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oper\Downloads\"/>
    </mc:Choice>
  </mc:AlternateContent>
  <xr:revisionPtr revIDLastSave="0" documentId="13_ncr:1_{2B0A82CE-8421-42D2-866F-972F9E26C6BF}" xr6:coauthVersionLast="47" xr6:coauthVersionMax="47" xr10:uidLastSave="{00000000-0000-0000-0000-000000000000}"/>
  <bookViews>
    <workbookView xWindow="-120" yWindow="-120" windowWidth="29040" windowHeight="15990" activeTab="8" xr2:uid="{00000000-000D-0000-FFFF-FFFF00000000}"/>
  </bookViews>
  <sheets>
    <sheet name="KHResults" sheetId="22" r:id="rId1"/>
    <sheet name="Tables" sheetId="28" r:id="rId2"/>
    <sheet name="ParticipationChart" sheetId="29" r:id="rId3"/>
    <sheet name="Raw" sheetId="4" state="hidden" r:id="rId4"/>
    <sheet name="Times_2023" sheetId="39" state="hidden" r:id="rId5"/>
    <sheet name="Numbers" sheetId="5" state="hidden" r:id="rId6"/>
    <sheet name="Clubs" sheetId="27" r:id="rId7"/>
    <sheet name="Sheet1" sheetId="25" state="hidden" r:id="rId8"/>
    <sheet name="CAC-NJ" sheetId="30" r:id="rId9"/>
    <sheet name="CTC-NJ" sheetId="32" r:id="rId10"/>
    <sheet name="Ely-NJ" sheetId="33" r:id="rId11"/>
    <sheet name="HI-NJ" sheetId="34" r:id="rId12"/>
    <sheet name="HRC-NJ" sheetId="35" r:id="rId13"/>
    <sheet name="NJ-NJ" sheetId="36" r:id="rId14"/>
    <sheet name="RR-NJ" sheetId="37" r:id="rId15"/>
    <sheet name="SS-CTCHI" sheetId="38" r:id="rId16"/>
  </sheets>
  <definedNames>
    <definedName name="_xlnm._FilterDatabase" localSheetId="0" hidden="1">KHResults!$A$5:$G$25</definedName>
    <definedName name="_xlnm._FilterDatabase" localSheetId="5" hidden="1">Numbers!$A$11:$E$405</definedName>
    <definedName name="_xlnm._FilterDatabase" localSheetId="3" hidden="1">Raw!$A$4:$H$383</definedName>
    <definedName name="_xlnm._FilterDatabase" localSheetId="4" hidden="1">Times_2023!$B$2:$C$322</definedName>
    <definedName name="ClubList" localSheetId="6">Clubs!$C$3:$E$11</definedName>
    <definedName name="clublist">Sheet1!$A$1:$C$10</definedName>
    <definedName name="MaxCount" localSheetId="6">#REF!</definedName>
    <definedName name="MaxCount" localSheetId="1">#REF!</definedName>
    <definedName name="MaxCount">#REF!</definedName>
    <definedName name="Numbers" localSheetId="6">#REF!</definedName>
    <definedName name="Numbers" localSheetId="1">#REF!</definedName>
    <definedName name="Numbers">Numbers!$B$11:$C$446</definedName>
    <definedName name="positions" localSheetId="6">#REF!</definedName>
    <definedName name="positions" localSheetId="1">#REF!</definedName>
    <definedName name="positions">#REF!</definedName>
    <definedName name="Raw" localSheetId="6">#REF!</definedName>
    <definedName name="Raw" localSheetId="1">#REF!</definedName>
    <definedName name="Raw">Raw!$A$4:$E$443</definedName>
    <definedName name="RawTimes" localSheetId="6">#REF!</definedName>
    <definedName name="RawTimes" localSheetId="1">#REF!</definedName>
    <definedName name="RawTimes" localSheetId="4">Times_2023!#REF!</definedName>
    <definedName name="RawTimes">#REF!</definedName>
    <definedName name="sugar">Raw!$A$4:$E$443</definedName>
    <definedName name="Times" localSheetId="6">#REF!</definedName>
    <definedName name="Times" localSheetId="1">#REF!</definedName>
    <definedName name="Times" localSheetId="4">Times_2023!$B$2:$C$433</definedName>
    <definedName name="Time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9" l="1"/>
  <c r="E3" i="39" s="1"/>
  <c r="D9" i="39"/>
  <c r="W3" i="39"/>
  <c r="U3" i="39"/>
  <c r="U4" i="39"/>
  <c r="G376" i="4" l="1"/>
  <c r="G8" i="4"/>
  <c r="G67" i="4"/>
  <c r="G71" i="4"/>
  <c r="G108" i="4"/>
  <c r="G107" i="4"/>
  <c r="G78" i="4"/>
  <c r="G138" i="4"/>
  <c r="G144" i="4"/>
  <c r="G133" i="4"/>
  <c r="G125" i="4"/>
  <c r="G164" i="4"/>
  <c r="G170" i="4"/>
  <c r="G185" i="4"/>
  <c r="G206" i="4"/>
  <c r="G212" i="4"/>
  <c r="G215" i="4"/>
  <c r="G232" i="4"/>
  <c r="G165" i="4"/>
  <c r="G358" i="4"/>
  <c r="G280" i="4"/>
  <c r="G242" i="4"/>
  <c r="G312" i="4"/>
  <c r="G331" i="4"/>
  <c r="G122" i="4"/>
  <c r="G269" i="4"/>
  <c r="G340" i="4"/>
  <c r="G79" i="4"/>
  <c r="G208" i="4"/>
  <c r="G128" i="4"/>
  <c r="G207" i="4"/>
  <c r="G338" i="4"/>
  <c r="G194" i="4"/>
  <c r="G352" i="4"/>
  <c r="G261" i="4"/>
  <c r="G266" i="4"/>
  <c r="G267" i="4"/>
  <c r="G249" i="4"/>
  <c r="G188" i="4"/>
  <c r="G379" i="4"/>
  <c r="G70" i="4"/>
  <c r="G225" i="4"/>
  <c r="G134" i="4"/>
  <c r="G41" i="4"/>
  <c r="G68" i="4"/>
  <c r="G368" i="4"/>
  <c r="G359" i="4"/>
  <c r="G357" i="4"/>
  <c r="G282" i="4"/>
  <c r="G263" i="4"/>
  <c r="G315" i="4"/>
  <c r="G189" i="4"/>
  <c r="G377" i="4"/>
  <c r="G86" i="4"/>
  <c r="G100" i="4"/>
  <c r="G16" i="4"/>
  <c r="G19" i="4"/>
  <c r="G24" i="4"/>
  <c r="G39" i="4"/>
  <c r="G47" i="4"/>
  <c r="G55" i="4"/>
  <c r="G76" i="4"/>
  <c r="G84" i="4"/>
  <c r="G105" i="4"/>
  <c r="G112" i="4"/>
  <c r="G113" i="4"/>
  <c r="G120" i="4"/>
  <c r="G126" i="4"/>
  <c r="G151" i="4"/>
  <c r="G176" i="4"/>
  <c r="G181" i="4"/>
  <c r="G193" i="4"/>
  <c r="G204" i="4"/>
  <c r="G214" i="4"/>
  <c r="G230" i="4"/>
  <c r="G250" i="4"/>
  <c r="G270" i="4"/>
  <c r="G292" i="4"/>
  <c r="G302" i="4"/>
  <c r="G336" i="4"/>
  <c r="G81" i="4"/>
  <c r="G99" i="4"/>
  <c r="G183" i="4"/>
  <c r="G192" i="4"/>
  <c r="G216" i="4"/>
  <c r="G248" i="4"/>
  <c r="G301" i="4"/>
  <c r="G326" i="4"/>
  <c r="G327" i="4"/>
  <c r="G87" i="4"/>
  <c r="G149" i="4"/>
  <c r="G219" i="4"/>
  <c r="G231" i="4"/>
  <c r="G260" i="4"/>
  <c r="G281" i="4"/>
  <c r="G318" i="4"/>
  <c r="G324" i="4"/>
  <c r="G341" i="4"/>
  <c r="G271" i="4"/>
  <c r="G272" i="4"/>
  <c r="G18" i="4"/>
  <c r="G31" i="4"/>
  <c r="G69" i="4"/>
  <c r="G90" i="4"/>
  <c r="G94" i="4"/>
  <c r="G15" i="4"/>
  <c r="G145" i="4"/>
  <c r="G182" i="4"/>
  <c r="G191" i="4"/>
  <c r="G203" i="4"/>
  <c r="G205" i="4"/>
  <c r="G247" i="4"/>
  <c r="G285" i="4"/>
  <c r="G287" i="4"/>
  <c r="G297" i="4"/>
  <c r="G298" i="4"/>
  <c r="G299" i="4"/>
  <c r="G257" i="4"/>
  <c r="G32" i="4"/>
  <c r="G256" i="4"/>
  <c r="G348" i="4"/>
  <c r="G131" i="4"/>
  <c r="G156" i="4"/>
  <c r="G91" i="4"/>
  <c r="G65" i="4"/>
  <c r="G10" i="4"/>
  <c r="G82" i="4"/>
  <c r="G43" i="4"/>
  <c r="G111" i="4"/>
  <c r="G21" i="4"/>
  <c r="G5" i="4"/>
  <c r="G119" i="4"/>
  <c r="G238" i="4"/>
  <c r="G201" i="4"/>
  <c r="G97" i="4"/>
  <c r="G22" i="4"/>
  <c r="G224" i="4"/>
  <c r="G6" i="4"/>
  <c r="G29" i="4"/>
  <c r="G13" i="4"/>
  <c r="G283" i="4"/>
  <c r="G137" i="4"/>
  <c r="G234" i="4"/>
  <c r="G27" i="4"/>
  <c r="G50" i="4"/>
  <c r="G14" i="4"/>
  <c r="G35" i="4"/>
  <c r="G48" i="4"/>
  <c r="G114" i="4"/>
  <c r="G241" i="4"/>
  <c r="G147" i="4"/>
  <c r="G57" i="4"/>
  <c r="G54" i="4"/>
  <c r="G101" i="4"/>
  <c r="G30" i="4"/>
  <c r="G123" i="4"/>
  <c r="G218" i="4"/>
  <c r="G146" i="4"/>
  <c r="G174" i="4"/>
  <c r="G104" i="4"/>
  <c r="G28" i="4"/>
  <c r="G265" i="4"/>
  <c r="G233" i="4"/>
  <c r="G38" i="4"/>
  <c r="G159" i="4"/>
  <c r="G310" i="4"/>
  <c r="G157" i="4"/>
  <c r="G37" i="4"/>
  <c r="G195" i="4"/>
  <c r="G58" i="4"/>
  <c r="G34" i="4"/>
  <c r="G7" i="4"/>
  <c r="G150" i="4"/>
  <c r="G291" i="4"/>
  <c r="G129" i="4"/>
  <c r="G23" i="4"/>
  <c r="G33" i="4"/>
  <c r="G49" i="4"/>
  <c r="G118" i="4"/>
  <c r="G210" i="4"/>
  <c r="G277" i="4"/>
  <c r="G378" i="4"/>
  <c r="G166" i="4"/>
  <c r="G363" i="4"/>
  <c r="G251" i="4"/>
  <c r="G355" i="4"/>
  <c r="G171" i="4"/>
  <c r="G319" i="4"/>
  <c r="G353" i="4"/>
  <c r="G308" i="4"/>
  <c r="G161" i="4"/>
  <c r="G349" i="4"/>
  <c r="G88" i="4"/>
  <c r="G371" i="4"/>
  <c r="G158" i="4"/>
  <c r="G304" i="4"/>
  <c r="G252" i="4"/>
  <c r="G351" i="4"/>
  <c r="G103" i="4"/>
  <c r="G121" i="4"/>
  <c r="G323" i="4"/>
  <c r="G59" i="4"/>
  <c r="G284" i="4"/>
  <c r="G290" i="4"/>
  <c r="G51" i="4"/>
  <c r="G127" i="4"/>
  <c r="G228" i="4"/>
  <c r="G236" i="4"/>
  <c r="G268" i="4"/>
  <c r="G345" i="4"/>
  <c r="G370" i="4"/>
  <c r="G279" i="4"/>
  <c r="G278" i="4"/>
  <c r="G254" i="4"/>
  <c r="G362" i="4"/>
  <c r="G328" i="4"/>
  <c r="G186" i="4"/>
  <c r="G309" i="4"/>
  <c r="G276" i="4"/>
  <c r="G317" i="4"/>
  <c r="G343" i="4"/>
  <c r="G347" i="4"/>
  <c r="G374" i="4"/>
  <c r="G221" i="4"/>
  <c r="G56" i="4"/>
  <c r="G307" i="4"/>
  <c r="G93" i="4"/>
  <c r="G92" i="4"/>
  <c r="G45" i="4"/>
  <c r="G130" i="4"/>
  <c r="G66" i="4"/>
  <c r="G190" i="4"/>
  <c r="G240" i="4"/>
  <c r="G63" i="4"/>
  <c r="G222" i="4"/>
  <c r="G342" i="4"/>
  <c r="G26" i="4"/>
  <c r="G187" i="4"/>
  <c r="G89" i="4"/>
  <c r="G262" i="4"/>
  <c r="G237" i="4"/>
  <c r="G64" i="4"/>
  <c r="G381" i="4"/>
  <c r="G382" i="4"/>
  <c r="G383" i="4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7" i="5"/>
  <c r="A258" i="5"/>
  <c r="A259" i="5"/>
  <c r="A260" i="5"/>
  <c r="A256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7" i="5"/>
  <c r="D258" i="5"/>
  <c r="D259" i="5"/>
  <c r="D260" i="5"/>
  <c r="D256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G375" i="4"/>
  <c r="Q382" i="39" l="1"/>
  <c r="H381" i="39"/>
  <c r="H380" i="39"/>
  <c r="H379" i="39"/>
  <c r="H378" i="39"/>
  <c r="H377" i="39"/>
  <c r="Q377" i="39" s="1"/>
  <c r="H376" i="39"/>
  <c r="Q376" i="39" s="1"/>
  <c r="H375" i="39"/>
  <c r="Q375" i="39" s="1"/>
  <c r="H374" i="39"/>
  <c r="Q374" i="39" s="1"/>
  <c r="H373" i="39"/>
  <c r="H372" i="39"/>
  <c r="H371" i="39"/>
  <c r="H370" i="39"/>
  <c r="Q370" i="39" s="1"/>
  <c r="H369" i="39"/>
  <c r="H368" i="39"/>
  <c r="Q368" i="39" s="1"/>
  <c r="H367" i="39"/>
  <c r="Q367" i="39" s="1"/>
  <c r="H366" i="39"/>
  <c r="Q366" i="39" s="1"/>
  <c r="H365" i="39"/>
  <c r="H364" i="39"/>
  <c r="Q364" i="39" s="1"/>
  <c r="H363" i="39"/>
  <c r="Q363" i="39" s="1"/>
  <c r="H362" i="39"/>
  <c r="Q362" i="39" s="1"/>
  <c r="H361" i="39"/>
  <c r="Q361" i="39" s="1"/>
  <c r="H360" i="39"/>
  <c r="Q360" i="39" s="1"/>
  <c r="H359" i="39"/>
  <c r="Q359" i="39" s="1"/>
  <c r="H358" i="39"/>
  <c r="Q358" i="39" s="1"/>
  <c r="H357" i="39"/>
  <c r="H356" i="39"/>
  <c r="H355" i="39"/>
  <c r="H354" i="39"/>
  <c r="Q354" i="39" s="1"/>
  <c r="H353" i="39"/>
  <c r="Q353" i="39" s="1"/>
  <c r="H352" i="39"/>
  <c r="Q352" i="39" s="1"/>
  <c r="H351" i="39"/>
  <c r="Q351" i="39" s="1"/>
  <c r="H350" i="39"/>
  <c r="Q350" i="39" s="1"/>
  <c r="H349" i="39"/>
  <c r="H348" i="39"/>
  <c r="Q348" i="39" s="1"/>
  <c r="H347" i="39"/>
  <c r="H346" i="39"/>
  <c r="Q346" i="39" s="1"/>
  <c r="H345" i="39"/>
  <c r="Q345" i="39" s="1"/>
  <c r="H344" i="39"/>
  <c r="H343" i="39"/>
  <c r="Q343" i="39" s="1"/>
  <c r="H342" i="39"/>
  <c r="Q342" i="39" s="1"/>
  <c r="H341" i="39"/>
  <c r="H340" i="39"/>
  <c r="H339" i="39"/>
  <c r="Q339" i="39" s="1"/>
  <c r="L382" i="39"/>
  <c r="R382" i="39" s="1"/>
  <c r="L381" i="39"/>
  <c r="L380" i="39"/>
  <c r="L379" i="39"/>
  <c r="R379" i="39" s="1"/>
  <c r="L378" i="39"/>
  <c r="L377" i="39"/>
  <c r="L376" i="39"/>
  <c r="R376" i="39" s="1"/>
  <c r="L375" i="39"/>
  <c r="L374" i="39"/>
  <c r="L373" i="39"/>
  <c r="R373" i="39" s="1"/>
  <c r="L372" i="39"/>
  <c r="L371" i="39"/>
  <c r="L370" i="39"/>
  <c r="L369" i="39"/>
  <c r="L368" i="39"/>
  <c r="L367" i="39"/>
  <c r="L366" i="39"/>
  <c r="L365" i="39"/>
  <c r="L364" i="39"/>
  <c r="L363" i="39"/>
  <c r="L362" i="39"/>
  <c r="L361" i="39"/>
  <c r="L360" i="39"/>
  <c r="R360" i="39" s="1"/>
  <c r="L359" i="39"/>
  <c r="R359" i="39" s="1"/>
  <c r="L358" i="39"/>
  <c r="L357" i="39"/>
  <c r="R357" i="39" s="1"/>
  <c r="L356" i="39"/>
  <c r="R356" i="39" s="1"/>
  <c r="L355" i="39"/>
  <c r="R355" i="39" s="1"/>
  <c r="L354" i="39"/>
  <c r="L353" i="39"/>
  <c r="L352" i="39"/>
  <c r="L351" i="39"/>
  <c r="R351" i="39" s="1"/>
  <c r="L350" i="39"/>
  <c r="L349" i="39"/>
  <c r="R349" i="39" s="1"/>
  <c r="L348" i="39"/>
  <c r="L347" i="39"/>
  <c r="R347" i="39" s="1"/>
  <c r="L346" i="39"/>
  <c r="L345" i="39"/>
  <c r="L344" i="39"/>
  <c r="R344" i="39" s="1"/>
  <c r="L343" i="39"/>
  <c r="L342" i="39"/>
  <c r="L341" i="39"/>
  <c r="R341" i="39" s="1"/>
  <c r="L340" i="39"/>
  <c r="R340" i="39" s="1"/>
  <c r="L339" i="39"/>
  <c r="R339" i="39" s="1"/>
  <c r="L338" i="39"/>
  <c r="L337" i="39"/>
  <c r="L336" i="39"/>
  <c r="L335" i="39"/>
  <c r="L334" i="39"/>
  <c r="L333" i="39"/>
  <c r="L332" i="39"/>
  <c r="R332" i="39" s="1"/>
  <c r="L331" i="39"/>
  <c r="L330" i="39"/>
  <c r="L329" i="39"/>
  <c r="L328" i="39"/>
  <c r="L327" i="39"/>
  <c r="L326" i="39"/>
  <c r="L325" i="39"/>
  <c r="L324" i="39"/>
  <c r="R324" i="39" s="1"/>
  <c r="L323" i="39"/>
  <c r="L322" i="39"/>
  <c r="L321" i="39"/>
  <c r="L320" i="39"/>
  <c r="L319" i="39"/>
  <c r="L318" i="39"/>
  <c r="L317" i="39"/>
  <c r="L316" i="39"/>
  <c r="L315" i="39"/>
  <c r="L314" i="39"/>
  <c r="L313" i="39"/>
  <c r="L312" i="39"/>
  <c r="L311" i="39"/>
  <c r="L310" i="39"/>
  <c r="L309" i="39"/>
  <c r="L308" i="39"/>
  <c r="L307" i="39"/>
  <c r="L306" i="39"/>
  <c r="L305" i="39"/>
  <c r="L304" i="39"/>
  <c r="L303" i="39"/>
  <c r="L302" i="39"/>
  <c r="L301" i="39"/>
  <c r="L300" i="39"/>
  <c r="L299" i="39"/>
  <c r="L298" i="39"/>
  <c r="L297" i="39"/>
  <c r="L296" i="39"/>
  <c r="L295" i="39"/>
  <c r="L294" i="39"/>
  <c r="L293" i="39"/>
  <c r="L292" i="39"/>
  <c r="L291" i="39"/>
  <c r="L290" i="39"/>
  <c r="L289" i="39"/>
  <c r="L288" i="39"/>
  <c r="L287" i="39"/>
  <c r="L286" i="39"/>
  <c r="L285" i="39"/>
  <c r="L284" i="39"/>
  <c r="L283" i="39"/>
  <c r="L282" i="39"/>
  <c r="L281" i="39"/>
  <c r="L280" i="39"/>
  <c r="L279" i="39"/>
  <c r="L278" i="39"/>
  <c r="L277" i="39"/>
  <c r="L276" i="39"/>
  <c r="L275" i="39"/>
  <c r="L274" i="39"/>
  <c r="L273" i="39"/>
  <c r="H338" i="39"/>
  <c r="Q338" i="39" s="1"/>
  <c r="H337" i="39"/>
  <c r="H336" i="39"/>
  <c r="H335" i="39"/>
  <c r="Q335" i="39" s="1"/>
  <c r="H334" i="39"/>
  <c r="H333" i="39"/>
  <c r="Q333" i="39" s="1"/>
  <c r="H332" i="39"/>
  <c r="Q332" i="39" s="1"/>
  <c r="H331" i="39"/>
  <c r="H330" i="39"/>
  <c r="H329" i="39"/>
  <c r="H328" i="39"/>
  <c r="H327" i="39"/>
  <c r="Q327" i="39" s="1"/>
  <c r="H326" i="39"/>
  <c r="H325" i="39"/>
  <c r="H324" i="39"/>
  <c r="Q324" i="39" s="1"/>
  <c r="H323" i="39"/>
  <c r="H322" i="39"/>
  <c r="H321" i="39"/>
  <c r="H320" i="39"/>
  <c r="H319" i="39"/>
  <c r="H318" i="39"/>
  <c r="H317" i="39"/>
  <c r="H316" i="39"/>
  <c r="H315" i="39"/>
  <c r="H314" i="39"/>
  <c r="H313" i="39"/>
  <c r="H312" i="39"/>
  <c r="H311" i="39"/>
  <c r="H310" i="39"/>
  <c r="H309" i="39"/>
  <c r="H308" i="39"/>
  <c r="H307" i="39"/>
  <c r="H306" i="39"/>
  <c r="H305" i="39"/>
  <c r="H304" i="39"/>
  <c r="H303" i="39"/>
  <c r="H302" i="39"/>
  <c r="H301" i="39"/>
  <c r="H300" i="39"/>
  <c r="H299" i="39"/>
  <c r="H298" i="39"/>
  <c r="H297" i="39"/>
  <c r="H296" i="39"/>
  <c r="H295" i="39"/>
  <c r="H294" i="39"/>
  <c r="H293" i="39"/>
  <c r="H292" i="39"/>
  <c r="H291" i="39"/>
  <c r="H290" i="39"/>
  <c r="H289" i="39"/>
  <c r="H288" i="39"/>
  <c r="H287" i="39"/>
  <c r="H286" i="39"/>
  <c r="H285" i="39"/>
  <c r="H284" i="39"/>
  <c r="H283" i="39"/>
  <c r="H282" i="39"/>
  <c r="H281" i="39"/>
  <c r="H280" i="39"/>
  <c r="H279" i="39"/>
  <c r="H278" i="39"/>
  <c r="H277" i="39"/>
  <c r="H276" i="39"/>
  <c r="H275" i="39"/>
  <c r="H274" i="39"/>
  <c r="H273" i="39"/>
  <c r="H272" i="39"/>
  <c r="H271" i="39"/>
  <c r="H270" i="39"/>
  <c r="H269" i="39"/>
  <c r="H268" i="39"/>
  <c r="H267" i="39"/>
  <c r="H266" i="39"/>
  <c r="H265" i="39"/>
  <c r="H264" i="39"/>
  <c r="H263" i="39"/>
  <c r="H262" i="39"/>
  <c r="H261" i="39"/>
  <c r="H260" i="39"/>
  <c r="H259" i="39"/>
  <c r="H258" i="39"/>
  <c r="H257" i="39"/>
  <c r="H256" i="39"/>
  <c r="H255" i="39"/>
  <c r="H254" i="39"/>
  <c r="H253" i="39"/>
  <c r="H252" i="39"/>
  <c r="H251" i="39"/>
  <c r="H250" i="39"/>
  <c r="H249" i="39"/>
  <c r="H248" i="39"/>
  <c r="H247" i="39"/>
  <c r="H246" i="39"/>
  <c r="H245" i="39"/>
  <c r="H244" i="39"/>
  <c r="H243" i="39"/>
  <c r="H242" i="39"/>
  <c r="H241" i="39"/>
  <c r="H240" i="39"/>
  <c r="H239" i="39"/>
  <c r="H238" i="39"/>
  <c r="H237" i="39"/>
  <c r="H236" i="39"/>
  <c r="H235" i="39"/>
  <c r="H234" i="39"/>
  <c r="H233" i="39"/>
  <c r="H232" i="39"/>
  <c r="H231" i="39"/>
  <c r="H230" i="39"/>
  <c r="H229" i="39"/>
  <c r="H228" i="39"/>
  <c r="H227" i="39"/>
  <c r="H226" i="39"/>
  <c r="H225" i="39"/>
  <c r="H224" i="39"/>
  <c r="H223" i="39"/>
  <c r="H222" i="39"/>
  <c r="H221" i="39"/>
  <c r="H220" i="39"/>
  <c r="H219" i="39"/>
  <c r="H218" i="39"/>
  <c r="H217" i="39"/>
  <c r="H216" i="39"/>
  <c r="H215" i="39"/>
  <c r="H214" i="39"/>
  <c r="H213" i="39"/>
  <c r="H212" i="39"/>
  <c r="H211" i="39"/>
  <c r="H210" i="39"/>
  <c r="H209" i="39"/>
  <c r="H208" i="39"/>
  <c r="H207" i="39"/>
  <c r="L272" i="39"/>
  <c r="L271" i="39"/>
  <c r="L270" i="39"/>
  <c r="L269" i="39"/>
  <c r="L268" i="39"/>
  <c r="L267" i="39"/>
  <c r="L266" i="39"/>
  <c r="L265" i="39"/>
  <c r="L264" i="39"/>
  <c r="L263" i="39"/>
  <c r="L262" i="39"/>
  <c r="L261" i="39"/>
  <c r="L260" i="39"/>
  <c r="L259" i="39"/>
  <c r="L258" i="39"/>
  <c r="L257" i="39"/>
  <c r="L256" i="39"/>
  <c r="L255" i="39"/>
  <c r="L254" i="39"/>
  <c r="L253" i="39"/>
  <c r="L252" i="39"/>
  <c r="L251" i="39"/>
  <c r="L250" i="39"/>
  <c r="L249" i="39"/>
  <c r="L248" i="39"/>
  <c r="L247" i="39"/>
  <c r="L246" i="39"/>
  <c r="L245" i="39"/>
  <c r="L244" i="39"/>
  <c r="L243" i="39"/>
  <c r="L242" i="39"/>
  <c r="L241" i="39"/>
  <c r="L240" i="39"/>
  <c r="L239" i="39"/>
  <c r="L238" i="39"/>
  <c r="L237" i="39"/>
  <c r="L236" i="39"/>
  <c r="L235" i="39"/>
  <c r="L234" i="39"/>
  <c r="L233" i="39"/>
  <c r="L232" i="39"/>
  <c r="L231" i="39"/>
  <c r="L230" i="39"/>
  <c r="L229" i="39"/>
  <c r="L228" i="39"/>
  <c r="L227" i="39"/>
  <c r="L226" i="39"/>
  <c r="L225" i="39"/>
  <c r="L224" i="39"/>
  <c r="L223" i="39"/>
  <c r="L222" i="39"/>
  <c r="L221" i="39"/>
  <c r="L220" i="39"/>
  <c r="L219" i="39"/>
  <c r="L218" i="39"/>
  <c r="L217" i="39"/>
  <c r="L216" i="39"/>
  <c r="L215" i="39"/>
  <c r="L214" i="39"/>
  <c r="L213" i="39"/>
  <c r="L212" i="39"/>
  <c r="L211" i="39"/>
  <c r="L210" i="39"/>
  <c r="L209" i="39"/>
  <c r="L208" i="39"/>
  <c r="L207" i="39"/>
  <c r="L206" i="39"/>
  <c r="L205" i="39"/>
  <c r="L204" i="39"/>
  <c r="L203" i="39"/>
  <c r="L202" i="39"/>
  <c r="L201" i="39"/>
  <c r="L200" i="39"/>
  <c r="L199" i="39"/>
  <c r="L198" i="39"/>
  <c r="L197" i="39"/>
  <c r="L196" i="39"/>
  <c r="L195" i="39"/>
  <c r="L194" i="39"/>
  <c r="L193" i="39"/>
  <c r="L192" i="39"/>
  <c r="L191" i="39"/>
  <c r="L190" i="39"/>
  <c r="L189" i="39"/>
  <c r="L188" i="39"/>
  <c r="L187" i="39"/>
  <c r="L186" i="39"/>
  <c r="L185" i="39"/>
  <c r="L184" i="39"/>
  <c r="L183" i="39"/>
  <c r="L182" i="39"/>
  <c r="L181" i="39"/>
  <c r="L180" i="39"/>
  <c r="L179" i="39"/>
  <c r="L178" i="39"/>
  <c r="L177" i="39"/>
  <c r="L176" i="39"/>
  <c r="L175" i="39"/>
  <c r="L174" i="39"/>
  <c r="L173" i="39"/>
  <c r="L172" i="39"/>
  <c r="L171" i="39"/>
  <c r="L170" i="39"/>
  <c r="L169" i="39"/>
  <c r="L168" i="39"/>
  <c r="L167" i="39"/>
  <c r="L166" i="39"/>
  <c r="L165" i="39"/>
  <c r="L164" i="39"/>
  <c r="L163" i="39"/>
  <c r="L162" i="39"/>
  <c r="L161" i="39"/>
  <c r="L160" i="39"/>
  <c r="L159" i="39"/>
  <c r="L158" i="39"/>
  <c r="L157" i="39"/>
  <c r="L156" i="39"/>
  <c r="L155" i="39"/>
  <c r="L154" i="39"/>
  <c r="L153" i="39"/>
  <c r="L152" i="39"/>
  <c r="L151" i="39"/>
  <c r="L150" i="39"/>
  <c r="L149" i="39"/>
  <c r="L148" i="39"/>
  <c r="L147" i="39"/>
  <c r="L146" i="39"/>
  <c r="L145" i="39"/>
  <c r="L144" i="39"/>
  <c r="L143" i="39"/>
  <c r="L142" i="39"/>
  <c r="L141" i="39"/>
  <c r="H206" i="39"/>
  <c r="H205" i="39"/>
  <c r="H204" i="39"/>
  <c r="H203" i="39"/>
  <c r="H202" i="39"/>
  <c r="H201" i="39"/>
  <c r="H200" i="39"/>
  <c r="H199" i="39"/>
  <c r="H198" i="39"/>
  <c r="H197" i="39"/>
  <c r="H196" i="39"/>
  <c r="H195" i="39"/>
  <c r="H194" i="39"/>
  <c r="H193" i="39"/>
  <c r="H192" i="39"/>
  <c r="H191" i="39"/>
  <c r="H190" i="39"/>
  <c r="H189" i="39"/>
  <c r="H188" i="39"/>
  <c r="H187" i="39"/>
  <c r="H186" i="39"/>
  <c r="H185" i="39"/>
  <c r="H184" i="39"/>
  <c r="H183" i="39"/>
  <c r="H182" i="39"/>
  <c r="H181" i="39"/>
  <c r="H180" i="39"/>
  <c r="H179" i="39"/>
  <c r="H178" i="39"/>
  <c r="H177" i="39"/>
  <c r="H176" i="39"/>
  <c r="H175" i="39"/>
  <c r="H174" i="39"/>
  <c r="H173" i="39"/>
  <c r="H172" i="39"/>
  <c r="H171" i="39"/>
  <c r="H170" i="39"/>
  <c r="H169" i="39"/>
  <c r="H168" i="39"/>
  <c r="H167" i="39"/>
  <c r="H166" i="39"/>
  <c r="H165" i="39"/>
  <c r="H164" i="39"/>
  <c r="H163" i="39"/>
  <c r="H162" i="39"/>
  <c r="H161" i="39"/>
  <c r="H160" i="39"/>
  <c r="H159" i="39"/>
  <c r="H158" i="39"/>
  <c r="H157" i="39"/>
  <c r="H156" i="39"/>
  <c r="H155" i="39"/>
  <c r="H154" i="39"/>
  <c r="H153" i="39"/>
  <c r="H152" i="39"/>
  <c r="H151" i="39"/>
  <c r="H150" i="39"/>
  <c r="H149" i="39"/>
  <c r="H148" i="39"/>
  <c r="H147" i="39"/>
  <c r="H146" i="39"/>
  <c r="H145" i="39"/>
  <c r="H144" i="39"/>
  <c r="H143" i="39"/>
  <c r="H142" i="39"/>
  <c r="H141" i="39"/>
  <c r="H140" i="39"/>
  <c r="H139" i="39"/>
  <c r="H138" i="39"/>
  <c r="H137" i="39"/>
  <c r="H136" i="39"/>
  <c r="H135" i="39"/>
  <c r="H134" i="39"/>
  <c r="H133" i="39"/>
  <c r="H132" i="39"/>
  <c r="H131" i="39"/>
  <c r="H130" i="39"/>
  <c r="H129" i="39"/>
  <c r="H128" i="39"/>
  <c r="H127" i="39"/>
  <c r="H126" i="39"/>
  <c r="H125" i="39"/>
  <c r="H124" i="39"/>
  <c r="H123" i="39"/>
  <c r="H122" i="39"/>
  <c r="H121" i="39"/>
  <c r="H120" i="39"/>
  <c r="H119" i="39"/>
  <c r="H118" i="39"/>
  <c r="H117" i="39"/>
  <c r="H116" i="39"/>
  <c r="H115" i="39"/>
  <c r="H114" i="39"/>
  <c r="H113" i="39"/>
  <c r="H112" i="39"/>
  <c r="H111" i="39"/>
  <c r="H110" i="39"/>
  <c r="H109" i="39"/>
  <c r="H108" i="39"/>
  <c r="H107" i="39"/>
  <c r="H106" i="39"/>
  <c r="H105" i="39"/>
  <c r="H104" i="39"/>
  <c r="H103" i="39"/>
  <c r="H102" i="39"/>
  <c r="H101" i="39"/>
  <c r="H100" i="39"/>
  <c r="H99" i="39"/>
  <c r="H98" i="39"/>
  <c r="H97" i="39"/>
  <c r="H96" i="39"/>
  <c r="H95" i="39"/>
  <c r="H94" i="39"/>
  <c r="H93" i="39"/>
  <c r="H92" i="39"/>
  <c r="H91" i="39"/>
  <c r="H90" i="39"/>
  <c r="H89" i="39"/>
  <c r="H88" i="39"/>
  <c r="H87" i="39"/>
  <c r="H86" i="39"/>
  <c r="H85" i="39"/>
  <c r="H84" i="39"/>
  <c r="H83" i="39"/>
  <c r="H82" i="39"/>
  <c r="H81" i="39"/>
  <c r="H80" i="39"/>
  <c r="H79" i="39"/>
  <c r="H78" i="39"/>
  <c r="H77" i="39"/>
  <c r="H76" i="39"/>
  <c r="H75" i="39"/>
  <c r="L140" i="39"/>
  <c r="L139" i="39"/>
  <c r="L138" i="39"/>
  <c r="L137" i="39"/>
  <c r="L136" i="39"/>
  <c r="L135" i="39"/>
  <c r="L134" i="39"/>
  <c r="L133" i="39"/>
  <c r="L132" i="39"/>
  <c r="L131" i="39"/>
  <c r="L130" i="39"/>
  <c r="L129" i="39"/>
  <c r="L128" i="39"/>
  <c r="L127" i="39"/>
  <c r="L126" i="39"/>
  <c r="L125" i="39"/>
  <c r="L124" i="39"/>
  <c r="L123" i="39"/>
  <c r="L122" i="39"/>
  <c r="L121" i="39"/>
  <c r="L120" i="39"/>
  <c r="L119" i="39"/>
  <c r="L118" i="39"/>
  <c r="L117" i="39"/>
  <c r="L116" i="39"/>
  <c r="L115" i="39"/>
  <c r="L114" i="39"/>
  <c r="L113" i="39"/>
  <c r="L112" i="39"/>
  <c r="L111" i="39"/>
  <c r="L110" i="39"/>
  <c r="L109" i="39"/>
  <c r="L108" i="39"/>
  <c r="L107" i="39"/>
  <c r="L106" i="39"/>
  <c r="L105" i="39"/>
  <c r="L104" i="39"/>
  <c r="L103" i="39"/>
  <c r="L102" i="39"/>
  <c r="L101" i="39"/>
  <c r="L100" i="39"/>
  <c r="L99" i="39"/>
  <c r="L98" i="39"/>
  <c r="L97" i="39"/>
  <c r="L96" i="39"/>
  <c r="L95" i="39"/>
  <c r="L94" i="39"/>
  <c r="L93" i="39"/>
  <c r="L92" i="39"/>
  <c r="L91" i="39"/>
  <c r="L90" i="39"/>
  <c r="L89" i="39"/>
  <c r="L88" i="39"/>
  <c r="L87" i="39"/>
  <c r="L86" i="39"/>
  <c r="L85" i="39"/>
  <c r="L84" i="39"/>
  <c r="L83" i="39"/>
  <c r="L82" i="39"/>
  <c r="L81" i="39"/>
  <c r="L80" i="39"/>
  <c r="L79" i="39"/>
  <c r="L78" i="39"/>
  <c r="L77" i="39"/>
  <c r="L76" i="39"/>
  <c r="L75" i="39"/>
  <c r="L74" i="39"/>
  <c r="L73" i="39"/>
  <c r="L72" i="39"/>
  <c r="L71" i="39"/>
  <c r="L70" i="39"/>
  <c r="L69" i="39"/>
  <c r="L68" i="39"/>
  <c r="L67" i="39"/>
  <c r="L66" i="39"/>
  <c r="L65" i="39"/>
  <c r="L64" i="39"/>
  <c r="L63" i="39"/>
  <c r="L62" i="39"/>
  <c r="L61" i="39"/>
  <c r="L60" i="39"/>
  <c r="L59" i="39"/>
  <c r="L58" i="39"/>
  <c r="L57" i="39"/>
  <c r="L56" i="39"/>
  <c r="L55" i="39"/>
  <c r="L54" i="39"/>
  <c r="L53" i="39"/>
  <c r="L52" i="39"/>
  <c r="L51" i="39"/>
  <c r="L50" i="39"/>
  <c r="L49" i="39"/>
  <c r="L48" i="39"/>
  <c r="L47" i="39"/>
  <c r="L46" i="39"/>
  <c r="L45" i="39"/>
  <c r="L44" i="39"/>
  <c r="L43" i="39"/>
  <c r="L42" i="39"/>
  <c r="L41" i="39"/>
  <c r="L40" i="39"/>
  <c r="L39" i="39"/>
  <c r="H74" i="39"/>
  <c r="H73" i="39"/>
  <c r="H72" i="39"/>
  <c r="H71" i="39"/>
  <c r="H70" i="39"/>
  <c r="H69" i="39"/>
  <c r="H68" i="39"/>
  <c r="H67" i="39"/>
  <c r="H66" i="39"/>
  <c r="H65" i="39"/>
  <c r="H64" i="39"/>
  <c r="H63" i="39"/>
  <c r="H62" i="39"/>
  <c r="H61" i="39"/>
  <c r="H60" i="39"/>
  <c r="H59" i="39"/>
  <c r="H58" i="39"/>
  <c r="H57" i="39"/>
  <c r="H56" i="39"/>
  <c r="H55" i="39"/>
  <c r="H54" i="39"/>
  <c r="H53" i="39"/>
  <c r="H52" i="39"/>
  <c r="H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H5" i="39"/>
  <c r="H4" i="39"/>
  <c r="H3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L6" i="39"/>
  <c r="L5" i="39"/>
  <c r="L4" i="39"/>
  <c r="L3" i="39"/>
  <c r="I6" i="4"/>
  <c r="I8" i="4"/>
  <c r="I10" i="4"/>
  <c r="I13" i="4"/>
  <c r="I35" i="4"/>
  <c r="I36" i="4"/>
  <c r="I45" i="4"/>
  <c r="I48" i="4"/>
  <c r="I50" i="4"/>
  <c r="I57" i="4"/>
  <c r="I61" i="4"/>
  <c r="I62" i="4"/>
  <c r="I63" i="4"/>
  <c r="I67" i="4"/>
  <c r="I70" i="4"/>
  <c r="I72" i="4"/>
  <c r="I75" i="4"/>
  <c r="I80" i="4"/>
  <c r="I83" i="4"/>
  <c r="I85" i="4"/>
  <c r="I89" i="4"/>
  <c r="I92" i="4"/>
  <c r="I93" i="4"/>
  <c r="I95" i="4"/>
  <c r="I96" i="4"/>
  <c r="I99" i="4"/>
  <c r="I100" i="4"/>
  <c r="I102" i="4"/>
  <c r="I108" i="4"/>
  <c r="I111" i="4"/>
  <c r="I115" i="4"/>
  <c r="I119" i="4"/>
  <c r="I122" i="4"/>
  <c r="I125" i="4"/>
  <c r="I128" i="4"/>
  <c r="I130" i="4"/>
  <c r="I133" i="4"/>
  <c r="I137" i="4"/>
  <c r="I138" i="4"/>
  <c r="I141" i="4"/>
  <c r="I143" i="4"/>
  <c r="I148" i="4"/>
  <c r="I156" i="4"/>
  <c r="I162" i="4"/>
  <c r="I163" i="4"/>
  <c r="I164" i="4"/>
  <c r="I169" i="4"/>
  <c r="I170" i="4"/>
  <c r="I172" i="4"/>
  <c r="I175" i="4"/>
  <c r="I177" i="4"/>
  <c r="I179" i="4"/>
  <c r="I185" i="4"/>
  <c r="I186" i="4"/>
  <c r="I187" i="4"/>
  <c r="I197" i="4"/>
  <c r="I198" i="4"/>
  <c r="I200" i="4"/>
  <c r="I201" i="4"/>
  <c r="I202" i="4"/>
  <c r="I206" i="4"/>
  <c r="I207" i="4"/>
  <c r="I215" i="4"/>
  <c r="I217" i="4"/>
  <c r="I222" i="4"/>
  <c r="I223" i="4"/>
  <c r="I226" i="4"/>
  <c r="I229" i="4"/>
  <c r="I232" i="4"/>
  <c r="I234" i="4"/>
  <c r="I237" i="4"/>
  <c r="I238" i="4"/>
  <c r="I239" i="4"/>
  <c r="I240" i="4"/>
  <c r="I242" i="4"/>
  <c r="I245" i="4"/>
  <c r="I246" i="4"/>
  <c r="I255" i="4"/>
  <c r="I256" i="4"/>
  <c r="I261" i="4"/>
  <c r="I269" i="4"/>
  <c r="I270" i="4"/>
  <c r="I273" i="4"/>
  <c r="I276" i="4"/>
  <c r="I280" i="4"/>
  <c r="I282" i="4"/>
  <c r="I283" i="4"/>
  <c r="I291" i="4"/>
  <c r="I292" i="4"/>
  <c r="I293" i="4"/>
  <c r="I297" i="4"/>
  <c r="I306" i="4"/>
  <c r="I307" i="4"/>
  <c r="I309" i="4"/>
  <c r="I311" i="4"/>
  <c r="I312" i="4"/>
  <c r="I313" i="4"/>
  <c r="I315" i="4"/>
  <c r="I316" i="4"/>
  <c r="I322" i="4"/>
  <c r="I330" i="4"/>
  <c r="I332" i="4"/>
  <c r="I334" i="4"/>
  <c r="I338" i="4"/>
  <c r="I346" i="4"/>
  <c r="I348" i="4"/>
  <c r="I352" i="4"/>
  <c r="I354" i="4"/>
  <c r="I356" i="4"/>
  <c r="I357" i="4"/>
  <c r="I358" i="4"/>
  <c r="I360" i="4"/>
  <c r="I361" i="4"/>
  <c r="I362" i="4"/>
  <c r="I363" i="4"/>
  <c r="I365" i="4"/>
  <c r="I366" i="4"/>
  <c r="I368" i="4"/>
  <c r="I372" i="4"/>
  <c r="I373" i="4"/>
  <c r="I375" i="4"/>
  <c r="I376" i="4"/>
  <c r="I377" i="4"/>
  <c r="I381" i="4"/>
  <c r="G11" i="4"/>
  <c r="H11" i="4" s="1"/>
  <c r="G12" i="4"/>
  <c r="H12" i="4" s="1"/>
  <c r="G17" i="4"/>
  <c r="H17" i="4" s="1"/>
  <c r="G20" i="4"/>
  <c r="H20" i="4" s="1"/>
  <c r="G44" i="4"/>
  <c r="H44" i="4" s="1"/>
  <c r="G62" i="4"/>
  <c r="H62" i="4" s="1"/>
  <c r="G98" i="4"/>
  <c r="H98" i="4" s="1"/>
  <c r="G106" i="4"/>
  <c r="H106" i="4" s="1"/>
  <c r="G110" i="4"/>
  <c r="H110" i="4" s="1"/>
  <c r="G132" i="4"/>
  <c r="H132" i="4" s="1"/>
  <c r="G139" i="4"/>
  <c r="H139" i="4" s="1"/>
  <c r="G140" i="4"/>
  <c r="H140" i="4" s="1"/>
  <c r="G141" i="4"/>
  <c r="H141" i="4" s="1"/>
  <c r="G148" i="4"/>
  <c r="H148" i="4" s="1"/>
  <c r="G178" i="4"/>
  <c r="H178" i="4" s="1"/>
  <c r="G180" i="4"/>
  <c r="H180" i="4" s="1"/>
  <c r="G199" i="4"/>
  <c r="H199" i="4" s="1"/>
  <c r="G209" i="4"/>
  <c r="H209" i="4" s="1"/>
  <c r="G211" i="4"/>
  <c r="H211" i="4" s="1"/>
  <c r="G220" i="4"/>
  <c r="H220" i="4" s="1"/>
  <c r="G235" i="4"/>
  <c r="H235" i="4" s="1"/>
  <c r="G243" i="4"/>
  <c r="H243" i="4" s="1"/>
  <c r="G305" i="4"/>
  <c r="H305" i="4" s="1"/>
  <c r="G316" i="4"/>
  <c r="H316" i="4" s="1"/>
  <c r="G335" i="4"/>
  <c r="H335" i="4" s="1"/>
  <c r="G369" i="4"/>
  <c r="H369" i="4" s="1"/>
  <c r="G380" i="4"/>
  <c r="H380" i="4" s="1"/>
  <c r="G73" i="4"/>
  <c r="H73" i="4" s="1"/>
  <c r="G85" i="4"/>
  <c r="H85" i="4" s="1"/>
  <c r="G95" i="4"/>
  <c r="H95" i="4" s="1"/>
  <c r="G152" i="4"/>
  <c r="H152" i="4" s="1"/>
  <c r="G155" i="4"/>
  <c r="H155" i="4" s="1"/>
  <c r="G168" i="4"/>
  <c r="H168" i="4" s="1"/>
  <c r="G202" i="4"/>
  <c r="H202" i="4" s="1"/>
  <c r="G213" i="4"/>
  <c r="H213" i="4" s="1"/>
  <c r="G273" i="4"/>
  <c r="H273" i="4" s="1"/>
  <c r="G274" i="4"/>
  <c r="H274" i="4" s="1"/>
  <c r="G293" i="4"/>
  <c r="H293" i="4" s="1"/>
  <c r="G296" i="4"/>
  <c r="H296" i="4" s="1"/>
  <c r="G313" i="4"/>
  <c r="H313" i="4" s="1"/>
  <c r="G314" i="4"/>
  <c r="H314" i="4" s="1"/>
  <c r="G329" i="4"/>
  <c r="H329" i="4" s="1"/>
  <c r="G330" i="4"/>
  <c r="H330" i="4" s="1"/>
  <c r="G344" i="4"/>
  <c r="H344" i="4" s="1"/>
  <c r="G367" i="4"/>
  <c r="H367" i="4" s="1"/>
  <c r="G53" i="4"/>
  <c r="H53" i="4" s="1"/>
  <c r="G162" i="4"/>
  <c r="H162" i="4" s="1"/>
  <c r="G184" i="4"/>
  <c r="H184" i="4" s="1"/>
  <c r="G294" i="4"/>
  <c r="H294" i="4" s="1"/>
  <c r="G196" i="4"/>
  <c r="H196" i="4" s="1"/>
  <c r="G333" i="4"/>
  <c r="H333" i="4" s="1"/>
  <c r="G259" i="4"/>
  <c r="H259" i="4" s="1"/>
  <c r="G325" i="4"/>
  <c r="H325" i="4" s="1"/>
  <c r="G227" i="4"/>
  <c r="H227" i="4" s="1"/>
  <c r="G226" i="4"/>
  <c r="H226" i="4" s="1"/>
  <c r="G255" i="4"/>
  <c r="H255" i="4" s="1"/>
  <c r="G229" i="4"/>
  <c r="H229" i="4" s="1"/>
  <c r="G288" i="4"/>
  <c r="H288" i="4" s="1"/>
  <c r="G75" i="4"/>
  <c r="H75" i="4" s="1"/>
  <c r="G117" i="4"/>
  <c r="H117" i="4" s="1"/>
  <c r="G253" i="4"/>
  <c r="H253" i="4" s="1"/>
  <c r="G173" i="4"/>
  <c r="H173" i="4" s="1"/>
  <c r="G258" i="4"/>
  <c r="H258" i="4" s="1"/>
  <c r="G303" i="4"/>
  <c r="H303" i="4" s="1"/>
  <c r="G239" i="4"/>
  <c r="H239" i="4" s="1"/>
  <c r="G350" i="4"/>
  <c r="H350" i="4" s="1"/>
  <c r="G373" i="4"/>
  <c r="H373" i="4" s="1"/>
  <c r="G311" i="4"/>
  <c r="H311" i="4" s="1"/>
  <c r="G177" i="4"/>
  <c r="H177" i="4" s="1"/>
  <c r="G154" i="4"/>
  <c r="H154" i="4" s="1"/>
  <c r="G289" i="4"/>
  <c r="H289" i="4" s="1"/>
  <c r="G172" i="4"/>
  <c r="H172" i="4" s="1"/>
  <c r="G244" i="4"/>
  <c r="H244" i="4" s="1"/>
  <c r="G198" i="4"/>
  <c r="H198" i="4" s="1"/>
  <c r="G167" i="4"/>
  <c r="H167" i="4" s="1"/>
  <c r="G115" i="4"/>
  <c r="H115" i="4" s="1"/>
  <c r="G52" i="4"/>
  <c r="H52" i="4" s="1"/>
  <c r="G372" i="4"/>
  <c r="H372" i="4" s="1"/>
  <c r="G80" i="4"/>
  <c r="H80" i="4" s="1"/>
  <c r="G175" i="4"/>
  <c r="H175" i="4" s="1"/>
  <c r="G42" i="4"/>
  <c r="H42" i="4" s="1"/>
  <c r="G72" i="4"/>
  <c r="H72" i="4" s="1"/>
  <c r="G179" i="4"/>
  <c r="H179" i="4" s="1"/>
  <c r="G83" i="4"/>
  <c r="H83" i="4" s="1"/>
  <c r="G109" i="4"/>
  <c r="H109" i="4" s="1"/>
  <c r="G61" i="4"/>
  <c r="H61" i="4" s="1"/>
  <c r="G77" i="4"/>
  <c r="H77" i="4" s="1"/>
  <c r="G40" i="4"/>
  <c r="H40" i="4" s="1"/>
  <c r="G142" i="4"/>
  <c r="H142" i="4" s="1"/>
  <c r="G60" i="4"/>
  <c r="H60" i="4" s="1"/>
  <c r="G36" i="4"/>
  <c r="H36" i="4" s="1"/>
  <c r="G25" i="4"/>
  <c r="H25" i="4" s="1"/>
  <c r="G46" i="4"/>
  <c r="H46" i="4" s="1"/>
  <c r="G74" i="4"/>
  <c r="H74" i="4" s="1"/>
  <c r="G102" i="4"/>
  <c r="H102" i="4" s="1"/>
  <c r="G116" i="4"/>
  <c r="H116" i="4" s="1"/>
  <c r="G96" i="4"/>
  <c r="H96" i="4" s="1"/>
  <c r="G143" i="4"/>
  <c r="H143" i="4" s="1"/>
  <c r="G136" i="4"/>
  <c r="H136" i="4" s="1"/>
  <c r="G169" i="4"/>
  <c r="H169" i="4" s="1"/>
  <c r="G160" i="4"/>
  <c r="H160" i="4" s="1"/>
  <c r="G197" i="4"/>
  <c r="H197" i="4" s="1"/>
  <c r="G217" i="4"/>
  <c r="H217" i="4" s="1"/>
  <c r="G223" i="4"/>
  <c r="H223" i="4" s="1"/>
  <c r="G163" i="4"/>
  <c r="H163" i="4" s="1"/>
  <c r="G264" i="4"/>
  <c r="H264" i="4" s="1"/>
  <c r="G306" i="4"/>
  <c r="H306" i="4" s="1"/>
  <c r="G334" i="4"/>
  <c r="H334" i="4" s="1"/>
  <c r="G275" i="4"/>
  <c r="H275" i="4" s="1"/>
  <c r="G135" i="4"/>
  <c r="H135" i="4" s="1"/>
  <c r="G295" i="4"/>
  <c r="H295" i="4" s="1"/>
  <c r="G124" i="4"/>
  <c r="H124" i="4" s="1"/>
  <c r="G153" i="4"/>
  <c r="H153" i="4" s="1"/>
  <c r="G200" i="4"/>
  <c r="H200" i="4" s="1"/>
  <c r="G245" i="4"/>
  <c r="H245" i="4" s="1"/>
  <c r="G246" i="4"/>
  <c r="H246" i="4" s="1"/>
  <c r="G286" i="4"/>
  <c r="H286" i="4" s="1"/>
  <c r="G300" i="4"/>
  <c r="H300" i="4" s="1"/>
  <c r="G321" i="4"/>
  <c r="H321" i="4" s="1"/>
  <c r="G322" i="4"/>
  <c r="H322" i="4" s="1"/>
  <c r="G320" i="4"/>
  <c r="H320" i="4" s="1"/>
  <c r="G339" i="4"/>
  <c r="H339" i="4" s="1"/>
  <c r="G337" i="4"/>
  <c r="H337" i="4" s="1"/>
  <c r="G346" i="4"/>
  <c r="H346" i="4" s="1"/>
  <c r="G332" i="4"/>
  <c r="H332" i="4" s="1"/>
  <c r="G354" i="4"/>
  <c r="H354" i="4" s="1"/>
  <c r="G356" i="4"/>
  <c r="H356" i="4" s="1"/>
  <c r="G360" i="4"/>
  <c r="H360" i="4" s="1"/>
  <c r="G361" i="4"/>
  <c r="H361" i="4" s="1"/>
  <c r="G364" i="4"/>
  <c r="H364" i="4" s="1"/>
  <c r="G365" i="4"/>
  <c r="H365" i="4" s="1"/>
  <c r="G366" i="4"/>
  <c r="H366" i="4" s="1"/>
  <c r="H375" i="4"/>
  <c r="H376" i="4"/>
  <c r="H8" i="4"/>
  <c r="H67" i="4"/>
  <c r="H71" i="4"/>
  <c r="H108" i="4"/>
  <c r="H107" i="4"/>
  <c r="H78" i="4"/>
  <c r="H138" i="4"/>
  <c r="H144" i="4"/>
  <c r="H133" i="4"/>
  <c r="H125" i="4"/>
  <c r="H164" i="4"/>
  <c r="H170" i="4"/>
  <c r="H185" i="4"/>
  <c r="H206" i="4"/>
  <c r="H212" i="4"/>
  <c r="H215" i="4"/>
  <c r="H232" i="4"/>
  <c r="H165" i="4"/>
  <c r="H358" i="4"/>
  <c r="H280" i="4"/>
  <c r="H242" i="4"/>
  <c r="H312" i="4"/>
  <c r="H331" i="4"/>
  <c r="H122" i="4"/>
  <c r="H269" i="4"/>
  <c r="H340" i="4"/>
  <c r="H79" i="4"/>
  <c r="H208" i="4"/>
  <c r="H128" i="4"/>
  <c r="H207" i="4"/>
  <c r="H338" i="4"/>
  <c r="H194" i="4"/>
  <c r="H352" i="4"/>
  <c r="H261" i="4"/>
  <c r="H266" i="4"/>
  <c r="H267" i="4"/>
  <c r="H249" i="4"/>
  <c r="H188" i="4"/>
  <c r="H379" i="4"/>
  <c r="H70" i="4"/>
  <c r="H225" i="4"/>
  <c r="H134" i="4"/>
  <c r="H41" i="4"/>
  <c r="H68" i="4"/>
  <c r="H368" i="4"/>
  <c r="H359" i="4"/>
  <c r="H357" i="4"/>
  <c r="H282" i="4"/>
  <c r="H263" i="4"/>
  <c r="H315" i="4"/>
  <c r="H189" i="4"/>
  <c r="H377" i="4"/>
  <c r="H86" i="4"/>
  <c r="H100" i="4"/>
  <c r="H16" i="4"/>
  <c r="H19" i="4"/>
  <c r="H24" i="4"/>
  <c r="H39" i="4"/>
  <c r="H47" i="4"/>
  <c r="H55" i="4"/>
  <c r="H76" i="4"/>
  <c r="H84" i="4"/>
  <c r="H105" i="4"/>
  <c r="H112" i="4"/>
  <c r="H113" i="4"/>
  <c r="H120" i="4"/>
  <c r="H126" i="4"/>
  <c r="H151" i="4"/>
  <c r="H176" i="4"/>
  <c r="H181" i="4"/>
  <c r="H193" i="4"/>
  <c r="H204" i="4"/>
  <c r="H214" i="4"/>
  <c r="H230" i="4"/>
  <c r="H250" i="4"/>
  <c r="H270" i="4"/>
  <c r="H292" i="4"/>
  <c r="H302" i="4"/>
  <c r="H336" i="4"/>
  <c r="H81" i="4"/>
  <c r="H99" i="4"/>
  <c r="H183" i="4"/>
  <c r="H192" i="4"/>
  <c r="H216" i="4"/>
  <c r="H248" i="4"/>
  <c r="H301" i="4"/>
  <c r="H326" i="4"/>
  <c r="H327" i="4"/>
  <c r="H87" i="4"/>
  <c r="H149" i="4"/>
  <c r="H219" i="4"/>
  <c r="H231" i="4"/>
  <c r="H260" i="4"/>
  <c r="H281" i="4"/>
  <c r="H318" i="4"/>
  <c r="H324" i="4"/>
  <c r="H341" i="4"/>
  <c r="H271" i="4"/>
  <c r="H272" i="4"/>
  <c r="H18" i="4"/>
  <c r="H31" i="4"/>
  <c r="H69" i="4"/>
  <c r="H90" i="4"/>
  <c r="H94" i="4"/>
  <c r="H15" i="4"/>
  <c r="H145" i="4"/>
  <c r="H182" i="4"/>
  <c r="H191" i="4"/>
  <c r="H203" i="4"/>
  <c r="H205" i="4"/>
  <c r="H247" i="4"/>
  <c r="H285" i="4"/>
  <c r="H287" i="4"/>
  <c r="H297" i="4"/>
  <c r="H298" i="4"/>
  <c r="H299" i="4"/>
  <c r="H257" i="4"/>
  <c r="H32" i="4"/>
  <c r="H256" i="4"/>
  <c r="H348" i="4"/>
  <c r="H131" i="4"/>
  <c r="H156" i="4"/>
  <c r="H91" i="4"/>
  <c r="H65" i="4"/>
  <c r="H10" i="4"/>
  <c r="H82" i="4"/>
  <c r="H43" i="4"/>
  <c r="H111" i="4"/>
  <c r="H21" i="4"/>
  <c r="H5" i="4"/>
  <c r="H119" i="4"/>
  <c r="H238" i="4"/>
  <c r="H201" i="4"/>
  <c r="H97" i="4"/>
  <c r="H22" i="4"/>
  <c r="H224" i="4"/>
  <c r="H6" i="4"/>
  <c r="H29" i="4"/>
  <c r="H13" i="4"/>
  <c r="H283" i="4"/>
  <c r="H137" i="4"/>
  <c r="H234" i="4"/>
  <c r="H27" i="4"/>
  <c r="H50" i="4"/>
  <c r="H14" i="4"/>
  <c r="H35" i="4"/>
  <c r="H48" i="4"/>
  <c r="H114" i="4"/>
  <c r="H241" i="4"/>
  <c r="H147" i="4"/>
  <c r="H57" i="4"/>
  <c r="H54" i="4"/>
  <c r="H101" i="4"/>
  <c r="H30" i="4"/>
  <c r="H123" i="4"/>
  <c r="H218" i="4"/>
  <c r="H146" i="4"/>
  <c r="H174" i="4"/>
  <c r="H104" i="4"/>
  <c r="H28" i="4"/>
  <c r="H265" i="4"/>
  <c r="H233" i="4"/>
  <c r="H38" i="4"/>
  <c r="H159" i="4"/>
  <c r="H310" i="4"/>
  <c r="H157" i="4"/>
  <c r="H37" i="4"/>
  <c r="H195" i="4"/>
  <c r="H58" i="4"/>
  <c r="H34" i="4"/>
  <c r="H7" i="4"/>
  <c r="H150" i="4"/>
  <c r="H291" i="4"/>
  <c r="H129" i="4"/>
  <c r="H23" i="4"/>
  <c r="H33" i="4"/>
  <c r="H49" i="4"/>
  <c r="H118" i="4"/>
  <c r="H210" i="4"/>
  <c r="H277" i="4"/>
  <c r="H378" i="4"/>
  <c r="H166" i="4"/>
  <c r="H363" i="4"/>
  <c r="H251" i="4"/>
  <c r="H355" i="4"/>
  <c r="H171" i="4"/>
  <c r="H319" i="4"/>
  <c r="H353" i="4"/>
  <c r="H308" i="4"/>
  <c r="H161" i="4"/>
  <c r="H349" i="4"/>
  <c r="H88" i="4"/>
  <c r="H371" i="4"/>
  <c r="H158" i="4"/>
  <c r="H304" i="4"/>
  <c r="H252" i="4"/>
  <c r="H351" i="4"/>
  <c r="H103" i="4"/>
  <c r="H121" i="4"/>
  <c r="H323" i="4"/>
  <c r="H59" i="4"/>
  <c r="H284" i="4"/>
  <c r="H290" i="4"/>
  <c r="H51" i="4"/>
  <c r="H127" i="4"/>
  <c r="H228" i="4"/>
  <c r="H236" i="4"/>
  <c r="H268" i="4"/>
  <c r="H345" i="4"/>
  <c r="H370" i="4"/>
  <c r="H279" i="4"/>
  <c r="H278" i="4"/>
  <c r="H254" i="4"/>
  <c r="H362" i="4"/>
  <c r="H328" i="4"/>
  <c r="H186" i="4"/>
  <c r="H309" i="4"/>
  <c r="H276" i="4"/>
  <c r="H317" i="4"/>
  <c r="H343" i="4"/>
  <c r="H347" i="4"/>
  <c r="H374" i="4"/>
  <c r="H221" i="4"/>
  <c r="H56" i="4"/>
  <c r="H307" i="4"/>
  <c r="H93" i="4"/>
  <c r="H92" i="4"/>
  <c r="H45" i="4"/>
  <c r="H130" i="4"/>
  <c r="H66" i="4"/>
  <c r="H190" i="4"/>
  <c r="H240" i="4"/>
  <c r="H63" i="4"/>
  <c r="H222" i="4"/>
  <c r="H342" i="4"/>
  <c r="H26" i="4"/>
  <c r="H187" i="4"/>
  <c r="H89" i="4"/>
  <c r="H262" i="4"/>
  <c r="H237" i="4"/>
  <c r="H64" i="4"/>
  <c r="H381" i="4"/>
  <c r="H382" i="4"/>
  <c r="H383" i="4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E27" i="5" s="1"/>
  <c r="D28" i="5"/>
  <c r="D29" i="5"/>
  <c r="D30" i="5"/>
  <c r="D31" i="5"/>
  <c r="D32" i="5"/>
  <c r="D33" i="5"/>
  <c r="E33" i="5" s="1"/>
  <c r="D34" i="5"/>
  <c r="D35" i="5"/>
  <c r="D36" i="5"/>
  <c r="D37" i="5"/>
  <c r="D38" i="5"/>
  <c r="D39" i="5"/>
  <c r="E39" i="5" s="1"/>
  <c r="D40" i="5"/>
  <c r="D41" i="5"/>
  <c r="D42" i="5"/>
  <c r="D43" i="5"/>
  <c r="D44" i="5"/>
  <c r="D45" i="5"/>
  <c r="D46" i="5"/>
  <c r="E46" i="5" s="1"/>
  <c r="D47" i="5"/>
  <c r="D48" i="5"/>
  <c r="D49" i="5"/>
  <c r="D50" i="5"/>
  <c r="D51" i="5"/>
  <c r="D52" i="5"/>
  <c r="D53" i="5"/>
  <c r="D54" i="5"/>
  <c r="D55" i="5"/>
  <c r="D56" i="5"/>
  <c r="D57" i="5"/>
  <c r="D58" i="5"/>
  <c r="E58" i="5" s="1"/>
  <c r="D59" i="5"/>
  <c r="D60" i="5"/>
  <c r="E60" i="5" s="1"/>
  <c r="D61" i="5"/>
  <c r="D62" i="5"/>
  <c r="D63" i="5"/>
  <c r="D64" i="5"/>
  <c r="D65" i="5"/>
  <c r="D66" i="5"/>
  <c r="E66" i="5" s="1"/>
  <c r="D67" i="5"/>
  <c r="D68" i="5"/>
  <c r="D69" i="5"/>
  <c r="D70" i="5"/>
  <c r="D71" i="5"/>
  <c r="D72" i="5"/>
  <c r="D73" i="5"/>
  <c r="E73" i="5" s="1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E89" i="5" s="1"/>
  <c r="D90" i="5"/>
  <c r="D91" i="5"/>
  <c r="D92" i="5"/>
  <c r="D93" i="5"/>
  <c r="D94" i="5"/>
  <c r="E94" i="5" s="1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E112" i="5" s="1"/>
  <c r="D113" i="5"/>
  <c r="D114" i="5"/>
  <c r="D115" i="5"/>
  <c r="D116" i="5"/>
  <c r="E116" i="5" s="1"/>
  <c r="D117" i="5"/>
  <c r="E117" i="5" s="1"/>
  <c r="D118" i="5"/>
  <c r="D119" i="5"/>
  <c r="D120" i="5"/>
  <c r="D121" i="5"/>
  <c r="D122" i="5"/>
  <c r="D123" i="5"/>
  <c r="D124" i="5"/>
  <c r="D125" i="5"/>
  <c r="E125" i="5" s="1"/>
  <c r="D126" i="5"/>
  <c r="D127" i="5"/>
  <c r="D128" i="5"/>
  <c r="D129" i="5"/>
  <c r="D130" i="5"/>
  <c r="D131" i="5"/>
  <c r="D132" i="5"/>
  <c r="D133" i="5"/>
  <c r="D134" i="5"/>
  <c r="E134" i="5" s="1"/>
  <c r="D135" i="5"/>
  <c r="D136" i="5"/>
  <c r="D137" i="5"/>
  <c r="D138" i="5"/>
  <c r="D139" i="5"/>
  <c r="D140" i="5"/>
  <c r="D141" i="5"/>
  <c r="D142" i="5"/>
  <c r="D143" i="5"/>
  <c r="D144" i="5"/>
  <c r="E147" i="5"/>
  <c r="E151" i="5"/>
  <c r="E162" i="5"/>
  <c r="E187" i="5"/>
  <c r="E197" i="5"/>
  <c r="E200" i="5"/>
  <c r="E215" i="5"/>
  <c r="E219" i="5"/>
  <c r="E220" i="5"/>
  <c r="E223" i="5"/>
  <c r="E227" i="5"/>
  <c r="E228" i="5"/>
  <c r="E232" i="5"/>
  <c r="E235" i="5"/>
  <c r="E257" i="5"/>
  <c r="E256" i="5"/>
  <c r="E264" i="5"/>
  <c r="E265" i="5"/>
  <c r="E269" i="5"/>
  <c r="E284" i="5"/>
  <c r="E285" i="5"/>
  <c r="E292" i="5"/>
  <c r="E301" i="5"/>
  <c r="E302" i="5"/>
  <c r="E344" i="5"/>
  <c r="E346" i="5"/>
  <c r="E386" i="5"/>
  <c r="A27" i="5"/>
  <c r="A46" i="5"/>
  <c r="A58" i="5"/>
  <c r="A134" i="5"/>
  <c r="A39" i="5"/>
  <c r="A117" i="5"/>
  <c r="A125" i="5"/>
  <c r="A60" i="5"/>
  <c r="A89" i="5"/>
  <c r="A116" i="5"/>
  <c r="A386" i="5"/>
  <c r="E326" i="22"/>
  <c r="E327" i="22"/>
  <c r="E328" i="22"/>
  <c r="E329" i="22"/>
  <c r="E330" i="22"/>
  <c r="E331" i="22"/>
  <c r="E332" i="22"/>
  <c r="E333" i="22"/>
  <c r="E334" i="22"/>
  <c r="E335" i="22"/>
  <c r="E336" i="22"/>
  <c r="E337" i="22"/>
  <c r="E338" i="22"/>
  <c r="E339" i="22"/>
  <c r="E340" i="22"/>
  <c r="E341" i="22"/>
  <c r="E342" i="22"/>
  <c r="E343" i="22"/>
  <c r="E344" i="22"/>
  <c r="E345" i="22"/>
  <c r="E346" i="22"/>
  <c r="E347" i="22"/>
  <c r="E348" i="22"/>
  <c r="E349" i="22"/>
  <c r="E350" i="22"/>
  <c r="E351" i="22"/>
  <c r="E352" i="22"/>
  <c r="E353" i="22"/>
  <c r="E354" i="22"/>
  <c r="E355" i="22"/>
  <c r="E356" i="22"/>
  <c r="E357" i="22"/>
  <c r="E358" i="22"/>
  <c r="E359" i="22"/>
  <c r="E360" i="22"/>
  <c r="E361" i="22"/>
  <c r="E362" i="22"/>
  <c r="E363" i="22"/>
  <c r="E364" i="22"/>
  <c r="E365" i="22"/>
  <c r="E366" i="22"/>
  <c r="E367" i="22"/>
  <c r="E368" i="22"/>
  <c r="E369" i="22"/>
  <c r="E370" i="22"/>
  <c r="E371" i="22"/>
  <c r="E372" i="22"/>
  <c r="E373" i="22"/>
  <c r="E374" i="22"/>
  <c r="E375" i="22"/>
  <c r="E376" i="22"/>
  <c r="E377" i="22"/>
  <c r="E378" i="22"/>
  <c r="E379" i="22"/>
  <c r="E380" i="22"/>
  <c r="E381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C326" i="22"/>
  <c r="C327" i="22"/>
  <c r="C328" i="22"/>
  <c r="C329" i="22"/>
  <c r="C330" i="22"/>
  <c r="C331" i="22"/>
  <c r="C332" i="22"/>
  <c r="C333" i="22"/>
  <c r="C334" i="22"/>
  <c r="C335" i="22"/>
  <c r="C336" i="22"/>
  <c r="C337" i="22"/>
  <c r="C338" i="22"/>
  <c r="C339" i="22"/>
  <c r="C340" i="22"/>
  <c r="C341" i="22"/>
  <c r="C342" i="22"/>
  <c r="C343" i="22"/>
  <c r="C344" i="22"/>
  <c r="C345" i="22"/>
  <c r="C346" i="22"/>
  <c r="C347" i="22"/>
  <c r="C348" i="22"/>
  <c r="C349" i="22"/>
  <c r="C350" i="22"/>
  <c r="C351" i="22"/>
  <c r="C352" i="22"/>
  <c r="C353" i="22"/>
  <c r="C354" i="22"/>
  <c r="C355" i="22"/>
  <c r="C356" i="22"/>
  <c r="C357" i="22"/>
  <c r="C358" i="22"/>
  <c r="C359" i="22"/>
  <c r="C360" i="22"/>
  <c r="C361" i="22"/>
  <c r="C362" i="22"/>
  <c r="C363" i="22"/>
  <c r="C364" i="22"/>
  <c r="C365" i="22"/>
  <c r="C366" i="22"/>
  <c r="C367" i="22"/>
  <c r="C368" i="22"/>
  <c r="C369" i="22"/>
  <c r="C370" i="22"/>
  <c r="C371" i="22"/>
  <c r="C372" i="22"/>
  <c r="C373" i="22"/>
  <c r="C374" i="22"/>
  <c r="C375" i="22"/>
  <c r="C376" i="22"/>
  <c r="C377" i="22"/>
  <c r="C378" i="22"/>
  <c r="C379" i="22"/>
  <c r="C380" i="22"/>
  <c r="C381" i="22"/>
  <c r="R325" i="39"/>
  <c r="Q326" i="39"/>
  <c r="R326" i="39"/>
  <c r="Q329" i="39"/>
  <c r="R329" i="39"/>
  <c r="Q330" i="39"/>
  <c r="R330" i="39"/>
  <c r="R333" i="39"/>
  <c r="R334" i="39"/>
  <c r="R335" i="39"/>
  <c r="R336" i="39"/>
  <c r="Q337" i="39"/>
  <c r="R338" i="39"/>
  <c r="R342" i="39"/>
  <c r="R343" i="39"/>
  <c r="R346" i="39"/>
  <c r="Q347" i="39"/>
  <c r="R354" i="39"/>
  <c r="Q355" i="39"/>
  <c r="R361" i="39"/>
  <c r="R362" i="39"/>
  <c r="R364" i="39"/>
  <c r="R365" i="39"/>
  <c r="R367" i="39"/>
  <c r="R368" i="39"/>
  <c r="R370" i="39"/>
  <c r="R375" i="39"/>
  <c r="R378" i="39"/>
  <c r="Q379" i="39"/>
  <c r="Q380" i="39"/>
  <c r="R381" i="39"/>
  <c r="M325" i="39"/>
  <c r="M326" i="39"/>
  <c r="M329" i="39"/>
  <c r="M330" i="39"/>
  <c r="M333" i="39"/>
  <c r="M334" i="39"/>
  <c r="M341" i="39"/>
  <c r="M342" i="39"/>
  <c r="M344" i="39"/>
  <c r="M350" i="39"/>
  <c r="M354" i="39"/>
  <c r="M358" i="39"/>
  <c r="M360" i="39"/>
  <c r="M366" i="39"/>
  <c r="M370" i="39"/>
  <c r="M374" i="39"/>
  <c r="M376" i="39"/>
  <c r="M382" i="39"/>
  <c r="I339" i="39"/>
  <c r="I349" i="39"/>
  <c r="I353" i="39"/>
  <c r="I380" i="39"/>
  <c r="D323" i="39"/>
  <c r="E323" i="39" s="1"/>
  <c r="D324" i="39"/>
  <c r="D325" i="39"/>
  <c r="D326" i="39"/>
  <c r="E326" i="39" s="1"/>
  <c r="C326" i="39" s="1"/>
  <c r="B329" i="22" s="1"/>
  <c r="D327" i="39"/>
  <c r="E327" i="39" s="1"/>
  <c r="C327" i="39" s="1"/>
  <c r="B330" i="22" s="1"/>
  <c r="D328" i="39"/>
  <c r="E328" i="39" s="1"/>
  <c r="C328" i="39" s="1"/>
  <c r="B331" i="22" s="1"/>
  <c r="D329" i="39"/>
  <c r="E329" i="39" s="1"/>
  <c r="C329" i="39" s="1"/>
  <c r="I331" i="4" s="1"/>
  <c r="D330" i="39"/>
  <c r="E330" i="39" s="1"/>
  <c r="D331" i="39"/>
  <c r="E331" i="39" s="1"/>
  <c r="D332" i="39"/>
  <c r="D333" i="39"/>
  <c r="D334" i="39"/>
  <c r="E334" i="39" s="1"/>
  <c r="C334" i="39" s="1"/>
  <c r="B337" i="22" s="1"/>
  <c r="D335" i="39"/>
  <c r="E335" i="39" s="1"/>
  <c r="C335" i="39" s="1"/>
  <c r="B338" i="22" s="1"/>
  <c r="D336" i="39"/>
  <c r="E336" i="39" s="1"/>
  <c r="C336" i="39" s="1"/>
  <c r="B339" i="22" s="1"/>
  <c r="D337" i="39"/>
  <c r="E337" i="39" s="1"/>
  <c r="C337" i="39" s="1"/>
  <c r="I339" i="4" s="1"/>
  <c r="D338" i="39"/>
  <c r="E338" i="39" s="1"/>
  <c r="D339" i="39"/>
  <c r="E339" i="39" s="1"/>
  <c r="D340" i="39"/>
  <c r="D341" i="39"/>
  <c r="D342" i="39"/>
  <c r="E342" i="39" s="1"/>
  <c r="C342" i="39" s="1"/>
  <c r="B345" i="22" s="1"/>
  <c r="D343" i="39"/>
  <c r="E343" i="39" s="1"/>
  <c r="C343" i="39" s="1"/>
  <c r="B346" i="22" s="1"/>
  <c r="D344" i="39"/>
  <c r="E344" i="39" s="1"/>
  <c r="C344" i="39" s="1"/>
  <c r="B347" i="22" s="1"/>
  <c r="D345" i="39"/>
  <c r="E345" i="39" s="1"/>
  <c r="C345" i="39" s="1"/>
  <c r="I347" i="4" s="1"/>
  <c r="D346" i="39"/>
  <c r="E346" i="39" s="1"/>
  <c r="D347" i="39"/>
  <c r="E347" i="39" s="1"/>
  <c r="D348" i="39"/>
  <c r="D349" i="39"/>
  <c r="D350" i="39"/>
  <c r="E350" i="39" s="1"/>
  <c r="C350" i="39" s="1"/>
  <c r="B353" i="22" s="1"/>
  <c r="D351" i="39"/>
  <c r="E351" i="39" s="1"/>
  <c r="C351" i="39" s="1"/>
  <c r="B354" i="22" s="1"/>
  <c r="D352" i="39"/>
  <c r="E352" i="39" s="1"/>
  <c r="C352" i="39" s="1"/>
  <c r="B355" i="22" s="1"/>
  <c r="D353" i="39"/>
  <c r="E353" i="39" s="1"/>
  <c r="C353" i="39" s="1"/>
  <c r="B356" i="22" s="1"/>
  <c r="D354" i="39"/>
  <c r="E354" i="39" s="1"/>
  <c r="D355" i="39"/>
  <c r="E355" i="39" s="1"/>
  <c r="D356" i="39"/>
  <c r="D357" i="39"/>
  <c r="D358" i="39"/>
  <c r="E358" i="39" s="1"/>
  <c r="C358" i="39" s="1"/>
  <c r="B361" i="22" s="1"/>
  <c r="D359" i="39"/>
  <c r="E359" i="39" s="1"/>
  <c r="C359" i="39" s="1"/>
  <c r="B362" i="22" s="1"/>
  <c r="D360" i="39"/>
  <c r="E360" i="39" s="1"/>
  <c r="C360" i="39" s="1"/>
  <c r="B363" i="22" s="1"/>
  <c r="D361" i="39"/>
  <c r="E361" i="39" s="1"/>
  <c r="C361" i="39" s="1"/>
  <c r="B364" i="22" s="1"/>
  <c r="D362" i="39"/>
  <c r="E362" i="39" s="1"/>
  <c r="D363" i="39"/>
  <c r="E363" i="39" s="1"/>
  <c r="D364" i="39"/>
  <c r="D365" i="39"/>
  <c r="D366" i="39"/>
  <c r="E366" i="39" s="1"/>
  <c r="C366" i="39" s="1"/>
  <c r="B369" i="22" s="1"/>
  <c r="D367" i="39"/>
  <c r="E367" i="39" s="1"/>
  <c r="C367" i="39" s="1"/>
  <c r="B370" i="22" s="1"/>
  <c r="D368" i="39"/>
  <c r="E368" i="39" s="1"/>
  <c r="C368" i="39" s="1"/>
  <c r="B371" i="22" s="1"/>
  <c r="D369" i="39"/>
  <c r="E369" i="39" s="1"/>
  <c r="C369" i="39" s="1"/>
  <c r="B372" i="22" s="1"/>
  <c r="D370" i="39"/>
  <c r="E370" i="39" s="1"/>
  <c r="D371" i="39"/>
  <c r="E371" i="39" s="1"/>
  <c r="D372" i="39"/>
  <c r="D373" i="39"/>
  <c r="D374" i="39"/>
  <c r="E374" i="39" s="1"/>
  <c r="C374" i="39" s="1"/>
  <c r="B377" i="22" s="1"/>
  <c r="D375" i="39"/>
  <c r="E375" i="39" s="1"/>
  <c r="C375" i="39" s="1"/>
  <c r="B378" i="22" s="1"/>
  <c r="D376" i="39"/>
  <c r="E376" i="39" s="1"/>
  <c r="C376" i="39" s="1"/>
  <c r="B379" i="22" s="1"/>
  <c r="D377" i="39"/>
  <c r="E377" i="39" s="1"/>
  <c r="C377" i="39" s="1"/>
  <c r="I379" i="4" s="1"/>
  <c r="D378" i="39"/>
  <c r="E378" i="39" s="1"/>
  <c r="D379" i="39"/>
  <c r="E379" i="39" s="1"/>
  <c r="D380" i="39"/>
  <c r="D381" i="39"/>
  <c r="G9" i="4"/>
  <c r="I353" i="4" l="1"/>
  <c r="I336" i="4"/>
  <c r="M324" i="39"/>
  <c r="M332" i="39"/>
  <c r="S375" i="39"/>
  <c r="I371" i="4"/>
  <c r="I370" i="4"/>
  <c r="I378" i="4"/>
  <c r="I369" i="4"/>
  <c r="I345" i="4"/>
  <c r="I344" i="4"/>
  <c r="I355" i="4"/>
  <c r="I329" i="4"/>
  <c r="M379" i="39"/>
  <c r="I370" i="39"/>
  <c r="I361" i="39"/>
  <c r="Q369" i="39"/>
  <c r="M336" i="39"/>
  <c r="M368" i="39"/>
  <c r="I378" i="39"/>
  <c r="I344" i="39"/>
  <c r="I330" i="39"/>
  <c r="I333" i="39"/>
  <c r="I363" i="39"/>
  <c r="Q378" i="39"/>
  <c r="S378" i="39" s="1"/>
  <c r="I362" i="39"/>
  <c r="I354" i="39"/>
  <c r="I379" i="39"/>
  <c r="S346" i="39"/>
  <c r="M335" i="39"/>
  <c r="I348" i="39"/>
  <c r="I364" i="39"/>
  <c r="I346" i="39"/>
  <c r="I338" i="39"/>
  <c r="I347" i="39"/>
  <c r="I355" i="39"/>
  <c r="I350" i="39"/>
  <c r="G379" i="22"/>
  <c r="AI379" i="22" s="1"/>
  <c r="G371" i="22"/>
  <c r="AK371" i="22" s="1"/>
  <c r="G363" i="22"/>
  <c r="G355" i="22"/>
  <c r="AF355" i="22" s="1"/>
  <c r="G347" i="22"/>
  <c r="AH347" i="22" s="1"/>
  <c r="G339" i="22"/>
  <c r="AI339" i="22" s="1"/>
  <c r="G331" i="22"/>
  <c r="AH331" i="22" s="1"/>
  <c r="G377" i="22"/>
  <c r="G369" i="22"/>
  <c r="G361" i="22"/>
  <c r="G353" i="22"/>
  <c r="G345" i="22"/>
  <c r="G337" i="22"/>
  <c r="R327" i="39"/>
  <c r="M327" i="39"/>
  <c r="I371" i="39"/>
  <c r="Q371" i="39"/>
  <c r="R328" i="39"/>
  <c r="M328" i="39"/>
  <c r="R352" i="39"/>
  <c r="S352" i="39" s="1"/>
  <c r="M352" i="39"/>
  <c r="I340" i="39"/>
  <c r="Q340" i="39"/>
  <c r="S340" i="39" s="1"/>
  <c r="Q356" i="39"/>
  <c r="S356" i="39" s="1"/>
  <c r="I356" i="39"/>
  <c r="I372" i="39"/>
  <c r="Q372" i="39"/>
  <c r="I323" i="39"/>
  <c r="I331" i="39"/>
  <c r="R337" i="39"/>
  <c r="M337" i="39"/>
  <c r="M338" i="39"/>
  <c r="M345" i="39"/>
  <c r="M346" i="39"/>
  <c r="R345" i="39"/>
  <c r="S345" i="39" s="1"/>
  <c r="R353" i="39"/>
  <c r="S353" i="39" s="1"/>
  <c r="M353" i="39"/>
  <c r="M361" i="39"/>
  <c r="M362" i="39"/>
  <c r="R369" i="39"/>
  <c r="M369" i="39"/>
  <c r="M377" i="39"/>
  <c r="M378" i="39"/>
  <c r="R377" i="39"/>
  <c r="S377" i="39" s="1"/>
  <c r="I342" i="39"/>
  <c r="I341" i="39"/>
  <c r="I358" i="39"/>
  <c r="I357" i="39"/>
  <c r="I366" i="39"/>
  <c r="I365" i="39"/>
  <c r="I374" i="39"/>
  <c r="I373" i="39"/>
  <c r="I381" i="39"/>
  <c r="S354" i="39"/>
  <c r="I325" i="39"/>
  <c r="M355" i="39"/>
  <c r="M363" i="39"/>
  <c r="M371" i="39"/>
  <c r="S367" i="39"/>
  <c r="I375" i="39"/>
  <c r="C379" i="39"/>
  <c r="C371" i="39"/>
  <c r="B374" i="22" s="1"/>
  <c r="C363" i="39"/>
  <c r="B366" i="22" s="1"/>
  <c r="C355" i="39"/>
  <c r="B358" i="22" s="1"/>
  <c r="C347" i="39"/>
  <c r="I349" i="4" s="1"/>
  <c r="C339" i="39"/>
  <c r="C331" i="39"/>
  <c r="C323" i="39"/>
  <c r="I326" i="39"/>
  <c r="I334" i="39"/>
  <c r="M348" i="39"/>
  <c r="M364" i="39"/>
  <c r="M372" i="39"/>
  <c r="M380" i="39"/>
  <c r="I345" i="39"/>
  <c r="S360" i="39"/>
  <c r="S376" i="39"/>
  <c r="E324" i="39"/>
  <c r="C324" i="39" s="1"/>
  <c r="E332" i="39"/>
  <c r="C332" i="39" s="1"/>
  <c r="B335" i="22" s="1"/>
  <c r="E340" i="39"/>
  <c r="C340" i="39" s="1"/>
  <c r="B343" i="22" s="1"/>
  <c r="E348" i="39"/>
  <c r="C348" i="39" s="1"/>
  <c r="E356" i="39"/>
  <c r="C356" i="39" s="1"/>
  <c r="B359" i="22" s="1"/>
  <c r="E364" i="39"/>
  <c r="C364" i="39" s="1"/>
  <c r="B367" i="22" s="1"/>
  <c r="E372" i="39"/>
  <c r="C372" i="39" s="1"/>
  <c r="E380" i="39"/>
  <c r="C380" i="39" s="1"/>
  <c r="I382" i="4" s="1"/>
  <c r="E325" i="39"/>
  <c r="C325" i="39" s="1"/>
  <c r="E333" i="39"/>
  <c r="C333" i="39" s="1"/>
  <c r="E341" i="39"/>
  <c r="C341" i="39" s="1"/>
  <c r="B344" i="22" s="1"/>
  <c r="E349" i="39"/>
  <c r="C349" i="39" s="1"/>
  <c r="E357" i="39"/>
  <c r="C357" i="39" s="1"/>
  <c r="E365" i="39"/>
  <c r="C365" i="39" s="1"/>
  <c r="E373" i="39"/>
  <c r="C373" i="39" s="1"/>
  <c r="B376" i="22" s="1"/>
  <c r="E381" i="39"/>
  <c r="C381" i="39" s="1"/>
  <c r="S330" i="39"/>
  <c r="I329" i="39"/>
  <c r="I337" i="39"/>
  <c r="M343" i="39"/>
  <c r="M351" i="39"/>
  <c r="M359" i="39"/>
  <c r="M367" i="39"/>
  <c r="M375" i="39"/>
  <c r="C370" i="39"/>
  <c r="B373" i="22" s="1"/>
  <c r="C346" i="39"/>
  <c r="B349" i="22" s="1"/>
  <c r="C330" i="39"/>
  <c r="B333" i="22" s="1"/>
  <c r="C378" i="39"/>
  <c r="C362" i="39"/>
  <c r="I364" i="4" s="1"/>
  <c r="C354" i="39"/>
  <c r="B357" i="22" s="1"/>
  <c r="C338" i="39"/>
  <c r="I340" i="4" s="1"/>
  <c r="I337" i="4"/>
  <c r="I342" i="4"/>
  <c r="I352" i="39"/>
  <c r="I369" i="39"/>
  <c r="I360" i="39"/>
  <c r="I351" i="39"/>
  <c r="I327" i="39"/>
  <c r="M349" i="39"/>
  <c r="M340" i="39"/>
  <c r="M331" i="39"/>
  <c r="R372" i="39"/>
  <c r="R348" i="39"/>
  <c r="S348" i="39" s="1"/>
  <c r="Q325" i="39"/>
  <c r="S325" i="39" s="1"/>
  <c r="I328" i="4"/>
  <c r="I377" i="39"/>
  <c r="I368" i="39"/>
  <c r="I359" i="39"/>
  <c r="M357" i="39"/>
  <c r="M339" i="39"/>
  <c r="R363" i="39"/>
  <c r="S359" i="39"/>
  <c r="Q344" i="39"/>
  <c r="S344" i="39" s="1"/>
  <c r="Q334" i="39"/>
  <c r="S334" i="39" s="1"/>
  <c r="M323" i="39"/>
  <c r="B380" i="22"/>
  <c r="B348" i="22"/>
  <c r="B340" i="22"/>
  <c r="B332" i="22"/>
  <c r="I376" i="39"/>
  <c r="I367" i="39"/>
  <c r="M365" i="39"/>
  <c r="M356" i="39"/>
  <c r="M347" i="39"/>
  <c r="R380" i="39"/>
  <c r="S380" i="39" s="1"/>
  <c r="R371" i="39"/>
  <c r="I343" i="39"/>
  <c r="S355" i="39"/>
  <c r="M373" i="39"/>
  <c r="S347" i="39"/>
  <c r="I335" i="39"/>
  <c r="M381" i="39"/>
  <c r="S362" i="39"/>
  <c r="S370" i="39"/>
  <c r="Q373" i="39"/>
  <c r="S373" i="39" s="1"/>
  <c r="Q357" i="39"/>
  <c r="S357" i="39" s="1"/>
  <c r="Q349" i="39"/>
  <c r="S349" i="39" s="1"/>
  <c r="Q365" i="39"/>
  <c r="S365" i="39" s="1"/>
  <c r="Q341" i="39"/>
  <c r="S341" i="39" s="1"/>
  <c r="S364" i="39"/>
  <c r="Q381" i="39"/>
  <c r="S381" i="39" s="1"/>
  <c r="S379" i="39"/>
  <c r="S363" i="39"/>
  <c r="S339" i="39"/>
  <c r="S351" i="39"/>
  <c r="S343" i="39"/>
  <c r="S342" i="39"/>
  <c r="S368" i="39"/>
  <c r="R358" i="39"/>
  <c r="S358" i="39" s="1"/>
  <c r="S382" i="39"/>
  <c r="R374" i="39"/>
  <c r="S374" i="39" s="1"/>
  <c r="S361" i="39"/>
  <c r="R350" i="39"/>
  <c r="S350" i="39" s="1"/>
  <c r="R366" i="39"/>
  <c r="S366" i="39" s="1"/>
  <c r="S338" i="39"/>
  <c r="S333" i="39"/>
  <c r="S329" i="39"/>
  <c r="S337" i="39"/>
  <c r="S324" i="39"/>
  <c r="S332" i="39"/>
  <c r="R323" i="39"/>
  <c r="R331" i="39"/>
  <c r="S327" i="39"/>
  <c r="S335" i="39"/>
  <c r="S326" i="39"/>
  <c r="Q336" i="39"/>
  <c r="S336" i="39" s="1"/>
  <c r="I336" i="39"/>
  <c r="I328" i="39"/>
  <c r="Q328" i="39"/>
  <c r="S328" i="39" s="1"/>
  <c r="Q331" i="39"/>
  <c r="S331" i="39" s="1"/>
  <c r="I332" i="39"/>
  <c r="I324" i="39"/>
  <c r="Q323" i="39"/>
  <c r="G380" i="22"/>
  <c r="G372" i="22"/>
  <c r="G364" i="22"/>
  <c r="G356" i="22"/>
  <c r="G348" i="22"/>
  <c r="G340" i="22"/>
  <c r="G332" i="22"/>
  <c r="G376" i="22"/>
  <c r="G368" i="22"/>
  <c r="G360" i="22"/>
  <c r="G352" i="22"/>
  <c r="G344" i="22"/>
  <c r="G336" i="22"/>
  <c r="G328" i="22"/>
  <c r="G378" i="22"/>
  <c r="G370" i="22"/>
  <c r="G362" i="22"/>
  <c r="G354" i="22"/>
  <c r="G346" i="22"/>
  <c r="G338" i="22"/>
  <c r="G330" i="22"/>
  <c r="G375" i="22"/>
  <c r="G367" i="22"/>
  <c r="G359" i="22"/>
  <c r="G351" i="22"/>
  <c r="G343" i="22"/>
  <c r="G335" i="22"/>
  <c r="G327" i="22"/>
  <c r="G381" i="22"/>
  <c r="G373" i="22"/>
  <c r="G365" i="22"/>
  <c r="G357" i="22"/>
  <c r="G349" i="22"/>
  <c r="G341" i="22"/>
  <c r="G333" i="22"/>
  <c r="G358" i="22"/>
  <c r="G350" i="22"/>
  <c r="G342" i="22"/>
  <c r="G334" i="22"/>
  <c r="G326" i="22"/>
  <c r="G366" i="22"/>
  <c r="G374" i="22"/>
  <c r="G329" i="22"/>
  <c r="N382" i="39"/>
  <c r="O382" i="39" s="1"/>
  <c r="N380" i="39"/>
  <c r="O380" i="39" s="1"/>
  <c r="N378" i="39"/>
  <c r="O378" i="39" s="1"/>
  <c r="N376" i="39"/>
  <c r="O376" i="39" s="1"/>
  <c r="N374" i="39"/>
  <c r="O374" i="39" s="1"/>
  <c r="N372" i="39"/>
  <c r="O372" i="39" s="1"/>
  <c r="N370" i="39"/>
  <c r="O370" i="39" s="1"/>
  <c r="N368" i="39"/>
  <c r="O368" i="39" s="1"/>
  <c r="N366" i="39"/>
  <c r="O366" i="39" s="1"/>
  <c r="N364" i="39"/>
  <c r="O364" i="39" s="1"/>
  <c r="N362" i="39"/>
  <c r="O362" i="39" s="1"/>
  <c r="N360" i="39"/>
  <c r="O360" i="39" s="1"/>
  <c r="N358" i="39"/>
  <c r="O358" i="39" s="1"/>
  <c r="N356" i="39"/>
  <c r="O356" i="39" s="1"/>
  <c r="N354" i="39"/>
  <c r="O354" i="39" s="1"/>
  <c r="N352" i="39"/>
  <c r="O352" i="39" s="1"/>
  <c r="N350" i="39"/>
  <c r="O350" i="39" s="1"/>
  <c r="N348" i="39"/>
  <c r="O348" i="39" s="1"/>
  <c r="N346" i="39"/>
  <c r="O346" i="39" s="1"/>
  <c r="N344" i="39"/>
  <c r="O344" i="39" s="1"/>
  <c r="N342" i="39"/>
  <c r="O342" i="39" s="1"/>
  <c r="N340" i="39"/>
  <c r="O340" i="39" s="1"/>
  <c r="N338" i="39"/>
  <c r="O338" i="39" s="1"/>
  <c r="N336" i="39"/>
  <c r="O336" i="39" s="1"/>
  <c r="N334" i="39"/>
  <c r="O334" i="39" s="1"/>
  <c r="N332" i="39"/>
  <c r="O332" i="39" s="1"/>
  <c r="N330" i="39"/>
  <c r="O330" i="39" s="1"/>
  <c r="N328" i="39"/>
  <c r="O328" i="39" s="1"/>
  <c r="N326" i="39"/>
  <c r="O326" i="39" s="1"/>
  <c r="N324" i="39"/>
  <c r="O324" i="39" s="1"/>
  <c r="N381" i="39"/>
  <c r="O381" i="39" s="1"/>
  <c r="N379" i="39"/>
  <c r="O379" i="39" s="1"/>
  <c r="N377" i="39"/>
  <c r="O377" i="39" s="1"/>
  <c r="N375" i="39"/>
  <c r="O375" i="39" s="1"/>
  <c r="N373" i="39"/>
  <c r="O373" i="39" s="1"/>
  <c r="N371" i="39"/>
  <c r="O371" i="39" s="1"/>
  <c r="N369" i="39"/>
  <c r="O369" i="39" s="1"/>
  <c r="N367" i="39"/>
  <c r="O367" i="39" s="1"/>
  <c r="N365" i="39"/>
  <c r="O365" i="39" s="1"/>
  <c r="N363" i="39"/>
  <c r="O363" i="39" s="1"/>
  <c r="N361" i="39"/>
  <c r="O361" i="39" s="1"/>
  <c r="N359" i="39"/>
  <c r="O359" i="39" s="1"/>
  <c r="N357" i="39"/>
  <c r="O357" i="39" s="1"/>
  <c r="N355" i="39"/>
  <c r="O355" i="39" s="1"/>
  <c r="N353" i="39"/>
  <c r="O353" i="39" s="1"/>
  <c r="N351" i="39"/>
  <c r="O351" i="39" s="1"/>
  <c r="N349" i="39"/>
  <c r="O349" i="39" s="1"/>
  <c r="N347" i="39"/>
  <c r="O347" i="39" s="1"/>
  <c r="N345" i="39"/>
  <c r="O345" i="39" s="1"/>
  <c r="N343" i="39"/>
  <c r="O343" i="39" s="1"/>
  <c r="N341" i="39"/>
  <c r="O341" i="39" s="1"/>
  <c r="N339" i="39"/>
  <c r="O339" i="39" s="1"/>
  <c r="N337" i="39"/>
  <c r="O337" i="39" s="1"/>
  <c r="N335" i="39"/>
  <c r="O335" i="39" s="1"/>
  <c r="N333" i="39"/>
  <c r="O333" i="39" s="1"/>
  <c r="N331" i="39"/>
  <c r="O331" i="39" s="1"/>
  <c r="N329" i="39"/>
  <c r="O329" i="39" s="1"/>
  <c r="N327" i="39"/>
  <c r="O327" i="39" s="1"/>
  <c r="N325" i="39"/>
  <c r="O325" i="39" s="1"/>
  <c r="N323" i="39"/>
  <c r="O323" i="39" s="1"/>
  <c r="D322" i="39"/>
  <c r="E322" i="39" s="1"/>
  <c r="D321" i="39"/>
  <c r="E321" i="39" s="1"/>
  <c r="D320" i="39"/>
  <c r="E320" i="39" s="1"/>
  <c r="D319" i="39"/>
  <c r="E319" i="39" s="1"/>
  <c r="D318" i="39"/>
  <c r="E318" i="39" s="1"/>
  <c r="D317" i="39"/>
  <c r="E317" i="39" s="1"/>
  <c r="D316" i="39"/>
  <c r="E316" i="39" s="1"/>
  <c r="D315" i="39"/>
  <c r="E315" i="39" s="1"/>
  <c r="D314" i="39"/>
  <c r="E314" i="39" s="1"/>
  <c r="D313" i="39"/>
  <c r="E313" i="39" s="1"/>
  <c r="B326" i="22" l="1"/>
  <c r="I325" i="4"/>
  <c r="B334" i="22"/>
  <c r="I333" i="4"/>
  <c r="B342" i="22"/>
  <c r="I341" i="4"/>
  <c r="B336" i="22"/>
  <c r="I335" i="4"/>
  <c r="B327" i="22"/>
  <c r="I326" i="4"/>
  <c r="B381" i="22"/>
  <c r="I380" i="4"/>
  <c r="W355" i="22"/>
  <c r="K355" i="22"/>
  <c r="AM355" i="22"/>
  <c r="AB355" i="22"/>
  <c r="AJ355" i="22"/>
  <c r="M355" i="22"/>
  <c r="AK355" i="22"/>
  <c r="O355" i="22"/>
  <c r="AI355" i="22"/>
  <c r="AA371" i="22"/>
  <c r="H347" i="22"/>
  <c r="AC371" i="22"/>
  <c r="S369" i="39"/>
  <c r="S371" i="39"/>
  <c r="B350" i="22"/>
  <c r="L379" i="22"/>
  <c r="S372" i="39"/>
  <c r="H371" i="22"/>
  <c r="AL371" i="22"/>
  <c r="B351" i="22"/>
  <c r="I350" i="4"/>
  <c r="T371" i="22"/>
  <c r="AD371" i="22"/>
  <c r="R371" i="22"/>
  <c r="P371" i="22"/>
  <c r="AB371" i="22"/>
  <c r="X371" i="22"/>
  <c r="AM371" i="22"/>
  <c r="AI371" i="22"/>
  <c r="J371" i="22"/>
  <c r="M371" i="22"/>
  <c r="K371" i="22"/>
  <c r="V371" i="22"/>
  <c r="U371" i="22"/>
  <c r="W371" i="22"/>
  <c r="S371" i="22"/>
  <c r="AJ371" i="22"/>
  <c r="AF371" i="22"/>
  <c r="L371" i="22"/>
  <c r="N371" i="22"/>
  <c r="AH371" i="22"/>
  <c r="AJ347" i="22"/>
  <c r="AF379" i="22"/>
  <c r="Y379" i="22"/>
  <c r="Z371" i="22"/>
  <c r="N379" i="22"/>
  <c r="Z347" i="22"/>
  <c r="R347" i="22"/>
  <c r="AK347" i="22"/>
  <c r="J347" i="22"/>
  <c r="AD379" i="22"/>
  <c r="AD347" i="22"/>
  <c r="AA363" i="22"/>
  <c r="AC331" i="22"/>
  <c r="S355" i="22"/>
  <c r="U355" i="22"/>
  <c r="AE355" i="22"/>
  <c r="AL379" i="22"/>
  <c r="AA355" i="22"/>
  <c r="AC355" i="22"/>
  <c r="X355" i="22"/>
  <c r="I379" i="22"/>
  <c r="L355" i="22"/>
  <c r="N355" i="22"/>
  <c r="Z355" i="22"/>
  <c r="T379" i="22"/>
  <c r="J355" i="22"/>
  <c r="T355" i="22"/>
  <c r="AD355" i="22"/>
  <c r="H355" i="22"/>
  <c r="AB379" i="22"/>
  <c r="AA379" i="22"/>
  <c r="T347" i="22"/>
  <c r="Y331" i="22"/>
  <c r="AG331" i="22"/>
  <c r="W331" i="22"/>
  <c r="M331" i="22"/>
  <c r="Q331" i="22"/>
  <c r="X331" i="22"/>
  <c r="U331" i="22"/>
  <c r="O331" i="22"/>
  <c r="I331" i="22"/>
  <c r="H331" i="22"/>
  <c r="AL331" i="22"/>
  <c r="AM331" i="22"/>
  <c r="AE331" i="22"/>
  <c r="V331" i="22"/>
  <c r="H379" i="22"/>
  <c r="M379" i="22"/>
  <c r="R379" i="22"/>
  <c r="AJ379" i="22"/>
  <c r="U379" i="22"/>
  <c r="W379" i="22"/>
  <c r="AH379" i="22"/>
  <c r="AC379" i="22"/>
  <c r="K379" i="22"/>
  <c r="P379" i="22"/>
  <c r="AK379" i="22"/>
  <c r="AM379" i="22"/>
  <c r="S379" i="22"/>
  <c r="X379" i="22"/>
  <c r="V379" i="22"/>
  <c r="L331" i="22"/>
  <c r="O339" i="22"/>
  <c r="R363" i="22"/>
  <c r="AC363" i="22"/>
  <c r="V363" i="22"/>
  <c r="AM363" i="22"/>
  <c r="AI363" i="22"/>
  <c r="AE363" i="22"/>
  <c r="Z363" i="22"/>
  <c r="J363" i="22"/>
  <c r="T363" i="22"/>
  <c r="Y363" i="22"/>
  <c r="I363" i="22"/>
  <c r="AM347" i="22"/>
  <c r="AF339" i="22"/>
  <c r="AK339" i="22"/>
  <c r="AD339" i="22"/>
  <c r="S347" i="22"/>
  <c r="N347" i="22"/>
  <c r="AA331" i="22"/>
  <c r="X347" i="22"/>
  <c r="V339" i="22"/>
  <c r="AA347" i="22"/>
  <c r="V347" i="22"/>
  <c r="L339" i="22"/>
  <c r="M347" i="22"/>
  <c r="W347" i="22"/>
  <c r="U347" i="22"/>
  <c r="AF347" i="22"/>
  <c r="P347" i="22"/>
  <c r="AJ339" i="22"/>
  <c r="Y347" i="22"/>
  <c r="AI347" i="22"/>
  <c r="AC347" i="22"/>
  <c r="I347" i="22"/>
  <c r="M339" i="22"/>
  <c r="K347" i="22"/>
  <c r="AL347" i="22"/>
  <c r="R339" i="22"/>
  <c r="P355" i="22"/>
  <c r="R355" i="22"/>
  <c r="R331" i="22"/>
  <c r="T331" i="22"/>
  <c r="AB347" i="22"/>
  <c r="L347" i="22"/>
  <c r="K331" i="22"/>
  <c r="AK331" i="22"/>
  <c r="Z331" i="22"/>
  <c r="X363" i="22"/>
  <c r="AH339" i="22"/>
  <c r="U339" i="22"/>
  <c r="W339" i="22"/>
  <c r="S339" i="22"/>
  <c r="AB363" i="22"/>
  <c r="AD363" i="22"/>
  <c r="H363" i="22"/>
  <c r="AL339" i="22"/>
  <c r="T339" i="22"/>
  <c r="K363" i="22"/>
  <c r="M363" i="22"/>
  <c r="O363" i="22"/>
  <c r="J331" i="22"/>
  <c r="P339" i="22"/>
  <c r="J339" i="22"/>
  <c r="N339" i="22"/>
  <c r="S363" i="22"/>
  <c r="W363" i="22"/>
  <c r="AG339" i="22"/>
  <c r="AJ331" i="22"/>
  <c r="AE339" i="22"/>
  <c r="AJ363" i="22"/>
  <c r="AL363" i="22"/>
  <c r="AC339" i="22"/>
  <c r="Z339" i="22"/>
  <c r="AM339" i="22"/>
  <c r="AH363" i="22"/>
  <c r="L363" i="22"/>
  <c r="N363" i="22"/>
  <c r="AB331" i="22"/>
  <c r="Q339" i="22"/>
  <c r="AB339" i="22"/>
  <c r="AH355" i="22"/>
  <c r="AF328" i="22"/>
  <c r="W328" i="22"/>
  <c r="H328" i="22"/>
  <c r="AM328" i="22"/>
  <c r="AD328" i="22"/>
  <c r="V328" i="22"/>
  <c r="N328" i="22"/>
  <c r="X328" i="22"/>
  <c r="AL328" i="22"/>
  <c r="AC328" i="22"/>
  <c r="U328" i="22"/>
  <c r="M328" i="22"/>
  <c r="AJ328" i="22"/>
  <c r="AG328" i="22"/>
  <c r="AK328" i="22"/>
  <c r="AB328" i="22"/>
  <c r="T328" i="22"/>
  <c r="L328" i="22"/>
  <c r="S328" i="22"/>
  <c r="P328" i="22"/>
  <c r="AI328" i="22"/>
  <c r="Z328" i="22"/>
  <c r="R328" i="22"/>
  <c r="J328" i="22"/>
  <c r="AH328" i="22"/>
  <c r="Y328" i="22"/>
  <c r="Q328" i="22"/>
  <c r="I328" i="22"/>
  <c r="AM336" i="22"/>
  <c r="AD336" i="22"/>
  <c r="V336" i="22"/>
  <c r="N336" i="22"/>
  <c r="AL336" i="22"/>
  <c r="AC336" i="22"/>
  <c r="U336" i="22"/>
  <c r="M336" i="22"/>
  <c r="AK336" i="22"/>
  <c r="AB336" i="22"/>
  <c r="T336" i="22"/>
  <c r="L336" i="22"/>
  <c r="J336" i="22"/>
  <c r="O336" i="22"/>
  <c r="AJ336" i="22"/>
  <c r="AA336" i="22"/>
  <c r="K336" i="22"/>
  <c r="Z336" i="22"/>
  <c r="W336" i="22"/>
  <c r="AE336" i="22"/>
  <c r="AG336" i="22"/>
  <c r="Y336" i="22"/>
  <c r="Q336" i="22"/>
  <c r="I336" i="22"/>
  <c r="X336" i="22"/>
  <c r="H336" i="22"/>
  <c r="AL335" i="22"/>
  <c r="AC335" i="22"/>
  <c r="U335" i="22"/>
  <c r="M335" i="22"/>
  <c r="AD335" i="22"/>
  <c r="AK335" i="22"/>
  <c r="T335" i="22"/>
  <c r="Y335" i="22"/>
  <c r="V335" i="22"/>
  <c r="AJ335" i="22"/>
  <c r="AA335" i="22"/>
  <c r="S335" i="22"/>
  <c r="K335" i="22"/>
  <c r="I335" i="22"/>
  <c r="AI335" i="22"/>
  <c r="Z335" i="22"/>
  <c r="R335" i="22"/>
  <c r="J335" i="22"/>
  <c r="AH335" i="22"/>
  <c r="Q335" i="22"/>
  <c r="N335" i="22"/>
  <c r="AG335" i="22"/>
  <c r="X335" i="22"/>
  <c r="H335" i="22"/>
  <c r="AM335" i="22"/>
  <c r="AE335" i="22"/>
  <c r="W335" i="22"/>
  <c r="O335" i="22"/>
  <c r="AM327" i="22"/>
  <c r="W327" i="22"/>
  <c r="AL327" i="22"/>
  <c r="AD327" i="22"/>
  <c r="V327" i="22"/>
  <c r="N327" i="22"/>
  <c r="S327" i="22"/>
  <c r="H327" i="22"/>
  <c r="AK327" i="22"/>
  <c r="AC327" i="22"/>
  <c r="U327" i="22"/>
  <c r="M327" i="22"/>
  <c r="AF327" i="22"/>
  <c r="AJ327" i="22"/>
  <c r="AB327" i="22"/>
  <c r="T327" i="22"/>
  <c r="L327" i="22"/>
  <c r="AI327" i="22"/>
  <c r="P327" i="22"/>
  <c r="AH327" i="22"/>
  <c r="Z327" i="22"/>
  <c r="R327" i="22"/>
  <c r="J327" i="22"/>
  <c r="X327" i="22"/>
  <c r="Y327" i="22"/>
  <c r="I327" i="22"/>
  <c r="AJ344" i="22"/>
  <c r="AB344" i="22"/>
  <c r="T344" i="22"/>
  <c r="L344" i="22"/>
  <c r="AA344" i="22"/>
  <c r="K344" i="22"/>
  <c r="AH344" i="22"/>
  <c r="Z344" i="22"/>
  <c r="R344" i="22"/>
  <c r="J344" i="22"/>
  <c r="AM344" i="22"/>
  <c r="X344" i="22"/>
  <c r="M344" i="22"/>
  <c r="AL344" i="22"/>
  <c r="W344" i="22"/>
  <c r="I344" i="22"/>
  <c r="AE344" i="22"/>
  <c r="AG344" i="22"/>
  <c r="V344" i="22"/>
  <c r="H344" i="22"/>
  <c r="AF344" i="22"/>
  <c r="Q344" i="22"/>
  <c r="N344" i="22"/>
  <c r="AD344" i="22"/>
  <c r="P344" i="22"/>
  <c r="Y344" i="22"/>
  <c r="AC344" i="22"/>
  <c r="O344" i="22"/>
  <c r="AF366" i="22"/>
  <c r="X366" i="22"/>
  <c r="P366" i="22"/>
  <c r="H366" i="22"/>
  <c r="AM366" i="22"/>
  <c r="AE366" i="22"/>
  <c r="W366" i="22"/>
  <c r="O366" i="22"/>
  <c r="AL366" i="22"/>
  <c r="AD366" i="22"/>
  <c r="V366" i="22"/>
  <c r="N366" i="22"/>
  <c r="AJ366" i="22"/>
  <c r="AB366" i="22"/>
  <c r="T366" i="22"/>
  <c r="L366" i="22"/>
  <c r="AI366" i="22"/>
  <c r="AA366" i="22"/>
  <c r="S366" i="22"/>
  <c r="K366" i="22"/>
  <c r="AH366" i="22"/>
  <c r="Z366" i="22"/>
  <c r="R366" i="22"/>
  <c r="J366" i="22"/>
  <c r="M366" i="22"/>
  <c r="I366" i="22"/>
  <c r="Y366" i="22"/>
  <c r="AC366" i="22"/>
  <c r="AG341" i="22"/>
  <c r="Q341" i="22"/>
  <c r="AF341" i="22"/>
  <c r="X341" i="22"/>
  <c r="P341" i="22"/>
  <c r="H341" i="22"/>
  <c r="W341" i="22"/>
  <c r="AB341" i="22"/>
  <c r="N341" i="22"/>
  <c r="AM341" i="22"/>
  <c r="AA341" i="22"/>
  <c r="M341" i="22"/>
  <c r="U341" i="22"/>
  <c r="R341" i="22"/>
  <c r="AL341" i="22"/>
  <c r="Z341" i="22"/>
  <c r="L341" i="22"/>
  <c r="AJ341" i="22"/>
  <c r="J341" i="22"/>
  <c r="AC341" i="22"/>
  <c r="AK341" i="22"/>
  <c r="V341" i="22"/>
  <c r="K341" i="22"/>
  <c r="AH341" i="22"/>
  <c r="T341" i="22"/>
  <c r="AD341" i="22"/>
  <c r="AA343" i="22"/>
  <c r="K343" i="22"/>
  <c r="AH343" i="22"/>
  <c r="Z343" i="22"/>
  <c r="R343" i="22"/>
  <c r="J343" i="22"/>
  <c r="AG343" i="22"/>
  <c r="Y343" i="22"/>
  <c r="Q343" i="22"/>
  <c r="I343" i="22"/>
  <c r="AD343" i="22"/>
  <c r="P343" i="22"/>
  <c r="AC343" i="22"/>
  <c r="W343" i="22"/>
  <c r="AB343" i="22"/>
  <c r="N343" i="22"/>
  <c r="AL343" i="22"/>
  <c r="AM343" i="22"/>
  <c r="X343" i="22"/>
  <c r="M343" i="22"/>
  <c r="L343" i="22"/>
  <c r="AK343" i="22"/>
  <c r="V343" i="22"/>
  <c r="H343" i="22"/>
  <c r="AF343" i="22"/>
  <c r="U343" i="22"/>
  <c r="AM346" i="22"/>
  <c r="AD346" i="22"/>
  <c r="V346" i="22"/>
  <c r="N346" i="22"/>
  <c r="AL346" i="22"/>
  <c r="AC346" i="22"/>
  <c r="U346" i="22"/>
  <c r="M346" i="22"/>
  <c r="AK346" i="22"/>
  <c r="AB346" i="22"/>
  <c r="T346" i="22"/>
  <c r="L346" i="22"/>
  <c r="Z346" i="22"/>
  <c r="AA346" i="22"/>
  <c r="Y346" i="22"/>
  <c r="K346" i="22"/>
  <c r="AH346" i="22"/>
  <c r="P346" i="22"/>
  <c r="X346" i="22"/>
  <c r="J346" i="22"/>
  <c r="AJ346" i="22"/>
  <c r="W346" i="22"/>
  <c r="I346" i="22"/>
  <c r="H346" i="22"/>
  <c r="AF346" i="22"/>
  <c r="R346" i="22"/>
  <c r="AK352" i="22"/>
  <c r="AB352" i="22"/>
  <c r="T352" i="22"/>
  <c r="L352" i="22"/>
  <c r="AJ352" i="22"/>
  <c r="AA352" i="22"/>
  <c r="K352" i="22"/>
  <c r="AH352" i="22"/>
  <c r="Z352" i="22"/>
  <c r="R352" i="22"/>
  <c r="J352" i="22"/>
  <c r="AG352" i="22"/>
  <c r="Y352" i="22"/>
  <c r="Q352" i="22"/>
  <c r="I352" i="22"/>
  <c r="AF352" i="22"/>
  <c r="X352" i="22"/>
  <c r="P352" i="22"/>
  <c r="H352" i="22"/>
  <c r="U352" i="22"/>
  <c r="V352" i="22"/>
  <c r="AM352" i="22"/>
  <c r="AD352" i="22"/>
  <c r="AL352" i="22"/>
  <c r="N352" i="22"/>
  <c r="M352" i="22"/>
  <c r="AC352" i="22"/>
  <c r="W352" i="22"/>
  <c r="AM364" i="22"/>
  <c r="AD364" i="22"/>
  <c r="V364" i="22"/>
  <c r="AL364" i="22"/>
  <c r="AC364" i="22"/>
  <c r="U364" i="22"/>
  <c r="AK364" i="22"/>
  <c r="AB364" i="22"/>
  <c r="T364" i="22"/>
  <c r="AI364" i="22"/>
  <c r="Z364" i="22"/>
  <c r="AG364" i="22"/>
  <c r="Y364" i="22"/>
  <c r="Q364" i="22"/>
  <c r="X364" i="22"/>
  <c r="S364" i="22"/>
  <c r="H364" i="22"/>
  <c r="N364" i="22"/>
  <c r="M364" i="22"/>
  <c r="AJ364" i="22"/>
  <c r="L364" i="22"/>
  <c r="J364" i="22"/>
  <c r="I364" i="22"/>
  <c r="K364" i="22"/>
  <c r="AA364" i="22"/>
  <c r="W364" i="22"/>
  <c r="AF337" i="22"/>
  <c r="W337" i="22"/>
  <c r="O337" i="22"/>
  <c r="AM337" i="22"/>
  <c r="AE337" i="22"/>
  <c r="V337" i="22"/>
  <c r="N337" i="22"/>
  <c r="AL337" i="22"/>
  <c r="AD337" i="22"/>
  <c r="U337" i="22"/>
  <c r="M337" i="22"/>
  <c r="AB337" i="22"/>
  <c r="AG337" i="22"/>
  <c r="P337" i="22"/>
  <c r="AK337" i="22"/>
  <c r="AC337" i="22"/>
  <c r="T337" i="22"/>
  <c r="L337" i="22"/>
  <c r="AJ337" i="22"/>
  <c r="X337" i="22"/>
  <c r="R337" i="22"/>
  <c r="H337" i="22"/>
  <c r="AH337" i="22"/>
  <c r="Y337" i="22"/>
  <c r="Q337" i="22"/>
  <c r="I337" i="22"/>
  <c r="Y330" i="22"/>
  <c r="I330" i="22"/>
  <c r="X330" i="22"/>
  <c r="H330" i="22"/>
  <c r="AC330" i="22"/>
  <c r="Z330" i="22"/>
  <c r="AM330" i="22"/>
  <c r="AE330" i="22"/>
  <c r="W330" i="22"/>
  <c r="O330" i="22"/>
  <c r="AH330" i="22"/>
  <c r="J330" i="22"/>
  <c r="AL330" i="22"/>
  <c r="AD330" i="22"/>
  <c r="V330" i="22"/>
  <c r="N330" i="22"/>
  <c r="AK330" i="22"/>
  <c r="M330" i="22"/>
  <c r="U330" i="22"/>
  <c r="AJ330" i="22"/>
  <c r="AB330" i="22"/>
  <c r="T330" i="22"/>
  <c r="L330" i="22"/>
  <c r="AA330" i="22"/>
  <c r="K330" i="22"/>
  <c r="R330" i="22"/>
  <c r="AH349" i="22"/>
  <c r="Y349" i="22"/>
  <c r="Q349" i="22"/>
  <c r="I349" i="22"/>
  <c r="AG349" i="22"/>
  <c r="P349" i="22"/>
  <c r="AF349" i="22"/>
  <c r="W349" i="22"/>
  <c r="AM349" i="22"/>
  <c r="AD349" i="22"/>
  <c r="V349" i="22"/>
  <c r="N349" i="22"/>
  <c r="AL349" i="22"/>
  <c r="AC349" i="22"/>
  <c r="U349" i="22"/>
  <c r="M349" i="22"/>
  <c r="AA349" i="22"/>
  <c r="AB349" i="22"/>
  <c r="Z349" i="22"/>
  <c r="T349" i="22"/>
  <c r="R349" i="22"/>
  <c r="AK349" i="22"/>
  <c r="J349" i="22"/>
  <c r="AJ349" i="22"/>
  <c r="L349" i="22"/>
  <c r="K349" i="22"/>
  <c r="AK360" i="22"/>
  <c r="AB360" i="22"/>
  <c r="T360" i="22"/>
  <c r="L360" i="22"/>
  <c r="AJ360" i="22"/>
  <c r="AA360" i="22"/>
  <c r="K360" i="22"/>
  <c r="AH360" i="22"/>
  <c r="Z360" i="22"/>
  <c r="R360" i="22"/>
  <c r="J360" i="22"/>
  <c r="AG360" i="22"/>
  <c r="Q360" i="22"/>
  <c r="AF360" i="22"/>
  <c r="X360" i="22"/>
  <c r="P360" i="22"/>
  <c r="H360" i="22"/>
  <c r="W360" i="22"/>
  <c r="AD360" i="22"/>
  <c r="V360" i="22"/>
  <c r="O360" i="22"/>
  <c r="U360" i="22"/>
  <c r="AM360" i="22"/>
  <c r="AL360" i="22"/>
  <c r="N360" i="22"/>
  <c r="AE360" i="22"/>
  <c r="AL345" i="22"/>
  <c r="AC345" i="22"/>
  <c r="M345" i="22"/>
  <c r="AB345" i="22"/>
  <c r="T345" i="22"/>
  <c r="L345" i="22"/>
  <c r="AJ345" i="22"/>
  <c r="AA345" i="22"/>
  <c r="K345" i="22"/>
  <c r="AF345" i="22"/>
  <c r="R345" i="22"/>
  <c r="V345" i="22"/>
  <c r="AE345" i="22"/>
  <c r="Q345" i="22"/>
  <c r="Y345" i="22"/>
  <c r="H345" i="22"/>
  <c r="AD345" i="22"/>
  <c r="P345" i="22"/>
  <c r="N345" i="22"/>
  <c r="Z345" i="22"/>
  <c r="O345" i="22"/>
  <c r="AG345" i="22"/>
  <c r="AM345" i="22"/>
  <c r="X345" i="22"/>
  <c r="J345" i="22"/>
  <c r="AH345" i="22"/>
  <c r="W345" i="22"/>
  <c r="I345" i="22"/>
  <c r="AK381" i="22"/>
  <c r="AB381" i="22"/>
  <c r="T381" i="22"/>
  <c r="L381" i="22"/>
  <c r="AJ381" i="22"/>
  <c r="AA381" i="22"/>
  <c r="S381" i="22"/>
  <c r="K381" i="22"/>
  <c r="AI381" i="22"/>
  <c r="Z381" i="22"/>
  <c r="J381" i="22"/>
  <c r="AF381" i="22"/>
  <c r="X381" i="22"/>
  <c r="P381" i="22"/>
  <c r="H381" i="22"/>
  <c r="AE381" i="22"/>
  <c r="W381" i="22"/>
  <c r="O381" i="22"/>
  <c r="AM381" i="22"/>
  <c r="AD381" i="22"/>
  <c r="V381" i="22"/>
  <c r="N381" i="22"/>
  <c r="AC381" i="22"/>
  <c r="Y381" i="22"/>
  <c r="U381" i="22"/>
  <c r="AL381" i="22"/>
  <c r="M381" i="22"/>
  <c r="I381" i="22"/>
  <c r="AH377" i="22"/>
  <c r="Y377" i="22"/>
  <c r="I377" i="22"/>
  <c r="AF377" i="22"/>
  <c r="X377" i="22"/>
  <c r="P377" i="22"/>
  <c r="H377" i="22"/>
  <c r="AE377" i="22"/>
  <c r="W377" i="22"/>
  <c r="O377" i="22"/>
  <c r="AL377" i="22"/>
  <c r="AC377" i="22"/>
  <c r="U377" i="22"/>
  <c r="M377" i="22"/>
  <c r="AK377" i="22"/>
  <c r="AB377" i="22"/>
  <c r="T377" i="22"/>
  <c r="L377" i="22"/>
  <c r="AJ377" i="22"/>
  <c r="AA377" i="22"/>
  <c r="S377" i="22"/>
  <c r="K377" i="22"/>
  <c r="AD377" i="22"/>
  <c r="Z377" i="22"/>
  <c r="V377" i="22"/>
  <c r="R377" i="22"/>
  <c r="N377" i="22"/>
  <c r="J377" i="22"/>
  <c r="AI377" i="22"/>
  <c r="AM377" i="22"/>
  <c r="AF329" i="22"/>
  <c r="X329" i="22"/>
  <c r="P329" i="22"/>
  <c r="H329" i="22"/>
  <c r="Y329" i="22"/>
  <c r="W329" i="22"/>
  <c r="AB329" i="22"/>
  <c r="AH329" i="22"/>
  <c r="AM329" i="22"/>
  <c r="AD329" i="22"/>
  <c r="V329" i="22"/>
  <c r="N329" i="22"/>
  <c r="AL329" i="22"/>
  <c r="AC329" i="22"/>
  <c r="M329" i="22"/>
  <c r="L329" i="22"/>
  <c r="T329" i="22"/>
  <c r="AJ329" i="22"/>
  <c r="AA329" i="22"/>
  <c r="S329" i="22"/>
  <c r="K329" i="22"/>
  <c r="I329" i="22"/>
  <c r="AI329" i="22"/>
  <c r="Z329" i="22"/>
  <c r="R329" i="22"/>
  <c r="J329" i="22"/>
  <c r="AF348" i="22"/>
  <c r="X348" i="22"/>
  <c r="P348" i="22"/>
  <c r="H348" i="22"/>
  <c r="W348" i="22"/>
  <c r="AM348" i="22"/>
  <c r="AD348" i="22"/>
  <c r="V348" i="22"/>
  <c r="N348" i="22"/>
  <c r="AL348" i="22"/>
  <c r="AC348" i="22"/>
  <c r="M348" i="22"/>
  <c r="AB348" i="22"/>
  <c r="T348" i="22"/>
  <c r="L348" i="22"/>
  <c r="AJ348" i="22"/>
  <c r="Q348" i="22"/>
  <c r="AH348" i="22"/>
  <c r="K348" i="22"/>
  <c r="Z348" i="22"/>
  <c r="AG348" i="22"/>
  <c r="J348" i="22"/>
  <c r="AA348" i="22"/>
  <c r="I348" i="22"/>
  <c r="R348" i="22"/>
  <c r="Y348" i="22"/>
  <c r="AM338" i="22"/>
  <c r="AL338" i="22"/>
  <c r="AK338" i="22"/>
  <c r="Y338" i="22"/>
  <c r="P338" i="22"/>
  <c r="AF338" i="22"/>
  <c r="W338" i="22"/>
  <c r="O338" i="22"/>
  <c r="T338" i="22"/>
  <c r="AE338" i="22"/>
  <c r="V338" i="22"/>
  <c r="N338" i="22"/>
  <c r="L338" i="22"/>
  <c r="Z338" i="22"/>
  <c r="AD338" i="22"/>
  <c r="U338" i="22"/>
  <c r="M338" i="22"/>
  <c r="AC338" i="22"/>
  <c r="I338" i="22"/>
  <c r="AJ338" i="22"/>
  <c r="AB338" i="22"/>
  <c r="S338" i="22"/>
  <c r="AH338" i="22"/>
  <c r="AI338" i="22"/>
  <c r="R338" i="22"/>
  <c r="J338" i="22"/>
  <c r="AJ351" i="22"/>
  <c r="AA351" i="22"/>
  <c r="S351" i="22"/>
  <c r="K351" i="22"/>
  <c r="AI351" i="22"/>
  <c r="Z351" i="22"/>
  <c r="R351" i="22"/>
  <c r="J351" i="22"/>
  <c r="AH351" i="22"/>
  <c r="Y351" i="22"/>
  <c r="Q351" i="22"/>
  <c r="I351" i="22"/>
  <c r="AG351" i="22"/>
  <c r="X351" i="22"/>
  <c r="P351" i="22"/>
  <c r="H351" i="22"/>
  <c r="AF351" i="22"/>
  <c r="W351" i="22"/>
  <c r="AB351" i="22"/>
  <c r="V351" i="22"/>
  <c r="T351" i="22"/>
  <c r="U351" i="22"/>
  <c r="AM351" i="22"/>
  <c r="AD351" i="22"/>
  <c r="AL351" i="22"/>
  <c r="N351" i="22"/>
  <c r="L351" i="22"/>
  <c r="AK351" i="22"/>
  <c r="AK334" i="22"/>
  <c r="T334" i="22"/>
  <c r="AJ334" i="22"/>
  <c r="AA334" i="22"/>
  <c r="S334" i="22"/>
  <c r="K334" i="22"/>
  <c r="AG334" i="22"/>
  <c r="H334" i="22"/>
  <c r="AI334" i="22"/>
  <c r="Z334" i="22"/>
  <c r="R334" i="22"/>
  <c r="J334" i="22"/>
  <c r="U334" i="22"/>
  <c r="AH334" i="22"/>
  <c r="Y334" i="22"/>
  <c r="Q334" i="22"/>
  <c r="I334" i="22"/>
  <c r="X334" i="22"/>
  <c r="AL334" i="22"/>
  <c r="W334" i="22"/>
  <c r="O334" i="22"/>
  <c r="AD334" i="22"/>
  <c r="AM334" i="22"/>
  <c r="AE334" i="22"/>
  <c r="V334" i="22"/>
  <c r="N334" i="22"/>
  <c r="AJ359" i="22"/>
  <c r="AA359" i="22"/>
  <c r="S359" i="22"/>
  <c r="K359" i="22"/>
  <c r="AI359" i="22"/>
  <c r="Z359" i="22"/>
  <c r="R359" i="22"/>
  <c r="J359" i="22"/>
  <c r="AH359" i="22"/>
  <c r="Y359" i="22"/>
  <c r="Q359" i="22"/>
  <c r="I359" i="22"/>
  <c r="AG359" i="22"/>
  <c r="X359" i="22"/>
  <c r="H359" i="22"/>
  <c r="W359" i="22"/>
  <c r="O359" i="22"/>
  <c r="AL359" i="22"/>
  <c r="N359" i="22"/>
  <c r="AK359" i="22"/>
  <c r="AE359" i="22"/>
  <c r="L359" i="22"/>
  <c r="AM359" i="22"/>
  <c r="AD359" i="22"/>
  <c r="AB359" i="22"/>
  <c r="T359" i="22"/>
  <c r="V359" i="22"/>
  <c r="U359" i="22"/>
  <c r="AM362" i="22"/>
  <c r="AD362" i="22"/>
  <c r="V362" i="22"/>
  <c r="N362" i="22"/>
  <c r="AL362" i="22"/>
  <c r="AC362" i="22"/>
  <c r="U362" i="22"/>
  <c r="M362" i="22"/>
  <c r="AK362" i="22"/>
  <c r="AB362" i="22"/>
  <c r="T362" i="22"/>
  <c r="L362" i="22"/>
  <c r="AJ362" i="22"/>
  <c r="AA362" i="22"/>
  <c r="K362" i="22"/>
  <c r="Z362" i="22"/>
  <c r="R362" i="22"/>
  <c r="J362" i="22"/>
  <c r="AE362" i="22"/>
  <c r="H362" i="22"/>
  <c r="Y362" i="22"/>
  <c r="X362" i="22"/>
  <c r="W362" i="22"/>
  <c r="AF362" i="22"/>
  <c r="I362" i="22"/>
  <c r="P362" i="22"/>
  <c r="AH362" i="22"/>
  <c r="O362" i="22"/>
  <c r="AG368" i="22"/>
  <c r="Y368" i="22"/>
  <c r="Q368" i="22"/>
  <c r="I368" i="22"/>
  <c r="AF368" i="22"/>
  <c r="X368" i="22"/>
  <c r="P368" i="22"/>
  <c r="H368" i="22"/>
  <c r="AM368" i="22"/>
  <c r="W368" i="22"/>
  <c r="AK368" i="22"/>
  <c r="AC368" i="22"/>
  <c r="U368" i="22"/>
  <c r="M368" i="22"/>
  <c r="AJ368" i="22"/>
  <c r="AB368" i="22"/>
  <c r="T368" i="22"/>
  <c r="L368" i="22"/>
  <c r="AA368" i="22"/>
  <c r="K368" i="22"/>
  <c r="V368" i="22"/>
  <c r="R368" i="22"/>
  <c r="N368" i="22"/>
  <c r="J368" i="22"/>
  <c r="AL368" i="22"/>
  <c r="AH368" i="22"/>
  <c r="AD368" i="22"/>
  <c r="Z368" i="22"/>
  <c r="AJ380" i="22"/>
  <c r="AA380" i="22"/>
  <c r="S380" i="22"/>
  <c r="K380" i="22"/>
  <c r="AI380" i="22"/>
  <c r="R380" i="22"/>
  <c r="AH380" i="22"/>
  <c r="AE380" i="22"/>
  <c r="W380" i="22"/>
  <c r="O380" i="22"/>
  <c r="AM380" i="22"/>
  <c r="AD380" i="22"/>
  <c r="V380" i="22"/>
  <c r="N380" i="22"/>
  <c r="AL380" i="22"/>
  <c r="AC380" i="22"/>
  <c r="U380" i="22"/>
  <c r="M380" i="22"/>
  <c r="AF380" i="22"/>
  <c r="AB380" i="22"/>
  <c r="X380" i="22"/>
  <c r="T380" i="22"/>
  <c r="P380" i="22"/>
  <c r="H380" i="22"/>
  <c r="L380" i="22"/>
  <c r="AK380" i="22"/>
  <c r="AL353" i="22"/>
  <c r="AC353" i="22"/>
  <c r="U353" i="22"/>
  <c r="M353" i="22"/>
  <c r="AK353" i="22"/>
  <c r="AB353" i="22"/>
  <c r="T353" i="22"/>
  <c r="L353" i="22"/>
  <c r="AJ353" i="22"/>
  <c r="AA353" i="22"/>
  <c r="K353" i="22"/>
  <c r="Z353" i="22"/>
  <c r="R353" i="22"/>
  <c r="J353" i="22"/>
  <c r="AH353" i="22"/>
  <c r="Q353" i="22"/>
  <c r="AF353" i="22"/>
  <c r="H353" i="22"/>
  <c r="AD353" i="22"/>
  <c r="N353" i="22"/>
  <c r="X353" i="22"/>
  <c r="W353" i="22"/>
  <c r="V353" i="22"/>
  <c r="P353" i="22"/>
  <c r="AG353" i="22"/>
  <c r="AM353" i="22"/>
  <c r="AI358" i="22"/>
  <c r="Z358" i="22"/>
  <c r="R358" i="22"/>
  <c r="J358" i="22"/>
  <c r="AH358" i="22"/>
  <c r="Q358" i="22"/>
  <c r="AG358" i="22"/>
  <c r="X358" i="22"/>
  <c r="H358" i="22"/>
  <c r="W358" i="22"/>
  <c r="O358" i="22"/>
  <c r="AM358" i="22"/>
  <c r="AE358" i="22"/>
  <c r="V358" i="22"/>
  <c r="N358" i="22"/>
  <c r="AA358" i="22"/>
  <c r="U358" i="22"/>
  <c r="T358" i="22"/>
  <c r="AK358" i="22"/>
  <c r="AL358" i="22"/>
  <c r="S358" i="22"/>
  <c r="AB358" i="22"/>
  <c r="AJ358" i="22"/>
  <c r="L358" i="22"/>
  <c r="AD358" i="22"/>
  <c r="K358" i="22"/>
  <c r="AJ333" i="22"/>
  <c r="AA333" i="22"/>
  <c r="S333" i="22"/>
  <c r="K333" i="22"/>
  <c r="AI333" i="22"/>
  <c r="Z333" i="22"/>
  <c r="R333" i="22"/>
  <c r="J333" i="22"/>
  <c r="O333" i="22"/>
  <c r="AB333" i="22"/>
  <c r="AH333" i="22"/>
  <c r="Y333" i="22"/>
  <c r="I333" i="22"/>
  <c r="AE333" i="22"/>
  <c r="T333" i="22"/>
  <c r="X333" i="22"/>
  <c r="H333" i="22"/>
  <c r="W333" i="22"/>
  <c r="L333" i="22"/>
  <c r="AM333" i="22"/>
  <c r="AD333" i="22"/>
  <c r="V333" i="22"/>
  <c r="N333" i="22"/>
  <c r="AL333" i="22"/>
  <c r="AC333" i="22"/>
  <c r="M333" i="22"/>
  <c r="AM326" i="22"/>
  <c r="AE326" i="22"/>
  <c r="W326" i="22"/>
  <c r="O326" i="22"/>
  <c r="X326" i="22"/>
  <c r="AL326" i="22"/>
  <c r="AD326" i="22"/>
  <c r="V326" i="22"/>
  <c r="N326" i="22"/>
  <c r="S326" i="22"/>
  <c r="AK326" i="22"/>
  <c r="U326" i="22"/>
  <c r="AI326" i="22"/>
  <c r="P326" i="22"/>
  <c r="AJ326" i="22"/>
  <c r="AB326" i="22"/>
  <c r="T326" i="22"/>
  <c r="L326" i="22"/>
  <c r="AA326" i="22"/>
  <c r="K326" i="22"/>
  <c r="AF326" i="22"/>
  <c r="AH326" i="22"/>
  <c r="Z326" i="22"/>
  <c r="R326" i="22"/>
  <c r="J326" i="22"/>
  <c r="H326" i="22"/>
  <c r="Y326" i="22"/>
  <c r="I326" i="22"/>
  <c r="AM354" i="22"/>
  <c r="V354" i="22"/>
  <c r="N354" i="22"/>
  <c r="AL354" i="22"/>
  <c r="AD354" i="22"/>
  <c r="U354" i="22"/>
  <c r="M354" i="22"/>
  <c r="AK354" i="22"/>
  <c r="AC354" i="22"/>
  <c r="T354" i="22"/>
  <c r="L354" i="22"/>
  <c r="AJ354" i="22"/>
  <c r="AB354" i="22"/>
  <c r="S354" i="22"/>
  <c r="K354" i="22"/>
  <c r="AI354" i="22"/>
  <c r="AA354" i="22"/>
  <c r="R354" i="22"/>
  <c r="J354" i="22"/>
  <c r="W354" i="22"/>
  <c r="Q354" i="22"/>
  <c r="AG354" i="22"/>
  <c r="P354" i="22"/>
  <c r="AH354" i="22"/>
  <c r="X354" i="22"/>
  <c r="AF354" i="22"/>
  <c r="H354" i="22"/>
  <c r="Z354" i="22"/>
  <c r="AK372" i="22"/>
  <c r="AB372" i="22"/>
  <c r="T372" i="22"/>
  <c r="L372" i="22"/>
  <c r="AJ372" i="22"/>
  <c r="AA372" i="22"/>
  <c r="S372" i="22"/>
  <c r="K372" i="22"/>
  <c r="AI372" i="22"/>
  <c r="Z372" i="22"/>
  <c r="R372" i="22"/>
  <c r="J372" i="22"/>
  <c r="AF372" i="22"/>
  <c r="X372" i="22"/>
  <c r="P372" i="22"/>
  <c r="H372" i="22"/>
  <c r="W372" i="22"/>
  <c r="AM372" i="22"/>
  <c r="AD372" i="22"/>
  <c r="V372" i="22"/>
  <c r="N372" i="22"/>
  <c r="Y372" i="22"/>
  <c r="U372" i="22"/>
  <c r="I372" i="22"/>
  <c r="AL372" i="22"/>
  <c r="AH372" i="22"/>
  <c r="AH357" i="22"/>
  <c r="Y357" i="22"/>
  <c r="I357" i="22"/>
  <c r="X357" i="22"/>
  <c r="H357" i="22"/>
  <c r="AE357" i="22"/>
  <c r="W357" i="22"/>
  <c r="O357" i="22"/>
  <c r="AM357" i="22"/>
  <c r="AD357" i="22"/>
  <c r="V357" i="22"/>
  <c r="N357" i="22"/>
  <c r="AL357" i="22"/>
  <c r="U357" i="22"/>
  <c r="AJ357" i="22"/>
  <c r="L357" i="22"/>
  <c r="AI357" i="22"/>
  <c r="K357" i="22"/>
  <c r="R357" i="22"/>
  <c r="AB357" i="22"/>
  <c r="J357" i="22"/>
  <c r="AK357" i="22"/>
  <c r="AA357" i="22"/>
  <c r="Z357" i="22"/>
  <c r="T357" i="22"/>
  <c r="S357" i="22"/>
  <c r="Z342" i="22"/>
  <c r="R342" i="22"/>
  <c r="J342" i="22"/>
  <c r="AH342" i="22"/>
  <c r="Y342" i="22"/>
  <c r="Q342" i="22"/>
  <c r="I342" i="22"/>
  <c r="AG342" i="22"/>
  <c r="X342" i="22"/>
  <c r="P342" i="22"/>
  <c r="H342" i="22"/>
  <c r="AK342" i="22"/>
  <c r="V342" i="22"/>
  <c r="K342" i="22"/>
  <c r="AL342" i="22"/>
  <c r="AJ342" i="22"/>
  <c r="U342" i="22"/>
  <c r="AC342" i="22"/>
  <c r="AF342" i="22"/>
  <c r="T342" i="22"/>
  <c r="AD342" i="22"/>
  <c r="AB342" i="22"/>
  <c r="N342" i="22"/>
  <c r="L342" i="22"/>
  <c r="AA342" i="22"/>
  <c r="M342" i="22"/>
  <c r="AE365" i="22"/>
  <c r="W365" i="22"/>
  <c r="O365" i="22"/>
  <c r="AM365" i="22"/>
  <c r="AD365" i="22"/>
  <c r="V365" i="22"/>
  <c r="N365" i="22"/>
  <c r="AL365" i="22"/>
  <c r="AC365" i="22"/>
  <c r="U365" i="22"/>
  <c r="M365" i="22"/>
  <c r="AJ365" i="22"/>
  <c r="AA365" i="22"/>
  <c r="S365" i="22"/>
  <c r="K365" i="22"/>
  <c r="AI365" i="22"/>
  <c r="Z365" i="22"/>
  <c r="J365" i="22"/>
  <c r="Y365" i="22"/>
  <c r="I365" i="22"/>
  <c r="T365" i="22"/>
  <c r="P365" i="22"/>
  <c r="L365" i="22"/>
  <c r="H365" i="22"/>
  <c r="AK365" i="22"/>
  <c r="AF365" i="22"/>
  <c r="AB365" i="22"/>
  <c r="X365" i="22"/>
  <c r="X367" i="22"/>
  <c r="P367" i="22"/>
  <c r="H367" i="22"/>
  <c r="AF367" i="22"/>
  <c r="W367" i="22"/>
  <c r="AM367" i="22"/>
  <c r="AD367" i="22"/>
  <c r="V367" i="22"/>
  <c r="N367" i="22"/>
  <c r="AB367" i="22"/>
  <c r="T367" i="22"/>
  <c r="L367" i="22"/>
  <c r="AJ367" i="22"/>
  <c r="AA367" i="22"/>
  <c r="S367" i="22"/>
  <c r="K367" i="22"/>
  <c r="AI367" i="22"/>
  <c r="Z367" i="22"/>
  <c r="R367" i="22"/>
  <c r="J367" i="22"/>
  <c r="M367" i="22"/>
  <c r="I367" i="22"/>
  <c r="AL367" i="22"/>
  <c r="AH367" i="22"/>
  <c r="AC367" i="22"/>
  <c r="Y367" i="22"/>
  <c r="AI370" i="22"/>
  <c r="AA370" i="22"/>
  <c r="J370" i="22"/>
  <c r="Z370" i="22"/>
  <c r="X370" i="22"/>
  <c r="P370" i="22"/>
  <c r="H370" i="22"/>
  <c r="AM370" i="22"/>
  <c r="AE370" i="22"/>
  <c r="V370" i="22"/>
  <c r="N370" i="22"/>
  <c r="AL370" i="22"/>
  <c r="AD370" i="22"/>
  <c r="U370" i="22"/>
  <c r="M370" i="22"/>
  <c r="AK370" i="22"/>
  <c r="AC370" i="22"/>
  <c r="T370" i="22"/>
  <c r="L370" i="22"/>
  <c r="W370" i="22"/>
  <c r="S370" i="22"/>
  <c r="O370" i="22"/>
  <c r="K370" i="22"/>
  <c r="AJ370" i="22"/>
  <c r="AF370" i="22"/>
  <c r="AB370" i="22"/>
  <c r="AF376" i="22"/>
  <c r="X376" i="22"/>
  <c r="P376" i="22"/>
  <c r="H376" i="22"/>
  <c r="AE376" i="22"/>
  <c r="W376" i="22"/>
  <c r="O376" i="22"/>
  <c r="AM376" i="22"/>
  <c r="AD376" i="22"/>
  <c r="V376" i="22"/>
  <c r="N376" i="22"/>
  <c r="AB376" i="22"/>
  <c r="T376" i="22"/>
  <c r="L376" i="22"/>
  <c r="AJ376" i="22"/>
  <c r="AA376" i="22"/>
  <c r="S376" i="22"/>
  <c r="K376" i="22"/>
  <c r="AI376" i="22"/>
  <c r="Z376" i="22"/>
  <c r="R376" i="22"/>
  <c r="J376" i="22"/>
  <c r="AC376" i="22"/>
  <c r="Y376" i="22"/>
  <c r="M376" i="22"/>
  <c r="AL376" i="22"/>
  <c r="AH376" i="22"/>
  <c r="I376" i="22"/>
  <c r="AL361" i="22"/>
  <c r="AC361" i="22"/>
  <c r="U361" i="22"/>
  <c r="M361" i="22"/>
  <c r="AK361" i="22"/>
  <c r="AB361" i="22"/>
  <c r="T361" i="22"/>
  <c r="L361" i="22"/>
  <c r="AJ361" i="22"/>
  <c r="AA361" i="22"/>
  <c r="K361" i="22"/>
  <c r="AH361" i="22"/>
  <c r="Z361" i="22"/>
  <c r="R361" i="22"/>
  <c r="J361" i="22"/>
  <c r="Y361" i="22"/>
  <c r="I361" i="22"/>
  <c r="P361" i="22"/>
  <c r="AD361" i="22"/>
  <c r="V361" i="22"/>
  <c r="AM361" i="22"/>
  <c r="O361" i="22"/>
  <c r="AF361" i="22"/>
  <c r="N361" i="22"/>
  <c r="AE361" i="22"/>
  <c r="H361" i="22"/>
  <c r="X361" i="22"/>
  <c r="W361" i="22"/>
  <c r="X340" i="22"/>
  <c r="P340" i="22"/>
  <c r="H340" i="22"/>
  <c r="AF340" i="22"/>
  <c r="W340" i="22"/>
  <c r="AM340" i="22"/>
  <c r="AD340" i="22"/>
  <c r="V340" i="22"/>
  <c r="N340" i="22"/>
  <c r="AI340" i="22"/>
  <c r="T340" i="22"/>
  <c r="I340" i="22"/>
  <c r="AJ340" i="22"/>
  <c r="AH340" i="22"/>
  <c r="S340" i="22"/>
  <c r="AC340" i="22"/>
  <c r="R340" i="22"/>
  <c r="M340" i="22"/>
  <c r="AB340" i="22"/>
  <c r="U340" i="22"/>
  <c r="J340" i="22"/>
  <c r="AL340" i="22"/>
  <c r="Z340" i="22"/>
  <c r="L340" i="22"/>
  <c r="AK340" i="22"/>
  <c r="Y340" i="22"/>
  <c r="AM374" i="22"/>
  <c r="AE374" i="22"/>
  <c r="V374" i="22"/>
  <c r="N374" i="22"/>
  <c r="AL374" i="22"/>
  <c r="AD374" i="22"/>
  <c r="U374" i="22"/>
  <c r="AK374" i="22"/>
  <c r="T374" i="22"/>
  <c r="AI374" i="22"/>
  <c r="Z374" i="22"/>
  <c r="R374" i="22"/>
  <c r="J374" i="22"/>
  <c r="AH374" i="22"/>
  <c r="Q374" i="22"/>
  <c r="AG374" i="22"/>
  <c r="X374" i="22"/>
  <c r="P374" i="22"/>
  <c r="H374" i="22"/>
  <c r="AA374" i="22"/>
  <c r="W374" i="22"/>
  <c r="S374" i="22"/>
  <c r="O374" i="22"/>
  <c r="K374" i="22"/>
  <c r="AF374" i="22"/>
  <c r="AJ374" i="22"/>
  <c r="AG356" i="22"/>
  <c r="X356" i="22"/>
  <c r="P356" i="22"/>
  <c r="H356" i="22"/>
  <c r="AF356" i="22"/>
  <c r="W356" i="22"/>
  <c r="AM356" i="22"/>
  <c r="N356" i="22"/>
  <c r="AD356" i="22"/>
  <c r="U356" i="22"/>
  <c r="AK356" i="22"/>
  <c r="AB356" i="22"/>
  <c r="T356" i="22"/>
  <c r="L356" i="22"/>
  <c r="Y356" i="22"/>
  <c r="Z356" i="22"/>
  <c r="S356" i="22"/>
  <c r="R356" i="22"/>
  <c r="AI356" i="22"/>
  <c r="AJ356" i="22"/>
  <c r="Q356" i="22"/>
  <c r="K356" i="22"/>
  <c r="AH356" i="22"/>
  <c r="J356" i="22"/>
  <c r="AA356" i="22"/>
  <c r="I356" i="22"/>
  <c r="AI350" i="22"/>
  <c r="Z350" i="22"/>
  <c r="R350" i="22"/>
  <c r="J350" i="22"/>
  <c r="AH350" i="22"/>
  <c r="Y350" i="22"/>
  <c r="Q350" i="22"/>
  <c r="I350" i="22"/>
  <c r="AG350" i="22"/>
  <c r="X350" i="22"/>
  <c r="P350" i="22"/>
  <c r="H350" i="22"/>
  <c r="AF350" i="22"/>
  <c r="W350" i="22"/>
  <c r="AM350" i="22"/>
  <c r="AD350" i="22"/>
  <c r="V350" i="22"/>
  <c r="N350" i="22"/>
  <c r="AL350" i="22"/>
  <c r="S350" i="22"/>
  <c r="AK350" i="22"/>
  <c r="M350" i="22"/>
  <c r="AB350" i="22"/>
  <c r="T350" i="22"/>
  <c r="AJ350" i="22"/>
  <c r="L350" i="22"/>
  <c r="AC350" i="22"/>
  <c r="K350" i="22"/>
  <c r="AA350" i="22"/>
  <c r="U350" i="22"/>
  <c r="AL373" i="22"/>
  <c r="AD373" i="22"/>
  <c r="U373" i="22"/>
  <c r="M373" i="22"/>
  <c r="AK373" i="22"/>
  <c r="AC373" i="22"/>
  <c r="T373" i="22"/>
  <c r="AJ373" i="22"/>
  <c r="S373" i="22"/>
  <c r="K373" i="22"/>
  <c r="AH373" i="22"/>
  <c r="Z373" i="22"/>
  <c r="X373" i="22"/>
  <c r="P373" i="22"/>
  <c r="H373" i="22"/>
  <c r="AF373" i="22"/>
  <c r="W373" i="22"/>
  <c r="O373" i="22"/>
  <c r="AA373" i="22"/>
  <c r="V373" i="22"/>
  <c r="R373" i="22"/>
  <c r="N373" i="22"/>
  <c r="J373" i="22"/>
  <c r="AM373" i="22"/>
  <c r="AI373" i="22"/>
  <c r="AE373" i="22"/>
  <c r="AE375" i="22"/>
  <c r="W375" i="22"/>
  <c r="O375" i="22"/>
  <c r="AM375" i="22"/>
  <c r="AD375" i="22"/>
  <c r="V375" i="22"/>
  <c r="N375" i="22"/>
  <c r="AL375" i="22"/>
  <c r="AC375" i="22"/>
  <c r="M375" i="22"/>
  <c r="AI375" i="22"/>
  <c r="AA375" i="22"/>
  <c r="S375" i="22"/>
  <c r="K375" i="22"/>
  <c r="AH375" i="22"/>
  <c r="Z375" i="22"/>
  <c r="R375" i="22"/>
  <c r="J375" i="22"/>
  <c r="AG375" i="22"/>
  <c r="Y375" i="22"/>
  <c r="Q375" i="22"/>
  <c r="I375" i="22"/>
  <c r="X375" i="22"/>
  <c r="T375" i="22"/>
  <c r="P375" i="22"/>
  <c r="AJ375" i="22"/>
  <c r="AF375" i="22"/>
  <c r="H375" i="22"/>
  <c r="AI378" i="22"/>
  <c r="Z378" i="22"/>
  <c r="R378" i="22"/>
  <c r="J378" i="22"/>
  <c r="AH378" i="22"/>
  <c r="AF378" i="22"/>
  <c r="X378" i="22"/>
  <c r="P378" i="22"/>
  <c r="H378" i="22"/>
  <c r="AM378" i="22"/>
  <c r="AD378" i="22"/>
  <c r="V378" i="22"/>
  <c r="N378" i="22"/>
  <c r="AL378" i="22"/>
  <c r="AC378" i="22"/>
  <c r="U378" i="22"/>
  <c r="M378" i="22"/>
  <c r="AK378" i="22"/>
  <c r="AB378" i="22"/>
  <c r="T378" i="22"/>
  <c r="L378" i="22"/>
  <c r="AE378" i="22"/>
  <c r="AA378" i="22"/>
  <c r="W378" i="22"/>
  <c r="S378" i="22"/>
  <c r="O378" i="22"/>
  <c r="AJ378" i="22"/>
  <c r="K378" i="22"/>
  <c r="AH332" i="22"/>
  <c r="Z332" i="22"/>
  <c r="R332" i="22"/>
  <c r="J332" i="22"/>
  <c r="AG332" i="22"/>
  <c r="Y332" i="22"/>
  <c r="Q332" i="22"/>
  <c r="I332" i="22"/>
  <c r="V332" i="22"/>
  <c r="K332" i="22"/>
  <c r="X332" i="22"/>
  <c r="H332" i="22"/>
  <c r="AM332" i="22"/>
  <c r="S332" i="22"/>
  <c r="AE332" i="22"/>
  <c r="W332" i="22"/>
  <c r="O332" i="22"/>
  <c r="AA332" i="22"/>
  <c r="AL332" i="22"/>
  <c r="AI332" i="22"/>
  <c r="AJ332" i="22"/>
  <c r="AB332" i="22"/>
  <c r="T332" i="22"/>
  <c r="L332" i="22"/>
  <c r="AH369" i="22"/>
  <c r="AF369" i="22"/>
  <c r="X369" i="22"/>
  <c r="P369" i="22"/>
  <c r="H369" i="22"/>
  <c r="AE369" i="22"/>
  <c r="W369" i="22"/>
  <c r="O369" i="22"/>
  <c r="AL369" i="22"/>
  <c r="AC369" i="22"/>
  <c r="U369" i="22"/>
  <c r="M369" i="22"/>
  <c r="AK369" i="22"/>
  <c r="AB369" i="22"/>
  <c r="T369" i="22"/>
  <c r="L369" i="22"/>
  <c r="AJ369" i="22"/>
  <c r="AA369" i="22"/>
  <c r="K369" i="22"/>
  <c r="V369" i="22"/>
  <c r="R369" i="22"/>
  <c r="N369" i="22"/>
  <c r="J369" i="22"/>
  <c r="AM369" i="22"/>
  <c r="Z369" i="22"/>
  <c r="AD369" i="22"/>
  <c r="I374" i="4"/>
  <c r="B375" i="22"/>
  <c r="B328" i="22"/>
  <c r="I327" i="4"/>
  <c r="B360" i="22"/>
  <c r="I359" i="4"/>
  <c r="I383" i="4"/>
  <c r="I367" i="4"/>
  <c r="B368" i="22"/>
  <c r="B352" i="22"/>
  <c r="I351" i="4"/>
  <c r="I343" i="4"/>
  <c r="B365" i="22"/>
  <c r="B341" i="22"/>
  <c r="S323" i="39"/>
  <c r="E312" i="5"/>
  <c r="A74" i="5"/>
  <c r="E74" i="5"/>
  <c r="E224" i="5"/>
  <c r="E380" i="5"/>
  <c r="E303" i="5"/>
  <c r="E361" i="5"/>
  <c r="E88" i="5"/>
  <c r="A368" i="5"/>
  <c r="K3" i="4" l="1"/>
  <c r="C2" i="5" l="1"/>
  <c r="H9" i="4" l="1"/>
  <c r="I397" i="4" l="1"/>
  <c r="I396" i="4"/>
  <c r="I395" i="4"/>
  <c r="I394" i="4"/>
  <c r="I393" i="4"/>
  <c r="I392" i="4"/>
  <c r="H398" i="4"/>
  <c r="H397" i="4"/>
  <c r="H396" i="4"/>
  <c r="H395" i="4"/>
  <c r="H394" i="4"/>
  <c r="H393" i="4"/>
  <c r="H392" i="4"/>
  <c r="R322" i="39"/>
  <c r="Q322" i="39"/>
  <c r="C322" i="39"/>
  <c r="R321" i="39"/>
  <c r="Q321" i="39"/>
  <c r="C321" i="39"/>
  <c r="I323" i="4" s="1"/>
  <c r="R320" i="39"/>
  <c r="Q320" i="39"/>
  <c r="C320" i="39"/>
  <c r="B323" i="22" s="1"/>
  <c r="R319" i="39"/>
  <c r="Q319" i="39"/>
  <c r="C319" i="39"/>
  <c r="R318" i="39"/>
  <c r="Q318" i="39"/>
  <c r="C318" i="39"/>
  <c r="R317" i="39"/>
  <c r="Q317" i="39"/>
  <c r="C317" i="39"/>
  <c r="R316" i="39"/>
  <c r="Q316" i="39"/>
  <c r="C316" i="39"/>
  <c r="I318" i="4" s="1"/>
  <c r="R315" i="39"/>
  <c r="Q315" i="39"/>
  <c r="R314" i="39"/>
  <c r="Q314" i="39"/>
  <c r="R313" i="39"/>
  <c r="Q313" i="39"/>
  <c r="R312" i="39"/>
  <c r="Q312" i="39"/>
  <c r="D312" i="39"/>
  <c r="R311" i="39"/>
  <c r="Q311" i="39"/>
  <c r="D311" i="39"/>
  <c r="R310" i="39"/>
  <c r="Q310" i="39"/>
  <c r="D310" i="39"/>
  <c r="R309" i="39"/>
  <c r="Q309" i="39"/>
  <c r="D309" i="39"/>
  <c r="R308" i="39"/>
  <c r="Q308" i="39"/>
  <c r="D308" i="39"/>
  <c r="R307" i="39"/>
  <c r="Q307" i="39"/>
  <c r="D307" i="39"/>
  <c r="R306" i="39"/>
  <c r="Q306" i="39"/>
  <c r="D306" i="39"/>
  <c r="R305" i="39"/>
  <c r="Q305" i="39"/>
  <c r="D305" i="39"/>
  <c r="R304" i="39"/>
  <c r="Q304" i="39"/>
  <c r="D304" i="39"/>
  <c r="R303" i="39"/>
  <c r="Q303" i="39"/>
  <c r="D303" i="39"/>
  <c r="R302" i="39"/>
  <c r="Q302" i="39"/>
  <c r="D302" i="39"/>
  <c r="R301" i="39"/>
  <c r="Q301" i="39"/>
  <c r="D301" i="39"/>
  <c r="R300" i="39"/>
  <c r="Q300" i="39"/>
  <c r="D300" i="39"/>
  <c r="R299" i="39"/>
  <c r="Q299" i="39"/>
  <c r="D299" i="39"/>
  <c r="R298" i="39"/>
  <c r="Q298" i="39"/>
  <c r="D298" i="39"/>
  <c r="R297" i="39"/>
  <c r="Q297" i="39"/>
  <c r="D297" i="39"/>
  <c r="R296" i="39"/>
  <c r="Q296" i="39"/>
  <c r="D296" i="39"/>
  <c r="R295" i="39"/>
  <c r="Q295" i="39"/>
  <c r="D295" i="39"/>
  <c r="R294" i="39"/>
  <c r="Q294" i="39"/>
  <c r="D294" i="39"/>
  <c r="R293" i="39"/>
  <c r="Q293" i="39"/>
  <c r="D293" i="39"/>
  <c r="R292" i="39"/>
  <c r="Q292" i="39"/>
  <c r="D292" i="39"/>
  <c r="R291" i="39"/>
  <c r="Q291" i="39"/>
  <c r="D291" i="39"/>
  <c r="R290" i="39"/>
  <c r="Q290" i="39"/>
  <c r="D290" i="39"/>
  <c r="R289" i="39"/>
  <c r="Q289" i="39"/>
  <c r="D289" i="39"/>
  <c r="R288" i="39"/>
  <c r="Q288" i="39"/>
  <c r="D288" i="39"/>
  <c r="R287" i="39"/>
  <c r="Q287" i="39"/>
  <c r="D287" i="39"/>
  <c r="R286" i="39"/>
  <c r="Q286" i="39"/>
  <c r="D286" i="39"/>
  <c r="R285" i="39"/>
  <c r="Q285" i="39"/>
  <c r="D285" i="39"/>
  <c r="R284" i="39"/>
  <c r="Q284" i="39"/>
  <c r="D284" i="39"/>
  <c r="R283" i="39"/>
  <c r="Q283" i="39"/>
  <c r="D283" i="39"/>
  <c r="R282" i="39"/>
  <c r="Q282" i="39"/>
  <c r="D282" i="39"/>
  <c r="R281" i="39"/>
  <c r="Q281" i="39"/>
  <c r="D281" i="39"/>
  <c r="R280" i="39"/>
  <c r="Q280" i="39"/>
  <c r="D280" i="39"/>
  <c r="R279" i="39"/>
  <c r="Q279" i="39"/>
  <c r="D279" i="39"/>
  <c r="R278" i="39"/>
  <c r="Q278" i="39"/>
  <c r="D278" i="39"/>
  <c r="R277" i="39"/>
  <c r="Q277" i="39"/>
  <c r="D277" i="39"/>
  <c r="R276" i="39"/>
  <c r="Q276" i="39"/>
  <c r="D276" i="39"/>
  <c r="R275" i="39"/>
  <c r="Q275" i="39"/>
  <c r="D275" i="39"/>
  <c r="R274" i="39"/>
  <c r="Q274" i="39"/>
  <c r="D274" i="39"/>
  <c r="R273" i="39"/>
  <c r="Q273" i="39"/>
  <c r="D273" i="39"/>
  <c r="R272" i="39"/>
  <c r="Q272" i="39"/>
  <c r="D272" i="39"/>
  <c r="R271" i="39"/>
  <c r="Q271" i="39"/>
  <c r="D271" i="39"/>
  <c r="R270" i="39"/>
  <c r="Q270" i="39"/>
  <c r="D270" i="39"/>
  <c r="R269" i="39"/>
  <c r="Q269" i="39"/>
  <c r="D269" i="39"/>
  <c r="R268" i="39"/>
  <c r="Q268" i="39"/>
  <c r="D268" i="39"/>
  <c r="R267" i="39"/>
  <c r="Q267" i="39"/>
  <c r="D267" i="39"/>
  <c r="R266" i="39"/>
  <c r="Q266" i="39"/>
  <c r="D266" i="39"/>
  <c r="R265" i="39"/>
  <c r="Q265" i="39"/>
  <c r="D265" i="39"/>
  <c r="R264" i="39"/>
  <c r="Q264" i="39"/>
  <c r="D264" i="39"/>
  <c r="R263" i="39"/>
  <c r="Q263" i="39"/>
  <c r="D263" i="39"/>
  <c r="R262" i="39"/>
  <c r="Q262" i="39"/>
  <c r="D262" i="39"/>
  <c r="R261" i="39"/>
  <c r="Q261" i="39"/>
  <c r="D261" i="39"/>
  <c r="R260" i="39"/>
  <c r="Q260" i="39"/>
  <c r="D260" i="39"/>
  <c r="R259" i="39"/>
  <c r="Q259" i="39"/>
  <c r="D259" i="39"/>
  <c r="R258" i="39"/>
  <c r="Q258" i="39"/>
  <c r="D258" i="39"/>
  <c r="R257" i="39"/>
  <c r="Q257" i="39"/>
  <c r="D257" i="39"/>
  <c r="R256" i="39"/>
  <c r="Q256" i="39"/>
  <c r="D256" i="39"/>
  <c r="R255" i="39"/>
  <c r="Q255" i="39"/>
  <c r="D255" i="39"/>
  <c r="R254" i="39"/>
  <c r="Q254" i="39"/>
  <c r="D254" i="39"/>
  <c r="R253" i="39"/>
  <c r="Q253" i="39"/>
  <c r="D253" i="39"/>
  <c r="R252" i="39"/>
  <c r="Q252" i="39"/>
  <c r="D252" i="39"/>
  <c r="R251" i="39"/>
  <c r="Q251" i="39"/>
  <c r="D251" i="39"/>
  <c r="R250" i="39"/>
  <c r="Q250" i="39"/>
  <c r="D250" i="39"/>
  <c r="R249" i="39"/>
  <c r="Q249" i="39"/>
  <c r="D249" i="39"/>
  <c r="R248" i="39"/>
  <c r="Q248" i="39"/>
  <c r="D248" i="39"/>
  <c r="R247" i="39"/>
  <c r="Q247" i="39"/>
  <c r="D247" i="39"/>
  <c r="R246" i="39"/>
  <c r="Q246" i="39"/>
  <c r="D246" i="39"/>
  <c r="R245" i="39"/>
  <c r="Q245" i="39"/>
  <c r="D245" i="39"/>
  <c r="R244" i="39"/>
  <c r="Q244" i="39"/>
  <c r="D244" i="39"/>
  <c r="R243" i="39"/>
  <c r="Q243" i="39"/>
  <c r="D243" i="39"/>
  <c r="R242" i="39"/>
  <c r="Q242" i="39"/>
  <c r="D242" i="39"/>
  <c r="R241" i="39"/>
  <c r="Q241" i="39"/>
  <c r="D241" i="39"/>
  <c r="R240" i="39"/>
  <c r="Q240" i="39"/>
  <c r="D240" i="39"/>
  <c r="R239" i="39"/>
  <c r="Q239" i="39"/>
  <c r="D239" i="39"/>
  <c r="R238" i="39"/>
  <c r="Q238" i="39"/>
  <c r="D238" i="39"/>
  <c r="R237" i="39"/>
  <c r="Q237" i="39"/>
  <c r="D237" i="39"/>
  <c r="R236" i="39"/>
  <c r="Q236" i="39"/>
  <c r="D236" i="39"/>
  <c r="R235" i="39"/>
  <c r="Q235" i="39"/>
  <c r="D235" i="39"/>
  <c r="R234" i="39"/>
  <c r="Q234" i="39"/>
  <c r="D234" i="39"/>
  <c r="R233" i="39"/>
  <c r="Q233" i="39"/>
  <c r="D233" i="39"/>
  <c r="R232" i="39"/>
  <c r="Q232" i="39"/>
  <c r="D232" i="39"/>
  <c r="R231" i="39"/>
  <c r="Q231" i="39"/>
  <c r="D231" i="39"/>
  <c r="R230" i="39"/>
  <c r="Q230" i="39"/>
  <c r="D230" i="39"/>
  <c r="R229" i="39"/>
  <c r="Q229" i="39"/>
  <c r="D229" i="39"/>
  <c r="R228" i="39"/>
  <c r="Q228" i="39"/>
  <c r="D228" i="39"/>
  <c r="R227" i="39"/>
  <c r="Q227" i="39"/>
  <c r="D227" i="39"/>
  <c r="R226" i="39"/>
  <c r="Q226" i="39"/>
  <c r="D226" i="39"/>
  <c r="R225" i="39"/>
  <c r="Q225" i="39"/>
  <c r="D225" i="39"/>
  <c r="R224" i="39"/>
  <c r="Q224" i="39"/>
  <c r="D224" i="39"/>
  <c r="R223" i="39"/>
  <c r="Q223" i="39"/>
  <c r="D223" i="39"/>
  <c r="R222" i="39"/>
  <c r="Q222" i="39"/>
  <c r="D222" i="39"/>
  <c r="R221" i="39"/>
  <c r="Q221" i="39"/>
  <c r="D221" i="39"/>
  <c r="R220" i="39"/>
  <c r="Q220" i="39"/>
  <c r="D220" i="39"/>
  <c r="R219" i="39"/>
  <c r="Q219" i="39"/>
  <c r="D219" i="39"/>
  <c r="R218" i="39"/>
  <c r="Q218" i="39"/>
  <c r="D218" i="39"/>
  <c r="R217" i="39"/>
  <c r="Q217" i="39"/>
  <c r="D217" i="39"/>
  <c r="R216" i="39"/>
  <c r="Q216" i="39"/>
  <c r="D216" i="39"/>
  <c r="R215" i="39"/>
  <c r="Q215" i="39"/>
  <c r="D215" i="39"/>
  <c r="R214" i="39"/>
  <c r="Q214" i="39"/>
  <c r="D214" i="39"/>
  <c r="R213" i="39"/>
  <c r="Q213" i="39"/>
  <c r="D213" i="39"/>
  <c r="R212" i="39"/>
  <c r="Q212" i="39"/>
  <c r="D212" i="39"/>
  <c r="R211" i="39"/>
  <c r="Q211" i="39"/>
  <c r="D211" i="39"/>
  <c r="R210" i="39"/>
  <c r="Q210" i="39"/>
  <c r="D210" i="39"/>
  <c r="R209" i="39"/>
  <c r="Q209" i="39"/>
  <c r="D209" i="39"/>
  <c r="R208" i="39"/>
  <c r="Q208" i="39"/>
  <c r="D208" i="39"/>
  <c r="R207" i="39"/>
  <c r="Q207" i="39"/>
  <c r="D207" i="39"/>
  <c r="R206" i="39"/>
  <c r="Q206" i="39"/>
  <c r="D206" i="39"/>
  <c r="R205" i="39"/>
  <c r="Q205" i="39"/>
  <c r="D205" i="39"/>
  <c r="R204" i="39"/>
  <c r="Q204" i="39"/>
  <c r="D204" i="39"/>
  <c r="R203" i="39"/>
  <c r="Q203" i="39"/>
  <c r="D203" i="39"/>
  <c r="R202" i="39"/>
  <c r="Q202" i="39"/>
  <c r="D202" i="39"/>
  <c r="R201" i="39"/>
  <c r="Q201" i="39"/>
  <c r="D201" i="39"/>
  <c r="R200" i="39"/>
  <c r="Q200" i="39"/>
  <c r="D200" i="39"/>
  <c r="R199" i="39"/>
  <c r="Q199" i="39"/>
  <c r="D199" i="39"/>
  <c r="R198" i="39"/>
  <c r="Q198" i="39"/>
  <c r="D198" i="39"/>
  <c r="R197" i="39"/>
  <c r="Q197" i="39"/>
  <c r="D197" i="39"/>
  <c r="R196" i="39"/>
  <c r="Q196" i="39"/>
  <c r="D196" i="39"/>
  <c r="R195" i="39"/>
  <c r="Q195" i="39"/>
  <c r="D195" i="39"/>
  <c r="R194" i="39"/>
  <c r="Q194" i="39"/>
  <c r="D194" i="39"/>
  <c r="R193" i="39"/>
  <c r="Q193" i="39"/>
  <c r="D193" i="39"/>
  <c r="R192" i="39"/>
  <c r="Q192" i="39"/>
  <c r="D192" i="39"/>
  <c r="R191" i="39"/>
  <c r="Q191" i="39"/>
  <c r="D191" i="39"/>
  <c r="R190" i="39"/>
  <c r="Q190" i="39"/>
  <c r="D190" i="39"/>
  <c r="R189" i="39"/>
  <c r="Q189" i="39"/>
  <c r="D189" i="39"/>
  <c r="R188" i="39"/>
  <c r="Q188" i="39"/>
  <c r="D188" i="39"/>
  <c r="R187" i="39"/>
  <c r="Q187" i="39"/>
  <c r="D187" i="39"/>
  <c r="R186" i="39"/>
  <c r="Q186" i="39"/>
  <c r="D186" i="39"/>
  <c r="R185" i="39"/>
  <c r="Q185" i="39"/>
  <c r="D185" i="39"/>
  <c r="R184" i="39"/>
  <c r="Q184" i="39"/>
  <c r="D184" i="39"/>
  <c r="R183" i="39"/>
  <c r="Q183" i="39"/>
  <c r="D183" i="39"/>
  <c r="R182" i="39"/>
  <c r="Q182" i="39"/>
  <c r="D182" i="39"/>
  <c r="R181" i="39"/>
  <c r="Q181" i="39"/>
  <c r="D181" i="39"/>
  <c r="R180" i="39"/>
  <c r="Q180" i="39"/>
  <c r="D180" i="39"/>
  <c r="R179" i="39"/>
  <c r="Q179" i="39"/>
  <c r="D179" i="39"/>
  <c r="R178" i="39"/>
  <c r="Q178" i="39"/>
  <c r="D178" i="39"/>
  <c r="R177" i="39"/>
  <c r="Q177" i="39"/>
  <c r="D177" i="39"/>
  <c r="R176" i="39"/>
  <c r="Q176" i="39"/>
  <c r="D176" i="39"/>
  <c r="R175" i="39"/>
  <c r="Q175" i="39"/>
  <c r="D175" i="39"/>
  <c r="R174" i="39"/>
  <c r="Q174" i="39"/>
  <c r="D174" i="39"/>
  <c r="R173" i="39"/>
  <c r="Q173" i="39"/>
  <c r="D173" i="39"/>
  <c r="R172" i="39"/>
  <c r="Q172" i="39"/>
  <c r="D172" i="39"/>
  <c r="R171" i="39"/>
  <c r="Q171" i="39"/>
  <c r="D171" i="39"/>
  <c r="R170" i="39"/>
  <c r="Q170" i="39"/>
  <c r="D170" i="39"/>
  <c r="R169" i="39"/>
  <c r="Q169" i="39"/>
  <c r="D169" i="39"/>
  <c r="R168" i="39"/>
  <c r="Q168" i="39"/>
  <c r="D168" i="39"/>
  <c r="R167" i="39"/>
  <c r="Q167" i="39"/>
  <c r="D167" i="39"/>
  <c r="R166" i="39"/>
  <c r="Q166" i="39"/>
  <c r="D166" i="39"/>
  <c r="R165" i="39"/>
  <c r="Q165" i="39"/>
  <c r="D165" i="39"/>
  <c r="R164" i="39"/>
  <c r="Q164" i="39"/>
  <c r="D164" i="39"/>
  <c r="R163" i="39"/>
  <c r="Q163" i="39"/>
  <c r="D163" i="39"/>
  <c r="R162" i="39"/>
  <c r="Q162" i="39"/>
  <c r="D162" i="39"/>
  <c r="R161" i="39"/>
  <c r="Q161" i="39"/>
  <c r="D161" i="39"/>
  <c r="R160" i="39"/>
  <c r="Q160" i="39"/>
  <c r="D160" i="39"/>
  <c r="R159" i="39"/>
  <c r="Q159" i="39"/>
  <c r="D159" i="39"/>
  <c r="R158" i="39"/>
  <c r="Q158" i="39"/>
  <c r="D158" i="39"/>
  <c r="R157" i="39"/>
  <c r="Q157" i="39"/>
  <c r="D157" i="39"/>
  <c r="R156" i="39"/>
  <c r="Q156" i="39"/>
  <c r="D156" i="39"/>
  <c r="R155" i="39"/>
  <c r="Q155" i="39"/>
  <c r="D155" i="39"/>
  <c r="R154" i="39"/>
  <c r="Q154" i="39"/>
  <c r="D154" i="39"/>
  <c r="R153" i="39"/>
  <c r="Q153" i="39"/>
  <c r="D153" i="39"/>
  <c r="R152" i="39"/>
  <c r="Q152" i="39"/>
  <c r="D152" i="39"/>
  <c r="R151" i="39"/>
  <c r="Q151" i="39"/>
  <c r="D151" i="39"/>
  <c r="R150" i="39"/>
  <c r="Q150" i="39"/>
  <c r="D150" i="39"/>
  <c r="R149" i="39"/>
  <c r="Q149" i="39"/>
  <c r="D149" i="39"/>
  <c r="R148" i="39"/>
  <c r="Q148" i="39"/>
  <c r="D148" i="39"/>
  <c r="R147" i="39"/>
  <c r="Q147" i="39"/>
  <c r="D147" i="39"/>
  <c r="R146" i="39"/>
  <c r="Q146" i="39"/>
  <c r="D146" i="39"/>
  <c r="R145" i="39"/>
  <c r="Q145" i="39"/>
  <c r="D145" i="39"/>
  <c r="R144" i="39"/>
  <c r="Q144" i="39"/>
  <c r="D144" i="39"/>
  <c r="R143" i="39"/>
  <c r="Q143" i="39"/>
  <c r="D143" i="39"/>
  <c r="R142" i="39"/>
  <c r="Q142" i="39"/>
  <c r="D142" i="39"/>
  <c r="R141" i="39"/>
  <c r="Q141" i="39"/>
  <c r="D141" i="39"/>
  <c r="R140" i="39"/>
  <c r="Q140" i="39"/>
  <c r="D140" i="39"/>
  <c r="R139" i="39"/>
  <c r="Q139" i="39"/>
  <c r="D139" i="39"/>
  <c r="R138" i="39"/>
  <c r="Q138" i="39"/>
  <c r="D138" i="39"/>
  <c r="R137" i="39"/>
  <c r="Q137" i="39"/>
  <c r="D137" i="39"/>
  <c r="R136" i="39"/>
  <c r="Q136" i="39"/>
  <c r="D136" i="39"/>
  <c r="R135" i="39"/>
  <c r="Q135" i="39"/>
  <c r="D135" i="39"/>
  <c r="R134" i="39"/>
  <c r="Q134" i="39"/>
  <c r="D134" i="39"/>
  <c r="R133" i="39"/>
  <c r="Q133" i="39"/>
  <c r="D133" i="39"/>
  <c r="R132" i="39"/>
  <c r="Q132" i="39"/>
  <c r="D132" i="39"/>
  <c r="R131" i="39"/>
  <c r="Q131" i="39"/>
  <c r="D131" i="39"/>
  <c r="R130" i="39"/>
  <c r="Q130" i="39"/>
  <c r="D130" i="39"/>
  <c r="R129" i="39"/>
  <c r="Q129" i="39"/>
  <c r="D129" i="39"/>
  <c r="R128" i="39"/>
  <c r="Q128" i="39"/>
  <c r="D128" i="39"/>
  <c r="R127" i="39"/>
  <c r="Q127" i="39"/>
  <c r="D127" i="39"/>
  <c r="R126" i="39"/>
  <c r="Q126" i="39"/>
  <c r="D126" i="39"/>
  <c r="R125" i="39"/>
  <c r="Q125" i="39"/>
  <c r="D125" i="39"/>
  <c r="R124" i="39"/>
  <c r="Q124" i="39"/>
  <c r="D124" i="39"/>
  <c r="R123" i="39"/>
  <c r="Q123" i="39"/>
  <c r="D123" i="39"/>
  <c r="R122" i="39"/>
  <c r="Q122" i="39"/>
  <c r="D122" i="39"/>
  <c r="R121" i="39"/>
  <c r="Q121" i="39"/>
  <c r="D121" i="39"/>
  <c r="R120" i="39"/>
  <c r="Q120" i="39"/>
  <c r="D120" i="39"/>
  <c r="R119" i="39"/>
  <c r="Q119" i="39"/>
  <c r="D119" i="39"/>
  <c r="R118" i="39"/>
  <c r="Q118" i="39"/>
  <c r="D118" i="39"/>
  <c r="R117" i="39"/>
  <c r="Q117" i="39"/>
  <c r="D117" i="39"/>
  <c r="R116" i="39"/>
  <c r="Q116" i="39"/>
  <c r="D116" i="39"/>
  <c r="R115" i="39"/>
  <c r="Q115" i="39"/>
  <c r="D115" i="39"/>
  <c r="R114" i="39"/>
  <c r="Q114" i="39"/>
  <c r="D114" i="39"/>
  <c r="R113" i="39"/>
  <c r="Q113" i="39"/>
  <c r="D113" i="39"/>
  <c r="R112" i="39"/>
  <c r="Q112" i="39"/>
  <c r="D112" i="39"/>
  <c r="R111" i="39"/>
  <c r="Q111" i="39"/>
  <c r="D111" i="39"/>
  <c r="R110" i="39"/>
  <c r="Q110" i="39"/>
  <c r="D110" i="39"/>
  <c r="R109" i="39"/>
  <c r="Q109" i="39"/>
  <c r="D109" i="39"/>
  <c r="R108" i="39"/>
  <c r="Q108" i="39"/>
  <c r="D108" i="39"/>
  <c r="R107" i="39"/>
  <c r="Q107" i="39"/>
  <c r="D107" i="39"/>
  <c r="R106" i="39"/>
  <c r="Q106" i="39"/>
  <c r="D106" i="39"/>
  <c r="R105" i="39"/>
  <c r="Q105" i="39"/>
  <c r="D105" i="39"/>
  <c r="R104" i="39"/>
  <c r="Q104" i="39"/>
  <c r="D104" i="39"/>
  <c r="R103" i="39"/>
  <c r="Q103" i="39"/>
  <c r="D103" i="39"/>
  <c r="R102" i="39"/>
  <c r="Q102" i="39"/>
  <c r="D102" i="39"/>
  <c r="R101" i="39"/>
  <c r="Q101" i="39"/>
  <c r="D101" i="39"/>
  <c r="R100" i="39"/>
  <c r="Q100" i="39"/>
  <c r="D100" i="39"/>
  <c r="R99" i="39"/>
  <c r="Q99" i="39"/>
  <c r="D99" i="39"/>
  <c r="R98" i="39"/>
  <c r="Q98" i="39"/>
  <c r="D98" i="39"/>
  <c r="R97" i="39"/>
  <c r="Q97" i="39"/>
  <c r="D97" i="39"/>
  <c r="R96" i="39"/>
  <c r="Q96" i="39"/>
  <c r="D96" i="39"/>
  <c r="R95" i="39"/>
  <c r="Q95" i="39"/>
  <c r="D95" i="39"/>
  <c r="R94" i="39"/>
  <c r="Q94" i="39"/>
  <c r="D94" i="39"/>
  <c r="R93" i="39"/>
  <c r="Q93" i="39"/>
  <c r="D93" i="39"/>
  <c r="R92" i="39"/>
  <c r="Q92" i="39"/>
  <c r="D92" i="39"/>
  <c r="R91" i="39"/>
  <c r="Q91" i="39"/>
  <c r="D91" i="39"/>
  <c r="R90" i="39"/>
  <c r="Q90" i="39"/>
  <c r="D90" i="39"/>
  <c r="R89" i="39"/>
  <c r="Q89" i="39"/>
  <c r="D89" i="39"/>
  <c r="R88" i="39"/>
  <c r="Q88" i="39"/>
  <c r="D88" i="39"/>
  <c r="R87" i="39"/>
  <c r="Q87" i="39"/>
  <c r="D87" i="39"/>
  <c r="Q86" i="39"/>
  <c r="D86" i="39"/>
  <c r="R85" i="39"/>
  <c r="Q85" i="39"/>
  <c r="D85" i="39"/>
  <c r="Q84" i="39"/>
  <c r="D84" i="39"/>
  <c r="R83" i="39"/>
  <c r="Q83" i="39"/>
  <c r="D83" i="39"/>
  <c r="Q82" i="39"/>
  <c r="D82" i="39"/>
  <c r="R81" i="39"/>
  <c r="Q81" i="39"/>
  <c r="D81" i="39"/>
  <c r="Q80" i="39"/>
  <c r="D80" i="39"/>
  <c r="R79" i="39"/>
  <c r="Q79" i="39"/>
  <c r="D79" i="39"/>
  <c r="Q78" i="39"/>
  <c r="D78" i="39"/>
  <c r="R77" i="39"/>
  <c r="Q77" i="39"/>
  <c r="D77" i="39"/>
  <c r="Q76" i="39"/>
  <c r="D76" i="39"/>
  <c r="R75" i="39"/>
  <c r="Q75" i="39"/>
  <c r="D75" i="39"/>
  <c r="Q74" i="39"/>
  <c r="D74" i="39"/>
  <c r="R73" i="39"/>
  <c r="Q73" i="39"/>
  <c r="D73" i="39"/>
  <c r="Q72" i="39"/>
  <c r="D72" i="39"/>
  <c r="Q71" i="39"/>
  <c r="D71" i="39"/>
  <c r="Q70" i="39"/>
  <c r="D70" i="39"/>
  <c r="R69" i="39"/>
  <c r="Q69" i="39"/>
  <c r="D69" i="39"/>
  <c r="R68" i="39"/>
  <c r="Q68" i="39"/>
  <c r="D68" i="39"/>
  <c r="R67" i="39"/>
  <c r="Q67" i="39"/>
  <c r="D67" i="39"/>
  <c r="Q66" i="39"/>
  <c r="D66" i="39"/>
  <c r="R65" i="39"/>
  <c r="D65" i="39"/>
  <c r="R64" i="39"/>
  <c r="D64" i="39"/>
  <c r="D63" i="39"/>
  <c r="R62" i="39"/>
  <c r="D62" i="39"/>
  <c r="Q61" i="39"/>
  <c r="D61" i="39"/>
  <c r="R60" i="39"/>
  <c r="D60" i="39"/>
  <c r="R59" i="39"/>
  <c r="Q59" i="39"/>
  <c r="D59" i="39"/>
  <c r="D58" i="39"/>
  <c r="R57" i="39"/>
  <c r="D57" i="39"/>
  <c r="Q56" i="39"/>
  <c r="D56" i="39"/>
  <c r="Q55" i="39"/>
  <c r="D55" i="39"/>
  <c r="R54" i="39"/>
  <c r="D54" i="39"/>
  <c r="R53" i="39"/>
  <c r="D53" i="39"/>
  <c r="R52" i="39"/>
  <c r="Q52" i="39"/>
  <c r="D52" i="39"/>
  <c r="R51" i="39"/>
  <c r="Q51" i="39"/>
  <c r="D51" i="39"/>
  <c r="R50" i="39"/>
  <c r="Q50" i="39"/>
  <c r="D50" i="39"/>
  <c r="Q49" i="39"/>
  <c r="D49" i="39"/>
  <c r="Q48" i="39"/>
  <c r="D48" i="39"/>
  <c r="Q47" i="39"/>
  <c r="D47" i="39"/>
  <c r="Q46" i="39"/>
  <c r="D46" i="39"/>
  <c r="Q45" i="39"/>
  <c r="D45" i="39"/>
  <c r="Q44" i="39"/>
  <c r="D44" i="39"/>
  <c r="Q43" i="39"/>
  <c r="D43" i="39"/>
  <c r="Q42" i="39"/>
  <c r="D42" i="39"/>
  <c r="D41" i="39"/>
  <c r="R40" i="39"/>
  <c r="D40" i="39"/>
  <c r="R39" i="39"/>
  <c r="D39" i="39"/>
  <c r="R38" i="39"/>
  <c r="Q38" i="39"/>
  <c r="D38" i="39"/>
  <c r="Q37" i="39"/>
  <c r="D37" i="39"/>
  <c r="R36" i="39"/>
  <c r="Q36" i="39"/>
  <c r="D36" i="39"/>
  <c r="Q35" i="39"/>
  <c r="D35" i="39"/>
  <c r="R34" i="39"/>
  <c r="Q34" i="39"/>
  <c r="D34" i="39"/>
  <c r="D33" i="39"/>
  <c r="R32" i="39"/>
  <c r="D32" i="39"/>
  <c r="R31" i="39"/>
  <c r="Q31" i="39"/>
  <c r="D31" i="39"/>
  <c r="R30" i="39"/>
  <c r="Q30" i="39"/>
  <c r="D30" i="39"/>
  <c r="Q29" i="39"/>
  <c r="D29" i="39"/>
  <c r="R28" i="39"/>
  <c r="Q28" i="39"/>
  <c r="D28" i="39"/>
  <c r="Q27" i="39"/>
  <c r="D27" i="39"/>
  <c r="R26" i="39"/>
  <c r="Q26" i="39"/>
  <c r="D26" i="39"/>
  <c r="R25" i="39"/>
  <c r="D25" i="39"/>
  <c r="R24" i="39"/>
  <c r="Q24" i="39"/>
  <c r="D24" i="39"/>
  <c r="D23" i="39"/>
  <c r="R22" i="39"/>
  <c r="Q22" i="39"/>
  <c r="D22" i="39"/>
  <c r="Q21" i="39"/>
  <c r="D21" i="39"/>
  <c r="R20" i="39"/>
  <c r="Q20" i="39"/>
  <c r="D20" i="39"/>
  <c r="Q19" i="39"/>
  <c r="D19" i="39"/>
  <c r="R18" i="39"/>
  <c r="Q18" i="39"/>
  <c r="D18" i="39"/>
  <c r="R17" i="39"/>
  <c r="D17" i="39"/>
  <c r="R16" i="39"/>
  <c r="Q16" i="39"/>
  <c r="D16" i="39"/>
  <c r="R15" i="39"/>
  <c r="Q15" i="39"/>
  <c r="D15" i="39"/>
  <c r="R14" i="39"/>
  <c r="D14" i="39"/>
  <c r="R13" i="39"/>
  <c r="D13" i="39"/>
  <c r="R12" i="39"/>
  <c r="Q12" i="39"/>
  <c r="D12" i="39"/>
  <c r="R11" i="39"/>
  <c r="D11" i="39"/>
  <c r="R10" i="39"/>
  <c r="D10" i="39"/>
  <c r="R9" i="39"/>
  <c r="Q9" i="39"/>
  <c r="R8" i="39"/>
  <c r="Q8" i="39"/>
  <c r="D8" i="39"/>
  <c r="R7" i="39"/>
  <c r="D7" i="39"/>
  <c r="R6" i="39"/>
  <c r="Q5" i="39"/>
  <c r="D5" i="39"/>
  <c r="R4" i="39"/>
  <c r="D4" i="39"/>
  <c r="R3" i="39"/>
  <c r="Q3" i="39"/>
  <c r="C2" i="39"/>
  <c r="B136" i="38"/>
  <c r="B135" i="38"/>
  <c r="B134" i="38"/>
  <c r="B133" i="38"/>
  <c r="B132" i="38"/>
  <c r="B131" i="38"/>
  <c r="D130" i="38"/>
  <c r="C130" i="38"/>
  <c r="B130" i="38"/>
  <c r="D129" i="38"/>
  <c r="C129" i="38"/>
  <c r="B129" i="38"/>
  <c r="D128" i="38"/>
  <c r="C128" i="38"/>
  <c r="B128" i="38"/>
  <c r="D127" i="38"/>
  <c r="C127" i="38"/>
  <c r="B127" i="38"/>
  <c r="D126" i="38"/>
  <c r="C126" i="38"/>
  <c r="B126" i="38"/>
  <c r="D125" i="38"/>
  <c r="C125" i="38"/>
  <c r="B125" i="38"/>
  <c r="D124" i="38"/>
  <c r="C124" i="38"/>
  <c r="B124" i="38"/>
  <c r="D123" i="38"/>
  <c r="C123" i="38"/>
  <c r="B123" i="38"/>
  <c r="D122" i="38"/>
  <c r="C122" i="38"/>
  <c r="B122" i="38"/>
  <c r="D121" i="38"/>
  <c r="C121" i="38"/>
  <c r="B121" i="38"/>
  <c r="D120" i="38"/>
  <c r="C120" i="38"/>
  <c r="B120" i="38"/>
  <c r="D119" i="38"/>
  <c r="C119" i="38"/>
  <c r="B119" i="38"/>
  <c r="D118" i="38"/>
  <c r="C118" i="38"/>
  <c r="B118" i="38"/>
  <c r="D117" i="38"/>
  <c r="C117" i="38"/>
  <c r="B117" i="38"/>
  <c r="D116" i="38"/>
  <c r="C116" i="38"/>
  <c r="B116" i="38"/>
  <c r="D115" i="38"/>
  <c r="C115" i="38"/>
  <c r="B115" i="38"/>
  <c r="D114" i="38"/>
  <c r="C114" i="38"/>
  <c r="B114" i="38"/>
  <c r="D113" i="38"/>
  <c r="C113" i="38"/>
  <c r="B113" i="38"/>
  <c r="D112" i="38"/>
  <c r="C112" i="38"/>
  <c r="B112" i="38"/>
  <c r="D111" i="38"/>
  <c r="C111" i="38"/>
  <c r="B111" i="38"/>
  <c r="D110" i="38"/>
  <c r="C110" i="38"/>
  <c r="B110" i="38"/>
  <c r="D109" i="38"/>
  <c r="C109" i="38"/>
  <c r="B109" i="38"/>
  <c r="D108" i="38"/>
  <c r="C108" i="38"/>
  <c r="B108" i="38"/>
  <c r="D107" i="38"/>
  <c r="C107" i="38"/>
  <c r="B107" i="38"/>
  <c r="D106" i="38"/>
  <c r="C106" i="38"/>
  <c r="B106" i="38"/>
  <c r="D105" i="38"/>
  <c r="C105" i="38"/>
  <c r="B105" i="38"/>
  <c r="D104" i="38"/>
  <c r="C104" i="38"/>
  <c r="B104" i="38"/>
  <c r="D103" i="38"/>
  <c r="C103" i="38"/>
  <c r="B103" i="38"/>
  <c r="D102" i="38"/>
  <c r="C102" i="38"/>
  <c r="B102" i="38"/>
  <c r="D101" i="38"/>
  <c r="C101" i="38"/>
  <c r="B101" i="38"/>
  <c r="D100" i="38"/>
  <c r="C100" i="38"/>
  <c r="B100" i="38"/>
  <c r="D99" i="38"/>
  <c r="C99" i="38"/>
  <c r="B99" i="38"/>
  <c r="D98" i="38"/>
  <c r="C98" i="38"/>
  <c r="B98" i="38"/>
  <c r="D97" i="38"/>
  <c r="C97" i="38"/>
  <c r="B97" i="38"/>
  <c r="D96" i="38"/>
  <c r="C96" i="38"/>
  <c r="B96" i="38"/>
  <c r="D95" i="38"/>
  <c r="C95" i="38"/>
  <c r="B95" i="38"/>
  <c r="D94" i="38"/>
  <c r="C94" i="38"/>
  <c r="B94" i="38"/>
  <c r="D93" i="38"/>
  <c r="C93" i="38"/>
  <c r="B93" i="38"/>
  <c r="D92" i="38"/>
  <c r="C92" i="38"/>
  <c r="B92" i="38"/>
  <c r="D91" i="38"/>
  <c r="C91" i="38"/>
  <c r="B91" i="38"/>
  <c r="D90" i="38"/>
  <c r="C90" i="38"/>
  <c r="B90" i="38"/>
  <c r="D89" i="38"/>
  <c r="C89" i="38"/>
  <c r="B89" i="38"/>
  <c r="D88" i="38"/>
  <c r="C88" i="38"/>
  <c r="B88" i="38"/>
  <c r="D87" i="38"/>
  <c r="C87" i="38"/>
  <c r="B87" i="38"/>
  <c r="D86" i="38"/>
  <c r="C86" i="38"/>
  <c r="B86" i="38"/>
  <c r="D85" i="38"/>
  <c r="C85" i="38"/>
  <c r="B85" i="38"/>
  <c r="D84" i="38"/>
  <c r="C84" i="38"/>
  <c r="B84" i="38"/>
  <c r="D83" i="38"/>
  <c r="C83" i="38"/>
  <c r="B83" i="38"/>
  <c r="D82" i="38"/>
  <c r="C82" i="38"/>
  <c r="B82" i="38"/>
  <c r="D81" i="38"/>
  <c r="C81" i="38"/>
  <c r="B81" i="38"/>
  <c r="D80" i="38"/>
  <c r="C80" i="38"/>
  <c r="B80" i="38"/>
  <c r="D79" i="38"/>
  <c r="C79" i="38"/>
  <c r="B79" i="38"/>
  <c r="D78" i="38"/>
  <c r="C78" i="38"/>
  <c r="B78" i="38"/>
  <c r="D77" i="38"/>
  <c r="C77" i="38"/>
  <c r="B77" i="38"/>
  <c r="D76" i="38"/>
  <c r="C76" i="38"/>
  <c r="B76" i="38"/>
  <c r="D75" i="38"/>
  <c r="C75" i="38"/>
  <c r="B75" i="38"/>
  <c r="D74" i="38"/>
  <c r="C74" i="38"/>
  <c r="B74" i="38"/>
  <c r="D73" i="38"/>
  <c r="C73" i="38"/>
  <c r="B73" i="38"/>
  <c r="D72" i="38"/>
  <c r="C72" i="38"/>
  <c r="B72" i="38"/>
  <c r="D71" i="38"/>
  <c r="C71" i="38"/>
  <c r="B71" i="38"/>
  <c r="D70" i="38"/>
  <c r="C70" i="38"/>
  <c r="B70" i="38"/>
  <c r="D69" i="38"/>
  <c r="C69" i="38"/>
  <c r="B69" i="38"/>
  <c r="D68" i="38"/>
  <c r="C68" i="38"/>
  <c r="B68" i="38"/>
  <c r="D67" i="38"/>
  <c r="C67" i="38"/>
  <c r="B67" i="38"/>
  <c r="D66" i="38"/>
  <c r="C66" i="38"/>
  <c r="B66" i="38"/>
  <c r="D65" i="38"/>
  <c r="C65" i="38"/>
  <c r="B65" i="38"/>
  <c r="D64" i="38"/>
  <c r="C64" i="38"/>
  <c r="B64" i="38"/>
  <c r="D63" i="38"/>
  <c r="C63" i="38"/>
  <c r="B63" i="38"/>
  <c r="D62" i="38"/>
  <c r="C62" i="38"/>
  <c r="B62" i="38"/>
  <c r="D61" i="38"/>
  <c r="C61" i="38"/>
  <c r="B61" i="38"/>
  <c r="D60" i="38"/>
  <c r="C60" i="38"/>
  <c r="B60" i="38"/>
  <c r="D59" i="38"/>
  <c r="C59" i="38"/>
  <c r="B59" i="38"/>
  <c r="D58" i="38"/>
  <c r="C58" i="38"/>
  <c r="B58" i="38"/>
  <c r="D57" i="38"/>
  <c r="C57" i="38"/>
  <c r="B57" i="38"/>
  <c r="D56" i="38"/>
  <c r="C56" i="38"/>
  <c r="B56" i="38"/>
  <c r="D55" i="38"/>
  <c r="C55" i="38"/>
  <c r="B55" i="38"/>
  <c r="D54" i="38"/>
  <c r="C54" i="38"/>
  <c r="B54" i="38"/>
  <c r="D53" i="38"/>
  <c r="C53" i="38"/>
  <c r="B53" i="38"/>
  <c r="D52" i="38"/>
  <c r="C52" i="38"/>
  <c r="B52" i="38"/>
  <c r="D51" i="38"/>
  <c r="C51" i="38"/>
  <c r="B51" i="38"/>
  <c r="B136" i="37"/>
  <c r="B135" i="37"/>
  <c r="B134" i="37"/>
  <c r="B133" i="37"/>
  <c r="B132" i="37"/>
  <c r="B131" i="37"/>
  <c r="D130" i="37"/>
  <c r="C130" i="37"/>
  <c r="B130" i="37"/>
  <c r="D129" i="37"/>
  <c r="C129" i="37"/>
  <c r="B129" i="37"/>
  <c r="D128" i="37"/>
  <c r="C128" i="37"/>
  <c r="B128" i="37"/>
  <c r="D127" i="37"/>
  <c r="C127" i="37"/>
  <c r="B127" i="37"/>
  <c r="D126" i="37"/>
  <c r="C126" i="37"/>
  <c r="B126" i="37"/>
  <c r="D125" i="37"/>
  <c r="C125" i="37"/>
  <c r="B125" i="37"/>
  <c r="D124" i="37"/>
  <c r="C124" i="37"/>
  <c r="B124" i="37"/>
  <c r="D123" i="37"/>
  <c r="C123" i="37"/>
  <c r="B123" i="37"/>
  <c r="D122" i="37"/>
  <c r="C122" i="37"/>
  <c r="B122" i="37"/>
  <c r="D121" i="37"/>
  <c r="C121" i="37"/>
  <c r="B121" i="37"/>
  <c r="D120" i="37"/>
  <c r="C120" i="37"/>
  <c r="B120" i="37"/>
  <c r="D119" i="37"/>
  <c r="C119" i="37"/>
  <c r="B119" i="37"/>
  <c r="D118" i="37"/>
  <c r="C118" i="37"/>
  <c r="B118" i="37"/>
  <c r="D117" i="37"/>
  <c r="C117" i="37"/>
  <c r="B117" i="37"/>
  <c r="D116" i="37"/>
  <c r="C116" i="37"/>
  <c r="B116" i="37"/>
  <c r="D115" i="37"/>
  <c r="C115" i="37"/>
  <c r="B115" i="37"/>
  <c r="D114" i="37"/>
  <c r="C114" i="37"/>
  <c r="B114" i="37"/>
  <c r="D113" i="37"/>
  <c r="C113" i="37"/>
  <c r="B113" i="37"/>
  <c r="D112" i="37"/>
  <c r="C112" i="37"/>
  <c r="B112" i="37"/>
  <c r="D111" i="37"/>
  <c r="C111" i="37"/>
  <c r="B111" i="37"/>
  <c r="D110" i="37"/>
  <c r="C110" i="37"/>
  <c r="B110" i="37"/>
  <c r="D109" i="37"/>
  <c r="C109" i="37"/>
  <c r="B109" i="37"/>
  <c r="D108" i="37"/>
  <c r="C108" i="37"/>
  <c r="B108" i="37"/>
  <c r="D107" i="37"/>
  <c r="C107" i="37"/>
  <c r="B107" i="37"/>
  <c r="D106" i="37"/>
  <c r="C106" i="37"/>
  <c r="B106" i="37"/>
  <c r="D105" i="37"/>
  <c r="C105" i="37"/>
  <c r="B105" i="37"/>
  <c r="D104" i="37"/>
  <c r="C104" i="37"/>
  <c r="B104" i="37"/>
  <c r="D103" i="37"/>
  <c r="C103" i="37"/>
  <c r="B103" i="37"/>
  <c r="D102" i="37"/>
  <c r="C102" i="37"/>
  <c r="B102" i="37"/>
  <c r="D101" i="37"/>
  <c r="C101" i="37"/>
  <c r="B101" i="37"/>
  <c r="D100" i="37"/>
  <c r="C100" i="37"/>
  <c r="B100" i="37"/>
  <c r="D99" i="37"/>
  <c r="C99" i="37"/>
  <c r="B99" i="37"/>
  <c r="D98" i="37"/>
  <c r="C98" i="37"/>
  <c r="B98" i="37"/>
  <c r="D97" i="37"/>
  <c r="C97" i="37"/>
  <c r="B97" i="37"/>
  <c r="D96" i="37"/>
  <c r="C96" i="37"/>
  <c r="B96" i="37"/>
  <c r="D95" i="37"/>
  <c r="C95" i="37"/>
  <c r="B95" i="37"/>
  <c r="D94" i="37"/>
  <c r="C94" i="37"/>
  <c r="B94" i="37"/>
  <c r="D93" i="37"/>
  <c r="C93" i="37"/>
  <c r="B93" i="37"/>
  <c r="D92" i="37"/>
  <c r="C92" i="37"/>
  <c r="B92" i="37"/>
  <c r="D91" i="37"/>
  <c r="C91" i="37"/>
  <c r="B91" i="37"/>
  <c r="D90" i="37"/>
  <c r="C90" i="37"/>
  <c r="B90" i="37"/>
  <c r="D89" i="37"/>
  <c r="C89" i="37"/>
  <c r="B89" i="37"/>
  <c r="D88" i="37"/>
  <c r="C88" i="37"/>
  <c r="B88" i="37"/>
  <c r="D87" i="37"/>
  <c r="C87" i="37"/>
  <c r="B87" i="37"/>
  <c r="D86" i="37"/>
  <c r="C86" i="37"/>
  <c r="B86" i="37"/>
  <c r="D85" i="37"/>
  <c r="C85" i="37"/>
  <c r="B85" i="37"/>
  <c r="D84" i="37"/>
  <c r="C84" i="37"/>
  <c r="B84" i="37"/>
  <c r="D83" i="37"/>
  <c r="C83" i="37"/>
  <c r="B83" i="37"/>
  <c r="D82" i="37"/>
  <c r="C82" i="37"/>
  <c r="B82" i="37"/>
  <c r="D81" i="37"/>
  <c r="C81" i="37"/>
  <c r="B81" i="37"/>
  <c r="D80" i="37"/>
  <c r="C80" i="37"/>
  <c r="B80" i="37"/>
  <c r="D79" i="37"/>
  <c r="C79" i="37"/>
  <c r="B79" i="37"/>
  <c r="D78" i="37"/>
  <c r="C78" i="37"/>
  <c r="B78" i="37"/>
  <c r="D77" i="37"/>
  <c r="C77" i="37"/>
  <c r="B77" i="37"/>
  <c r="D76" i="37"/>
  <c r="C76" i="37"/>
  <c r="B76" i="37"/>
  <c r="D75" i="37"/>
  <c r="C75" i="37"/>
  <c r="B75" i="37"/>
  <c r="D74" i="37"/>
  <c r="C74" i="37"/>
  <c r="B74" i="37"/>
  <c r="D73" i="37"/>
  <c r="C73" i="37"/>
  <c r="B73" i="37"/>
  <c r="D72" i="37"/>
  <c r="C72" i="37"/>
  <c r="B72" i="37"/>
  <c r="D71" i="37"/>
  <c r="C71" i="37"/>
  <c r="B71" i="37"/>
  <c r="D70" i="37"/>
  <c r="C70" i="37"/>
  <c r="B70" i="37"/>
  <c r="D69" i="37"/>
  <c r="C69" i="37"/>
  <c r="B69" i="37"/>
  <c r="D68" i="37"/>
  <c r="C68" i="37"/>
  <c r="B68" i="37"/>
  <c r="D67" i="37"/>
  <c r="C67" i="37"/>
  <c r="B67" i="37"/>
  <c r="D66" i="37"/>
  <c r="C66" i="37"/>
  <c r="B66" i="37"/>
  <c r="D65" i="37"/>
  <c r="C65" i="37"/>
  <c r="B65" i="37"/>
  <c r="D64" i="37"/>
  <c r="C64" i="37"/>
  <c r="B64" i="37"/>
  <c r="D63" i="37"/>
  <c r="C63" i="37"/>
  <c r="B63" i="37"/>
  <c r="D62" i="37"/>
  <c r="C62" i="37"/>
  <c r="B62" i="37"/>
  <c r="D61" i="37"/>
  <c r="C61" i="37"/>
  <c r="B61" i="37"/>
  <c r="D60" i="37"/>
  <c r="C60" i="37"/>
  <c r="B60" i="37"/>
  <c r="D59" i="37"/>
  <c r="C59" i="37"/>
  <c r="B59" i="37"/>
  <c r="D58" i="37"/>
  <c r="C58" i="37"/>
  <c r="B58" i="37"/>
  <c r="D57" i="37"/>
  <c r="C57" i="37"/>
  <c r="B57" i="37"/>
  <c r="D56" i="37"/>
  <c r="C56" i="37"/>
  <c r="B56" i="37"/>
  <c r="D55" i="37"/>
  <c r="C55" i="37"/>
  <c r="B55" i="37"/>
  <c r="D54" i="37"/>
  <c r="C54" i="37"/>
  <c r="B54" i="37"/>
  <c r="D53" i="37"/>
  <c r="C53" i="37"/>
  <c r="B53" i="37"/>
  <c r="D52" i="37"/>
  <c r="C52" i="37"/>
  <c r="B52" i="37"/>
  <c r="D51" i="37"/>
  <c r="C51" i="37"/>
  <c r="B51" i="37"/>
  <c r="B136" i="36"/>
  <c r="B135" i="36"/>
  <c r="B134" i="36"/>
  <c r="B133" i="36"/>
  <c r="B132" i="36"/>
  <c r="B131" i="36"/>
  <c r="D130" i="36"/>
  <c r="C130" i="36"/>
  <c r="B130" i="36"/>
  <c r="D129" i="36"/>
  <c r="C129" i="36"/>
  <c r="B129" i="36"/>
  <c r="D128" i="36"/>
  <c r="C128" i="36"/>
  <c r="B128" i="36"/>
  <c r="D127" i="36"/>
  <c r="C127" i="36"/>
  <c r="B127" i="36"/>
  <c r="D126" i="36"/>
  <c r="C126" i="36"/>
  <c r="B126" i="36"/>
  <c r="D125" i="36"/>
  <c r="C125" i="36"/>
  <c r="B125" i="36"/>
  <c r="D124" i="36"/>
  <c r="C124" i="36"/>
  <c r="B124" i="36"/>
  <c r="D123" i="36"/>
  <c r="C123" i="36"/>
  <c r="B123" i="36"/>
  <c r="D122" i="36"/>
  <c r="C122" i="36"/>
  <c r="B122" i="36"/>
  <c r="D121" i="36"/>
  <c r="C121" i="36"/>
  <c r="B121" i="36"/>
  <c r="D120" i="36"/>
  <c r="C120" i="36"/>
  <c r="B120" i="36"/>
  <c r="D119" i="36"/>
  <c r="C119" i="36"/>
  <c r="B119" i="36"/>
  <c r="D118" i="36"/>
  <c r="C118" i="36"/>
  <c r="B118" i="36"/>
  <c r="D117" i="36"/>
  <c r="C117" i="36"/>
  <c r="B117" i="36"/>
  <c r="D116" i="36"/>
  <c r="C116" i="36"/>
  <c r="B116" i="36"/>
  <c r="D115" i="36"/>
  <c r="C115" i="36"/>
  <c r="B115" i="36"/>
  <c r="D114" i="36"/>
  <c r="C114" i="36"/>
  <c r="B114" i="36"/>
  <c r="D113" i="36"/>
  <c r="C113" i="36"/>
  <c r="B113" i="36"/>
  <c r="D112" i="36"/>
  <c r="C112" i="36"/>
  <c r="B112" i="36"/>
  <c r="D111" i="36"/>
  <c r="C111" i="36"/>
  <c r="B111" i="36"/>
  <c r="D110" i="36"/>
  <c r="C110" i="36"/>
  <c r="B110" i="36"/>
  <c r="D109" i="36"/>
  <c r="C109" i="36"/>
  <c r="B109" i="36"/>
  <c r="D108" i="36"/>
  <c r="C108" i="36"/>
  <c r="B108" i="36"/>
  <c r="D107" i="36"/>
  <c r="C107" i="36"/>
  <c r="B107" i="36"/>
  <c r="D106" i="36"/>
  <c r="C106" i="36"/>
  <c r="B106" i="36"/>
  <c r="D105" i="36"/>
  <c r="C105" i="36"/>
  <c r="B105" i="36"/>
  <c r="D104" i="36"/>
  <c r="C104" i="36"/>
  <c r="B104" i="36"/>
  <c r="D103" i="36"/>
  <c r="C103" i="36"/>
  <c r="B103" i="36"/>
  <c r="D102" i="36"/>
  <c r="C102" i="36"/>
  <c r="B102" i="36"/>
  <c r="D101" i="36"/>
  <c r="C101" i="36"/>
  <c r="B101" i="36"/>
  <c r="D100" i="36"/>
  <c r="C100" i="36"/>
  <c r="B100" i="36"/>
  <c r="D99" i="36"/>
  <c r="C99" i="36"/>
  <c r="B99" i="36"/>
  <c r="D98" i="36"/>
  <c r="C98" i="36"/>
  <c r="B98" i="36"/>
  <c r="D97" i="36"/>
  <c r="C97" i="36"/>
  <c r="B97" i="36"/>
  <c r="D96" i="36"/>
  <c r="C96" i="36"/>
  <c r="B96" i="36"/>
  <c r="D95" i="36"/>
  <c r="C95" i="36"/>
  <c r="B95" i="36"/>
  <c r="D94" i="36"/>
  <c r="C94" i="36"/>
  <c r="B94" i="36"/>
  <c r="D93" i="36"/>
  <c r="C93" i="36"/>
  <c r="B93" i="36"/>
  <c r="D92" i="36"/>
  <c r="C92" i="36"/>
  <c r="B92" i="36"/>
  <c r="D91" i="36"/>
  <c r="C91" i="36"/>
  <c r="B91" i="36"/>
  <c r="D90" i="36"/>
  <c r="C90" i="36"/>
  <c r="B90" i="36"/>
  <c r="D89" i="36"/>
  <c r="C89" i="36"/>
  <c r="B89" i="36"/>
  <c r="D88" i="36"/>
  <c r="C88" i="36"/>
  <c r="B88" i="36"/>
  <c r="D87" i="36"/>
  <c r="C87" i="36"/>
  <c r="B87" i="36"/>
  <c r="D86" i="36"/>
  <c r="C86" i="36"/>
  <c r="B86" i="36"/>
  <c r="D85" i="36"/>
  <c r="C85" i="36"/>
  <c r="B85" i="36"/>
  <c r="D84" i="36"/>
  <c r="C84" i="36"/>
  <c r="B84" i="36"/>
  <c r="D83" i="36"/>
  <c r="C83" i="36"/>
  <c r="B83" i="36"/>
  <c r="D82" i="36"/>
  <c r="C82" i="36"/>
  <c r="B82" i="36"/>
  <c r="D81" i="36"/>
  <c r="C81" i="36"/>
  <c r="B81" i="36"/>
  <c r="D80" i="36"/>
  <c r="C80" i="36"/>
  <c r="B80" i="36"/>
  <c r="D79" i="36"/>
  <c r="C79" i="36"/>
  <c r="B79" i="36"/>
  <c r="D78" i="36"/>
  <c r="C78" i="36"/>
  <c r="B78" i="36"/>
  <c r="D77" i="36"/>
  <c r="C77" i="36"/>
  <c r="B77" i="36"/>
  <c r="D76" i="36"/>
  <c r="C76" i="36"/>
  <c r="B76" i="36"/>
  <c r="D75" i="36"/>
  <c r="C75" i="36"/>
  <c r="B75" i="36"/>
  <c r="D74" i="36"/>
  <c r="C74" i="36"/>
  <c r="B74" i="36"/>
  <c r="D73" i="36"/>
  <c r="C73" i="36"/>
  <c r="B73" i="36"/>
  <c r="D72" i="36"/>
  <c r="C72" i="36"/>
  <c r="B72" i="36"/>
  <c r="D71" i="36"/>
  <c r="C71" i="36"/>
  <c r="B71" i="36"/>
  <c r="D70" i="36"/>
  <c r="C70" i="36"/>
  <c r="B70" i="36"/>
  <c r="D69" i="36"/>
  <c r="C69" i="36"/>
  <c r="B69" i="36"/>
  <c r="D68" i="36"/>
  <c r="C68" i="36"/>
  <c r="B68" i="36"/>
  <c r="D67" i="36"/>
  <c r="C67" i="36"/>
  <c r="B67" i="36"/>
  <c r="D66" i="36"/>
  <c r="C66" i="36"/>
  <c r="B66" i="36"/>
  <c r="D65" i="36"/>
  <c r="C65" i="36"/>
  <c r="B65" i="36"/>
  <c r="D64" i="36"/>
  <c r="C64" i="36"/>
  <c r="B64" i="36"/>
  <c r="D63" i="36"/>
  <c r="C63" i="36"/>
  <c r="B63" i="36"/>
  <c r="D62" i="36"/>
  <c r="C62" i="36"/>
  <c r="B62" i="36"/>
  <c r="D61" i="36"/>
  <c r="C61" i="36"/>
  <c r="B61" i="36"/>
  <c r="D60" i="36"/>
  <c r="C60" i="36"/>
  <c r="B60" i="36"/>
  <c r="D59" i="36"/>
  <c r="C59" i="36"/>
  <c r="B59" i="36"/>
  <c r="D58" i="36"/>
  <c r="C58" i="36"/>
  <c r="B58" i="36"/>
  <c r="D57" i="36"/>
  <c r="C57" i="36"/>
  <c r="B57" i="36"/>
  <c r="D56" i="36"/>
  <c r="C56" i="36"/>
  <c r="B56" i="36"/>
  <c r="D55" i="36"/>
  <c r="C55" i="36"/>
  <c r="B55" i="36"/>
  <c r="D54" i="36"/>
  <c r="C54" i="36"/>
  <c r="B54" i="36"/>
  <c r="D53" i="36"/>
  <c r="C53" i="36"/>
  <c r="B53" i="36"/>
  <c r="D52" i="36"/>
  <c r="C52" i="36"/>
  <c r="B52" i="36"/>
  <c r="D51" i="36"/>
  <c r="C51" i="36"/>
  <c r="B51" i="36"/>
  <c r="B136" i="35"/>
  <c r="B135" i="35"/>
  <c r="B134" i="35"/>
  <c r="B133" i="35"/>
  <c r="B132" i="35"/>
  <c r="B131" i="35"/>
  <c r="D130" i="35"/>
  <c r="C130" i="35"/>
  <c r="B130" i="35"/>
  <c r="D129" i="35"/>
  <c r="C129" i="35"/>
  <c r="B129" i="35"/>
  <c r="D128" i="35"/>
  <c r="C128" i="35"/>
  <c r="B128" i="35"/>
  <c r="D127" i="35"/>
  <c r="C127" i="35"/>
  <c r="B127" i="35"/>
  <c r="D126" i="35"/>
  <c r="C126" i="35"/>
  <c r="B126" i="35"/>
  <c r="D125" i="35"/>
  <c r="C125" i="35"/>
  <c r="B125" i="35"/>
  <c r="D124" i="35"/>
  <c r="C124" i="35"/>
  <c r="B124" i="35"/>
  <c r="D123" i="35"/>
  <c r="C123" i="35"/>
  <c r="B123" i="35"/>
  <c r="D122" i="35"/>
  <c r="C122" i="35"/>
  <c r="B122" i="35"/>
  <c r="D121" i="35"/>
  <c r="C121" i="35"/>
  <c r="B121" i="35"/>
  <c r="D120" i="35"/>
  <c r="C120" i="35"/>
  <c r="B120" i="35"/>
  <c r="D119" i="35"/>
  <c r="C119" i="35"/>
  <c r="B119" i="35"/>
  <c r="D118" i="35"/>
  <c r="C118" i="35"/>
  <c r="B118" i="35"/>
  <c r="D117" i="35"/>
  <c r="C117" i="35"/>
  <c r="B117" i="35"/>
  <c r="D116" i="35"/>
  <c r="C116" i="35"/>
  <c r="B116" i="35"/>
  <c r="D115" i="35"/>
  <c r="C115" i="35"/>
  <c r="B115" i="35"/>
  <c r="D114" i="35"/>
  <c r="C114" i="35"/>
  <c r="B114" i="35"/>
  <c r="D113" i="35"/>
  <c r="C113" i="35"/>
  <c r="B113" i="35"/>
  <c r="D112" i="35"/>
  <c r="C112" i="35"/>
  <c r="B112" i="35"/>
  <c r="D111" i="35"/>
  <c r="C111" i="35"/>
  <c r="B111" i="35"/>
  <c r="D110" i="35"/>
  <c r="C110" i="35"/>
  <c r="B110" i="35"/>
  <c r="D109" i="35"/>
  <c r="C109" i="35"/>
  <c r="B109" i="35"/>
  <c r="D108" i="35"/>
  <c r="C108" i="35"/>
  <c r="B108" i="35"/>
  <c r="D107" i="35"/>
  <c r="C107" i="35"/>
  <c r="B107" i="35"/>
  <c r="D106" i="35"/>
  <c r="C106" i="35"/>
  <c r="B106" i="35"/>
  <c r="D105" i="35"/>
  <c r="C105" i="35"/>
  <c r="B105" i="35"/>
  <c r="D104" i="35"/>
  <c r="C104" i="35"/>
  <c r="B104" i="35"/>
  <c r="D103" i="35"/>
  <c r="C103" i="35"/>
  <c r="B103" i="35"/>
  <c r="D102" i="35"/>
  <c r="C102" i="35"/>
  <c r="B102" i="35"/>
  <c r="D101" i="35"/>
  <c r="C101" i="35"/>
  <c r="B101" i="35"/>
  <c r="D100" i="35"/>
  <c r="C100" i="35"/>
  <c r="B100" i="35"/>
  <c r="D99" i="35"/>
  <c r="C99" i="35"/>
  <c r="B99" i="35"/>
  <c r="D98" i="35"/>
  <c r="C98" i="35"/>
  <c r="B98" i="35"/>
  <c r="D97" i="35"/>
  <c r="C97" i="35"/>
  <c r="B97" i="35"/>
  <c r="D96" i="35"/>
  <c r="C96" i="35"/>
  <c r="B96" i="35"/>
  <c r="D95" i="35"/>
  <c r="C95" i="35"/>
  <c r="B95" i="35"/>
  <c r="D94" i="35"/>
  <c r="C94" i="35"/>
  <c r="B94" i="35"/>
  <c r="D93" i="35"/>
  <c r="C93" i="35"/>
  <c r="B93" i="35"/>
  <c r="D92" i="35"/>
  <c r="C92" i="35"/>
  <c r="B92" i="35"/>
  <c r="D91" i="35"/>
  <c r="C91" i="35"/>
  <c r="B91" i="35"/>
  <c r="D90" i="35"/>
  <c r="C90" i="35"/>
  <c r="B90" i="35"/>
  <c r="D89" i="35"/>
  <c r="C89" i="35"/>
  <c r="B89" i="35"/>
  <c r="D88" i="35"/>
  <c r="C88" i="35"/>
  <c r="B88" i="35"/>
  <c r="D87" i="35"/>
  <c r="C87" i="35"/>
  <c r="B87" i="35"/>
  <c r="D86" i="35"/>
  <c r="C86" i="35"/>
  <c r="B86" i="35"/>
  <c r="D85" i="35"/>
  <c r="C85" i="35"/>
  <c r="B85" i="35"/>
  <c r="D84" i="35"/>
  <c r="C84" i="35"/>
  <c r="B84" i="35"/>
  <c r="D83" i="35"/>
  <c r="C83" i="35"/>
  <c r="B83" i="35"/>
  <c r="D82" i="35"/>
  <c r="C82" i="35"/>
  <c r="B82" i="35"/>
  <c r="D81" i="35"/>
  <c r="C81" i="35"/>
  <c r="B81" i="35"/>
  <c r="D80" i="35"/>
  <c r="C80" i="35"/>
  <c r="B80" i="35"/>
  <c r="D79" i="35"/>
  <c r="C79" i="35"/>
  <c r="B79" i="35"/>
  <c r="D78" i="35"/>
  <c r="C78" i="35"/>
  <c r="B78" i="35"/>
  <c r="D77" i="35"/>
  <c r="C77" i="35"/>
  <c r="B77" i="35"/>
  <c r="D76" i="35"/>
  <c r="C76" i="35"/>
  <c r="B76" i="35"/>
  <c r="D75" i="35"/>
  <c r="C75" i="35"/>
  <c r="B75" i="35"/>
  <c r="D74" i="35"/>
  <c r="C74" i="35"/>
  <c r="B74" i="35"/>
  <c r="D73" i="35"/>
  <c r="C73" i="35"/>
  <c r="B73" i="35"/>
  <c r="B136" i="34"/>
  <c r="B135" i="34"/>
  <c r="B134" i="34"/>
  <c r="B133" i="34"/>
  <c r="B132" i="34"/>
  <c r="B131" i="34"/>
  <c r="D130" i="34"/>
  <c r="C130" i="34"/>
  <c r="B130" i="34"/>
  <c r="D129" i="34"/>
  <c r="C129" i="34"/>
  <c r="B129" i="34"/>
  <c r="D128" i="34"/>
  <c r="C128" i="34"/>
  <c r="B128" i="34"/>
  <c r="D127" i="34"/>
  <c r="C127" i="34"/>
  <c r="B127" i="34"/>
  <c r="D126" i="34"/>
  <c r="C126" i="34"/>
  <c r="B126" i="34"/>
  <c r="D125" i="34"/>
  <c r="C125" i="34"/>
  <c r="B125" i="34"/>
  <c r="D124" i="34"/>
  <c r="C124" i="34"/>
  <c r="B124" i="34"/>
  <c r="D123" i="34"/>
  <c r="C123" i="34"/>
  <c r="B123" i="34"/>
  <c r="D122" i="34"/>
  <c r="C122" i="34"/>
  <c r="B122" i="34"/>
  <c r="D121" i="34"/>
  <c r="C121" i="34"/>
  <c r="B121" i="34"/>
  <c r="D120" i="34"/>
  <c r="C120" i="34"/>
  <c r="B120" i="34"/>
  <c r="D119" i="34"/>
  <c r="C119" i="34"/>
  <c r="B119" i="34"/>
  <c r="D118" i="34"/>
  <c r="C118" i="34"/>
  <c r="B118" i="34"/>
  <c r="D117" i="34"/>
  <c r="C117" i="34"/>
  <c r="B117" i="34"/>
  <c r="D116" i="34"/>
  <c r="C116" i="34"/>
  <c r="B116" i="34"/>
  <c r="D115" i="34"/>
  <c r="C115" i="34"/>
  <c r="B115" i="34"/>
  <c r="D114" i="34"/>
  <c r="C114" i="34"/>
  <c r="B114" i="34"/>
  <c r="D113" i="34"/>
  <c r="C113" i="34"/>
  <c r="B113" i="34"/>
  <c r="D112" i="34"/>
  <c r="C112" i="34"/>
  <c r="B112" i="34"/>
  <c r="D111" i="34"/>
  <c r="C111" i="34"/>
  <c r="B111" i="34"/>
  <c r="D110" i="34"/>
  <c r="C110" i="34"/>
  <c r="B110" i="34"/>
  <c r="D109" i="34"/>
  <c r="C109" i="34"/>
  <c r="B109" i="34"/>
  <c r="D108" i="34"/>
  <c r="C108" i="34"/>
  <c r="B108" i="34"/>
  <c r="D107" i="34"/>
  <c r="C107" i="34"/>
  <c r="B107" i="34"/>
  <c r="D106" i="34"/>
  <c r="C106" i="34"/>
  <c r="B106" i="34"/>
  <c r="D105" i="34"/>
  <c r="C105" i="34"/>
  <c r="B105" i="34"/>
  <c r="D104" i="34"/>
  <c r="C104" i="34"/>
  <c r="B104" i="34"/>
  <c r="D103" i="34"/>
  <c r="C103" i="34"/>
  <c r="B103" i="34"/>
  <c r="D102" i="34"/>
  <c r="C102" i="34"/>
  <c r="B102" i="34"/>
  <c r="D101" i="34"/>
  <c r="C101" i="34"/>
  <c r="B101" i="34"/>
  <c r="D100" i="34"/>
  <c r="C100" i="34"/>
  <c r="B100" i="34"/>
  <c r="D99" i="34"/>
  <c r="C99" i="34"/>
  <c r="B99" i="34"/>
  <c r="D98" i="34"/>
  <c r="C98" i="34"/>
  <c r="B98" i="34"/>
  <c r="D97" i="34"/>
  <c r="C97" i="34"/>
  <c r="B97" i="34"/>
  <c r="D96" i="34"/>
  <c r="C96" i="34"/>
  <c r="B96" i="34"/>
  <c r="D95" i="34"/>
  <c r="C95" i="34"/>
  <c r="B95" i="34"/>
  <c r="D94" i="34"/>
  <c r="C94" i="34"/>
  <c r="B94" i="34"/>
  <c r="D93" i="34"/>
  <c r="C93" i="34"/>
  <c r="B93" i="34"/>
  <c r="D92" i="34"/>
  <c r="C92" i="34"/>
  <c r="B92" i="34"/>
  <c r="D91" i="34"/>
  <c r="C91" i="34"/>
  <c r="B91" i="34"/>
  <c r="D90" i="34"/>
  <c r="C90" i="34"/>
  <c r="B90" i="34"/>
  <c r="D89" i="34"/>
  <c r="C89" i="34"/>
  <c r="B89" i="34"/>
  <c r="D88" i="34"/>
  <c r="C88" i="34"/>
  <c r="B88" i="34"/>
  <c r="D87" i="34"/>
  <c r="C87" i="34"/>
  <c r="B87" i="34"/>
  <c r="D86" i="34"/>
  <c r="C86" i="34"/>
  <c r="B86" i="34"/>
  <c r="D85" i="34"/>
  <c r="C85" i="34"/>
  <c r="B85" i="34"/>
  <c r="D84" i="34"/>
  <c r="C84" i="34"/>
  <c r="B84" i="34"/>
  <c r="D83" i="34"/>
  <c r="C83" i="34"/>
  <c r="B83" i="34"/>
  <c r="D82" i="34"/>
  <c r="C82" i="34"/>
  <c r="B82" i="34"/>
  <c r="D81" i="34"/>
  <c r="C81" i="34"/>
  <c r="B81" i="34"/>
  <c r="D80" i="34"/>
  <c r="C80" i="34"/>
  <c r="B80" i="34"/>
  <c r="D79" i="34"/>
  <c r="C79" i="34"/>
  <c r="B79" i="34"/>
  <c r="D78" i="34"/>
  <c r="C78" i="34"/>
  <c r="B78" i="34"/>
  <c r="D77" i="34"/>
  <c r="C77" i="34"/>
  <c r="B77" i="34"/>
  <c r="D76" i="34"/>
  <c r="C76" i="34"/>
  <c r="B76" i="34"/>
  <c r="D75" i="34"/>
  <c r="C75" i="34"/>
  <c r="B75" i="34"/>
  <c r="D74" i="34"/>
  <c r="C74" i="34"/>
  <c r="B74" i="34"/>
  <c r="D73" i="34"/>
  <c r="C73" i="34"/>
  <c r="B73" i="34"/>
  <c r="D72" i="34"/>
  <c r="C72" i="34"/>
  <c r="B72" i="34"/>
  <c r="D71" i="34"/>
  <c r="C71" i="34"/>
  <c r="B71" i="34"/>
  <c r="D70" i="34"/>
  <c r="C70" i="34"/>
  <c r="B70" i="34"/>
  <c r="D69" i="34"/>
  <c r="C69" i="34"/>
  <c r="B69" i="34"/>
  <c r="D68" i="34"/>
  <c r="C68" i="34"/>
  <c r="B68" i="34"/>
  <c r="D67" i="34"/>
  <c r="C67" i="34"/>
  <c r="B67" i="34"/>
  <c r="D66" i="34"/>
  <c r="C66" i="34"/>
  <c r="B66" i="34"/>
  <c r="D65" i="34"/>
  <c r="C65" i="34"/>
  <c r="B65" i="34"/>
  <c r="D64" i="34"/>
  <c r="C64" i="34"/>
  <c r="B64" i="34"/>
  <c r="D63" i="34"/>
  <c r="C63" i="34"/>
  <c r="B63" i="34"/>
  <c r="D62" i="34"/>
  <c r="C62" i="34"/>
  <c r="B62" i="34"/>
  <c r="B136" i="33"/>
  <c r="B135" i="33"/>
  <c r="B134" i="33"/>
  <c r="B133" i="33"/>
  <c r="B132" i="33"/>
  <c r="B131" i="33"/>
  <c r="D130" i="33"/>
  <c r="C130" i="33"/>
  <c r="B130" i="33"/>
  <c r="D129" i="33"/>
  <c r="C129" i="33"/>
  <c r="B129" i="33"/>
  <c r="D128" i="33"/>
  <c r="C128" i="33"/>
  <c r="B128" i="33"/>
  <c r="D127" i="33"/>
  <c r="C127" i="33"/>
  <c r="B127" i="33"/>
  <c r="D126" i="33"/>
  <c r="C126" i="33"/>
  <c r="B126" i="33"/>
  <c r="D125" i="33"/>
  <c r="C125" i="33"/>
  <c r="B125" i="33"/>
  <c r="D124" i="33"/>
  <c r="C124" i="33"/>
  <c r="B124" i="33"/>
  <c r="D123" i="33"/>
  <c r="C123" i="33"/>
  <c r="B123" i="33"/>
  <c r="D122" i="33"/>
  <c r="C122" i="33"/>
  <c r="B122" i="33"/>
  <c r="D121" i="33"/>
  <c r="C121" i="33"/>
  <c r="B121" i="33"/>
  <c r="D120" i="33"/>
  <c r="C120" i="33"/>
  <c r="B120" i="33"/>
  <c r="D119" i="33"/>
  <c r="C119" i="33"/>
  <c r="B119" i="33"/>
  <c r="D118" i="33"/>
  <c r="C118" i="33"/>
  <c r="B118" i="33"/>
  <c r="D117" i="33"/>
  <c r="C117" i="33"/>
  <c r="B117" i="33"/>
  <c r="D116" i="33"/>
  <c r="C116" i="33"/>
  <c r="B116" i="33"/>
  <c r="D115" i="33"/>
  <c r="C115" i="33"/>
  <c r="B115" i="33"/>
  <c r="D114" i="33"/>
  <c r="C114" i="33"/>
  <c r="B114" i="33"/>
  <c r="D113" i="33"/>
  <c r="C113" i="33"/>
  <c r="B113" i="33"/>
  <c r="D112" i="33"/>
  <c r="C112" i="33"/>
  <c r="B112" i="33"/>
  <c r="D111" i="33"/>
  <c r="C111" i="33"/>
  <c r="B111" i="33"/>
  <c r="D110" i="33"/>
  <c r="C110" i="33"/>
  <c r="B110" i="33"/>
  <c r="D109" i="33"/>
  <c r="C109" i="33"/>
  <c r="B109" i="33"/>
  <c r="D108" i="33"/>
  <c r="C108" i="33"/>
  <c r="B108" i="33"/>
  <c r="D107" i="33"/>
  <c r="C107" i="33"/>
  <c r="B107" i="33"/>
  <c r="D106" i="33"/>
  <c r="C106" i="33"/>
  <c r="B106" i="33"/>
  <c r="D105" i="33"/>
  <c r="C105" i="33"/>
  <c r="B105" i="33"/>
  <c r="D104" i="33"/>
  <c r="C104" i="33"/>
  <c r="B104" i="33"/>
  <c r="D103" i="33"/>
  <c r="C103" i="33"/>
  <c r="B103" i="33"/>
  <c r="D102" i="33"/>
  <c r="C102" i="33"/>
  <c r="B102" i="33"/>
  <c r="D101" i="33"/>
  <c r="C101" i="33"/>
  <c r="B101" i="33"/>
  <c r="D100" i="33"/>
  <c r="C100" i="33"/>
  <c r="B100" i="33"/>
  <c r="D99" i="33"/>
  <c r="C99" i="33"/>
  <c r="B99" i="33"/>
  <c r="D98" i="33"/>
  <c r="C98" i="33"/>
  <c r="B98" i="33"/>
  <c r="D97" i="33"/>
  <c r="C97" i="33"/>
  <c r="B97" i="33"/>
  <c r="D96" i="33"/>
  <c r="C96" i="33"/>
  <c r="B96" i="33"/>
  <c r="D95" i="33"/>
  <c r="C95" i="33"/>
  <c r="B95" i="33"/>
  <c r="D94" i="33"/>
  <c r="C94" i="33"/>
  <c r="B94" i="33"/>
  <c r="D93" i="33"/>
  <c r="C93" i="33"/>
  <c r="B93" i="33"/>
  <c r="D92" i="33"/>
  <c r="C92" i="33"/>
  <c r="B92" i="33"/>
  <c r="D91" i="33"/>
  <c r="C91" i="33"/>
  <c r="B91" i="33"/>
  <c r="D90" i="33"/>
  <c r="C90" i="33"/>
  <c r="B90" i="33"/>
  <c r="D89" i="33"/>
  <c r="C89" i="33"/>
  <c r="B89" i="33"/>
  <c r="D88" i="33"/>
  <c r="C88" i="33"/>
  <c r="B88" i="33"/>
  <c r="D87" i="33"/>
  <c r="C87" i="33"/>
  <c r="B87" i="33"/>
  <c r="D86" i="33"/>
  <c r="C86" i="33"/>
  <c r="B86" i="33"/>
  <c r="D85" i="33"/>
  <c r="C85" i="33"/>
  <c r="B85" i="33"/>
  <c r="D84" i="33"/>
  <c r="C84" i="33"/>
  <c r="B84" i="33"/>
  <c r="D83" i="33"/>
  <c r="C83" i="33"/>
  <c r="B83" i="33"/>
  <c r="D82" i="33"/>
  <c r="C82" i="33"/>
  <c r="B82" i="33"/>
  <c r="D81" i="33"/>
  <c r="C81" i="33"/>
  <c r="B81" i="33"/>
  <c r="D80" i="33"/>
  <c r="C80" i="33"/>
  <c r="B80" i="33"/>
  <c r="D79" i="33"/>
  <c r="C79" i="33"/>
  <c r="B79" i="33"/>
  <c r="D78" i="33"/>
  <c r="C78" i="33"/>
  <c r="B78" i="33"/>
  <c r="D77" i="33"/>
  <c r="C77" i="33"/>
  <c r="B77" i="33"/>
  <c r="D76" i="33"/>
  <c r="C76" i="33"/>
  <c r="B76" i="33"/>
  <c r="D75" i="33"/>
  <c r="C75" i="33"/>
  <c r="B75" i="33"/>
  <c r="B136" i="32"/>
  <c r="B135" i="32"/>
  <c r="B134" i="32"/>
  <c r="B133" i="32"/>
  <c r="B132" i="32"/>
  <c r="B131" i="32"/>
  <c r="D130" i="32"/>
  <c r="C130" i="32"/>
  <c r="B130" i="32"/>
  <c r="D129" i="32"/>
  <c r="C129" i="32"/>
  <c r="B129" i="32"/>
  <c r="D128" i="32"/>
  <c r="C128" i="32"/>
  <c r="B128" i="32"/>
  <c r="D127" i="32"/>
  <c r="C127" i="32"/>
  <c r="B127" i="32"/>
  <c r="D126" i="32"/>
  <c r="C126" i="32"/>
  <c r="B126" i="32"/>
  <c r="D125" i="32"/>
  <c r="C125" i="32"/>
  <c r="B125" i="32"/>
  <c r="D124" i="32"/>
  <c r="C124" i="32"/>
  <c r="B124" i="32"/>
  <c r="D123" i="32"/>
  <c r="C123" i="32"/>
  <c r="B123" i="32"/>
  <c r="D122" i="32"/>
  <c r="C122" i="32"/>
  <c r="B122" i="32"/>
  <c r="D121" i="32"/>
  <c r="C121" i="32"/>
  <c r="B121" i="32"/>
  <c r="D120" i="32"/>
  <c r="C120" i="32"/>
  <c r="B120" i="32"/>
  <c r="D119" i="32"/>
  <c r="C119" i="32"/>
  <c r="B119" i="32"/>
  <c r="D118" i="32"/>
  <c r="C118" i="32"/>
  <c r="B118" i="32"/>
  <c r="D117" i="32"/>
  <c r="C117" i="32"/>
  <c r="B117" i="32"/>
  <c r="D116" i="32"/>
  <c r="C116" i="32"/>
  <c r="B116" i="32"/>
  <c r="D115" i="32"/>
  <c r="C115" i="32"/>
  <c r="B115" i="32"/>
  <c r="D114" i="32"/>
  <c r="C114" i="32"/>
  <c r="B114" i="32"/>
  <c r="D113" i="32"/>
  <c r="C113" i="32"/>
  <c r="B113" i="32"/>
  <c r="D112" i="32"/>
  <c r="C112" i="32"/>
  <c r="B112" i="32"/>
  <c r="D111" i="32"/>
  <c r="C111" i="32"/>
  <c r="B111" i="32"/>
  <c r="D110" i="32"/>
  <c r="C110" i="32"/>
  <c r="B110" i="32"/>
  <c r="D109" i="32"/>
  <c r="C109" i="32"/>
  <c r="B109" i="32"/>
  <c r="D108" i="32"/>
  <c r="C108" i="32"/>
  <c r="B108" i="32"/>
  <c r="D107" i="32"/>
  <c r="C107" i="32"/>
  <c r="B107" i="32"/>
  <c r="D106" i="32"/>
  <c r="C106" i="32"/>
  <c r="B106" i="32"/>
  <c r="D105" i="32"/>
  <c r="C105" i="32"/>
  <c r="B105" i="32"/>
  <c r="D104" i="32"/>
  <c r="C104" i="32"/>
  <c r="B104" i="32"/>
  <c r="D103" i="32"/>
  <c r="C103" i="32"/>
  <c r="B103" i="32"/>
  <c r="D102" i="32"/>
  <c r="C102" i="32"/>
  <c r="B102" i="32"/>
  <c r="D101" i="32"/>
  <c r="C101" i="32"/>
  <c r="B101" i="32"/>
  <c r="D100" i="32"/>
  <c r="C100" i="32"/>
  <c r="B100" i="32"/>
  <c r="D99" i="32"/>
  <c r="C99" i="32"/>
  <c r="B99" i="32"/>
  <c r="D98" i="32"/>
  <c r="C98" i="32"/>
  <c r="B98" i="32"/>
  <c r="D97" i="32"/>
  <c r="C97" i="32"/>
  <c r="B97" i="32"/>
  <c r="D96" i="32"/>
  <c r="C96" i="32"/>
  <c r="B96" i="32"/>
  <c r="D95" i="32"/>
  <c r="C95" i="32"/>
  <c r="B95" i="32"/>
  <c r="D94" i="32"/>
  <c r="C94" i="32"/>
  <c r="B94" i="32"/>
  <c r="D93" i="32"/>
  <c r="C93" i="32"/>
  <c r="B93" i="32"/>
  <c r="D92" i="32"/>
  <c r="C92" i="32"/>
  <c r="B92" i="32"/>
  <c r="D91" i="32"/>
  <c r="C91" i="32"/>
  <c r="B91" i="32"/>
  <c r="D90" i="32"/>
  <c r="C90" i="32"/>
  <c r="B90" i="32"/>
  <c r="D89" i="32"/>
  <c r="C89" i="32"/>
  <c r="B89" i="32"/>
  <c r="D88" i="32"/>
  <c r="C88" i="32"/>
  <c r="B88" i="32"/>
  <c r="D87" i="32"/>
  <c r="C87" i="32"/>
  <c r="B87" i="32"/>
  <c r="D86" i="32"/>
  <c r="C86" i="32"/>
  <c r="B86" i="32"/>
  <c r="D85" i="32"/>
  <c r="C85" i="32"/>
  <c r="B85" i="32"/>
  <c r="D84" i="32"/>
  <c r="C84" i="32"/>
  <c r="B84" i="32"/>
  <c r="D83" i="32"/>
  <c r="C83" i="32"/>
  <c r="B83" i="32"/>
  <c r="D82" i="32"/>
  <c r="C82" i="32"/>
  <c r="B82" i="32"/>
  <c r="D81" i="32"/>
  <c r="C81" i="32"/>
  <c r="B81" i="32"/>
  <c r="D80" i="32"/>
  <c r="C80" i="32"/>
  <c r="B80" i="32"/>
  <c r="D130" i="30"/>
  <c r="C130" i="30"/>
  <c r="D129" i="30"/>
  <c r="C129" i="30"/>
  <c r="D128" i="30"/>
  <c r="C128" i="30"/>
  <c r="D127" i="30"/>
  <c r="C127" i="30"/>
  <c r="D126" i="30"/>
  <c r="C126" i="30"/>
  <c r="D125" i="30"/>
  <c r="C125" i="30"/>
  <c r="D124" i="30"/>
  <c r="C124" i="30"/>
  <c r="D123" i="30"/>
  <c r="C123" i="30"/>
  <c r="D122" i="30"/>
  <c r="C122" i="30"/>
  <c r="D121" i="30"/>
  <c r="C121" i="30"/>
  <c r="D120" i="30"/>
  <c r="C120" i="30"/>
  <c r="D119" i="30"/>
  <c r="C119" i="30"/>
  <c r="D118" i="30"/>
  <c r="C118" i="30"/>
  <c r="D117" i="30"/>
  <c r="C117" i="30"/>
  <c r="D116" i="30"/>
  <c r="C116" i="30"/>
  <c r="D115" i="30"/>
  <c r="C115" i="30"/>
  <c r="D114" i="30"/>
  <c r="C114" i="30"/>
  <c r="D113" i="30"/>
  <c r="C113" i="30"/>
  <c r="D112" i="30"/>
  <c r="C112" i="30"/>
  <c r="D111" i="30"/>
  <c r="C111" i="30"/>
  <c r="D110" i="30"/>
  <c r="C110" i="30"/>
  <c r="D109" i="30"/>
  <c r="C109" i="30"/>
  <c r="D108" i="30"/>
  <c r="C108" i="30"/>
  <c r="D107" i="30"/>
  <c r="C107" i="30"/>
  <c r="D106" i="30"/>
  <c r="C106" i="30"/>
  <c r="D105" i="30"/>
  <c r="C105" i="30"/>
  <c r="D104" i="30"/>
  <c r="C104" i="30"/>
  <c r="D103" i="30"/>
  <c r="C103" i="30"/>
  <c r="D102" i="30"/>
  <c r="C102" i="30"/>
  <c r="D101" i="30"/>
  <c r="C101" i="30"/>
  <c r="D100" i="30"/>
  <c r="C100" i="30"/>
  <c r="D99" i="30"/>
  <c r="C99" i="30"/>
  <c r="D98" i="30"/>
  <c r="C98" i="30"/>
  <c r="D97" i="30"/>
  <c r="C97" i="30"/>
  <c r="D96" i="30"/>
  <c r="C96" i="30"/>
  <c r="D95" i="30"/>
  <c r="C95" i="30"/>
  <c r="D94" i="30"/>
  <c r="C94" i="30"/>
  <c r="D93" i="30"/>
  <c r="C93" i="30"/>
  <c r="D92" i="30"/>
  <c r="C92" i="30"/>
  <c r="D91" i="30"/>
  <c r="C91" i="30"/>
  <c r="D90" i="30"/>
  <c r="C90" i="30"/>
  <c r="D89" i="30"/>
  <c r="C89" i="30"/>
  <c r="D88" i="30"/>
  <c r="C88" i="30"/>
  <c r="D87" i="30"/>
  <c r="C87" i="30"/>
  <c r="D86" i="30"/>
  <c r="C86" i="30"/>
  <c r="D85" i="30"/>
  <c r="C85" i="30"/>
  <c r="D84" i="30"/>
  <c r="C84" i="30"/>
  <c r="D83" i="30"/>
  <c r="C83" i="30"/>
  <c r="D82" i="30"/>
  <c r="C82" i="30"/>
  <c r="D81" i="30"/>
  <c r="C81" i="30"/>
  <c r="D80" i="30"/>
  <c r="C80" i="30"/>
  <c r="D79" i="30"/>
  <c r="C79" i="30"/>
  <c r="D78" i="30"/>
  <c r="C78" i="30"/>
  <c r="D77" i="30"/>
  <c r="C77" i="30"/>
  <c r="D76" i="30"/>
  <c r="C76" i="30"/>
  <c r="D75" i="30"/>
  <c r="C75" i="30"/>
  <c r="B82" i="30"/>
  <c r="B81" i="30"/>
  <c r="B80" i="30"/>
  <c r="B79" i="30"/>
  <c r="B78" i="30"/>
  <c r="B77" i="30"/>
  <c r="B76" i="30"/>
  <c r="B75" i="30"/>
  <c r="B136" i="30"/>
  <c r="B135" i="30"/>
  <c r="B134" i="30"/>
  <c r="B133" i="30"/>
  <c r="B132" i="30"/>
  <c r="B131" i="30"/>
  <c r="B130" i="30"/>
  <c r="B129" i="30"/>
  <c r="B128" i="30"/>
  <c r="B127" i="30"/>
  <c r="B126" i="30"/>
  <c r="B125" i="30"/>
  <c r="B124" i="30"/>
  <c r="B123" i="30"/>
  <c r="B122" i="30"/>
  <c r="B121" i="30"/>
  <c r="B120" i="30"/>
  <c r="B119" i="30"/>
  <c r="B118" i="30"/>
  <c r="B117" i="30"/>
  <c r="B116" i="30"/>
  <c r="B115" i="30"/>
  <c r="B114" i="30"/>
  <c r="B113" i="30"/>
  <c r="B112" i="30"/>
  <c r="B111" i="30"/>
  <c r="B110" i="30"/>
  <c r="B109" i="30"/>
  <c r="B108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286" i="5"/>
  <c r="C7" i="22"/>
  <c r="C6" i="22"/>
  <c r="E83" i="39" l="1"/>
  <c r="C83" i="39" s="1"/>
  <c r="B86" i="22" s="1"/>
  <c r="E161" i="39"/>
  <c r="C161" i="39" s="1"/>
  <c r="B164" i="22" s="1"/>
  <c r="E23" i="39"/>
  <c r="C23" i="39" s="1"/>
  <c r="E30" i="39"/>
  <c r="C30" i="39" s="1"/>
  <c r="E63" i="39"/>
  <c r="C63" i="39" s="1"/>
  <c r="E70" i="39"/>
  <c r="C70" i="39" s="1"/>
  <c r="B73" i="22" s="1"/>
  <c r="E77" i="39"/>
  <c r="C77" i="39" s="1"/>
  <c r="E92" i="39"/>
  <c r="C92" i="39" s="1"/>
  <c r="E108" i="39"/>
  <c r="C108" i="39" s="1"/>
  <c r="E172" i="39"/>
  <c r="C172" i="39" s="1"/>
  <c r="E188" i="39"/>
  <c r="C188" i="39" s="1"/>
  <c r="E228" i="39"/>
  <c r="C228" i="39" s="1"/>
  <c r="E244" i="39"/>
  <c r="C244" i="39" s="1"/>
  <c r="B247" i="22" s="1"/>
  <c r="E252" i="39"/>
  <c r="C252" i="39" s="1"/>
  <c r="B255" i="22" s="1"/>
  <c r="E292" i="39"/>
  <c r="C292" i="39" s="1"/>
  <c r="E52" i="39"/>
  <c r="C52" i="39" s="1"/>
  <c r="E4" i="39"/>
  <c r="C4" i="39" s="1"/>
  <c r="B7" i="22" s="1"/>
  <c r="E8" i="39"/>
  <c r="C8" i="39" s="1"/>
  <c r="B11" i="22" s="1"/>
  <c r="E11" i="39"/>
  <c r="C11" i="39" s="1"/>
  <c r="B14" i="22" s="1"/>
  <c r="E41" i="39"/>
  <c r="C41" i="39" s="1"/>
  <c r="E56" i="39"/>
  <c r="C56" i="39" s="1"/>
  <c r="E60" i="39"/>
  <c r="C60" i="39" s="1"/>
  <c r="B63" i="22" s="1"/>
  <c r="E68" i="39"/>
  <c r="C68" i="39" s="1"/>
  <c r="B71" i="22" s="1"/>
  <c r="E71" i="39"/>
  <c r="C71" i="39" s="1"/>
  <c r="E81" i="39"/>
  <c r="C81" i="39" s="1"/>
  <c r="B84" i="22" s="1"/>
  <c r="E84" i="39"/>
  <c r="C84" i="39" s="1"/>
  <c r="I86" i="4" s="1"/>
  <c r="E90" i="39"/>
  <c r="C90" i="39" s="1"/>
  <c r="B93" i="22" s="1"/>
  <c r="E98" i="39"/>
  <c r="C98" i="39" s="1"/>
  <c r="B101" i="22" s="1"/>
  <c r="E106" i="39"/>
  <c r="C106" i="39" s="1"/>
  <c r="B109" i="22" s="1"/>
  <c r="E114" i="39"/>
  <c r="C114" i="39" s="1"/>
  <c r="I116" i="4" s="1"/>
  <c r="E122" i="39"/>
  <c r="C122" i="39" s="1"/>
  <c r="E130" i="39"/>
  <c r="C130" i="39" s="1"/>
  <c r="E138" i="39"/>
  <c r="C138" i="39" s="1"/>
  <c r="E146" i="39"/>
  <c r="C146" i="39" s="1"/>
  <c r="E154" i="39"/>
  <c r="C154" i="39" s="1"/>
  <c r="B157" i="22" s="1"/>
  <c r="E162" i="39"/>
  <c r="C162" i="39" s="1"/>
  <c r="B165" i="22" s="1"/>
  <c r="E170" i="39"/>
  <c r="C170" i="39" s="1"/>
  <c r="B173" i="22" s="1"/>
  <c r="E178" i="39"/>
  <c r="C178" i="39" s="1"/>
  <c r="I180" i="4" s="1"/>
  <c r="E186" i="39"/>
  <c r="C186" i="39" s="1"/>
  <c r="E194" i="39"/>
  <c r="C194" i="39" s="1"/>
  <c r="E202" i="39"/>
  <c r="C202" i="39" s="1"/>
  <c r="E210" i="39"/>
  <c r="C210" i="39" s="1"/>
  <c r="I212" i="4" s="1"/>
  <c r="E218" i="39"/>
  <c r="C218" i="39" s="1"/>
  <c r="E226" i="39"/>
  <c r="C226" i="39" s="1"/>
  <c r="E234" i="39"/>
  <c r="C234" i="39" s="1"/>
  <c r="E242" i="39"/>
  <c r="C242" i="39" s="1"/>
  <c r="B245" i="22" s="1"/>
  <c r="E250" i="39"/>
  <c r="C250" i="39" s="1"/>
  <c r="E258" i="39"/>
  <c r="C258" i="39" s="1"/>
  <c r="E266" i="39"/>
  <c r="C266" i="39" s="1"/>
  <c r="E274" i="39"/>
  <c r="C274" i="39" s="1"/>
  <c r="B277" i="22" s="1"/>
  <c r="E282" i="39"/>
  <c r="C282" i="39" s="1"/>
  <c r="B285" i="22" s="1"/>
  <c r="E290" i="39"/>
  <c r="C290" i="39" s="1"/>
  <c r="B293" i="22" s="1"/>
  <c r="E298" i="39"/>
  <c r="C298" i="39" s="1"/>
  <c r="E306" i="39"/>
  <c r="C306" i="39" s="1"/>
  <c r="E105" i="39"/>
  <c r="C105" i="39" s="1"/>
  <c r="E201" i="39"/>
  <c r="C201" i="39" s="1"/>
  <c r="E217" i="39"/>
  <c r="C217" i="39" s="1"/>
  <c r="I219" i="4" s="1"/>
  <c r="E257" i="39"/>
  <c r="C257" i="39" s="1"/>
  <c r="I259" i="4" s="1"/>
  <c r="E100" i="39"/>
  <c r="C100" i="39" s="1"/>
  <c r="B103" i="22" s="1"/>
  <c r="E132" i="39"/>
  <c r="C132" i="39" s="1"/>
  <c r="I134" i="4" s="1"/>
  <c r="E156" i="39"/>
  <c r="C156" i="39" s="1"/>
  <c r="E236" i="39"/>
  <c r="C236" i="39" s="1"/>
  <c r="B239" i="22" s="1"/>
  <c r="E14" i="39"/>
  <c r="C14" i="39" s="1"/>
  <c r="E49" i="39"/>
  <c r="C49" i="39" s="1"/>
  <c r="E103" i="39"/>
  <c r="C103" i="39" s="1"/>
  <c r="E151" i="39"/>
  <c r="C151" i="39" s="1"/>
  <c r="I153" i="4" s="1"/>
  <c r="E159" i="39"/>
  <c r="C159" i="39" s="1"/>
  <c r="E175" i="39"/>
  <c r="C175" i="39" s="1"/>
  <c r="B178" i="22" s="1"/>
  <c r="E183" i="39"/>
  <c r="C183" i="39" s="1"/>
  <c r="B186" i="22" s="1"/>
  <c r="E191" i="39"/>
  <c r="C191" i="39" s="1"/>
  <c r="I193" i="4" s="1"/>
  <c r="E199" i="39"/>
  <c r="C199" i="39" s="1"/>
  <c r="B202" i="22" s="1"/>
  <c r="E207" i="39"/>
  <c r="C207" i="39" s="1"/>
  <c r="E215" i="39"/>
  <c r="C215" i="39" s="1"/>
  <c r="B218" i="22" s="1"/>
  <c r="E223" i="39"/>
  <c r="C223" i="39" s="1"/>
  <c r="B226" i="22" s="1"/>
  <c r="E231" i="39"/>
  <c r="C231" i="39" s="1"/>
  <c r="E239" i="39"/>
  <c r="C239" i="39" s="1"/>
  <c r="E247" i="39"/>
  <c r="C247" i="39" s="1"/>
  <c r="E255" i="39"/>
  <c r="C255" i="39" s="1"/>
  <c r="I257" i="4" s="1"/>
  <c r="E263" i="39"/>
  <c r="C263" i="39" s="1"/>
  <c r="E271" i="39"/>
  <c r="C271" i="39" s="1"/>
  <c r="B274" i="22" s="1"/>
  <c r="E295" i="39"/>
  <c r="C295" i="39" s="1"/>
  <c r="B298" i="22" s="1"/>
  <c r="E303" i="39"/>
  <c r="C303" i="39" s="1"/>
  <c r="I305" i="4" s="1"/>
  <c r="E311" i="39"/>
  <c r="C311" i="39" s="1"/>
  <c r="B314" i="22" s="1"/>
  <c r="E15" i="39"/>
  <c r="C15" i="39" s="1"/>
  <c r="E18" i="39"/>
  <c r="C18" i="39" s="1"/>
  <c r="E21" i="39"/>
  <c r="C21" i="39" s="1"/>
  <c r="I23" i="4" s="1"/>
  <c r="E28" i="39"/>
  <c r="C28" i="39" s="1"/>
  <c r="E31" i="39"/>
  <c r="C31" i="39" s="1"/>
  <c r="E38" i="39"/>
  <c r="C38" i="39" s="1"/>
  <c r="E42" i="39"/>
  <c r="C42" i="39" s="1"/>
  <c r="I44" i="4" s="1"/>
  <c r="E46" i="39"/>
  <c r="C46" i="39" s="1"/>
  <c r="B49" i="22" s="1"/>
  <c r="E50" i="39"/>
  <c r="C50" i="39" s="1"/>
  <c r="E65" i="39"/>
  <c r="C65" i="39" s="1"/>
  <c r="B68" i="22" s="1"/>
  <c r="E75" i="39"/>
  <c r="C75" i="39" s="1"/>
  <c r="I77" i="4" s="1"/>
  <c r="E78" i="39"/>
  <c r="C78" i="39" s="1"/>
  <c r="B81" i="22" s="1"/>
  <c r="E93" i="39"/>
  <c r="C93" i="39" s="1"/>
  <c r="B96" i="22" s="1"/>
  <c r="E101" i="39"/>
  <c r="C101" i="39" s="1"/>
  <c r="E109" i="39"/>
  <c r="C109" i="39" s="1"/>
  <c r="E117" i="39"/>
  <c r="C117" i="39" s="1"/>
  <c r="B120" i="22" s="1"/>
  <c r="E125" i="39"/>
  <c r="C125" i="39" s="1"/>
  <c r="E133" i="39"/>
  <c r="C133" i="39" s="1"/>
  <c r="I135" i="4" s="1"/>
  <c r="E141" i="39"/>
  <c r="C141" i="39" s="1"/>
  <c r="B144" i="22" s="1"/>
  <c r="E149" i="39"/>
  <c r="C149" i="39" s="1"/>
  <c r="E157" i="39"/>
  <c r="C157" i="39" s="1"/>
  <c r="E165" i="39"/>
  <c r="C165" i="39" s="1"/>
  <c r="B168" i="22" s="1"/>
  <c r="E173" i="39"/>
  <c r="C173" i="39" s="1"/>
  <c r="E181" i="39"/>
  <c r="C181" i="39" s="1"/>
  <c r="E189" i="39"/>
  <c r="C189" i="39" s="1"/>
  <c r="E197" i="39"/>
  <c r="C197" i="39" s="1"/>
  <c r="E205" i="39"/>
  <c r="C205" i="39" s="1"/>
  <c r="B208" i="22" s="1"/>
  <c r="E213" i="39"/>
  <c r="C213" i="39" s="1"/>
  <c r="B216" i="22" s="1"/>
  <c r="E221" i="39"/>
  <c r="C221" i="39" s="1"/>
  <c r="B224" i="22" s="1"/>
  <c r="E229" i="39"/>
  <c r="C229" i="39" s="1"/>
  <c r="E237" i="39"/>
  <c r="C237" i="39" s="1"/>
  <c r="B240" i="22" s="1"/>
  <c r="E245" i="39"/>
  <c r="C245" i="39" s="1"/>
  <c r="I247" i="4" s="1"/>
  <c r="E253" i="39"/>
  <c r="C253" i="39" s="1"/>
  <c r="B256" i="22" s="1"/>
  <c r="E261" i="39"/>
  <c r="C261" i="39" s="1"/>
  <c r="E269" i="39"/>
  <c r="C269" i="39" s="1"/>
  <c r="E277" i="39"/>
  <c r="C277" i="39" s="1"/>
  <c r="E285" i="39"/>
  <c r="C285" i="39" s="1"/>
  <c r="E293" i="39"/>
  <c r="C293" i="39" s="1"/>
  <c r="B296" i="22" s="1"/>
  <c r="E301" i="39"/>
  <c r="C301" i="39" s="1"/>
  <c r="I303" i="4" s="1"/>
  <c r="E309" i="39"/>
  <c r="C309" i="39" s="1"/>
  <c r="B312" i="22" s="1"/>
  <c r="E13" i="39"/>
  <c r="C13" i="39" s="1"/>
  <c r="E48" i="39"/>
  <c r="C48" i="39" s="1"/>
  <c r="B51" i="22" s="1"/>
  <c r="E59" i="39"/>
  <c r="C59" i="39" s="1"/>
  <c r="B62" i="22" s="1"/>
  <c r="E67" i="39"/>
  <c r="C67" i="39" s="1"/>
  <c r="E89" i="39"/>
  <c r="C89" i="39" s="1"/>
  <c r="E121" i="39"/>
  <c r="C121" i="39" s="1"/>
  <c r="E129" i="39"/>
  <c r="C129" i="39" s="1"/>
  <c r="I131" i="4" s="1"/>
  <c r="E137" i="39"/>
  <c r="C137" i="39" s="1"/>
  <c r="E145" i="39"/>
  <c r="C145" i="39" s="1"/>
  <c r="E193" i="39"/>
  <c r="C193" i="39" s="1"/>
  <c r="E233" i="39"/>
  <c r="C233" i="39" s="1"/>
  <c r="E281" i="39"/>
  <c r="C281" i="39" s="1"/>
  <c r="B284" i="22" s="1"/>
  <c r="E297" i="39"/>
  <c r="C297" i="39" s="1"/>
  <c r="E33" i="39"/>
  <c r="C33" i="39" s="1"/>
  <c r="B36" i="22" s="1"/>
  <c r="E116" i="39"/>
  <c r="C116" i="39" s="1"/>
  <c r="I118" i="4" s="1"/>
  <c r="E164" i="39"/>
  <c r="C164" i="39" s="1"/>
  <c r="E204" i="39"/>
  <c r="C204" i="39" s="1"/>
  <c r="B207" i="22" s="1"/>
  <c r="E17" i="39"/>
  <c r="C17" i="39" s="1"/>
  <c r="E34" i="39"/>
  <c r="C34" i="39" s="1"/>
  <c r="B37" i="22" s="1"/>
  <c r="E45" i="39"/>
  <c r="C45" i="39" s="1"/>
  <c r="E87" i="39"/>
  <c r="C87" i="39" s="1"/>
  <c r="B90" i="22" s="1"/>
  <c r="E111" i="39"/>
  <c r="C111" i="39" s="1"/>
  <c r="E119" i="39"/>
  <c r="C119" i="39" s="1"/>
  <c r="I121" i="4" s="1"/>
  <c r="E135" i="39"/>
  <c r="C135" i="39" s="1"/>
  <c r="B138" i="22" s="1"/>
  <c r="E167" i="39"/>
  <c r="C167" i="39" s="1"/>
  <c r="B170" i="22" s="1"/>
  <c r="E5" i="39"/>
  <c r="C5" i="39" s="1"/>
  <c r="E12" i="39"/>
  <c r="C12" i="39" s="1"/>
  <c r="I14" i="4" s="1"/>
  <c r="E25" i="39"/>
  <c r="C25" i="39" s="1"/>
  <c r="E35" i="39"/>
  <c r="C35" i="39" s="1"/>
  <c r="E53" i="39"/>
  <c r="C53" i="39" s="1"/>
  <c r="E57" i="39"/>
  <c r="C57" i="39" s="1"/>
  <c r="I59" i="4" s="1"/>
  <c r="E61" i="39"/>
  <c r="C61" i="39" s="1"/>
  <c r="B64" i="22" s="1"/>
  <c r="E72" i="39"/>
  <c r="C72" i="39" s="1"/>
  <c r="I74" i="4" s="1"/>
  <c r="E85" i="39"/>
  <c r="C85" i="39" s="1"/>
  <c r="E88" i="39"/>
  <c r="C88" i="39" s="1"/>
  <c r="E96" i="39"/>
  <c r="C96" i="39" s="1"/>
  <c r="E104" i="39"/>
  <c r="C104" i="39" s="1"/>
  <c r="E112" i="39"/>
  <c r="C112" i="39" s="1"/>
  <c r="E120" i="39"/>
  <c r="C120" i="39" s="1"/>
  <c r="B123" i="22" s="1"/>
  <c r="E128" i="39"/>
  <c r="C128" i="39" s="1"/>
  <c r="B131" i="22" s="1"/>
  <c r="E136" i="39"/>
  <c r="C136" i="39" s="1"/>
  <c r="B139" i="22" s="1"/>
  <c r="E144" i="39"/>
  <c r="C144" i="39" s="1"/>
  <c r="I146" i="4" s="1"/>
  <c r="E152" i="39"/>
  <c r="C152" i="39" s="1"/>
  <c r="B155" i="22" s="1"/>
  <c r="E160" i="39"/>
  <c r="C160" i="39" s="1"/>
  <c r="B163" i="22" s="1"/>
  <c r="E168" i="39"/>
  <c r="C168" i="39" s="1"/>
  <c r="B171" i="22" s="1"/>
  <c r="E176" i="39"/>
  <c r="C176" i="39" s="1"/>
  <c r="E184" i="39"/>
  <c r="C184" i="39" s="1"/>
  <c r="B187" i="22" s="1"/>
  <c r="E192" i="39"/>
  <c r="C192" i="39" s="1"/>
  <c r="E200" i="39"/>
  <c r="C200" i="39" s="1"/>
  <c r="B203" i="22" s="1"/>
  <c r="E208" i="39"/>
  <c r="C208" i="39" s="1"/>
  <c r="E216" i="39"/>
  <c r="C216" i="39" s="1"/>
  <c r="E224" i="39"/>
  <c r="C224" i="39" s="1"/>
  <c r="B227" i="22" s="1"/>
  <c r="E232" i="39"/>
  <c r="C232" i="39" s="1"/>
  <c r="B235" i="22" s="1"/>
  <c r="E240" i="39"/>
  <c r="C240" i="39" s="1"/>
  <c r="B243" i="22" s="1"/>
  <c r="E248" i="39"/>
  <c r="C248" i="39" s="1"/>
  <c r="B251" i="22" s="1"/>
  <c r="E256" i="39"/>
  <c r="C256" i="39" s="1"/>
  <c r="I258" i="4" s="1"/>
  <c r="E264" i="39"/>
  <c r="C264" i="39" s="1"/>
  <c r="E272" i="39"/>
  <c r="C272" i="39" s="1"/>
  <c r="E280" i="39"/>
  <c r="C280" i="39" s="1"/>
  <c r="B283" i="22" s="1"/>
  <c r="E288" i="39"/>
  <c r="C288" i="39" s="1"/>
  <c r="E296" i="39"/>
  <c r="C296" i="39" s="1"/>
  <c r="E304" i="39"/>
  <c r="C304" i="39" s="1"/>
  <c r="B307" i="22" s="1"/>
  <c r="E312" i="39"/>
  <c r="C312" i="39" s="1"/>
  <c r="C3" i="39"/>
  <c r="E44" i="39"/>
  <c r="C44" i="39" s="1"/>
  <c r="I46" i="4" s="1"/>
  <c r="E86" i="39"/>
  <c r="C86" i="39" s="1"/>
  <c r="E113" i="39"/>
  <c r="C113" i="39" s="1"/>
  <c r="B116" i="22" s="1"/>
  <c r="E177" i="39"/>
  <c r="C177" i="39" s="1"/>
  <c r="B180" i="22" s="1"/>
  <c r="E185" i="39"/>
  <c r="C185" i="39" s="1"/>
  <c r="B188" i="22" s="1"/>
  <c r="E209" i="39"/>
  <c r="C209" i="39" s="1"/>
  <c r="E249" i="39"/>
  <c r="C249" i="39" s="1"/>
  <c r="E265" i="39"/>
  <c r="C265" i="39" s="1"/>
  <c r="E289" i="39"/>
  <c r="C289" i="39" s="1"/>
  <c r="B292" i="22" s="1"/>
  <c r="E305" i="39"/>
  <c r="C305" i="39" s="1"/>
  <c r="B308" i="22" s="1"/>
  <c r="E10" i="39"/>
  <c r="C10" i="39" s="1"/>
  <c r="I12" i="4" s="1"/>
  <c r="E40" i="39"/>
  <c r="C40" i="39" s="1"/>
  <c r="E24" i="39"/>
  <c r="C24" i="39" s="1"/>
  <c r="E37" i="39"/>
  <c r="C37" i="39" s="1"/>
  <c r="E64" i="39"/>
  <c r="C64" i="39" s="1"/>
  <c r="I66" i="4" s="1"/>
  <c r="E95" i="39"/>
  <c r="C95" i="39" s="1"/>
  <c r="E279" i="39"/>
  <c r="C279" i="39" s="1"/>
  <c r="E66" i="39"/>
  <c r="C66" i="39" s="1"/>
  <c r="I68" i="4" s="1"/>
  <c r="E69" i="39"/>
  <c r="C69" i="39" s="1"/>
  <c r="I71" i="4" s="1"/>
  <c r="E79" i="39"/>
  <c r="C79" i="39" s="1"/>
  <c r="E82" i="39"/>
  <c r="C82" i="39" s="1"/>
  <c r="E91" i="39"/>
  <c r="C91" i="39" s="1"/>
  <c r="B94" i="22" s="1"/>
  <c r="E99" i="39"/>
  <c r="C99" i="39" s="1"/>
  <c r="E107" i="39"/>
  <c r="C107" i="39" s="1"/>
  <c r="E115" i="39"/>
  <c r="C115" i="39" s="1"/>
  <c r="E123" i="39"/>
  <c r="C123" i="39" s="1"/>
  <c r="B126" i="22" s="1"/>
  <c r="E131" i="39"/>
  <c r="C131" i="39" s="1"/>
  <c r="B134" i="22" s="1"/>
  <c r="E139" i="39"/>
  <c r="C139" i="39" s="1"/>
  <c r="B142" i="22" s="1"/>
  <c r="E147" i="39"/>
  <c r="C147" i="39" s="1"/>
  <c r="E155" i="39"/>
  <c r="C155" i="39" s="1"/>
  <c r="E163" i="39"/>
  <c r="C163" i="39" s="1"/>
  <c r="B166" i="22" s="1"/>
  <c r="E171" i="39"/>
  <c r="C171" i="39" s="1"/>
  <c r="E179" i="39"/>
  <c r="C179" i="39" s="1"/>
  <c r="E187" i="39"/>
  <c r="C187" i="39" s="1"/>
  <c r="E195" i="39"/>
  <c r="C195" i="39" s="1"/>
  <c r="B198" i="22" s="1"/>
  <c r="E203" i="39"/>
  <c r="C203" i="39" s="1"/>
  <c r="E211" i="39"/>
  <c r="C211" i="39" s="1"/>
  <c r="E219" i="39"/>
  <c r="C219" i="39" s="1"/>
  <c r="E227" i="39"/>
  <c r="C227" i="39" s="1"/>
  <c r="B230" i="22" s="1"/>
  <c r="E235" i="39"/>
  <c r="C235" i="39" s="1"/>
  <c r="B238" i="22" s="1"/>
  <c r="E243" i="39"/>
  <c r="C243" i="39" s="1"/>
  <c r="B246" i="22" s="1"/>
  <c r="E251" i="39"/>
  <c r="C251" i="39" s="1"/>
  <c r="I253" i="4" s="1"/>
  <c r="E259" i="39"/>
  <c r="C259" i="39" s="1"/>
  <c r="B262" i="22" s="1"/>
  <c r="E267" i="39"/>
  <c r="C267" i="39" s="1"/>
  <c r="B270" i="22" s="1"/>
  <c r="E275" i="39"/>
  <c r="C275" i="39" s="1"/>
  <c r="E283" i="39"/>
  <c r="C283" i="39" s="1"/>
  <c r="I285" i="4" s="1"/>
  <c r="E291" i="39"/>
  <c r="C291" i="39" s="1"/>
  <c r="B294" i="22" s="1"/>
  <c r="E299" i="39"/>
  <c r="C299" i="39" s="1"/>
  <c r="E307" i="39"/>
  <c r="C307" i="39" s="1"/>
  <c r="B310" i="22" s="1"/>
  <c r="E97" i="39"/>
  <c r="C97" i="39" s="1"/>
  <c r="B100" i="22" s="1"/>
  <c r="E153" i="39"/>
  <c r="C153" i="39" s="1"/>
  <c r="I155" i="4" s="1"/>
  <c r="E169" i="39"/>
  <c r="C169" i="39" s="1"/>
  <c r="I171" i="4" s="1"/>
  <c r="E225" i="39"/>
  <c r="C225" i="39" s="1"/>
  <c r="E241" i="39"/>
  <c r="C241" i="39" s="1"/>
  <c r="E273" i="39"/>
  <c r="C273" i="39" s="1"/>
  <c r="I275" i="4" s="1"/>
  <c r="E7" i="39"/>
  <c r="C7" i="39" s="1"/>
  <c r="E20" i="39"/>
  <c r="C20" i="39" s="1"/>
  <c r="E55" i="39"/>
  <c r="C55" i="39" s="1"/>
  <c r="B58" i="22" s="1"/>
  <c r="E80" i="39"/>
  <c r="C80" i="39" s="1"/>
  <c r="I82" i="4" s="1"/>
  <c r="E124" i="39"/>
  <c r="C124" i="39" s="1"/>
  <c r="E140" i="39"/>
  <c r="C140" i="39" s="1"/>
  <c r="I142" i="4" s="1"/>
  <c r="E148" i="39"/>
  <c r="C148" i="39" s="1"/>
  <c r="E180" i="39"/>
  <c r="C180" i="39" s="1"/>
  <c r="I182" i="4" s="1"/>
  <c r="E196" i="39"/>
  <c r="C196" i="39" s="1"/>
  <c r="B199" i="22" s="1"/>
  <c r="E212" i="39"/>
  <c r="C212" i="39" s="1"/>
  <c r="B215" i="22" s="1"/>
  <c r="E220" i="39"/>
  <c r="C220" i="39" s="1"/>
  <c r="B223" i="22" s="1"/>
  <c r="E260" i="39"/>
  <c r="C260" i="39" s="1"/>
  <c r="I262" i="4" s="1"/>
  <c r="E268" i="39"/>
  <c r="C268" i="39" s="1"/>
  <c r="B271" i="22" s="1"/>
  <c r="E276" i="39"/>
  <c r="C276" i="39" s="1"/>
  <c r="E284" i="39"/>
  <c r="C284" i="39" s="1"/>
  <c r="E300" i="39"/>
  <c r="C300" i="39" s="1"/>
  <c r="E308" i="39"/>
  <c r="C308" i="39" s="1"/>
  <c r="E27" i="39"/>
  <c r="C27" i="39" s="1"/>
  <c r="E74" i="39"/>
  <c r="C74" i="39" s="1"/>
  <c r="E127" i="39"/>
  <c r="C127" i="39" s="1"/>
  <c r="E143" i="39"/>
  <c r="C143" i="39" s="1"/>
  <c r="E287" i="39"/>
  <c r="C287" i="39" s="1"/>
  <c r="E9" i="39"/>
  <c r="C9" i="39" s="1"/>
  <c r="I11" i="4" s="1"/>
  <c r="E22" i="39"/>
  <c r="C22" i="39" s="1"/>
  <c r="I24" i="4" s="1"/>
  <c r="E43" i="39"/>
  <c r="C43" i="39" s="1"/>
  <c r="B46" i="22" s="1"/>
  <c r="E47" i="39"/>
  <c r="C47" i="39" s="1"/>
  <c r="E16" i="39"/>
  <c r="C16" i="39" s="1"/>
  <c r="E19" i="39"/>
  <c r="C19" i="39" s="1"/>
  <c r="E26" i="39"/>
  <c r="C26" i="39" s="1"/>
  <c r="E29" i="39"/>
  <c r="C29" i="39" s="1"/>
  <c r="E32" i="39"/>
  <c r="C32" i="39" s="1"/>
  <c r="E36" i="39"/>
  <c r="C36" i="39" s="1"/>
  <c r="E39" i="39"/>
  <c r="C39" i="39" s="1"/>
  <c r="E51" i="39"/>
  <c r="C51" i="39" s="1"/>
  <c r="E54" i="39"/>
  <c r="C54" i="39" s="1"/>
  <c r="I56" i="4" s="1"/>
  <c r="E58" i="39"/>
  <c r="C58" i="39" s="1"/>
  <c r="E62" i="39"/>
  <c r="C62" i="39" s="1"/>
  <c r="E73" i="39"/>
  <c r="C73" i="39" s="1"/>
  <c r="B76" i="22" s="1"/>
  <c r="E76" i="39"/>
  <c r="C76" i="39" s="1"/>
  <c r="I78" i="4" s="1"/>
  <c r="E94" i="39"/>
  <c r="C94" i="39" s="1"/>
  <c r="B97" i="22" s="1"/>
  <c r="E102" i="39"/>
  <c r="C102" i="39" s="1"/>
  <c r="E110" i="39"/>
  <c r="C110" i="39" s="1"/>
  <c r="E118" i="39"/>
  <c r="C118" i="39" s="1"/>
  <c r="I120" i="4" s="1"/>
  <c r="E126" i="39"/>
  <c r="C126" i="39" s="1"/>
  <c r="B129" i="22" s="1"/>
  <c r="E134" i="39"/>
  <c r="C134" i="39" s="1"/>
  <c r="E142" i="39"/>
  <c r="C142" i="39" s="1"/>
  <c r="E150" i="39"/>
  <c r="C150" i="39" s="1"/>
  <c r="B153" i="22" s="1"/>
  <c r="E158" i="39"/>
  <c r="C158" i="39" s="1"/>
  <c r="I160" i="4" s="1"/>
  <c r="E166" i="39"/>
  <c r="C166" i="39" s="1"/>
  <c r="E174" i="39"/>
  <c r="C174" i="39" s="1"/>
  <c r="E182" i="39"/>
  <c r="C182" i="39" s="1"/>
  <c r="E190" i="39"/>
  <c r="C190" i="39" s="1"/>
  <c r="E198" i="39"/>
  <c r="C198" i="39" s="1"/>
  <c r="B201" i="22" s="1"/>
  <c r="E206" i="39"/>
  <c r="C206" i="39" s="1"/>
  <c r="B209" i="22" s="1"/>
  <c r="E214" i="39"/>
  <c r="C214" i="39" s="1"/>
  <c r="B217" i="22" s="1"/>
  <c r="E222" i="39"/>
  <c r="C222" i="39" s="1"/>
  <c r="E230" i="39"/>
  <c r="C230" i="39" s="1"/>
  <c r="B233" i="22" s="1"/>
  <c r="E238" i="39"/>
  <c r="C238" i="39" s="1"/>
  <c r="B241" i="22" s="1"/>
  <c r="E246" i="39"/>
  <c r="C246" i="39" s="1"/>
  <c r="E254" i="39"/>
  <c r="C254" i="39" s="1"/>
  <c r="B257" i="22" s="1"/>
  <c r="E262" i="39"/>
  <c r="C262" i="39" s="1"/>
  <c r="I264" i="4" s="1"/>
  <c r="E270" i="39"/>
  <c r="C270" i="39" s="1"/>
  <c r="E278" i="39"/>
  <c r="C278" i="39" s="1"/>
  <c r="B281" i="22" s="1"/>
  <c r="E286" i="39"/>
  <c r="C286" i="39" s="1"/>
  <c r="I288" i="4" s="1"/>
  <c r="E294" i="39"/>
  <c r="C294" i="39" s="1"/>
  <c r="E302" i="39"/>
  <c r="C302" i="39" s="1"/>
  <c r="E310" i="39"/>
  <c r="C310" i="39" s="1"/>
  <c r="B313" i="22" s="1"/>
  <c r="B320" i="22"/>
  <c r="I319" i="4"/>
  <c r="I165" i="4"/>
  <c r="B325" i="22"/>
  <c r="I324" i="4"/>
  <c r="B321" i="22"/>
  <c r="I320" i="4"/>
  <c r="I225" i="4"/>
  <c r="B322" i="22"/>
  <c r="I321" i="4"/>
  <c r="B122" i="22"/>
  <c r="B176" i="22"/>
  <c r="B324" i="22"/>
  <c r="B319" i="22"/>
  <c r="B154" i="22"/>
  <c r="B149" i="22"/>
  <c r="B213" i="22"/>
  <c r="B304" i="22"/>
  <c r="B260" i="22"/>
  <c r="C315" i="39"/>
  <c r="I317" i="4" s="1"/>
  <c r="C314" i="39"/>
  <c r="B317" i="22" s="1"/>
  <c r="C313" i="39"/>
  <c r="B316" i="22" s="1"/>
  <c r="B45" i="22"/>
  <c r="S300" i="39"/>
  <c r="B87" i="22"/>
  <c r="S88" i="39"/>
  <c r="S69" i="39"/>
  <c r="S85" i="39"/>
  <c r="I255" i="39"/>
  <c r="I294" i="39"/>
  <c r="I235" i="39"/>
  <c r="M251" i="39"/>
  <c r="M233" i="39"/>
  <c r="M112" i="39"/>
  <c r="M114" i="39"/>
  <c r="S315" i="39"/>
  <c r="M315" i="39"/>
  <c r="N312" i="39"/>
  <c r="O312" i="39" s="1"/>
  <c r="I310" i="39"/>
  <c r="N308" i="39"/>
  <c r="O308" i="39" s="1"/>
  <c r="N307" i="39"/>
  <c r="O307" i="39" s="1"/>
  <c r="M281" i="39"/>
  <c r="M273" i="39"/>
  <c r="M262" i="39"/>
  <c r="S259" i="39"/>
  <c r="N264" i="39"/>
  <c r="O264" i="39" s="1"/>
  <c r="M285" i="39"/>
  <c r="N285" i="39"/>
  <c r="O285" i="39" s="1"/>
  <c r="N283" i="39"/>
  <c r="O283" i="39" s="1"/>
  <c r="M293" i="39"/>
  <c r="N296" i="39"/>
  <c r="O296" i="39" s="1"/>
  <c r="I267" i="39"/>
  <c r="N270" i="39"/>
  <c r="O270" i="39" s="1"/>
  <c r="I278" i="39"/>
  <c r="I276" i="39"/>
  <c r="N237" i="39"/>
  <c r="O237" i="39" s="1"/>
  <c r="M215" i="39"/>
  <c r="S252" i="39"/>
  <c r="N255" i="39"/>
  <c r="O255" i="39" s="1"/>
  <c r="I247" i="39"/>
  <c r="I218" i="39"/>
  <c r="I207" i="39"/>
  <c r="M185" i="39"/>
  <c r="M169" i="39"/>
  <c r="M161" i="39"/>
  <c r="M196" i="39"/>
  <c r="M195" i="39"/>
  <c r="I197" i="39"/>
  <c r="I202" i="39"/>
  <c r="I173" i="39"/>
  <c r="N183" i="39"/>
  <c r="O183" i="39" s="1"/>
  <c r="N122" i="39"/>
  <c r="O122" i="39" s="1"/>
  <c r="M146" i="39"/>
  <c r="I137" i="39"/>
  <c r="B112" i="22"/>
  <c r="B119" i="22"/>
  <c r="M96" i="39"/>
  <c r="N74" i="39"/>
  <c r="O74" i="39" s="1"/>
  <c r="M62" i="39"/>
  <c r="M72" i="39"/>
  <c r="I85" i="39"/>
  <c r="I81" i="39"/>
  <c r="B60" i="22"/>
  <c r="N13" i="39"/>
  <c r="O13" i="39" s="1"/>
  <c r="M26" i="39"/>
  <c r="I11" i="39"/>
  <c r="M319" i="39"/>
  <c r="N317" i="39"/>
  <c r="O317" i="39" s="1"/>
  <c r="M317" i="39"/>
  <c r="M309" i="39"/>
  <c r="S308" i="39"/>
  <c r="M305" i="39"/>
  <c r="M303" i="39"/>
  <c r="M313" i="39"/>
  <c r="S318" i="39"/>
  <c r="N319" i="39"/>
  <c r="O319" i="39" s="1"/>
  <c r="N315" i="39"/>
  <c r="O315" i="39" s="1"/>
  <c r="I321" i="39"/>
  <c r="I320" i="39"/>
  <c r="I317" i="39"/>
  <c r="N316" i="39"/>
  <c r="O316" i="39" s="1"/>
  <c r="I316" i="39"/>
  <c r="I315" i="39"/>
  <c r="I309" i="39"/>
  <c r="I308" i="39"/>
  <c r="I307" i="39"/>
  <c r="I306" i="39"/>
  <c r="I305" i="39"/>
  <c r="N305" i="39"/>
  <c r="O305" i="39" s="1"/>
  <c r="N304" i="39"/>
  <c r="O304" i="39" s="1"/>
  <c r="N303" i="39"/>
  <c r="O303" i="39" s="1"/>
  <c r="I304" i="39"/>
  <c r="M301" i="39"/>
  <c r="N300" i="39"/>
  <c r="O300" i="39" s="1"/>
  <c r="N299" i="39"/>
  <c r="O299" i="39" s="1"/>
  <c r="M275" i="39"/>
  <c r="M265" i="39"/>
  <c r="M255" i="39"/>
  <c r="S260" i="39"/>
  <c r="M254" i="39"/>
  <c r="M259" i="39"/>
  <c r="S290" i="39"/>
  <c r="M289" i="39"/>
  <c r="N274" i="39"/>
  <c r="O274" i="39" s="1"/>
  <c r="S282" i="39"/>
  <c r="M263" i="39"/>
  <c r="M267" i="39"/>
  <c r="N272" i="39"/>
  <c r="O272" i="39" s="1"/>
  <c r="S294" i="39"/>
  <c r="S276" i="39"/>
  <c r="N288" i="39"/>
  <c r="O288" i="39" s="1"/>
  <c r="M297" i="39"/>
  <c r="N266" i="39"/>
  <c r="O266" i="39" s="1"/>
  <c r="N286" i="39"/>
  <c r="O286" i="39" s="1"/>
  <c r="M256" i="39"/>
  <c r="S262" i="39"/>
  <c r="S266" i="39"/>
  <c r="N275" i="39"/>
  <c r="O275" i="39" s="1"/>
  <c r="N282" i="39"/>
  <c r="O282" i="39" s="1"/>
  <c r="N284" i="39"/>
  <c r="O284" i="39" s="1"/>
  <c r="N289" i="39"/>
  <c r="O289" i="39" s="1"/>
  <c r="N302" i="39"/>
  <c r="O302" i="39" s="1"/>
  <c r="I303" i="39"/>
  <c r="I300" i="39"/>
  <c r="I293" i="39"/>
  <c r="N293" i="39"/>
  <c r="O293" i="39" s="1"/>
  <c r="N292" i="39"/>
  <c r="O292" i="39" s="1"/>
  <c r="I290" i="39"/>
  <c r="I291" i="39"/>
  <c r="S292" i="39"/>
  <c r="I287" i="39"/>
  <c r="I288" i="39"/>
  <c r="N287" i="39"/>
  <c r="O287" i="39" s="1"/>
  <c r="I284" i="39"/>
  <c r="S286" i="39"/>
  <c r="I283" i="39"/>
  <c r="S280" i="39"/>
  <c r="I275" i="39"/>
  <c r="S272" i="39"/>
  <c r="N269" i="39"/>
  <c r="O269" i="39" s="1"/>
  <c r="N262" i="39"/>
  <c r="O262" i="39" s="1"/>
  <c r="N267" i="39"/>
  <c r="O267" i="39" s="1"/>
  <c r="I268" i="39"/>
  <c r="I263" i="39"/>
  <c r="N259" i="39"/>
  <c r="O259" i="39" s="1"/>
  <c r="N253" i="39"/>
  <c r="O253" i="39" s="1"/>
  <c r="I253" i="39"/>
  <c r="N245" i="39"/>
  <c r="O245" i="39" s="1"/>
  <c r="M240" i="39"/>
  <c r="M239" i="39"/>
  <c r="M234" i="39"/>
  <c r="S234" i="39"/>
  <c r="N233" i="39"/>
  <c r="O233" i="39" s="1"/>
  <c r="M223" i="39"/>
  <c r="N222" i="39"/>
  <c r="O222" i="39" s="1"/>
  <c r="N221" i="39"/>
  <c r="O221" i="39" s="1"/>
  <c r="M214" i="39"/>
  <c r="M213" i="39"/>
  <c r="M212" i="39"/>
  <c r="S214" i="39"/>
  <c r="M207" i="39"/>
  <c r="N212" i="39"/>
  <c r="O212" i="39" s="1"/>
  <c r="M228" i="39"/>
  <c r="M246" i="39"/>
  <c r="S207" i="39"/>
  <c r="S213" i="39"/>
  <c r="S239" i="39"/>
  <c r="M238" i="39"/>
  <c r="M235" i="39"/>
  <c r="M244" i="39"/>
  <c r="N214" i="39"/>
  <c r="O214" i="39" s="1"/>
  <c r="M224" i="39"/>
  <c r="N235" i="39"/>
  <c r="O235" i="39" s="1"/>
  <c r="S211" i="39"/>
  <c r="M227" i="39"/>
  <c r="N229" i="39"/>
  <c r="O229" i="39" s="1"/>
  <c r="M232" i="39"/>
  <c r="M243" i="39"/>
  <c r="M249" i="39"/>
  <c r="S218" i="39"/>
  <c r="N206" i="39"/>
  <c r="O206" i="39" s="1"/>
  <c r="S227" i="39"/>
  <c r="M230" i="39"/>
  <c r="S238" i="39"/>
  <c r="M245" i="39"/>
  <c r="N249" i="39"/>
  <c r="O249" i="39" s="1"/>
  <c r="M252" i="39"/>
  <c r="I251" i="39"/>
  <c r="S250" i="39"/>
  <c r="S248" i="39"/>
  <c r="I245" i="39"/>
  <c r="N243" i="39"/>
  <c r="O243" i="39" s="1"/>
  <c r="S244" i="39"/>
  <c r="I239" i="39"/>
  <c r="N239" i="39"/>
  <c r="O239" i="39" s="1"/>
  <c r="I237" i="39"/>
  <c r="S236" i="39"/>
  <c r="I231" i="39"/>
  <c r="S232" i="39"/>
  <c r="I229" i="39"/>
  <c r="N227" i="39"/>
  <c r="O227" i="39" s="1"/>
  <c r="S225" i="39"/>
  <c r="I221" i="39"/>
  <c r="N220" i="39"/>
  <c r="O220" i="39" s="1"/>
  <c r="S223" i="39"/>
  <c r="I219" i="39"/>
  <c r="N217" i="39"/>
  <c r="O217" i="39" s="1"/>
  <c r="I215" i="39"/>
  <c r="N215" i="39"/>
  <c r="O215" i="39" s="1"/>
  <c r="S209" i="39"/>
  <c r="I205" i="39"/>
  <c r="M202" i="39"/>
  <c r="M197" i="39"/>
  <c r="N195" i="39"/>
  <c r="O195" i="39" s="1"/>
  <c r="S195" i="39"/>
  <c r="M191" i="39"/>
  <c r="N189" i="39"/>
  <c r="O189" i="39" s="1"/>
  <c r="S184" i="39"/>
  <c r="M172" i="39"/>
  <c r="S173" i="39"/>
  <c r="M165" i="39"/>
  <c r="M163" i="39"/>
  <c r="S163" i="39"/>
  <c r="M159" i="39"/>
  <c r="S175" i="39"/>
  <c r="M187" i="39"/>
  <c r="S198" i="39"/>
  <c r="M180" i="39"/>
  <c r="M186" i="39"/>
  <c r="N197" i="39"/>
  <c r="O197" i="39" s="1"/>
  <c r="M160" i="39"/>
  <c r="M162" i="39"/>
  <c r="N166" i="39"/>
  <c r="O166" i="39" s="1"/>
  <c r="M168" i="39"/>
  <c r="M175" i="39"/>
  <c r="M176" i="39"/>
  <c r="M179" i="39"/>
  <c r="N159" i="39"/>
  <c r="O159" i="39" s="1"/>
  <c r="M164" i="39"/>
  <c r="M166" i="39"/>
  <c r="M189" i="39"/>
  <c r="N201" i="39"/>
  <c r="O201" i="39" s="1"/>
  <c r="M156" i="39"/>
  <c r="N175" i="39"/>
  <c r="O175" i="39" s="1"/>
  <c r="N179" i="39"/>
  <c r="O179" i="39" s="1"/>
  <c r="M190" i="39"/>
  <c r="N153" i="39"/>
  <c r="O153" i="39" s="1"/>
  <c r="S157" i="39"/>
  <c r="N163" i="39"/>
  <c r="O163" i="39" s="1"/>
  <c r="N169" i="39"/>
  <c r="O169" i="39" s="1"/>
  <c r="S180" i="39"/>
  <c r="S159" i="39"/>
  <c r="S168" i="39"/>
  <c r="M205" i="39"/>
  <c r="S194" i="39"/>
  <c r="M201" i="39"/>
  <c r="N203" i="39"/>
  <c r="O203" i="39" s="1"/>
  <c r="N202" i="39"/>
  <c r="O202" i="39" s="1"/>
  <c r="S204" i="39"/>
  <c r="N199" i="39"/>
  <c r="O199" i="39" s="1"/>
  <c r="S200" i="39"/>
  <c r="S199" i="39"/>
  <c r="I193" i="39"/>
  <c r="N193" i="39"/>
  <c r="O193" i="39" s="1"/>
  <c r="S196" i="39"/>
  <c r="I191" i="39"/>
  <c r="N191" i="39"/>
  <c r="O191" i="39" s="1"/>
  <c r="S192" i="39"/>
  <c r="I187" i="39"/>
  <c r="N187" i="39"/>
  <c r="O187" i="39" s="1"/>
  <c r="S190" i="39"/>
  <c r="S188" i="39"/>
  <c r="N185" i="39"/>
  <c r="O185" i="39" s="1"/>
  <c r="S186" i="39"/>
  <c r="I181" i="39"/>
  <c r="I177" i="39"/>
  <c r="S179" i="39"/>
  <c r="N176" i="39"/>
  <c r="O176" i="39" s="1"/>
  <c r="S176" i="39"/>
  <c r="I174" i="39"/>
  <c r="I169" i="39"/>
  <c r="I167" i="39"/>
  <c r="N167" i="39"/>
  <c r="O167" i="39" s="1"/>
  <c r="I168" i="39"/>
  <c r="S169" i="39"/>
  <c r="N160" i="39"/>
  <c r="O160" i="39" s="1"/>
  <c r="I157" i="39"/>
  <c r="S156" i="39"/>
  <c r="I153" i="39"/>
  <c r="N147" i="39"/>
  <c r="O147" i="39" s="1"/>
  <c r="I147" i="39"/>
  <c r="I144" i="39"/>
  <c r="I135" i="39"/>
  <c r="I129" i="39"/>
  <c r="I131" i="39"/>
  <c r="I151" i="39"/>
  <c r="N129" i="39"/>
  <c r="O129" i="39" s="1"/>
  <c r="N131" i="39"/>
  <c r="O131" i="39" s="1"/>
  <c r="S140" i="39"/>
  <c r="S152" i="39"/>
  <c r="I130" i="39"/>
  <c r="I141" i="39"/>
  <c r="I152" i="39"/>
  <c r="N150" i="39"/>
  <c r="O150" i="39" s="1"/>
  <c r="M153" i="39"/>
  <c r="S153" i="39"/>
  <c r="M152" i="39"/>
  <c r="M150" i="39"/>
  <c r="S150" i="39"/>
  <c r="M148" i="39"/>
  <c r="M147" i="39"/>
  <c r="N146" i="39"/>
  <c r="O146" i="39" s="1"/>
  <c r="S146" i="39"/>
  <c r="M144" i="39"/>
  <c r="N144" i="39"/>
  <c r="O144" i="39" s="1"/>
  <c r="M145" i="39"/>
  <c r="N143" i="39"/>
  <c r="O143" i="39" s="1"/>
  <c r="S143" i="39"/>
  <c r="S141" i="39"/>
  <c r="M140" i="39"/>
  <c r="M137" i="39"/>
  <c r="M138" i="39"/>
  <c r="N137" i="39"/>
  <c r="O137" i="39" s="1"/>
  <c r="S137" i="39"/>
  <c r="M134" i="39"/>
  <c r="N134" i="39"/>
  <c r="O134" i="39" s="1"/>
  <c r="S134" i="39"/>
  <c r="M130" i="39"/>
  <c r="M125" i="39"/>
  <c r="M123" i="39"/>
  <c r="M121" i="39"/>
  <c r="N120" i="39"/>
  <c r="O120" i="39" s="1"/>
  <c r="N118" i="39"/>
  <c r="O118" i="39" s="1"/>
  <c r="M118" i="39"/>
  <c r="N106" i="39"/>
  <c r="O106" i="39" s="1"/>
  <c r="N110" i="39"/>
  <c r="O110" i="39" s="1"/>
  <c r="N108" i="39"/>
  <c r="O108" i="39" s="1"/>
  <c r="M108" i="39"/>
  <c r="M106" i="39"/>
  <c r="M104" i="39"/>
  <c r="M103" i="39"/>
  <c r="M132" i="39"/>
  <c r="M133" i="39"/>
  <c r="S132" i="39"/>
  <c r="M131" i="39"/>
  <c r="N130" i="39"/>
  <c r="O130" i="39" s="1"/>
  <c r="S131" i="39"/>
  <c r="N128" i="39"/>
  <c r="O128" i="39" s="1"/>
  <c r="N114" i="39"/>
  <c r="O114" i="39" s="1"/>
  <c r="N116" i="39"/>
  <c r="O116" i="39" s="1"/>
  <c r="N124" i="39"/>
  <c r="O124" i="39" s="1"/>
  <c r="N126" i="39"/>
  <c r="O126" i="39" s="1"/>
  <c r="N112" i="39"/>
  <c r="O112" i="39" s="1"/>
  <c r="S126" i="39"/>
  <c r="I127" i="39"/>
  <c r="I125" i="39"/>
  <c r="I123" i="39"/>
  <c r="I121" i="39"/>
  <c r="I119" i="39"/>
  <c r="I117" i="39"/>
  <c r="I115" i="39"/>
  <c r="I113" i="39"/>
  <c r="I111" i="39"/>
  <c r="I109" i="39"/>
  <c r="I107" i="39"/>
  <c r="I105" i="39"/>
  <c r="I103" i="39"/>
  <c r="N101" i="39"/>
  <c r="O101" i="39" s="1"/>
  <c r="N99" i="39"/>
  <c r="O99" i="39" s="1"/>
  <c r="I95" i="39"/>
  <c r="I87" i="39"/>
  <c r="N85" i="39"/>
  <c r="O85" i="39" s="1"/>
  <c r="S87" i="39"/>
  <c r="N84" i="39"/>
  <c r="O84" i="39" s="1"/>
  <c r="I86" i="39"/>
  <c r="N86" i="39"/>
  <c r="O86" i="39" s="1"/>
  <c r="I97" i="39"/>
  <c r="N93" i="39"/>
  <c r="O93" i="39" s="1"/>
  <c r="S91" i="39"/>
  <c r="S98" i="39"/>
  <c r="I89" i="39"/>
  <c r="N89" i="39"/>
  <c r="O89" i="39" s="1"/>
  <c r="M98" i="39"/>
  <c r="M102" i="39"/>
  <c r="S102" i="39"/>
  <c r="M101" i="39"/>
  <c r="S100" i="39"/>
  <c r="M97" i="39"/>
  <c r="M95" i="39"/>
  <c r="M94" i="39"/>
  <c r="S94" i="39"/>
  <c r="M93" i="39"/>
  <c r="R86" i="39"/>
  <c r="S86" i="39" s="1"/>
  <c r="M87" i="39"/>
  <c r="M86" i="39"/>
  <c r="M84" i="39"/>
  <c r="N83" i="39"/>
  <c r="O83" i="39" s="1"/>
  <c r="S83" i="39"/>
  <c r="M76" i="39"/>
  <c r="R71" i="39"/>
  <c r="N65" i="39"/>
  <c r="O65" i="39" s="1"/>
  <c r="N64" i="39"/>
  <c r="O64" i="39" s="1"/>
  <c r="N63" i="39"/>
  <c r="O63" i="39" s="1"/>
  <c r="N62" i="39"/>
  <c r="O62" i="39" s="1"/>
  <c r="N39" i="39"/>
  <c r="O39" i="39" s="1"/>
  <c r="S36" i="39"/>
  <c r="M34" i="39"/>
  <c r="S34" i="39"/>
  <c r="R33" i="39"/>
  <c r="M29" i="39"/>
  <c r="S22" i="39"/>
  <c r="M19" i="39"/>
  <c r="S16" i="39"/>
  <c r="N4" i="39"/>
  <c r="O4" i="39" s="1"/>
  <c r="N11" i="39"/>
  <c r="O11" i="39" s="1"/>
  <c r="S20" i="39"/>
  <c r="M53" i="39"/>
  <c r="M59" i="39"/>
  <c r="M61" i="39"/>
  <c r="S73" i="39"/>
  <c r="S9" i="39"/>
  <c r="S18" i="39"/>
  <c r="M27" i="39"/>
  <c r="S30" i="39"/>
  <c r="S50" i="39"/>
  <c r="S52" i="39"/>
  <c r="R61" i="39"/>
  <c r="S61" i="39" s="1"/>
  <c r="M65" i="39"/>
  <c r="M5" i="39"/>
  <c r="M23" i="39"/>
  <c r="M37" i="39"/>
  <c r="S68" i="39"/>
  <c r="M6" i="39"/>
  <c r="R5" i="39"/>
  <c r="S5" i="39" s="1"/>
  <c r="M18" i="39"/>
  <c r="R23" i="39"/>
  <c r="S28" i="39"/>
  <c r="M52" i="39"/>
  <c r="M57" i="39"/>
  <c r="M58" i="39"/>
  <c r="S15" i="39"/>
  <c r="S12" i="39"/>
  <c r="M21" i="39"/>
  <c r="S26" i="39"/>
  <c r="S31" i="39"/>
  <c r="M35" i="39"/>
  <c r="S38" i="39"/>
  <c r="M56" i="39"/>
  <c r="R58" i="39"/>
  <c r="M60" i="39"/>
  <c r="M8" i="39"/>
  <c r="S8" i="39"/>
  <c r="N15" i="39"/>
  <c r="O15" i="39" s="1"/>
  <c r="S24" i="39"/>
  <c r="M31" i="39"/>
  <c r="S51" i="39"/>
  <c r="I17" i="39"/>
  <c r="I23" i="39"/>
  <c r="N55" i="39"/>
  <c r="O55" i="39" s="1"/>
  <c r="I22" i="39"/>
  <c r="Q11" i="39"/>
  <c r="S11" i="39" s="1"/>
  <c r="N22" i="39"/>
  <c r="O22" i="39" s="1"/>
  <c r="I10" i="39"/>
  <c r="I12" i="39"/>
  <c r="I32" i="39"/>
  <c r="M4" i="39"/>
  <c r="S3" i="39"/>
  <c r="I83" i="39"/>
  <c r="N82" i="39"/>
  <c r="O82" i="39" s="1"/>
  <c r="N77" i="39"/>
  <c r="O77" i="39" s="1"/>
  <c r="I77" i="39"/>
  <c r="S77" i="39"/>
  <c r="N76" i="39"/>
  <c r="O76" i="39" s="1"/>
  <c r="N75" i="39"/>
  <c r="O75" i="39" s="1"/>
  <c r="N68" i="39"/>
  <c r="O68" i="39" s="1"/>
  <c r="I68" i="39"/>
  <c r="S67" i="39"/>
  <c r="I65" i="39"/>
  <c r="I64" i="39"/>
  <c r="Q64" i="39"/>
  <c r="S64" i="39" s="1"/>
  <c r="I60" i="39"/>
  <c r="N59" i="39"/>
  <c r="O59" i="39" s="1"/>
  <c r="I58" i="39"/>
  <c r="I56" i="39"/>
  <c r="I52" i="39"/>
  <c r="I40" i="39"/>
  <c r="Q39" i="39"/>
  <c r="S39" i="39" s="1"/>
  <c r="N52" i="39"/>
  <c r="O52" i="39" s="1"/>
  <c r="N51" i="39"/>
  <c r="O51" i="39" s="1"/>
  <c r="N49" i="39"/>
  <c r="O49" i="39" s="1"/>
  <c r="N48" i="39"/>
  <c r="O48" i="39" s="1"/>
  <c r="N47" i="39"/>
  <c r="O47" i="39" s="1"/>
  <c r="N46" i="39"/>
  <c r="O46" i="39" s="1"/>
  <c r="N45" i="39"/>
  <c r="O45" i="39" s="1"/>
  <c r="I46" i="39"/>
  <c r="N44" i="39"/>
  <c r="O44" i="39" s="1"/>
  <c r="N42" i="39"/>
  <c r="O42" i="39" s="1"/>
  <c r="Q40" i="39"/>
  <c r="S40" i="39" s="1"/>
  <c r="I41" i="39"/>
  <c r="I38" i="39"/>
  <c r="I39" i="39"/>
  <c r="N38" i="39"/>
  <c r="O38" i="39" s="1"/>
  <c r="I36" i="39"/>
  <c r="Q32" i="39"/>
  <c r="S32" i="39" s="1"/>
  <c r="I33" i="39"/>
  <c r="N31" i="39"/>
  <c r="O31" i="39" s="1"/>
  <c r="I31" i="39"/>
  <c r="N30" i="39"/>
  <c r="O30" i="39" s="1"/>
  <c r="I30" i="39"/>
  <c r="I28" i="39"/>
  <c r="I25" i="39"/>
  <c r="N23" i="39"/>
  <c r="O23" i="39" s="1"/>
  <c r="Q23" i="39"/>
  <c r="I24" i="39"/>
  <c r="I20" i="39"/>
  <c r="I16" i="39"/>
  <c r="I14" i="39"/>
  <c r="Q13" i="39"/>
  <c r="S13" i="39" s="1"/>
  <c r="I13" i="39"/>
  <c r="Q10" i="39"/>
  <c r="S10" i="39" s="1"/>
  <c r="N9" i="39"/>
  <c r="O9" i="39" s="1"/>
  <c r="I9" i="39"/>
  <c r="N8" i="39"/>
  <c r="O8" i="39" s="1"/>
  <c r="I8" i="39"/>
  <c r="N5" i="39"/>
  <c r="O5" i="39" s="1"/>
  <c r="Q4" i="39"/>
  <c r="S4" i="39" s="1"/>
  <c r="I4" i="39"/>
  <c r="N3" i="39"/>
  <c r="O3" i="39" s="1"/>
  <c r="M43" i="39"/>
  <c r="R43" i="39"/>
  <c r="S43" i="39" s="1"/>
  <c r="I5" i="39"/>
  <c r="M11" i="39"/>
  <c r="M14" i="39"/>
  <c r="I15" i="39"/>
  <c r="N20" i="39"/>
  <c r="O20" i="39" s="1"/>
  <c r="N21" i="39"/>
  <c r="O21" i="39" s="1"/>
  <c r="N28" i="39"/>
  <c r="O28" i="39" s="1"/>
  <c r="N29" i="39"/>
  <c r="O29" i="39" s="1"/>
  <c r="N36" i="39"/>
  <c r="O36" i="39" s="1"/>
  <c r="N37" i="39"/>
  <c r="O37" i="39" s="1"/>
  <c r="I45" i="39"/>
  <c r="M47" i="39"/>
  <c r="R47" i="39"/>
  <c r="S47" i="39" s="1"/>
  <c r="R48" i="39"/>
  <c r="S48" i="39" s="1"/>
  <c r="M48" i="39"/>
  <c r="N50" i="39"/>
  <c r="O50" i="39" s="1"/>
  <c r="I61" i="39"/>
  <c r="N61" i="39"/>
  <c r="O61" i="39" s="1"/>
  <c r="N70" i="39"/>
  <c r="O70" i="39" s="1"/>
  <c r="I70" i="39"/>
  <c r="S75" i="39"/>
  <c r="M85" i="39"/>
  <c r="R84" i="39"/>
  <c r="S84" i="39" s="1"/>
  <c r="N90" i="39"/>
  <c r="O90" i="39" s="1"/>
  <c r="S93" i="39"/>
  <c r="I90" i="39"/>
  <c r="I91" i="39"/>
  <c r="M120" i="39"/>
  <c r="N119" i="39"/>
  <c r="O119" i="39" s="1"/>
  <c r="S120" i="39"/>
  <c r="M119" i="39"/>
  <c r="M139" i="39"/>
  <c r="Q7" i="39"/>
  <c r="S7" i="39" s="1"/>
  <c r="N14" i="39"/>
  <c r="O14" i="39" s="1"/>
  <c r="M15" i="39"/>
  <c r="R19" i="39"/>
  <c r="S19" i="39" s="1"/>
  <c r="M22" i="39"/>
  <c r="R27" i="39"/>
  <c r="S27" i="39" s="1"/>
  <c r="M30" i="39"/>
  <c r="R35" i="39"/>
  <c r="S35" i="39" s="1"/>
  <c r="M38" i="39"/>
  <c r="M39" i="39"/>
  <c r="I43" i="39"/>
  <c r="I44" i="39"/>
  <c r="M45" i="39"/>
  <c r="R45" i="39"/>
  <c r="S45" i="39" s="1"/>
  <c r="R46" i="39"/>
  <c r="S46" i="39" s="1"/>
  <c r="M46" i="39"/>
  <c r="Q60" i="39"/>
  <c r="S60" i="39" s="1"/>
  <c r="N60" i="39"/>
  <c r="O60" i="39" s="1"/>
  <c r="I69" i="39"/>
  <c r="N69" i="39"/>
  <c r="O69" i="39" s="1"/>
  <c r="M71" i="39"/>
  <c r="R70" i="39"/>
  <c r="M70" i="39"/>
  <c r="N109" i="39"/>
  <c r="O109" i="39" s="1"/>
  <c r="S110" i="39"/>
  <c r="M109" i="39"/>
  <c r="I132" i="39"/>
  <c r="N132" i="39"/>
  <c r="O132" i="39" s="1"/>
  <c r="I148" i="39"/>
  <c r="N148" i="39"/>
  <c r="O148" i="39" s="1"/>
  <c r="M225" i="39"/>
  <c r="N161" i="39"/>
  <c r="O161" i="39" s="1"/>
  <c r="I161" i="39"/>
  <c r="M9" i="39"/>
  <c r="M12" i="39"/>
  <c r="Q14" i="39"/>
  <c r="S14" i="39" s="1"/>
  <c r="M16" i="39"/>
  <c r="M17" i="39"/>
  <c r="I18" i="39"/>
  <c r="R21" i="39"/>
  <c r="S21" i="39" s="1"/>
  <c r="M24" i="39"/>
  <c r="M25" i="39"/>
  <c r="I26" i="39"/>
  <c r="R29" i="39"/>
  <c r="S29" i="39" s="1"/>
  <c r="M32" i="39"/>
  <c r="M33" i="39"/>
  <c r="I34" i="39"/>
  <c r="R37" i="39"/>
  <c r="S37" i="39" s="1"/>
  <c r="M40" i="39"/>
  <c r="M41" i="39"/>
  <c r="R41" i="39"/>
  <c r="R42" i="39"/>
  <c r="S42" i="39" s="1"/>
  <c r="M42" i="39"/>
  <c r="N43" i="39"/>
  <c r="O43" i="39" s="1"/>
  <c r="I66" i="39"/>
  <c r="M68" i="39"/>
  <c r="M69" i="39"/>
  <c r="I79" i="39"/>
  <c r="M81" i="39"/>
  <c r="R80" i="39"/>
  <c r="S80" i="39" s="1"/>
  <c r="M80" i="39"/>
  <c r="S96" i="39"/>
  <c r="N95" i="39"/>
  <c r="O95" i="39" s="1"/>
  <c r="N104" i="39"/>
  <c r="O104" i="39" s="1"/>
  <c r="S107" i="39"/>
  <c r="I104" i="39"/>
  <c r="N105" i="39"/>
  <c r="O105" i="39" s="1"/>
  <c r="S106" i="39"/>
  <c r="M105" i="39"/>
  <c r="M122" i="39"/>
  <c r="N121" i="39"/>
  <c r="O121" i="39" s="1"/>
  <c r="S122" i="39"/>
  <c r="N138" i="39"/>
  <c r="O138" i="39" s="1"/>
  <c r="N181" i="39"/>
  <c r="O181" i="39" s="1"/>
  <c r="M181" i="39"/>
  <c r="R44" i="39"/>
  <c r="S44" i="39" s="1"/>
  <c r="M44" i="39"/>
  <c r="N12" i="39"/>
  <c r="O12" i="39" s="1"/>
  <c r="N16" i="39"/>
  <c r="O16" i="39" s="1"/>
  <c r="N17" i="39"/>
  <c r="O17" i="39" s="1"/>
  <c r="I19" i="39"/>
  <c r="N24" i="39"/>
  <c r="O24" i="39" s="1"/>
  <c r="N25" i="39"/>
  <c r="O25" i="39" s="1"/>
  <c r="I27" i="39"/>
  <c r="N32" i="39"/>
  <c r="O32" i="39" s="1"/>
  <c r="N33" i="39"/>
  <c r="O33" i="39" s="1"/>
  <c r="I35" i="39"/>
  <c r="N40" i="39"/>
  <c r="O40" i="39" s="1"/>
  <c r="N41" i="39"/>
  <c r="O41" i="39" s="1"/>
  <c r="I57" i="39"/>
  <c r="Q57" i="39"/>
  <c r="S57" i="39" s="1"/>
  <c r="N57" i="39"/>
  <c r="O57" i="39" s="1"/>
  <c r="N58" i="39"/>
  <c r="O58" i="39" s="1"/>
  <c r="R66" i="39"/>
  <c r="S66" i="39" s="1"/>
  <c r="M66" i="39"/>
  <c r="M90" i="39"/>
  <c r="M89" i="39"/>
  <c r="N92" i="39"/>
  <c r="O92" i="39" s="1"/>
  <c r="I92" i="39"/>
  <c r="I93" i="39"/>
  <c r="N98" i="39"/>
  <c r="O98" i="39" s="1"/>
  <c r="S101" i="39"/>
  <c r="I98" i="39"/>
  <c r="I99" i="39"/>
  <c r="N111" i="39"/>
  <c r="O111" i="39" s="1"/>
  <c r="S112" i="39"/>
  <c r="M111" i="39"/>
  <c r="N155" i="39"/>
  <c r="O155" i="39" s="1"/>
  <c r="I155" i="39"/>
  <c r="M193" i="39"/>
  <c r="M192" i="39"/>
  <c r="I42" i="39"/>
  <c r="N67" i="39"/>
  <c r="O67" i="39" s="1"/>
  <c r="M67" i="39"/>
  <c r="M13" i="39"/>
  <c r="Q54" i="39"/>
  <c r="S54" i="39" s="1"/>
  <c r="I54" i="39"/>
  <c r="Q58" i="39"/>
  <c r="N66" i="39"/>
  <c r="O66" i="39" s="1"/>
  <c r="N71" i="39"/>
  <c r="O71" i="39" s="1"/>
  <c r="I71" i="39"/>
  <c r="I73" i="39"/>
  <c r="I78" i="39"/>
  <c r="S79" i="39"/>
  <c r="N79" i="39"/>
  <c r="O79" i="39" s="1"/>
  <c r="M88" i="39"/>
  <c r="S89" i="39"/>
  <c r="N117" i="39"/>
  <c r="O117" i="39" s="1"/>
  <c r="S118" i="39"/>
  <c r="M117" i="39"/>
  <c r="N135" i="39"/>
  <c r="O135" i="39" s="1"/>
  <c r="I182" i="39"/>
  <c r="N182" i="39"/>
  <c r="O182" i="39" s="1"/>
  <c r="I183" i="39"/>
  <c r="M7" i="39"/>
  <c r="M10" i="39"/>
  <c r="Q17" i="39"/>
  <c r="S17" i="39" s="1"/>
  <c r="N18" i="39"/>
  <c r="O18" i="39" s="1"/>
  <c r="N19" i="39"/>
  <c r="O19" i="39" s="1"/>
  <c r="I21" i="39"/>
  <c r="Q25" i="39"/>
  <c r="S25" i="39" s="1"/>
  <c r="N26" i="39"/>
  <c r="O26" i="39" s="1"/>
  <c r="N27" i="39"/>
  <c r="O27" i="39" s="1"/>
  <c r="I29" i="39"/>
  <c r="Q33" i="39"/>
  <c r="N34" i="39"/>
  <c r="O34" i="39" s="1"/>
  <c r="N35" i="39"/>
  <c r="O35" i="39" s="1"/>
  <c r="I37" i="39"/>
  <c r="Q41" i="39"/>
  <c r="I49" i="39"/>
  <c r="I50" i="39"/>
  <c r="M51" i="39"/>
  <c r="I53" i="39"/>
  <c r="Q53" i="39"/>
  <c r="S53" i="39" s="1"/>
  <c r="N53" i="39"/>
  <c r="O53" i="39" s="1"/>
  <c r="M54" i="39"/>
  <c r="M55" i="39"/>
  <c r="S59" i="39"/>
  <c r="I63" i="39"/>
  <c r="Q63" i="39"/>
  <c r="I72" i="39"/>
  <c r="I75" i="39"/>
  <c r="I74" i="39"/>
  <c r="M77" i="39"/>
  <c r="R76" i="39"/>
  <c r="S76" i="39" s="1"/>
  <c r="M79" i="39"/>
  <c r="R78" i="39"/>
  <c r="S78" i="39" s="1"/>
  <c r="M78" i="39"/>
  <c r="N88" i="39"/>
  <c r="O88" i="39" s="1"/>
  <c r="N107" i="39"/>
  <c r="O107" i="39" s="1"/>
  <c r="S108" i="39"/>
  <c r="M107" i="39"/>
  <c r="M110" i="39"/>
  <c r="N133" i="39"/>
  <c r="O133" i="39" s="1"/>
  <c r="I133" i="39"/>
  <c r="M135" i="39"/>
  <c r="N115" i="39"/>
  <c r="O115" i="39" s="1"/>
  <c r="S116" i="39"/>
  <c r="M115" i="39"/>
  <c r="N7" i="39"/>
  <c r="O7" i="39" s="1"/>
  <c r="N10" i="39"/>
  <c r="O10" i="39" s="1"/>
  <c r="M20" i="39"/>
  <c r="M28" i="39"/>
  <c r="M36" i="39"/>
  <c r="I47" i="39"/>
  <c r="I48" i="39"/>
  <c r="M49" i="39"/>
  <c r="R49" i="39"/>
  <c r="S49" i="39" s="1"/>
  <c r="M50" i="39"/>
  <c r="N54" i="39"/>
  <c r="O54" i="39" s="1"/>
  <c r="R56" i="39"/>
  <c r="S56" i="39" s="1"/>
  <c r="N56" i="39"/>
  <c r="O56" i="39" s="1"/>
  <c r="I62" i="39"/>
  <c r="R63" i="39"/>
  <c r="M64" i="39"/>
  <c r="M63" i="39"/>
  <c r="M73" i="39"/>
  <c r="R72" i="39"/>
  <c r="N72" i="39"/>
  <c r="O72" i="39" s="1"/>
  <c r="N73" i="39"/>
  <c r="O73" i="39" s="1"/>
  <c r="N78" i="39"/>
  <c r="O78" i="39" s="1"/>
  <c r="M92" i="39"/>
  <c r="N91" i="39"/>
  <c r="O91" i="39" s="1"/>
  <c r="M91" i="39"/>
  <c r="S92" i="39"/>
  <c r="N96" i="39"/>
  <c r="O96" i="39" s="1"/>
  <c r="S99" i="39"/>
  <c r="I96" i="39"/>
  <c r="S104" i="39"/>
  <c r="N103" i="39"/>
  <c r="O103" i="39" s="1"/>
  <c r="N113" i="39"/>
  <c r="O113" i="39" s="1"/>
  <c r="S114" i="39"/>
  <c r="M113" i="39"/>
  <c r="M116" i="39"/>
  <c r="M124" i="39"/>
  <c r="N123" i="39"/>
  <c r="O123" i="39" s="1"/>
  <c r="S124" i="39"/>
  <c r="I51" i="39"/>
  <c r="R55" i="39"/>
  <c r="S55" i="39" s="1"/>
  <c r="Q62" i="39"/>
  <c r="S62" i="39" s="1"/>
  <c r="Q65" i="39"/>
  <c r="S65" i="39" s="1"/>
  <c r="I67" i="39"/>
  <c r="I80" i="39"/>
  <c r="I142" i="39"/>
  <c r="S145" i="39"/>
  <c r="N142" i="39"/>
  <c r="O142" i="39" s="1"/>
  <c r="I158" i="39"/>
  <c r="S161" i="39"/>
  <c r="N158" i="39"/>
  <c r="O158" i="39" s="1"/>
  <c r="N100" i="39"/>
  <c r="O100" i="39" s="1"/>
  <c r="I100" i="39"/>
  <c r="I136" i="39"/>
  <c r="N136" i="39"/>
  <c r="O136" i="39" s="1"/>
  <c r="M143" i="39"/>
  <c r="M142" i="39"/>
  <c r="I164" i="39"/>
  <c r="N164" i="39"/>
  <c r="O164" i="39" s="1"/>
  <c r="S174" i="39"/>
  <c r="N173" i="39"/>
  <c r="O173" i="39" s="1"/>
  <c r="M173" i="39"/>
  <c r="I55" i="39"/>
  <c r="I82" i="39"/>
  <c r="N97" i="39"/>
  <c r="O97" i="39" s="1"/>
  <c r="M136" i="39"/>
  <c r="M141" i="39"/>
  <c r="N145" i="39"/>
  <c r="O145" i="39" s="1"/>
  <c r="N151" i="39"/>
  <c r="O151" i="39" s="1"/>
  <c r="M151" i="39"/>
  <c r="N154" i="39"/>
  <c r="O154" i="39" s="1"/>
  <c r="N157" i="39"/>
  <c r="O157" i="39" s="1"/>
  <c r="M211" i="39"/>
  <c r="M75" i="39"/>
  <c r="R74" i="39"/>
  <c r="S74" i="39" s="1"/>
  <c r="N80" i="39"/>
  <c r="O80" i="39" s="1"/>
  <c r="N81" i="39"/>
  <c r="O81" i="39" s="1"/>
  <c r="M83" i="39"/>
  <c r="R82" i="39"/>
  <c r="S82" i="39" s="1"/>
  <c r="N94" i="39"/>
  <c r="O94" i="39" s="1"/>
  <c r="S97" i="39"/>
  <c r="I94" i="39"/>
  <c r="M99" i="39"/>
  <c r="M100" i="39"/>
  <c r="I101" i="39"/>
  <c r="N102" i="39"/>
  <c r="O102" i="39" s="1"/>
  <c r="I102" i="39"/>
  <c r="M128" i="39"/>
  <c r="N127" i="39"/>
  <c r="O127" i="39" s="1"/>
  <c r="M129" i="39"/>
  <c r="S142" i="39"/>
  <c r="N139" i="39"/>
  <c r="O139" i="39" s="1"/>
  <c r="N141" i="39"/>
  <c r="O141" i="39" s="1"/>
  <c r="I145" i="39"/>
  <c r="M154" i="39"/>
  <c r="M157" i="39"/>
  <c r="N170" i="39"/>
  <c r="O170" i="39" s="1"/>
  <c r="M170" i="39"/>
  <c r="S201" i="39"/>
  <c r="I198" i="39"/>
  <c r="N198" i="39"/>
  <c r="O198" i="39" s="1"/>
  <c r="I199" i="39"/>
  <c r="I59" i="39"/>
  <c r="M74" i="39"/>
  <c r="I76" i="39"/>
  <c r="S81" i="39"/>
  <c r="M82" i="39"/>
  <c r="I84" i="39"/>
  <c r="I88" i="39"/>
  <c r="N87" i="39"/>
  <c r="O87" i="39" s="1"/>
  <c r="M126" i="39"/>
  <c r="N125" i="39"/>
  <c r="O125" i="39" s="1"/>
  <c r="M127" i="39"/>
  <c r="S128" i="39"/>
  <c r="S130" i="39"/>
  <c r="I139" i="39"/>
  <c r="M149" i="39"/>
  <c r="I188" i="39"/>
  <c r="N188" i="39"/>
  <c r="O188" i="39" s="1"/>
  <c r="S202" i="39"/>
  <c r="I209" i="39"/>
  <c r="N209" i="39"/>
  <c r="O209" i="39" s="1"/>
  <c r="I210" i="39"/>
  <c r="N210" i="39"/>
  <c r="O210" i="39" s="1"/>
  <c r="N223" i="39"/>
  <c r="O223" i="39" s="1"/>
  <c r="I223" i="39"/>
  <c r="S242" i="39"/>
  <c r="N241" i="39"/>
  <c r="O241" i="39" s="1"/>
  <c r="M241" i="39"/>
  <c r="M258" i="39"/>
  <c r="S258" i="39"/>
  <c r="N257" i="39"/>
  <c r="O257" i="39" s="1"/>
  <c r="M257" i="39"/>
  <c r="M167" i="39"/>
  <c r="I171" i="39"/>
  <c r="I178" i="39"/>
  <c r="N178" i="39"/>
  <c r="O178" i="39" s="1"/>
  <c r="M182" i="39"/>
  <c r="S191" i="39"/>
  <c r="I194" i="39"/>
  <c r="N194" i="39"/>
  <c r="O194" i="39" s="1"/>
  <c r="M198" i="39"/>
  <c r="M210" i="39"/>
  <c r="I216" i="39"/>
  <c r="I217" i="39"/>
  <c r="N216" i="39"/>
  <c r="O216" i="39" s="1"/>
  <c r="M261" i="39"/>
  <c r="S261" i="39"/>
  <c r="M260" i="39"/>
  <c r="S144" i="39"/>
  <c r="I146" i="39"/>
  <c r="I149" i="39"/>
  <c r="M158" i="39"/>
  <c r="S160" i="39"/>
  <c r="I162" i="39"/>
  <c r="I165" i="39"/>
  <c r="M174" i="39"/>
  <c r="M177" i="39"/>
  <c r="I184" i="39"/>
  <c r="N184" i="39"/>
  <c r="O184" i="39" s="1"/>
  <c r="M188" i="39"/>
  <c r="I189" i="39"/>
  <c r="I200" i="39"/>
  <c r="N200" i="39"/>
  <c r="O200" i="39" s="1"/>
  <c r="M209" i="39"/>
  <c r="M217" i="39"/>
  <c r="M216" i="39"/>
  <c r="M220" i="39"/>
  <c r="N226" i="39"/>
  <c r="O226" i="39" s="1"/>
  <c r="I226" i="39"/>
  <c r="I227" i="39"/>
  <c r="S229" i="39"/>
  <c r="N230" i="39"/>
  <c r="O230" i="39" s="1"/>
  <c r="I230" i="39"/>
  <c r="S233" i="39"/>
  <c r="M237" i="39"/>
  <c r="M236" i="39"/>
  <c r="M268" i="39"/>
  <c r="N268" i="39"/>
  <c r="O268" i="39" s="1"/>
  <c r="I106" i="39"/>
  <c r="I108" i="39"/>
  <c r="I110" i="39"/>
  <c r="I112" i="39"/>
  <c r="I114" i="39"/>
  <c r="I116" i="39"/>
  <c r="I118" i="39"/>
  <c r="I120" i="39"/>
  <c r="I122" i="39"/>
  <c r="I124" i="39"/>
  <c r="I126" i="39"/>
  <c r="I128" i="39"/>
  <c r="I140" i="39"/>
  <c r="I143" i="39"/>
  <c r="M155" i="39"/>
  <c r="I156" i="39"/>
  <c r="I159" i="39"/>
  <c r="M171" i="39"/>
  <c r="I172" i="39"/>
  <c r="N174" i="39"/>
  <c r="O174" i="39" s="1"/>
  <c r="I175" i="39"/>
  <c r="N177" i="39"/>
  <c r="O177" i="39" s="1"/>
  <c r="M178" i="39"/>
  <c r="I179" i="39"/>
  <c r="M183" i="39"/>
  <c r="S187" i="39"/>
  <c r="I190" i="39"/>
  <c r="N190" i="39"/>
  <c r="O190" i="39" s="1"/>
  <c r="M194" i="39"/>
  <c r="I195" i="39"/>
  <c r="M199" i="39"/>
  <c r="I203" i="39"/>
  <c r="M204" i="39"/>
  <c r="S205" i="39"/>
  <c r="N207" i="39"/>
  <c r="O207" i="39" s="1"/>
  <c r="M208" i="39"/>
  <c r="S216" i="39"/>
  <c r="N213" i="39"/>
  <c r="O213" i="39" s="1"/>
  <c r="M222" i="39"/>
  <c r="N242" i="39"/>
  <c r="O242" i="39" s="1"/>
  <c r="I242" i="39"/>
  <c r="I243" i="39"/>
  <c r="S245" i="39"/>
  <c r="N280" i="39"/>
  <c r="O280" i="39" s="1"/>
  <c r="I280" i="39"/>
  <c r="S111" i="39"/>
  <c r="S113" i="39"/>
  <c r="S115" i="39"/>
  <c r="S117" i="39"/>
  <c r="S119" i="39"/>
  <c r="S121" i="39"/>
  <c r="S123" i="39"/>
  <c r="S125" i="39"/>
  <c r="S127" i="39"/>
  <c r="S129" i="39"/>
  <c r="I134" i="39"/>
  <c r="S138" i="39"/>
  <c r="I150" i="39"/>
  <c r="N152" i="39"/>
  <c r="O152" i="39" s="1"/>
  <c r="S154" i="39"/>
  <c r="I166" i="39"/>
  <c r="N168" i="39"/>
  <c r="O168" i="39" s="1"/>
  <c r="S170" i="39"/>
  <c r="N171" i="39"/>
  <c r="O171" i="39" s="1"/>
  <c r="S177" i="39"/>
  <c r="I180" i="39"/>
  <c r="N180" i="39"/>
  <c r="O180" i="39" s="1"/>
  <c r="M184" i="39"/>
  <c r="I185" i="39"/>
  <c r="I196" i="39"/>
  <c r="N196" i="39"/>
  <c r="O196" i="39" s="1"/>
  <c r="M200" i="39"/>
  <c r="I201" i="39"/>
  <c r="M203" i="39"/>
  <c r="N204" i="39"/>
  <c r="O204" i="39" s="1"/>
  <c r="M206" i="39"/>
  <c r="I213" i="39"/>
  <c r="M221" i="39"/>
  <c r="S222" i="39"/>
  <c r="N149" i="39"/>
  <c r="O149" i="39" s="1"/>
  <c r="I160" i="39"/>
  <c r="N162" i="39"/>
  <c r="O162" i="39" s="1"/>
  <c r="I163" i="39"/>
  <c r="N165" i="39"/>
  <c r="O165" i="39" s="1"/>
  <c r="I176" i="39"/>
  <c r="S178" i="39"/>
  <c r="S183" i="39"/>
  <c r="I186" i="39"/>
  <c r="N186" i="39"/>
  <c r="O186" i="39" s="1"/>
  <c r="S206" i="39"/>
  <c r="I212" i="39"/>
  <c r="M218" i="39"/>
  <c r="N219" i="39"/>
  <c r="O219" i="39" s="1"/>
  <c r="M219" i="39"/>
  <c r="I271" i="39"/>
  <c r="N271" i="39"/>
  <c r="O271" i="39" s="1"/>
  <c r="I272" i="39"/>
  <c r="S274" i="39"/>
  <c r="S311" i="39"/>
  <c r="M310" i="39"/>
  <c r="S133" i="39"/>
  <c r="I138" i="39"/>
  <c r="N140" i="39"/>
  <c r="O140" i="39" s="1"/>
  <c r="I154" i="39"/>
  <c r="N156" i="39"/>
  <c r="O156" i="39" s="1"/>
  <c r="S165" i="39"/>
  <c r="I170" i="39"/>
  <c r="N172" i="39"/>
  <c r="O172" i="39" s="1"/>
  <c r="S189" i="39"/>
  <c r="I192" i="39"/>
  <c r="N192" i="39"/>
  <c r="O192" i="39" s="1"/>
  <c r="N205" i="39"/>
  <c r="O205" i="39" s="1"/>
  <c r="N211" i="39"/>
  <c r="O211" i="39" s="1"/>
  <c r="N218" i="39"/>
  <c r="O218" i="39" s="1"/>
  <c r="S220" i="39"/>
  <c r="S228" i="39"/>
  <c r="I225" i="39"/>
  <c r="N225" i="39"/>
  <c r="O225" i="39" s="1"/>
  <c r="M229" i="39"/>
  <c r="S230" i="39"/>
  <c r="N248" i="39"/>
  <c r="O248" i="39" s="1"/>
  <c r="S251" i="39"/>
  <c r="I248" i="39"/>
  <c r="I249" i="39"/>
  <c r="M278" i="39"/>
  <c r="M279" i="39"/>
  <c r="N232" i="39"/>
  <c r="O232" i="39" s="1"/>
  <c r="I232" i="39"/>
  <c r="S254" i="39"/>
  <c r="I265" i="39"/>
  <c r="N265" i="39"/>
  <c r="O265" i="39" s="1"/>
  <c r="I266" i="39"/>
  <c r="N278" i="39"/>
  <c r="O278" i="39" s="1"/>
  <c r="I204" i="39"/>
  <c r="S208" i="39"/>
  <c r="I220" i="39"/>
  <c r="M226" i="39"/>
  <c r="M231" i="39"/>
  <c r="S235" i="39"/>
  <c r="N238" i="39"/>
  <c r="O238" i="39" s="1"/>
  <c r="I238" i="39"/>
  <c r="M242" i="39"/>
  <c r="M247" i="39"/>
  <c r="M248" i="39"/>
  <c r="N250" i="39"/>
  <c r="O250" i="39" s="1"/>
  <c r="S253" i="39"/>
  <c r="I250" i="39"/>
  <c r="S256" i="39"/>
  <c r="M271" i="39"/>
  <c r="M277" i="39"/>
  <c r="I289" i="39"/>
  <c r="S310" i="39"/>
  <c r="N309" i="39"/>
  <c r="O309" i="39" s="1"/>
  <c r="I214" i="39"/>
  <c r="N228" i="39"/>
  <c r="O228" i="39" s="1"/>
  <c r="I228" i="39"/>
  <c r="N231" i="39"/>
  <c r="O231" i="39" s="1"/>
  <c r="I233" i="39"/>
  <c r="N244" i="39"/>
  <c r="O244" i="39" s="1"/>
  <c r="S247" i="39"/>
  <c r="I244" i="39"/>
  <c r="S246" i="39"/>
  <c r="N247" i="39"/>
  <c r="O247" i="39" s="1"/>
  <c r="M276" i="39"/>
  <c r="N277" i="39"/>
  <c r="O277" i="39" s="1"/>
  <c r="I279" i="39"/>
  <c r="N279" i="39"/>
  <c r="O279" i="39" s="1"/>
  <c r="I208" i="39"/>
  <c r="I211" i="39"/>
  <c r="I224" i="39"/>
  <c r="S231" i="39"/>
  <c r="N234" i="39"/>
  <c r="O234" i="39" s="1"/>
  <c r="I234" i="39"/>
  <c r="S241" i="39"/>
  <c r="M250" i="39"/>
  <c r="N252" i="39"/>
  <c r="O252" i="39" s="1"/>
  <c r="S255" i="39"/>
  <c r="I252" i="39"/>
  <c r="I264" i="39"/>
  <c r="I270" i="39"/>
  <c r="I273" i="39"/>
  <c r="N273" i="39"/>
  <c r="O273" i="39" s="1"/>
  <c r="I274" i="39"/>
  <c r="N276" i="39"/>
  <c r="O276" i="39" s="1"/>
  <c r="S285" i="39"/>
  <c r="M284" i="39"/>
  <c r="M296" i="39"/>
  <c r="S301" i="39"/>
  <c r="M300" i="39"/>
  <c r="N240" i="39"/>
  <c r="O240" i="39" s="1"/>
  <c r="I240" i="39"/>
  <c r="N254" i="39"/>
  <c r="O254" i="39" s="1"/>
  <c r="S257" i="39"/>
  <c r="I254" i="39"/>
  <c r="M270" i="39"/>
  <c r="S243" i="39"/>
  <c r="N246" i="39"/>
  <c r="O246" i="39" s="1"/>
  <c r="S249" i="39"/>
  <c r="I246" i="39"/>
  <c r="N256" i="39"/>
  <c r="O256" i="39" s="1"/>
  <c r="I256" i="39"/>
  <c r="N260" i="39"/>
  <c r="O260" i="39" s="1"/>
  <c r="S307" i="39"/>
  <c r="M306" i="39"/>
  <c r="I206" i="39"/>
  <c r="N208" i="39"/>
  <c r="O208" i="39" s="1"/>
  <c r="S217" i="39"/>
  <c r="I222" i="39"/>
  <c r="N224" i="39"/>
  <c r="O224" i="39" s="1"/>
  <c r="N236" i="39"/>
  <c r="O236" i="39" s="1"/>
  <c r="I236" i="39"/>
  <c r="I241" i="39"/>
  <c r="N251" i="39"/>
  <c r="O251" i="39" s="1"/>
  <c r="M253" i="39"/>
  <c r="I257" i="39"/>
  <c r="N258" i="39"/>
  <c r="O258" i="39" s="1"/>
  <c r="I258" i="39"/>
  <c r="I260" i="39"/>
  <c r="I261" i="39"/>
  <c r="S264" i="39"/>
  <c r="I262" i="39"/>
  <c r="N261" i="39"/>
  <c r="O261" i="39" s="1"/>
  <c r="N263" i="39"/>
  <c r="O263" i="39" s="1"/>
  <c r="M269" i="39"/>
  <c r="I281" i="39"/>
  <c r="N281" i="39"/>
  <c r="O281" i="39" s="1"/>
  <c r="I282" i="39"/>
  <c r="S284" i="39"/>
  <c r="M286" i="39"/>
  <c r="M287" i="39"/>
  <c r="S298" i="39"/>
  <c r="N306" i="39"/>
  <c r="O306" i="39" s="1"/>
  <c r="N322" i="39"/>
  <c r="O322" i="39" s="1"/>
  <c r="S317" i="39"/>
  <c r="N314" i="39"/>
  <c r="O314" i="39" s="1"/>
  <c r="I314" i="39"/>
  <c r="I322" i="39"/>
  <c r="S265" i="39"/>
  <c r="M264" i="39"/>
  <c r="S270" i="39"/>
  <c r="S273" i="39"/>
  <c r="M272" i="39"/>
  <c r="S278" i="39"/>
  <c r="M280" i="39"/>
  <c r="M290" i="39"/>
  <c r="M291" i="39"/>
  <c r="I292" i="39"/>
  <c r="S316" i="39"/>
  <c r="N313" i="39"/>
  <c r="O313" i="39" s="1"/>
  <c r="N290" i="39"/>
  <c r="O290" i="39" s="1"/>
  <c r="N291" i="39"/>
  <c r="O291" i="39" s="1"/>
  <c r="N294" i="39"/>
  <c r="O294" i="39" s="1"/>
  <c r="I295" i="39"/>
  <c r="I299" i="39"/>
  <c r="S304" i="39"/>
  <c r="N301" i="39"/>
  <c r="O301" i="39" s="1"/>
  <c r="I302" i="39"/>
  <c r="S306" i="39"/>
  <c r="I313" i="39"/>
  <c r="I259" i="39"/>
  <c r="M266" i="39"/>
  <c r="S275" i="39"/>
  <c r="M274" i="39"/>
  <c r="M282" i="39"/>
  <c r="M295" i="39"/>
  <c r="S296" i="39"/>
  <c r="N297" i="39"/>
  <c r="O297" i="39" s="1"/>
  <c r="N298" i="39"/>
  <c r="O298" i="39" s="1"/>
  <c r="I298" i="39"/>
  <c r="I301" i="39"/>
  <c r="I312" i="39"/>
  <c r="N311" i="39"/>
  <c r="O311" i="39" s="1"/>
  <c r="I311" i="39"/>
  <c r="S314" i="39"/>
  <c r="S321" i="39"/>
  <c r="I319" i="39"/>
  <c r="N318" i="39"/>
  <c r="O318" i="39" s="1"/>
  <c r="I318" i="39"/>
  <c r="S322" i="39"/>
  <c r="M322" i="39"/>
  <c r="N321" i="39"/>
  <c r="O321" i="39" s="1"/>
  <c r="M321" i="39"/>
  <c r="I269" i="39"/>
  <c r="I277" i="39"/>
  <c r="M283" i="39"/>
  <c r="I285" i="39"/>
  <c r="I286" i="39"/>
  <c r="S295" i="39"/>
  <c r="M294" i="39"/>
  <c r="N295" i="39"/>
  <c r="O295" i="39" s="1"/>
  <c r="I296" i="39"/>
  <c r="I297" i="39"/>
  <c r="S299" i="39"/>
  <c r="M298" i="39"/>
  <c r="M299" i="39"/>
  <c r="M307" i="39"/>
  <c r="N310" i="39"/>
  <c r="O310" i="39" s="1"/>
  <c r="M311" i="39"/>
  <c r="S312" i="39"/>
  <c r="M312" i="39"/>
  <c r="M320" i="39"/>
  <c r="S320" i="39"/>
  <c r="M288" i="39"/>
  <c r="M304" i="39"/>
  <c r="M318" i="39"/>
  <c r="S293" i="39"/>
  <c r="M292" i="39"/>
  <c r="S309" i="39"/>
  <c r="M308" i="39"/>
  <c r="M302" i="39"/>
  <c r="N320" i="39"/>
  <c r="O320" i="39" s="1"/>
  <c r="S319" i="39"/>
  <c r="M314" i="39"/>
  <c r="M316" i="39"/>
  <c r="M4" i="4"/>
  <c r="M3" i="4"/>
  <c r="M2" i="4"/>
  <c r="M1" i="4"/>
  <c r="K4" i="4"/>
  <c r="K2" i="4"/>
  <c r="K1" i="4"/>
  <c r="E115" i="5"/>
  <c r="E43" i="5"/>
  <c r="E207" i="5"/>
  <c r="H443" i="4"/>
  <c r="H442" i="4"/>
  <c r="H441" i="4"/>
  <c r="H436" i="4"/>
  <c r="H434" i="4"/>
  <c r="H433" i="4"/>
  <c r="H432" i="4"/>
  <c r="H431" i="4"/>
  <c r="H430" i="4"/>
  <c r="H429" i="4"/>
  <c r="H427" i="4"/>
  <c r="H424" i="4"/>
  <c r="H418" i="4"/>
  <c r="H417" i="4"/>
  <c r="H416" i="4"/>
  <c r="H414" i="4"/>
  <c r="H413" i="4"/>
  <c r="H412" i="4"/>
  <c r="H411" i="4"/>
  <c r="H410" i="4"/>
  <c r="H408" i="4"/>
  <c r="H404" i="4"/>
  <c r="H401" i="4"/>
  <c r="B107" i="22" l="1"/>
  <c r="I106" i="4"/>
  <c r="B29" i="22"/>
  <c r="I28" i="4"/>
  <c r="B127" i="22"/>
  <c r="I126" i="4"/>
  <c r="B206" i="22"/>
  <c r="I205" i="4"/>
  <c r="B48" i="22"/>
  <c r="I47" i="4"/>
  <c r="B70" i="22"/>
  <c r="I69" i="4"/>
  <c r="B266" i="22"/>
  <c r="I265" i="4"/>
  <c r="B193" i="22"/>
  <c r="I192" i="4"/>
  <c r="B130" i="22"/>
  <c r="I129" i="4"/>
  <c r="B219" i="22"/>
  <c r="I218" i="4"/>
  <c r="B91" i="22"/>
  <c r="I90" i="4"/>
  <c r="B236" i="22"/>
  <c r="I235" i="4"/>
  <c r="B272" i="22"/>
  <c r="I271" i="4"/>
  <c r="B309" i="22"/>
  <c r="I308" i="4"/>
  <c r="B273" i="22"/>
  <c r="I272" i="4"/>
  <c r="B150" i="22"/>
  <c r="I149" i="4"/>
  <c r="B299" i="22"/>
  <c r="I298" i="4"/>
  <c r="B38" i="22"/>
  <c r="I37" i="4"/>
  <c r="B204" i="22"/>
  <c r="I203" i="4"/>
  <c r="B99" i="22"/>
  <c r="I98" i="4"/>
  <c r="B249" i="22"/>
  <c r="I248" i="4"/>
  <c r="B185" i="22"/>
  <c r="I184" i="4"/>
  <c r="B19" i="22"/>
  <c r="I18" i="4"/>
  <c r="B275" i="22"/>
  <c r="I274" i="4"/>
  <c r="B211" i="22"/>
  <c r="I210" i="4"/>
  <c r="B8" i="22"/>
  <c r="I7" i="4"/>
  <c r="B20" i="22"/>
  <c r="I19" i="4"/>
  <c r="B196" i="22"/>
  <c r="I195" i="4"/>
  <c r="B200" i="22"/>
  <c r="I199" i="4"/>
  <c r="B237" i="22"/>
  <c r="I236" i="4"/>
  <c r="B59" i="22"/>
  <c r="I58" i="4"/>
  <c r="B228" i="22"/>
  <c r="I227" i="4"/>
  <c r="B28" i="22"/>
  <c r="I27" i="4"/>
  <c r="B31" i="22"/>
  <c r="I30" i="4"/>
  <c r="B305" i="22"/>
  <c r="I304" i="4"/>
  <c r="B177" i="22"/>
  <c r="I176" i="4"/>
  <c r="B113" i="22"/>
  <c r="I112" i="4"/>
  <c r="B182" i="22"/>
  <c r="I181" i="4"/>
  <c r="B118" i="22"/>
  <c r="I117" i="4"/>
  <c r="B282" i="22"/>
  <c r="I281" i="4"/>
  <c r="B16" i="22"/>
  <c r="I15" i="4"/>
  <c r="B192" i="22"/>
  <c r="I191" i="4"/>
  <c r="B18" i="22"/>
  <c r="I17" i="4"/>
  <c r="B231" i="22"/>
  <c r="I230" i="4"/>
  <c r="B288" i="22"/>
  <c r="I287" i="4"/>
  <c r="B55" i="22"/>
  <c r="I54" i="4"/>
  <c r="B65" i="22"/>
  <c r="I64" i="4"/>
  <c r="B297" i="22"/>
  <c r="I296" i="4"/>
  <c r="B169" i="22"/>
  <c r="I168" i="4"/>
  <c r="B105" i="22"/>
  <c r="I104" i="4"/>
  <c r="B10" i="22"/>
  <c r="I9" i="4"/>
  <c r="B302" i="22"/>
  <c r="I301" i="4"/>
  <c r="B6" i="22"/>
  <c r="I5" i="4"/>
  <c r="B184" i="22"/>
  <c r="I183" i="4"/>
  <c r="B234" i="22"/>
  <c r="I233" i="4"/>
  <c r="B162" i="22"/>
  <c r="I161" i="4"/>
  <c r="B160" i="22"/>
  <c r="I159" i="4"/>
  <c r="B95" i="22"/>
  <c r="I94" i="4"/>
  <c r="B82" i="22"/>
  <c r="I81" i="4"/>
  <c r="B253" i="22"/>
  <c r="I252" i="4"/>
  <c r="B39" i="22"/>
  <c r="I38" i="4"/>
  <c r="B303" i="22"/>
  <c r="I302" i="4"/>
  <c r="B102" i="22"/>
  <c r="I101" i="4"/>
  <c r="B252" i="22"/>
  <c r="I251" i="4"/>
  <c r="B315" i="22"/>
  <c r="I314" i="4"/>
  <c r="B175" i="22"/>
  <c r="I174" i="4"/>
  <c r="B32" i="22"/>
  <c r="I31" i="4"/>
  <c r="B261" i="22"/>
  <c r="I260" i="4"/>
  <c r="B133" i="22"/>
  <c r="I132" i="4"/>
  <c r="B35" i="22"/>
  <c r="I34" i="4"/>
  <c r="B151" i="22"/>
  <c r="I150" i="4"/>
  <c r="B244" i="22"/>
  <c r="I243" i="4"/>
  <c r="B158" i="22"/>
  <c r="I157" i="4"/>
  <c r="B212" i="22"/>
  <c r="I211" i="4"/>
  <c r="B179" i="22"/>
  <c r="I178" i="4"/>
  <c r="B56" i="22"/>
  <c r="I55" i="4"/>
  <c r="B114" i="22"/>
  <c r="I113" i="4"/>
  <c r="B232" i="22"/>
  <c r="I231" i="4"/>
  <c r="B104" i="22"/>
  <c r="I103" i="4"/>
  <c r="B269" i="22"/>
  <c r="I268" i="4"/>
  <c r="B205" i="22"/>
  <c r="I204" i="4"/>
  <c r="I1" i="4"/>
  <c r="B67" i="22"/>
  <c r="I254" i="4"/>
  <c r="B83" i="22"/>
  <c r="B263" i="22"/>
  <c r="I39" i="4"/>
  <c r="B40" i="22"/>
  <c r="I21" i="4"/>
  <c r="B22" i="22"/>
  <c r="B194" i="22"/>
  <c r="B24" i="22"/>
  <c r="B117" i="22"/>
  <c r="I249" i="4"/>
  <c r="B250" i="22"/>
  <c r="B79" i="22"/>
  <c r="B13" i="22"/>
  <c r="B78" i="22"/>
  <c r="B183" i="22"/>
  <c r="I123" i="4"/>
  <c r="B124" i="22"/>
  <c r="B276" i="22"/>
  <c r="I263" i="4"/>
  <c r="B264" i="22"/>
  <c r="I216" i="4"/>
  <c r="B181" i="22"/>
  <c r="I49" i="4"/>
  <c r="B50" i="22"/>
  <c r="I84" i="4"/>
  <c r="B85" i="22"/>
  <c r="I40" i="4"/>
  <c r="B41" i="22"/>
  <c r="I79" i="4"/>
  <c r="B80" i="22"/>
  <c r="I114" i="4"/>
  <c r="B115" i="22"/>
  <c r="I105" i="4"/>
  <c r="B106" i="22"/>
  <c r="I42" i="4"/>
  <c r="B43" i="22"/>
  <c r="I65" i="4"/>
  <c r="B66" i="22"/>
  <c r="I109" i="4"/>
  <c r="B110" i="22"/>
  <c r="I53" i="4"/>
  <c r="B54" i="22"/>
  <c r="I88" i="4"/>
  <c r="B89" i="22"/>
  <c r="I20" i="4"/>
  <c r="B21" i="22"/>
  <c r="I87" i="4"/>
  <c r="B88" i="22"/>
  <c r="B53" i="22"/>
  <c r="I52" i="4"/>
  <c r="I76" i="4"/>
  <c r="B77" i="22"/>
  <c r="B301" i="22"/>
  <c r="I300" i="4"/>
  <c r="I110" i="4"/>
  <c r="B111" i="22"/>
  <c r="B121" i="22"/>
  <c r="I151" i="4"/>
  <c r="B152" i="22"/>
  <c r="I144" i="4"/>
  <c r="B145" i="22"/>
  <c r="I158" i="4"/>
  <c r="B159" i="22"/>
  <c r="I140" i="4"/>
  <c r="B141" i="22"/>
  <c r="I310" i="4"/>
  <c r="B311" i="22"/>
  <c r="B222" i="22"/>
  <c r="I221" i="4"/>
  <c r="I189" i="4"/>
  <c r="B190" i="22"/>
  <c r="I188" i="4"/>
  <c r="B189" i="22"/>
  <c r="I286" i="4"/>
  <c r="B287" i="22"/>
  <c r="I145" i="4"/>
  <c r="B146" i="22"/>
  <c r="B220" i="22"/>
  <c r="B148" i="22"/>
  <c r="I147" i="4"/>
  <c r="I152" i="4"/>
  <c r="I154" i="4"/>
  <c r="I241" i="4"/>
  <c r="B242" i="22"/>
  <c r="B52" i="22"/>
  <c r="I51" i="4"/>
  <c r="I289" i="4"/>
  <c r="B290" i="22"/>
  <c r="I277" i="4"/>
  <c r="B278" i="22"/>
  <c r="I26" i="4"/>
  <c r="B27" i="22"/>
  <c r="I290" i="4"/>
  <c r="B291" i="22"/>
  <c r="I166" i="4"/>
  <c r="B167" i="22"/>
  <c r="I16" i="4"/>
  <c r="B17" i="22"/>
  <c r="B197" i="22"/>
  <c r="I196" i="4"/>
  <c r="I190" i="4"/>
  <c r="B191" i="22"/>
  <c r="I91" i="4"/>
  <c r="B92" i="22"/>
  <c r="I60" i="4"/>
  <c r="B61" i="22"/>
  <c r="B268" i="22"/>
  <c r="I267" i="4"/>
  <c r="I194" i="4"/>
  <c r="B195" i="22"/>
  <c r="B33" i="22"/>
  <c r="I32" i="4"/>
  <c r="I25" i="4"/>
  <c r="B26" i="22"/>
  <c r="B140" i="22"/>
  <c r="I139" i="4"/>
  <c r="B225" i="22"/>
  <c r="I224" i="4"/>
  <c r="I136" i="4"/>
  <c r="B137" i="22"/>
  <c r="I278" i="4"/>
  <c r="B279" i="22"/>
  <c r="I213" i="4"/>
  <c r="B214" i="22"/>
  <c r="I97" i="4"/>
  <c r="B98" i="22"/>
  <c r="I266" i="4"/>
  <c r="B267" i="22"/>
  <c r="I299" i="4"/>
  <c r="B300" i="22"/>
  <c r="B210" i="22"/>
  <c r="I209" i="4"/>
  <c r="I220" i="4"/>
  <c r="B221" i="22"/>
  <c r="I124" i="4"/>
  <c r="B125" i="22"/>
  <c r="I279" i="4"/>
  <c r="B280" i="22"/>
  <c r="B229" i="22"/>
  <c r="I228" i="4"/>
  <c r="I294" i="4"/>
  <c r="B295" i="22"/>
  <c r="I41" i="4"/>
  <c r="B42" i="22"/>
  <c r="I22" i="4"/>
  <c r="B23" i="22"/>
  <c r="I173" i="4"/>
  <c r="B174" i="22"/>
  <c r="I107" i="4"/>
  <c r="B108" i="22"/>
  <c r="B44" i="22"/>
  <c r="I43" i="4"/>
  <c r="I29" i="4"/>
  <c r="B30" i="22"/>
  <c r="I127" i="4"/>
  <c r="B128" i="22"/>
  <c r="I33" i="4"/>
  <c r="B34" i="22"/>
  <c r="I73" i="4"/>
  <c r="B74" i="22"/>
  <c r="I214" i="4"/>
  <c r="B259" i="22"/>
  <c r="B136" i="22"/>
  <c r="B25" i="22"/>
  <c r="B172" i="22"/>
  <c r="B132" i="22"/>
  <c r="B289" i="22"/>
  <c r="B47" i="22"/>
  <c r="I244" i="4"/>
  <c r="B156" i="22"/>
  <c r="B72" i="22"/>
  <c r="B306" i="22"/>
  <c r="B286" i="22"/>
  <c r="B135" i="22"/>
  <c r="B265" i="22"/>
  <c r="I295" i="4"/>
  <c r="B75" i="22"/>
  <c r="B248" i="22"/>
  <c r="B254" i="22"/>
  <c r="B143" i="22"/>
  <c r="B161" i="22"/>
  <c r="B15" i="22"/>
  <c r="I284" i="4"/>
  <c r="I250" i="4"/>
  <c r="I167" i="4"/>
  <c r="B12" i="22"/>
  <c r="B69" i="22"/>
  <c r="B57" i="22"/>
  <c r="B147" i="22"/>
  <c r="B258" i="22"/>
  <c r="I208" i="4"/>
  <c r="S23" i="39"/>
  <c r="B318" i="22"/>
  <c r="S288" i="39"/>
  <c r="S305" i="39"/>
  <c r="S224" i="39"/>
  <c r="S182" i="39"/>
  <c r="S210" i="39"/>
  <c r="S203" i="39"/>
  <c r="S303" i="39"/>
  <c r="S237" i="39"/>
  <c r="S212" i="39"/>
  <c r="S221" i="39"/>
  <c r="S166" i="39"/>
  <c r="S71" i="39"/>
  <c r="S70" i="39"/>
  <c r="S33" i="39"/>
  <c r="S302" i="39"/>
  <c r="S263" i="39"/>
  <c r="S271" i="39"/>
  <c r="S240" i="39"/>
  <c r="S164" i="39"/>
  <c r="S148" i="39"/>
  <c r="S139" i="39"/>
  <c r="S147" i="39"/>
  <c r="S95" i="39"/>
  <c r="S103" i="39"/>
  <c r="S63" i="39"/>
  <c r="S279" i="39"/>
  <c r="S268" i="39"/>
  <c r="S269" i="39"/>
  <c r="S277" i="39"/>
  <c r="S215" i="39"/>
  <c r="S226" i="39"/>
  <c r="S197" i="39"/>
  <c r="S193" i="39"/>
  <c r="S181" i="39"/>
  <c r="S167" i="39"/>
  <c r="S162" i="39"/>
  <c r="S155" i="39"/>
  <c r="S171" i="39"/>
  <c r="S185" i="39"/>
  <c r="S172" i="39"/>
  <c r="S149" i="39"/>
  <c r="S136" i="39"/>
  <c r="S109" i="39"/>
  <c r="S105" i="39"/>
  <c r="S90" i="39"/>
  <c r="S41" i="39"/>
  <c r="S58" i="39"/>
  <c r="S267" i="39"/>
  <c r="S135" i="39"/>
  <c r="S287" i="39"/>
  <c r="S291" i="39"/>
  <c r="S158" i="39"/>
  <c r="S313" i="39"/>
  <c r="S281" i="39"/>
  <c r="S283" i="39"/>
  <c r="S297" i="39"/>
  <c r="S72" i="39"/>
  <c r="S289" i="39"/>
  <c r="S219" i="39"/>
  <c r="S151" i="39"/>
  <c r="D11" i="22"/>
  <c r="D325" i="22"/>
  <c r="E325" i="22"/>
  <c r="C325" i="22"/>
  <c r="D324" i="22"/>
  <c r="E324" i="22"/>
  <c r="C324" i="22"/>
  <c r="D323" i="22"/>
  <c r="E323" i="22"/>
  <c r="C323" i="22"/>
  <c r="D322" i="22"/>
  <c r="E322" i="22"/>
  <c r="C322" i="22"/>
  <c r="D321" i="22"/>
  <c r="E321" i="22"/>
  <c r="C321" i="22"/>
  <c r="D320" i="22"/>
  <c r="E320" i="22"/>
  <c r="C320" i="22"/>
  <c r="D319" i="22"/>
  <c r="E319" i="22"/>
  <c r="C319" i="22"/>
  <c r="D318" i="22"/>
  <c r="E318" i="22"/>
  <c r="C318" i="22"/>
  <c r="D317" i="22"/>
  <c r="E317" i="22"/>
  <c r="C317" i="22"/>
  <c r="D316" i="22"/>
  <c r="E316" i="22"/>
  <c r="C316" i="22"/>
  <c r="D315" i="22"/>
  <c r="E315" i="22"/>
  <c r="C315" i="22"/>
  <c r="D314" i="22"/>
  <c r="E314" i="22"/>
  <c r="C314" i="22"/>
  <c r="D313" i="22"/>
  <c r="E313" i="22"/>
  <c r="C313" i="22"/>
  <c r="D312" i="22"/>
  <c r="E312" i="22"/>
  <c r="C312" i="22"/>
  <c r="D311" i="22"/>
  <c r="E311" i="22"/>
  <c r="C311" i="22"/>
  <c r="D310" i="22"/>
  <c r="E310" i="22"/>
  <c r="C310" i="22"/>
  <c r="D309" i="22"/>
  <c r="E309" i="22"/>
  <c r="C309" i="22"/>
  <c r="D308" i="22"/>
  <c r="E308" i="22"/>
  <c r="C308" i="22"/>
  <c r="D307" i="22"/>
  <c r="E307" i="22"/>
  <c r="C307" i="22"/>
  <c r="D306" i="22"/>
  <c r="E306" i="22"/>
  <c r="C306" i="22"/>
  <c r="D305" i="22"/>
  <c r="E305" i="22"/>
  <c r="C305" i="22"/>
  <c r="D304" i="22"/>
  <c r="E304" i="22"/>
  <c r="C304" i="22"/>
  <c r="D303" i="22"/>
  <c r="E303" i="22"/>
  <c r="C303" i="22"/>
  <c r="D302" i="22"/>
  <c r="E302" i="22"/>
  <c r="C302" i="22"/>
  <c r="D301" i="22"/>
  <c r="E301" i="22"/>
  <c r="C301" i="22"/>
  <c r="D300" i="22"/>
  <c r="E300" i="22"/>
  <c r="C300" i="22"/>
  <c r="D299" i="22"/>
  <c r="E299" i="22"/>
  <c r="C299" i="22"/>
  <c r="D298" i="22"/>
  <c r="E298" i="22"/>
  <c r="C298" i="22"/>
  <c r="D297" i="22"/>
  <c r="E297" i="22"/>
  <c r="C297" i="22"/>
  <c r="D296" i="22"/>
  <c r="E296" i="22"/>
  <c r="C296" i="22"/>
  <c r="D295" i="22"/>
  <c r="E295" i="22"/>
  <c r="C295" i="22"/>
  <c r="D294" i="22"/>
  <c r="E294" i="22"/>
  <c r="C294" i="22"/>
  <c r="D293" i="22"/>
  <c r="E293" i="22"/>
  <c r="C293" i="22"/>
  <c r="D292" i="22"/>
  <c r="E292" i="22"/>
  <c r="C292" i="22"/>
  <c r="D291" i="22"/>
  <c r="E291" i="22"/>
  <c r="C291" i="22"/>
  <c r="D290" i="22"/>
  <c r="E290" i="22"/>
  <c r="C290" i="22"/>
  <c r="D289" i="22"/>
  <c r="E289" i="22"/>
  <c r="C289" i="22"/>
  <c r="D288" i="22"/>
  <c r="E288" i="22"/>
  <c r="C288" i="22"/>
  <c r="D287" i="22"/>
  <c r="E287" i="22"/>
  <c r="C287" i="22"/>
  <c r="D286" i="22"/>
  <c r="E286" i="22"/>
  <c r="C286" i="22"/>
  <c r="D285" i="22"/>
  <c r="E285" i="22"/>
  <c r="C285" i="22"/>
  <c r="D284" i="22"/>
  <c r="E284" i="22"/>
  <c r="C284" i="22"/>
  <c r="D283" i="22"/>
  <c r="E283" i="22"/>
  <c r="C283" i="22"/>
  <c r="D282" i="22"/>
  <c r="E282" i="22"/>
  <c r="C282" i="22"/>
  <c r="D281" i="22"/>
  <c r="E281" i="22"/>
  <c r="C281" i="22"/>
  <c r="D280" i="22"/>
  <c r="E280" i="22"/>
  <c r="C280" i="22"/>
  <c r="D279" i="22"/>
  <c r="E279" i="22"/>
  <c r="C279" i="22"/>
  <c r="D278" i="22"/>
  <c r="E278" i="22"/>
  <c r="C278" i="22"/>
  <c r="D277" i="22"/>
  <c r="E277" i="22"/>
  <c r="C277" i="22"/>
  <c r="D276" i="22"/>
  <c r="E276" i="22"/>
  <c r="C276" i="22"/>
  <c r="D275" i="22"/>
  <c r="E275" i="22"/>
  <c r="C275" i="22"/>
  <c r="D274" i="22"/>
  <c r="E274" i="22"/>
  <c r="C274" i="22"/>
  <c r="D273" i="22"/>
  <c r="E273" i="22"/>
  <c r="C273" i="22"/>
  <c r="D272" i="22"/>
  <c r="E272" i="22"/>
  <c r="C272" i="22"/>
  <c r="D271" i="22"/>
  <c r="E271" i="22"/>
  <c r="C271" i="22"/>
  <c r="D270" i="22"/>
  <c r="E270" i="22"/>
  <c r="C270" i="22"/>
  <c r="D269" i="22"/>
  <c r="E269" i="22"/>
  <c r="C269" i="22"/>
  <c r="D268" i="22"/>
  <c r="E268" i="22"/>
  <c r="C268" i="22"/>
  <c r="D267" i="22"/>
  <c r="E267" i="22"/>
  <c r="C267" i="22"/>
  <c r="D266" i="22"/>
  <c r="E266" i="22"/>
  <c r="C266" i="22"/>
  <c r="D265" i="22"/>
  <c r="E265" i="22"/>
  <c r="C265" i="22"/>
  <c r="D264" i="22"/>
  <c r="E264" i="22"/>
  <c r="C264" i="22"/>
  <c r="D263" i="22"/>
  <c r="E263" i="22"/>
  <c r="C263" i="22"/>
  <c r="D262" i="22"/>
  <c r="E262" i="22"/>
  <c r="C262" i="22"/>
  <c r="D261" i="22"/>
  <c r="E261" i="22"/>
  <c r="C261" i="22"/>
  <c r="D260" i="22"/>
  <c r="E260" i="22"/>
  <c r="C260" i="22"/>
  <c r="D259" i="22"/>
  <c r="E259" i="22"/>
  <c r="C259" i="22"/>
  <c r="D258" i="22"/>
  <c r="E258" i="22"/>
  <c r="C258" i="22"/>
  <c r="D257" i="22"/>
  <c r="E257" i="22"/>
  <c r="C257" i="22"/>
  <c r="D256" i="22"/>
  <c r="E256" i="22"/>
  <c r="C256" i="22"/>
  <c r="D255" i="22"/>
  <c r="E255" i="22"/>
  <c r="C255" i="22"/>
  <c r="D254" i="22"/>
  <c r="E254" i="22"/>
  <c r="C254" i="22"/>
  <c r="D253" i="22"/>
  <c r="E253" i="22"/>
  <c r="C253" i="22"/>
  <c r="D252" i="22"/>
  <c r="E252" i="22"/>
  <c r="C252" i="22"/>
  <c r="D251" i="22"/>
  <c r="E251" i="22"/>
  <c r="C251" i="22"/>
  <c r="D250" i="22"/>
  <c r="E250" i="22"/>
  <c r="C250" i="22"/>
  <c r="D249" i="22"/>
  <c r="E249" i="22"/>
  <c r="C249" i="22"/>
  <c r="D248" i="22"/>
  <c r="E248" i="22"/>
  <c r="C248" i="22"/>
  <c r="D247" i="22"/>
  <c r="E247" i="22"/>
  <c r="C247" i="22"/>
  <c r="D246" i="22"/>
  <c r="E246" i="22"/>
  <c r="C246" i="22"/>
  <c r="D245" i="22"/>
  <c r="E245" i="22"/>
  <c r="C245" i="22"/>
  <c r="D244" i="22"/>
  <c r="E244" i="22"/>
  <c r="C244" i="22"/>
  <c r="D243" i="22"/>
  <c r="E243" i="22"/>
  <c r="C243" i="22"/>
  <c r="D242" i="22"/>
  <c r="E242" i="22"/>
  <c r="C242" i="22"/>
  <c r="D241" i="22"/>
  <c r="E241" i="22"/>
  <c r="C241" i="22"/>
  <c r="D240" i="22"/>
  <c r="E240" i="22"/>
  <c r="C240" i="22"/>
  <c r="D239" i="22"/>
  <c r="E239" i="22"/>
  <c r="C239" i="22"/>
  <c r="D238" i="22"/>
  <c r="E238" i="22"/>
  <c r="C238" i="22"/>
  <c r="D237" i="22"/>
  <c r="E237" i="22"/>
  <c r="C237" i="22"/>
  <c r="D236" i="22"/>
  <c r="E236" i="22"/>
  <c r="C236" i="22"/>
  <c r="D235" i="22"/>
  <c r="E235" i="22"/>
  <c r="C235" i="22"/>
  <c r="D234" i="22"/>
  <c r="E234" i="22"/>
  <c r="C234" i="22"/>
  <c r="D233" i="22"/>
  <c r="E233" i="22"/>
  <c r="C233" i="22"/>
  <c r="D232" i="22"/>
  <c r="E232" i="22"/>
  <c r="C232" i="22"/>
  <c r="D231" i="22"/>
  <c r="E231" i="22"/>
  <c r="C231" i="22"/>
  <c r="D230" i="22"/>
  <c r="E230" i="22"/>
  <c r="C230" i="22"/>
  <c r="D229" i="22"/>
  <c r="E229" i="22"/>
  <c r="C229" i="22"/>
  <c r="D228" i="22"/>
  <c r="E228" i="22"/>
  <c r="C228" i="22"/>
  <c r="D227" i="22"/>
  <c r="E227" i="22"/>
  <c r="C227" i="22"/>
  <c r="D226" i="22"/>
  <c r="E226" i="22"/>
  <c r="C226" i="22"/>
  <c r="D225" i="22"/>
  <c r="E225" i="22"/>
  <c r="C225" i="22"/>
  <c r="D224" i="22"/>
  <c r="E224" i="22"/>
  <c r="C224" i="22"/>
  <c r="D223" i="22"/>
  <c r="E223" i="22"/>
  <c r="C223" i="22"/>
  <c r="D222" i="22"/>
  <c r="E222" i="22"/>
  <c r="C222" i="22"/>
  <c r="D221" i="22"/>
  <c r="E221" i="22"/>
  <c r="C221" i="22"/>
  <c r="D220" i="22"/>
  <c r="E220" i="22"/>
  <c r="C220" i="22"/>
  <c r="D219" i="22"/>
  <c r="E219" i="22"/>
  <c r="C219" i="22"/>
  <c r="D218" i="22"/>
  <c r="E218" i="22"/>
  <c r="C218" i="22"/>
  <c r="D217" i="22"/>
  <c r="E217" i="22"/>
  <c r="C217" i="22"/>
  <c r="D216" i="22"/>
  <c r="E216" i="22"/>
  <c r="C216" i="22"/>
  <c r="D215" i="22"/>
  <c r="E215" i="22"/>
  <c r="C215" i="22"/>
  <c r="D214" i="22"/>
  <c r="E214" i="22"/>
  <c r="C214" i="22"/>
  <c r="D213" i="22"/>
  <c r="E213" i="22"/>
  <c r="C213" i="22"/>
  <c r="D212" i="22"/>
  <c r="E212" i="22"/>
  <c r="C212" i="22"/>
  <c r="D211" i="22"/>
  <c r="E211" i="22"/>
  <c r="C211" i="22"/>
  <c r="D210" i="22"/>
  <c r="E210" i="22"/>
  <c r="C210" i="22"/>
  <c r="D209" i="22"/>
  <c r="E209" i="22"/>
  <c r="C209" i="22"/>
  <c r="D208" i="22"/>
  <c r="E208" i="22"/>
  <c r="C208" i="22"/>
  <c r="D207" i="22"/>
  <c r="E207" i="22"/>
  <c r="C207" i="22"/>
  <c r="D206" i="22"/>
  <c r="E206" i="22"/>
  <c r="C206" i="22"/>
  <c r="D205" i="22"/>
  <c r="E205" i="22"/>
  <c r="C205" i="22"/>
  <c r="D204" i="22"/>
  <c r="E204" i="22"/>
  <c r="C204" i="22"/>
  <c r="D203" i="22"/>
  <c r="E203" i="22"/>
  <c r="C203" i="22"/>
  <c r="D202" i="22"/>
  <c r="E202" i="22"/>
  <c r="C202" i="22"/>
  <c r="D201" i="22"/>
  <c r="E201" i="22"/>
  <c r="C201" i="22"/>
  <c r="D200" i="22"/>
  <c r="E200" i="22"/>
  <c r="C200" i="22"/>
  <c r="D199" i="22"/>
  <c r="E199" i="22"/>
  <c r="C199" i="22"/>
  <c r="D198" i="22"/>
  <c r="E198" i="22"/>
  <c r="C198" i="22"/>
  <c r="D197" i="22"/>
  <c r="E197" i="22"/>
  <c r="C197" i="22"/>
  <c r="D196" i="22"/>
  <c r="E196" i="22"/>
  <c r="C196" i="22"/>
  <c r="D195" i="22"/>
  <c r="E195" i="22"/>
  <c r="C195" i="22"/>
  <c r="D194" i="22"/>
  <c r="E194" i="22"/>
  <c r="C194" i="22"/>
  <c r="D193" i="22"/>
  <c r="E193" i="22"/>
  <c r="C193" i="22"/>
  <c r="D192" i="22"/>
  <c r="E192" i="22"/>
  <c r="C192" i="22"/>
  <c r="D191" i="22"/>
  <c r="E191" i="22"/>
  <c r="C191" i="22"/>
  <c r="D190" i="22"/>
  <c r="E190" i="22"/>
  <c r="C190" i="22"/>
  <c r="D189" i="22"/>
  <c r="E189" i="22"/>
  <c r="C189" i="22"/>
  <c r="D188" i="22"/>
  <c r="E188" i="22"/>
  <c r="C188" i="22"/>
  <c r="D187" i="22"/>
  <c r="E187" i="22"/>
  <c r="C187" i="22"/>
  <c r="D186" i="22"/>
  <c r="E186" i="22"/>
  <c r="C186" i="22"/>
  <c r="D185" i="22"/>
  <c r="E185" i="22"/>
  <c r="C185" i="22"/>
  <c r="D184" i="22"/>
  <c r="E184" i="22"/>
  <c r="C184" i="22"/>
  <c r="D183" i="22"/>
  <c r="E183" i="22"/>
  <c r="C183" i="22"/>
  <c r="D182" i="22"/>
  <c r="E182" i="22"/>
  <c r="C182" i="22"/>
  <c r="D181" i="22"/>
  <c r="E181" i="22"/>
  <c r="C181" i="22"/>
  <c r="D180" i="22"/>
  <c r="E180" i="22"/>
  <c r="C180" i="22"/>
  <c r="D179" i="22"/>
  <c r="E179" i="22"/>
  <c r="C179" i="22"/>
  <c r="D178" i="22"/>
  <c r="E178" i="22"/>
  <c r="C178" i="22"/>
  <c r="D177" i="22"/>
  <c r="E177" i="22"/>
  <c r="C177" i="22"/>
  <c r="D176" i="22"/>
  <c r="E176" i="22"/>
  <c r="C176" i="22"/>
  <c r="D175" i="22"/>
  <c r="E175" i="22"/>
  <c r="C175" i="22"/>
  <c r="D174" i="22"/>
  <c r="E174" i="22"/>
  <c r="C174" i="22"/>
  <c r="D173" i="22"/>
  <c r="E173" i="22"/>
  <c r="C173" i="22"/>
  <c r="D172" i="22"/>
  <c r="E172" i="22"/>
  <c r="C172" i="22"/>
  <c r="D171" i="22"/>
  <c r="E171" i="22"/>
  <c r="C171" i="22"/>
  <c r="D170" i="22"/>
  <c r="E170" i="22"/>
  <c r="C170" i="22"/>
  <c r="D169" i="22"/>
  <c r="E169" i="22"/>
  <c r="C169" i="22"/>
  <c r="D168" i="22"/>
  <c r="E168" i="22"/>
  <c r="C168" i="22"/>
  <c r="D167" i="22"/>
  <c r="E167" i="22"/>
  <c r="C167" i="22"/>
  <c r="D166" i="22"/>
  <c r="E166" i="22"/>
  <c r="C166" i="22"/>
  <c r="D165" i="22"/>
  <c r="E165" i="22"/>
  <c r="C165" i="22"/>
  <c r="D164" i="22"/>
  <c r="E164" i="22"/>
  <c r="C164" i="22"/>
  <c r="D163" i="22"/>
  <c r="E163" i="22"/>
  <c r="C163" i="22"/>
  <c r="D162" i="22"/>
  <c r="E162" i="22"/>
  <c r="C162" i="22"/>
  <c r="D161" i="22"/>
  <c r="E161" i="22"/>
  <c r="C161" i="22"/>
  <c r="D160" i="22"/>
  <c r="E160" i="22"/>
  <c r="C160" i="22"/>
  <c r="D159" i="22"/>
  <c r="E159" i="22"/>
  <c r="C159" i="22"/>
  <c r="D158" i="22"/>
  <c r="E158" i="22"/>
  <c r="C158" i="22"/>
  <c r="D157" i="22"/>
  <c r="E157" i="22"/>
  <c r="C157" i="22"/>
  <c r="D156" i="22"/>
  <c r="E156" i="22"/>
  <c r="C156" i="22"/>
  <c r="D155" i="22"/>
  <c r="E155" i="22"/>
  <c r="C155" i="22"/>
  <c r="D154" i="22"/>
  <c r="E154" i="22"/>
  <c r="C154" i="22"/>
  <c r="D153" i="22"/>
  <c r="E153" i="22"/>
  <c r="C153" i="22"/>
  <c r="D152" i="22"/>
  <c r="E152" i="22"/>
  <c r="C152" i="22"/>
  <c r="D151" i="22"/>
  <c r="E151" i="22"/>
  <c r="C151" i="22"/>
  <c r="D150" i="22"/>
  <c r="E150" i="22"/>
  <c r="C150" i="22"/>
  <c r="D149" i="22"/>
  <c r="E149" i="22"/>
  <c r="C149" i="22"/>
  <c r="D148" i="22"/>
  <c r="E148" i="22"/>
  <c r="C148" i="22"/>
  <c r="D147" i="22"/>
  <c r="E147" i="22"/>
  <c r="C147" i="22"/>
  <c r="D146" i="22"/>
  <c r="E146" i="22"/>
  <c r="C146" i="22"/>
  <c r="D145" i="22"/>
  <c r="E145" i="22"/>
  <c r="C145" i="22"/>
  <c r="D144" i="22"/>
  <c r="E144" i="22"/>
  <c r="C144" i="22"/>
  <c r="D143" i="22"/>
  <c r="E143" i="22"/>
  <c r="C143" i="22"/>
  <c r="D142" i="22"/>
  <c r="E142" i="22"/>
  <c r="C142" i="22"/>
  <c r="D141" i="22"/>
  <c r="E141" i="22"/>
  <c r="C141" i="22"/>
  <c r="D140" i="22"/>
  <c r="E140" i="22"/>
  <c r="C140" i="22"/>
  <c r="D139" i="22"/>
  <c r="E139" i="22"/>
  <c r="C139" i="22"/>
  <c r="D138" i="22"/>
  <c r="E138" i="22"/>
  <c r="C138" i="22"/>
  <c r="D137" i="22"/>
  <c r="E137" i="22"/>
  <c r="C137" i="22"/>
  <c r="D136" i="22"/>
  <c r="E136" i="22"/>
  <c r="C136" i="22"/>
  <c r="D135" i="22"/>
  <c r="E135" i="22"/>
  <c r="C135" i="22"/>
  <c r="D134" i="22"/>
  <c r="E134" i="22"/>
  <c r="C134" i="22"/>
  <c r="D133" i="22"/>
  <c r="E133" i="22"/>
  <c r="C133" i="22"/>
  <c r="D132" i="22"/>
  <c r="E132" i="22"/>
  <c r="C132" i="22"/>
  <c r="D131" i="22"/>
  <c r="E131" i="22"/>
  <c r="C131" i="22"/>
  <c r="D130" i="22"/>
  <c r="E130" i="22"/>
  <c r="C130" i="22"/>
  <c r="D129" i="22"/>
  <c r="E129" i="22"/>
  <c r="C129" i="22"/>
  <c r="D128" i="22"/>
  <c r="E128" i="22"/>
  <c r="C128" i="22"/>
  <c r="D127" i="22"/>
  <c r="E127" i="22"/>
  <c r="C127" i="22"/>
  <c r="D126" i="22"/>
  <c r="E126" i="22"/>
  <c r="C126" i="22"/>
  <c r="D125" i="22"/>
  <c r="E125" i="22"/>
  <c r="C125" i="22"/>
  <c r="D124" i="22"/>
  <c r="E124" i="22"/>
  <c r="C124" i="22"/>
  <c r="D123" i="22"/>
  <c r="E123" i="22"/>
  <c r="C123" i="22"/>
  <c r="D122" i="22"/>
  <c r="E122" i="22"/>
  <c r="C122" i="22"/>
  <c r="D121" i="22"/>
  <c r="E121" i="22"/>
  <c r="C121" i="22"/>
  <c r="D120" i="22"/>
  <c r="E120" i="22"/>
  <c r="C120" i="22"/>
  <c r="D119" i="22"/>
  <c r="E119" i="22"/>
  <c r="C119" i="22"/>
  <c r="D118" i="22"/>
  <c r="E118" i="22"/>
  <c r="C118" i="22"/>
  <c r="D117" i="22"/>
  <c r="E117" i="22"/>
  <c r="C117" i="22"/>
  <c r="D116" i="22"/>
  <c r="E116" i="22"/>
  <c r="C116" i="22"/>
  <c r="D115" i="22"/>
  <c r="E115" i="22"/>
  <c r="C115" i="22"/>
  <c r="D114" i="22"/>
  <c r="E114" i="22"/>
  <c r="C114" i="22"/>
  <c r="D113" i="22"/>
  <c r="E113" i="22"/>
  <c r="C113" i="22"/>
  <c r="D112" i="22"/>
  <c r="E112" i="22"/>
  <c r="C112" i="22"/>
  <c r="D111" i="22"/>
  <c r="E111" i="22"/>
  <c r="C111" i="22"/>
  <c r="D110" i="22"/>
  <c r="E110" i="22"/>
  <c r="C110" i="22"/>
  <c r="D109" i="22"/>
  <c r="E109" i="22"/>
  <c r="C109" i="22"/>
  <c r="D108" i="22"/>
  <c r="E108" i="22"/>
  <c r="C108" i="22"/>
  <c r="D107" i="22"/>
  <c r="E107" i="22"/>
  <c r="C107" i="22"/>
  <c r="D106" i="22"/>
  <c r="E106" i="22"/>
  <c r="C106" i="22"/>
  <c r="D105" i="22"/>
  <c r="E105" i="22"/>
  <c r="C105" i="22"/>
  <c r="D104" i="22"/>
  <c r="E104" i="22"/>
  <c r="C104" i="22"/>
  <c r="D103" i="22"/>
  <c r="E103" i="22"/>
  <c r="C103" i="22"/>
  <c r="D102" i="22"/>
  <c r="E102" i="22"/>
  <c r="C102" i="22"/>
  <c r="D101" i="22"/>
  <c r="E101" i="22"/>
  <c r="C101" i="22"/>
  <c r="D100" i="22"/>
  <c r="E100" i="22"/>
  <c r="C100" i="22"/>
  <c r="D99" i="22"/>
  <c r="E99" i="22"/>
  <c r="C99" i="22"/>
  <c r="D98" i="22"/>
  <c r="E98" i="22"/>
  <c r="C98" i="22"/>
  <c r="D97" i="22"/>
  <c r="E97" i="22"/>
  <c r="C97" i="22"/>
  <c r="D96" i="22"/>
  <c r="E96" i="22"/>
  <c r="C96" i="22"/>
  <c r="D95" i="22"/>
  <c r="E95" i="22"/>
  <c r="C95" i="22"/>
  <c r="D94" i="22"/>
  <c r="E94" i="22"/>
  <c r="C94" i="22"/>
  <c r="D93" i="22"/>
  <c r="E93" i="22"/>
  <c r="C93" i="22"/>
  <c r="D92" i="22"/>
  <c r="E92" i="22"/>
  <c r="C92" i="22"/>
  <c r="D91" i="22"/>
  <c r="E91" i="22"/>
  <c r="C91" i="22"/>
  <c r="D90" i="22"/>
  <c r="E90" i="22"/>
  <c r="C90" i="22"/>
  <c r="D89" i="22"/>
  <c r="E89" i="22"/>
  <c r="C89" i="22"/>
  <c r="D88" i="22"/>
  <c r="E88" i="22"/>
  <c r="C88" i="22"/>
  <c r="D87" i="22"/>
  <c r="E87" i="22"/>
  <c r="C87" i="22"/>
  <c r="D86" i="22"/>
  <c r="E86" i="22"/>
  <c r="C86" i="22"/>
  <c r="D85" i="22"/>
  <c r="E85" i="22"/>
  <c r="C85" i="22"/>
  <c r="D84" i="22"/>
  <c r="E84" i="22"/>
  <c r="C84" i="22"/>
  <c r="D83" i="22"/>
  <c r="E83" i="22"/>
  <c r="C83" i="22"/>
  <c r="D82" i="22"/>
  <c r="E82" i="22"/>
  <c r="C82" i="22"/>
  <c r="D81" i="22"/>
  <c r="E81" i="22"/>
  <c r="C81" i="22"/>
  <c r="D80" i="22"/>
  <c r="E80" i="22"/>
  <c r="C80" i="22"/>
  <c r="D79" i="22"/>
  <c r="E79" i="22"/>
  <c r="C79" i="22"/>
  <c r="D78" i="22"/>
  <c r="E78" i="22"/>
  <c r="C78" i="22"/>
  <c r="D77" i="22"/>
  <c r="E77" i="22"/>
  <c r="C77" i="22"/>
  <c r="D76" i="22"/>
  <c r="E76" i="22"/>
  <c r="C76" i="22"/>
  <c r="D75" i="22"/>
  <c r="E75" i="22"/>
  <c r="C75" i="22"/>
  <c r="D74" i="22"/>
  <c r="E74" i="22"/>
  <c r="C74" i="22"/>
  <c r="D73" i="22"/>
  <c r="E73" i="22"/>
  <c r="C73" i="22"/>
  <c r="D72" i="22"/>
  <c r="E72" i="22"/>
  <c r="C72" i="22"/>
  <c r="D71" i="22"/>
  <c r="E71" i="22"/>
  <c r="C71" i="22"/>
  <c r="D70" i="22"/>
  <c r="E70" i="22"/>
  <c r="C70" i="22"/>
  <c r="D69" i="22"/>
  <c r="E69" i="22"/>
  <c r="C69" i="22"/>
  <c r="D68" i="22"/>
  <c r="E68" i="22"/>
  <c r="C68" i="22"/>
  <c r="D67" i="22"/>
  <c r="E67" i="22"/>
  <c r="C67" i="22"/>
  <c r="D66" i="22"/>
  <c r="E66" i="22"/>
  <c r="C66" i="22"/>
  <c r="D65" i="22"/>
  <c r="E65" i="22"/>
  <c r="C65" i="22"/>
  <c r="D64" i="22"/>
  <c r="E64" i="22"/>
  <c r="C64" i="22"/>
  <c r="D63" i="22"/>
  <c r="E63" i="22"/>
  <c r="C63" i="22"/>
  <c r="D62" i="22"/>
  <c r="E62" i="22"/>
  <c r="C62" i="22"/>
  <c r="D61" i="22"/>
  <c r="E61" i="22"/>
  <c r="C61" i="22"/>
  <c r="D60" i="22"/>
  <c r="E60" i="22"/>
  <c r="C60" i="22"/>
  <c r="D59" i="22"/>
  <c r="E59" i="22"/>
  <c r="C59" i="22"/>
  <c r="D58" i="22"/>
  <c r="E58" i="22"/>
  <c r="C58" i="22"/>
  <c r="D57" i="22"/>
  <c r="E57" i="22"/>
  <c r="C57" i="22"/>
  <c r="D56" i="22"/>
  <c r="E56" i="22"/>
  <c r="C56" i="22"/>
  <c r="D55" i="22"/>
  <c r="E55" i="22"/>
  <c r="C55" i="22"/>
  <c r="D54" i="22"/>
  <c r="E54" i="22"/>
  <c r="C54" i="22"/>
  <c r="D53" i="22"/>
  <c r="E53" i="22"/>
  <c r="C53" i="22"/>
  <c r="D52" i="22"/>
  <c r="E52" i="22"/>
  <c r="C52" i="22"/>
  <c r="D51" i="22"/>
  <c r="E51" i="22"/>
  <c r="C51" i="22"/>
  <c r="D50" i="22"/>
  <c r="E50" i="22"/>
  <c r="C50" i="22"/>
  <c r="D49" i="22"/>
  <c r="E49" i="22"/>
  <c r="C49" i="22"/>
  <c r="D48" i="22"/>
  <c r="E48" i="22"/>
  <c r="C48" i="22"/>
  <c r="D47" i="22"/>
  <c r="E47" i="22"/>
  <c r="C47" i="22"/>
  <c r="D46" i="22"/>
  <c r="E46" i="22"/>
  <c r="C46" i="22"/>
  <c r="D45" i="22"/>
  <c r="E45" i="22"/>
  <c r="C45" i="22"/>
  <c r="D44" i="22"/>
  <c r="E44" i="22"/>
  <c r="C44" i="22"/>
  <c r="D43" i="22"/>
  <c r="E43" i="22"/>
  <c r="C43" i="22"/>
  <c r="D42" i="22"/>
  <c r="E42" i="22"/>
  <c r="C42" i="22"/>
  <c r="D41" i="22"/>
  <c r="E41" i="22"/>
  <c r="C41" i="22"/>
  <c r="D40" i="22"/>
  <c r="E40" i="22"/>
  <c r="C40" i="22"/>
  <c r="D39" i="22"/>
  <c r="E39" i="22"/>
  <c r="C39" i="22"/>
  <c r="D38" i="22"/>
  <c r="E38" i="22"/>
  <c r="C38" i="22"/>
  <c r="D37" i="22"/>
  <c r="E37" i="22"/>
  <c r="C37" i="22"/>
  <c r="D36" i="22"/>
  <c r="E36" i="22"/>
  <c r="C36" i="22"/>
  <c r="D35" i="22"/>
  <c r="E35" i="22"/>
  <c r="C35" i="22"/>
  <c r="D34" i="22"/>
  <c r="E34" i="22"/>
  <c r="C34" i="22"/>
  <c r="D33" i="22"/>
  <c r="E33" i="22"/>
  <c r="C33" i="22"/>
  <c r="D32" i="22"/>
  <c r="E32" i="22"/>
  <c r="C32" i="22"/>
  <c r="D31" i="22"/>
  <c r="E31" i="22"/>
  <c r="C31" i="22"/>
  <c r="D30" i="22"/>
  <c r="E30" i="22"/>
  <c r="C30" i="22"/>
  <c r="D29" i="22"/>
  <c r="E29" i="22"/>
  <c r="C29" i="22"/>
  <c r="D28" i="22"/>
  <c r="E28" i="22"/>
  <c r="C28" i="22"/>
  <c r="D27" i="22"/>
  <c r="E27" i="22"/>
  <c r="C27" i="22"/>
  <c r="D26" i="22"/>
  <c r="E26" i="22"/>
  <c r="C26" i="22"/>
  <c r="D25" i="22"/>
  <c r="E25" i="22"/>
  <c r="C25" i="22"/>
  <c r="D24" i="22"/>
  <c r="E24" i="22"/>
  <c r="C24" i="22"/>
  <c r="D23" i="22"/>
  <c r="E23" i="22"/>
  <c r="C23" i="22"/>
  <c r="D22" i="22"/>
  <c r="E22" i="22"/>
  <c r="C22" i="22"/>
  <c r="D21" i="22"/>
  <c r="E21" i="22"/>
  <c r="C21" i="22"/>
  <c r="D20" i="22"/>
  <c r="E20" i="22"/>
  <c r="C20" i="22"/>
  <c r="D19" i="22"/>
  <c r="E19" i="22"/>
  <c r="C19" i="22"/>
  <c r="D18" i="22"/>
  <c r="E18" i="22"/>
  <c r="C18" i="22"/>
  <c r="D17" i="22"/>
  <c r="E17" i="22"/>
  <c r="C17" i="22"/>
  <c r="D16" i="22"/>
  <c r="E16" i="22"/>
  <c r="C16" i="22"/>
  <c r="D15" i="22"/>
  <c r="E15" i="22"/>
  <c r="C15" i="22"/>
  <c r="D14" i="22"/>
  <c r="E14" i="22"/>
  <c r="C14" i="22"/>
  <c r="D13" i="22"/>
  <c r="E13" i="22"/>
  <c r="C13" i="22"/>
  <c r="D12" i="22"/>
  <c r="E12" i="22"/>
  <c r="C12" i="22"/>
  <c r="E11" i="22"/>
  <c r="C11" i="22"/>
  <c r="D10" i="22"/>
  <c r="E10" i="22"/>
  <c r="C10" i="22"/>
  <c r="D9" i="22"/>
  <c r="E9" i="22"/>
  <c r="C9" i="22"/>
  <c r="D8" i="22"/>
  <c r="E8" i="22"/>
  <c r="C8" i="22"/>
  <c r="D7" i="22"/>
  <c r="E7" i="22"/>
  <c r="D6" i="22"/>
  <c r="E6" i="22"/>
  <c r="E1" i="22" l="1"/>
  <c r="F377" i="22"/>
  <c r="F338" i="22"/>
  <c r="F380" i="22"/>
  <c r="F371" i="22"/>
  <c r="F328" i="22"/>
  <c r="F353" i="22"/>
  <c r="F367" i="22"/>
  <c r="F370" i="22"/>
  <c r="F373" i="22"/>
  <c r="F372" i="22"/>
  <c r="F363" i="22"/>
  <c r="F360" i="22"/>
  <c r="F352" i="22"/>
  <c r="F348" i="22"/>
  <c r="F339" i="22"/>
  <c r="F344" i="22"/>
  <c r="F346" i="22"/>
  <c r="F374" i="22"/>
  <c r="F365" i="22"/>
  <c r="F364" i="22"/>
  <c r="F355" i="22"/>
  <c r="F343" i="22"/>
  <c r="F375" i="22"/>
  <c r="F337" i="22"/>
  <c r="F349" i="22"/>
  <c r="F376" i="22"/>
  <c r="F330" i="22"/>
  <c r="F366" i="22"/>
  <c r="F357" i="22"/>
  <c r="F356" i="22"/>
  <c r="F347" i="22"/>
  <c r="F351" i="22"/>
  <c r="F361" i="22"/>
  <c r="F358" i="22"/>
  <c r="F335" i="22"/>
  <c r="F359" i="22"/>
  <c r="F378" i="22"/>
  <c r="F341" i="22"/>
  <c r="F340" i="22"/>
  <c r="F331" i="22"/>
  <c r="F327" i="22"/>
  <c r="F381" i="22"/>
  <c r="F336" i="22"/>
  <c r="F334" i="22"/>
  <c r="F326" i="22"/>
  <c r="F362" i="22"/>
  <c r="F342" i="22"/>
  <c r="F333" i="22"/>
  <c r="F332" i="22"/>
  <c r="F345" i="22"/>
  <c r="F350" i="22"/>
  <c r="F369" i="22"/>
  <c r="F354" i="22"/>
  <c r="F379" i="22"/>
  <c r="F329" i="22"/>
  <c r="F368" i="22"/>
  <c r="F6" i="22"/>
  <c r="F6" i="27"/>
  <c r="F5" i="27"/>
  <c r="F4" i="27"/>
  <c r="F7" i="27"/>
  <c r="F11" i="27"/>
  <c r="F10" i="27"/>
  <c r="F8" i="27"/>
  <c r="F9" i="27"/>
  <c r="F12" i="22"/>
  <c r="F14" i="22"/>
  <c r="F20" i="22"/>
  <c r="F26" i="22"/>
  <c r="F32" i="22"/>
  <c r="F38" i="22"/>
  <c r="F44" i="22"/>
  <c r="F50" i="22"/>
  <c r="F56" i="22"/>
  <c r="F62" i="22"/>
  <c r="F68" i="22"/>
  <c r="F74" i="22"/>
  <c r="F80" i="22"/>
  <c r="F8" i="22"/>
  <c r="F7" i="22"/>
  <c r="F33" i="22"/>
  <c r="F13" i="22"/>
  <c r="F37" i="22"/>
  <c r="F61" i="22"/>
  <c r="F79" i="22"/>
  <c r="F103" i="22"/>
  <c r="F121" i="22"/>
  <c r="F86" i="22"/>
  <c r="F116" i="22"/>
  <c r="F122" i="22"/>
  <c r="F146" i="22"/>
  <c r="F152" i="22"/>
  <c r="F158" i="22"/>
  <c r="F164" i="22"/>
  <c r="F170" i="22"/>
  <c r="F176" i="22"/>
  <c r="F182" i="22"/>
  <c r="F188" i="22"/>
  <c r="F194" i="22"/>
  <c r="F200" i="22"/>
  <c r="F206" i="22"/>
  <c r="F212" i="22"/>
  <c r="F218" i="22"/>
  <c r="F224" i="22"/>
  <c r="F230" i="22"/>
  <c r="F236" i="22"/>
  <c r="F242" i="22"/>
  <c r="F248" i="22"/>
  <c r="F254" i="22"/>
  <c r="F260" i="22"/>
  <c r="F266" i="22"/>
  <c r="F272" i="22"/>
  <c r="F278" i="22"/>
  <c r="F284" i="22"/>
  <c r="F290" i="22"/>
  <c r="F296" i="22"/>
  <c r="F302" i="22"/>
  <c r="F308" i="22"/>
  <c r="F314" i="22"/>
  <c r="F320" i="22"/>
  <c r="F98" i="22"/>
  <c r="F128" i="22"/>
  <c r="F110" i="22"/>
  <c r="F140" i="22"/>
  <c r="F92" i="22"/>
  <c r="F104" i="22"/>
  <c r="F134" i="22"/>
  <c r="F27" i="22"/>
  <c r="F69" i="22"/>
  <c r="F93" i="22"/>
  <c r="F117" i="22"/>
  <c r="F135" i="22"/>
  <c r="F141" i="22"/>
  <c r="F159" i="22"/>
  <c r="F171" i="22"/>
  <c r="F177" i="22"/>
  <c r="F183" i="22"/>
  <c r="F189" i="22"/>
  <c r="F195" i="22"/>
  <c r="F201" i="22"/>
  <c r="F207" i="22"/>
  <c r="F213" i="22"/>
  <c r="F219" i="22"/>
  <c r="F225" i="22"/>
  <c r="F231" i="22"/>
  <c r="F237" i="22"/>
  <c r="F243" i="22"/>
  <c r="F249" i="22"/>
  <c r="F255" i="22"/>
  <c r="F261" i="22"/>
  <c r="F267" i="22"/>
  <c r="F273" i="22"/>
  <c r="F279" i="22"/>
  <c r="F285" i="22"/>
  <c r="F291" i="22"/>
  <c r="F297" i="22"/>
  <c r="F303" i="22"/>
  <c r="F309" i="22"/>
  <c r="F315" i="22"/>
  <c r="F321" i="22"/>
  <c r="F57" i="22"/>
  <c r="F87" i="22"/>
  <c r="F111" i="22"/>
  <c r="F147" i="22"/>
  <c r="F9" i="22"/>
  <c r="F51" i="22"/>
  <c r="F75" i="22"/>
  <c r="F99" i="22"/>
  <c r="F123" i="22"/>
  <c r="F153" i="22"/>
  <c r="F63" i="22"/>
  <c r="F81" i="22"/>
  <c r="F105" i="22"/>
  <c r="F129" i="22"/>
  <c r="F165" i="22"/>
  <c r="F58" i="22"/>
  <c r="F82" i="22"/>
  <c r="F106" i="22"/>
  <c r="F130" i="22"/>
  <c r="F142" i="22"/>
  <c r="F160" i="22"/>
  <c r="F172" i="22"/>
  <c r="F178" i="22"/>
  <c r="F184" i="22"/>
  <c r="F190" i="22"/>
  <c r="F196" i="22"/>
  <c r="F202" i="22"/>
  <c r="F208" i="22"/>
  <c r="F214" i="22"/>
  <c r="F220" i="22"/>
  <c r="F226" i="22"/>
  <c r="F232" i="22"/>
  <c r="F238" i="22"/>
  <c r="F244" i="22"/>
  <c r="F250" i="22"/>
  <c r="F256" i="22"/>
  <c r="F262" i="22"/>
  <c r="F268" i="22"/>
  <c r="F274" i="22"/>
  <c r="F280" i="22"/>
  <c r="F286" i="22"/>
  <c r="F292" i="22"/>
  <c r="F298" i="22"/>
  <c r="F304" i="22"/>
  <c r="F310" i="22"/>
  <c r="F316" i="22"/>
  <c r="F322" i="22"/>
  <c r="F22" i="22"/>
  <c r="F64" i="22"/>
  <c r="F88" i="22"/>
  <c r="F118" i="22"/>
  <c r="F154" i="22"/>
  <c r="F28" i="22"/>
  <c r="F70" i="22"/>
  <c r="F94" i="22"/>
  <c r="F112" i="22"/>
  <c r="F136" i="22"/>
  <c r="F166" i="22"/>
  <c r="F45" i="22"/>
  <c r="F40" i="22"/>
  <c r="F76" i="22"/>
  <c r="F100" i="22"/>
  <c r="F124" i="22"/>
  <c r="F148" i="22"/>
  <c r="F10" i="22"/>
  <c r="F52" i="22"/>
  <c r="F29" i="22"/>
  <c r="F53" i="22"/>
  <c r="F77" i="22"/>
  <c r="F101" i="22"/>
  <c r="F113" i="22"/>
  <c r="F125" i="22"/>
  <c r="F143" i="22"/>
  <c r="F155" i="22"/>
  <c r="F161" i="22"/>
  <c r="F167" i="22"/>
  <c r="F173" i="22"/>
  <c r="F179" i="22"/>
  <c r="F185" i="22"/>
  <c r="F191" i="22"/>
  <c r="F197" i="22"/>
  <c r="F203" i="22"/>
  <c r="F209" i="22"/>
  <c r="F215" i="22"/>
  <c r="F221" i="22"/>
  <c r="F227" i="22"/>
  <c r="F233" i="22"/>
  <c r="F239" i="22"/>
  <c r="F245" i="22"/>
  <c r="F251" i="22"/>
  <c r="F257" i="22"/>
  <c r="F263" i="22"/>
  <c r="F269" i="22"/>
  <c r="F275" i="22"/>
  <c r="F281" i="22"/>
  <c r="F287" i="22"/>
  <c r="F293" i="22"/>
  <c r="F299" i="22"/>
  <c r="F305" i="22"/>
  <c r="F311" i="22"/>
  <c r="F317" i="22"/>
  <c r="F323" i="22"/>
  <c r="F34" i="22"/>
  <c r="F23" i="22"/>
  <c r="F47" i="22"/>
  <c r="F71" i="22"/>
  <c r="F89" i="22"/>
  <c r="F119" i="22"/>
  <c r="F149" i="22"/>
  <c r="G299" i="22"/>
  <c r="G305" i="22"/>
  <c r="G317" i="22"/>
  <c r="G323" i="22"/>
  <c r="F46" i="22"/>
  <c r="F35" i="22"/>
  <c r="F59" i="22"/>
  <c r="F83" i="22"/>
  <c r="F107" i="22"/>
  <c r="F137" i="22"/>
  <c r="G11" i="22"/>
  <c r="F11" i="22"/>
  <c r="F16" i="22"/>
  <c r="F17" i="22"/>
  <c r="F41" i="22"/>
  <c r="F65" i="22"/>
  <c r="F95" i="22"/>
  <c r="F131" i="22"/>
  <c r="F36" i="22"/>
  <c r="F54" i="22"/>
  <c r="F84" i="22"/>
  <c r="F108" i="22"/>
  <c r="F132" i="22"/>
  <c r="F138" i="22"/>
  <c r="F156" i="22"/>
  <c r="F168" i="22"/>
  <c r="F174" i="22"/>
  <c r="F180" i="22"/>
  <c r="F186" i="22"/>
  <c r="F192" i="22"/>
  <c r="F198" i="22"/>
  <c r="F204" i="22"/>
  <c r="F210" i="22"/>
  <c r="F216" i="22"/>
  <c r="F222" i="22"/>
  <c r="F228" i="22"/>
  <c r="F234" i="22"/>
  <c r="F240" i="22"/>
  <c r="F246" i="22"/>
  <c r="F252" i="22"/>
  <c r="F258" i="22"/>
  <c r="F264" i="22"/>
  <c r="F270" i="22"/>
  <c r="F276" i="22"/>
  <c r="F282" i="22"/>
  <c r="F288" i="22"/>
  <c r="F294" i="22"/>
  <c r="F300" i="22"/>
  <c r="F306" i="22"/>
  <c r="F312" i="22"/>
  <c r="F318" i="22"/>
  <c r="F324" i="22"/>
  <c r="F30" i="22"/>
  <c r="F60" i="22"/>
  <c r="F78" i="22"/>
  <c r="F102" i="22"/>
  <c r="F114" i="22"/>
  <c r="F144" i="22"/>
  <c r="G228" i="22"/>
  <c r="G234" i="22"/>
  <c r="G240" i="22"/>
  <c r="G258" i="22"/>
  <c r="G294" i="22"/>
  <c r="G300" i="22"/>
  <c r="G306" i="22"/>
  <c r="G312" i="22"/>
  <c r="G318" i="22"/>
  <c r="F24" i="22"/>
  <c r="F48" i="22"/>
  <c r="F72" i="22"/>
  <c r="F90" i="22"/>
  <c r="F126" i="22"/>
  <c r="F162" i="22"/>
  <c r="F18" i="22"/>
  <c r="F42" i="22"/>
  <c r="F66" i="22"/>
  <c r="F96" i="22"/>
  <c r="F120" i="22"/>
  <c r="F150" i="22"/>
  <c r="E2" i="22"/>
  <c r="F15" i="22"/>
  <c r="F25" i="22"/>
  <c r="F55" i="22"/>
  <c r="F85" i="22"/>
  <c r="F97" i="22"/>
  <c r="F115" i="22"/>
  <c r="F133" i="22"/>
  <c r="F139" i="22"/>
  <c r="F145" i="22"/>
  <c r="F151" i="22"/>
  <c r="F157" i="22"/>
  <c r="F163" i="22"/>
  <c r="F169" i="22"/>
  <c r="F175" i="22"/>
  <c r="F181" i="22"/>
  <c r="F187" i="22"/>
  <c r="F193" i="22"/>
  <c r="F199" i="22"/>
  <c r="F205" i="22"/>
  <c r="F211" i="22"/>
  <c r="F217" i="22"/>
  <c r="F223" i="22"/>
  <c r="F229" i="22"/>
  <c r="F235" i="22"/>
  <c r="F241" i="22"/>
  <c r="F247" i="22"/>
  <c r="F253" i="22"/>
  <c r="F259" i="22"/>
  <c r="F265" i="22"/>
  <c r="F271" i="22"/>
  <c r="F277" i="22"/>
  <c r="F283" i="22"/>
  <c r="F289" i="22"/>
  <c r="F295" i="22"/>
  <c r="F301" i="22"/>
  <c r="F307" i="22"/>
  <c r="F313" i="22"/>
  <c r="F319" i="22"/>
  <c r="F325" i="22"/>
  <c r="F21" i="22"/>
  <c r="F19" i="22"/>
  <c r="F43" i="22"/>
  <c r="F67" i="22"/>
  <c r="F91" i="22"/>
  <c r="F127" i="22"/>
  <c r="F39" i="22"/>
  <c r="F31" i="22"/>
  <c r="F49" i="22"/>
  <c r="F73" i="22"/>
  <c r="F109" i="22"/>
  <c r="G310" i="22"/>
  <c r="G87" i="22"/>
  <c r="G287" i="22"/>
  <c r="G281" i="22"/>
  <c r="G257" i="22"/>
  <c r="G126" i="22"/>
  <c r="G158" i="22"/>
  <c r="G254" i="22"/>
  <c r="G111" i="22"/>
  <c r="G183" i="22"/>
  <c r="G237" i="22"/>
  <c r="G280" i="22"/>
  <c r="G36" i="22"/>
  <c r="G204" i="22"/>
  <c r="G30" i="22"/>
  <c r="G90" i="22"/>
  <c r="G180" i="22"/>
  <c r="G186" i="22"/>
  <c r="G198" i="22"/>
  <c r="G259" i="22"/>
  <c r="G55" i="22"/>
  <c r="G200" i="22"/>
  <c r="G62" i="22"/>
  <c r="G188" i="22"/>
  <c r="G105" i="22"/>
  <c r="G135" i="22"/>
  <c r="G177" i="22"/>
  <c r="G69" i="22"/>
  <c r="G171" i="22"/>
  <c r="G16" i="22"/>
  <c r="G52" i="22"/>
  <c r="G148" i="22"/>
  <c r="G160" i="22"/>
  <c r="G59" i="22"/>
  <c r="G101" i="22"/>
  <c r="G113" i="22"/>
  <c r="G269" i="22"/>
  <c r="G227" i="22"/>
  <c r="G298" i="22"/>
  <c r="G268" i="22"/>
  <c r="G325" i="22"/>
  <c r="H325" i="22" s="1"/>
  <c r="G308" i="22"/>
  <c r="G320" i="22"/>
  <c r="G232" i="22"/>
  <c r="G238" i="22"/>
  <c r="G191" i="22"/>
  <c r="G203" i="22"/>
  <c r="G54" i="22"/>
  <c r="G84" i="22"/>
  <c r="G102" i="22"/>
  <c r="G114" i="22"/>
  <c r="G42" i="22"/>
  <c r="G108" i="22"/>
  <c r="G205" i="22"/>
  <c r="G295" i="22"/>
  <c r="G163" i="22"/>
  <c r="G175" i="22"/>
  <c r="G235" i="22"/>
  <c r="G80" i="22"/>
  <c r="G218" i="22"/>
  <c r="G194" i="22"/>
  <c r="G242" i="22"/>
  <c r="G290" i="22"/>
  <c r="G195" i="22"/>
  <c r="G219" i="22"/>
  <c r="G273" i="22"/>
  <c r="G153" i="22"/>
  <c r="G291" i="22"/>
  <c r="G58" i="22"/>
  <c r="G76" i="22"/>
  <c r="G184" i="22"/>
  <c r="G196" i="22"/>
  <c r="G22" i="22"/>
  <c r="G88" i="22"/>
  <c r="G106" i="22"/>
  <c r="G154" i="22"/>
  <c r="G65" i="22"/>
  <c r="G119" i="22"/>
  <c r="G179" i="22"/>
  <c r="G19" i="22"/>
  <c r="G207" i="22"/>
  <c r="G213" i="22"/>
  <c r="G208" i="22"/>
  <c r="G220" i="22"/>
  <c r="G256" i="22"/>
  <c r="G192" i="22"/>
  <c r="G246" i="22"/>
  <c r="G264" i="22"/>
  <c r="G82" i="22"/>
  <c r="G142" i="22"/>
  <c r="G12" i="22"/>
  <c r="G181" i="22"/>
  <c r="G159" i="22"/>
  <c r="G314" i="22"/>
  <c r="G112" i="22"/>
  <c r="G77" i="22"/>
  <c r="G190" i="22"/>
  <c r="G137" i="22"/>
  <c r="G212" i="22"/>
  <c r="G120" i="22"/>
  <c r="G109" i="22"/>
  <c r="G27" i="22"/>
  <c r="G51" i="22"/>
  <c r="G63" i="22"/>
  <c r="G289" i="22"/>
  <c r="G128" i="22"/>
  <c r="G134" i="22"/>
  <c r="G146" i="22"/>
  <c r="G319" i="22"/>
  <c r="G46" i="22"/>
  <c r="G174" i="22"/>
  <c r="G304" i="22"/>
  <c r="G322" i="22"/>
  <c r="G157" i="22"/>
  <c r="G48" i="22"/>
  <c r="G199" i="22"/>
  <c r="G147" i="22"/>
  <c r="G217" i="22"/>
  <c r="G247" i="22"/>
  <c r="G271" i="22"/>
  <c r="G31" i="22"/>
  <c r="G37" i="22"/>
  <c r="G67" i="22"/>
  <c r="G73" i="22"/>
  <c r="G89" i="22"/>
  <c r="G301" i="22"/>
  <c r="G296" i="22"/>
  <c r="G56" i="22"/>
  <c r="G74" i="22"/>
  <c r="G166" i="22"/>
  <c r="G149" i="22"/>
  <c r="G297" i="22"/>
  <c r="G45" i="22"/>
  <c r="G161" i="22"/>
  <c r="G173" i="22"/>
  <c r="G309" i="22"/>
  <c r="G315" i="22"/>
  <c r="G214" i="22"/>
  <c r="G53" i="22"/>
  <c r="G270" i="22"/>
  <c r="G29" i="22"/>
  <c r="G15" i="22"/>
  <c r="G39" i="22"/>
  <c r="G123" i="22"/>
  <c r="G223" i="22"/>
  <c r="G275" i="22"/>
  <c r="G307" i="22"/>
  <c r="G133" i="22"/>
  <c r="G233" i="22"/>
  <c r="G6" i="22"/>
  <c r="G25" i="22"/>
  <c r="G49" i="22"/>
  <c r="G202" i="22"/>
  <c r="G243" i="22"/>
  <c r="G266" i="22"/>
  <c r="G316" i="22"/>
  <c r="G99" i="22"/>
  <c r="G143" i="22"/>
  <c r="G210" i="22"/>
  <c r="G248" i="22"/>
  <c r="G20" i="22"/>
  <c r="G7" i="22"/>
  <c r="G26" i="22"/>
  <c r="G50" i="22"/>
  <c r="G95" i="22"/>
  <c r="G115" i="22"/>
  <c r="G162" i="22"/>
  <c r="G185" i="22"/>
  <c r="G215" i="22"/>
  <c r="G286" i="22"/>
  <c r="G125" i="22"/>
  <c r="G277" i="22"/>
  <c r="G60" i="22"/>
  <c r="G249" i="22"/>
  <c r="G263" i="22"/>
  <c r="G91" i="22"/>
  <c r="G116" i="22"/>
  <c r="G140" i="22"/>
  <c r="G216" i="22"/>
  <c r="G8" i="22"/>
  <c r="G13" i="22"/>
  <c r="AC13" i="22" s="1"/>
  <c r="G121" i="22"/>
  <c r="G17" i="22"/>
  <c r="G61" i="22"/>
  <c r="G182" i="22"/>
  <c r="G231" i="22"/>
  <c r="G255" i="22"/>
  <c r="G23" i="22"/>
  <c r="G66" i="22"/>
  <c r="G150" i="22"/>
  <c r="G236" i="22"/>
  <c r="G241" i="22"/>
  <c r="G283" i="22"/>
  <c r="G14" i="22"/>
  <c r="G33" i="22"/>
  <c r="G38" i="22"/>
  <c r="G222" i="22"/>
  <c r="G279" i="22"/>
  <c r="G43" i="22"/>
  <c r="G79" i="22"/>
  <c r="G293" i="22"/>
  <c r="G311" i="22"/>
  <c r="G144" i="22"/>
  <c r="G224" i="22"/>
  <c r="G110" i="22"/>
  <c r="G172" i="22"/>
  <c r="G239" i="22"/>
  <c r="G92" i="22"/>
  <c r="G96" i="22"/>
  <c r="G70" i="22"/>
  <c r="G97" i="22"/>
  <c r="G124" i="22"/>
  <c r="G132" i="22"/>
  <c r="G138" i="22"/>
  <c r="G189" i="22"/>
  <c r="G278" i="22"/>
  <c r="G282" i="22"/>
  <c r="G41" i="22"/>
  <c r="G32" i="22"/>
  <c r="G85" i="22"/>
  <c r="G103" i="22"/>
  <c r="G145" i="22"/>
  <c r="G225" i="22"/>
  <c r="G274" i="22"/>
  <c r="G107" i="22"/>
  <c r="G250" i="22"/>
  <c r="G72" i="22"/>
  <c r="G81" i="22"/>
  <c r="G139" i="22"/>
  <c r="G86" i="22"/>
  <c r="G226" i="22"/>
  <c r="G260" i="22"/>
  <c r="G24" i="22"/>
  <c r="G47" i="22"/>
  <c r="G68" i="22"/>
  <c r="G75" i="22"/>
  <c r="G206" i="22"/>
  <c r="G302" i="22"/>
  <c r="G117" i="22"/>
  <c r="G136" i="22"/>
  <c r="G267" i="22"/>
  <c r="G288" i="22"/>
  <c r="G9" i="22"/>
  <c r="G261" i="22"/>
  <c r="G313" i="22"/>
  <c r="G40" i="22"/>
  <c r="G18" i="22"/>
  <c r="G34" i="22"/>
  <c r="G78" i="22"/>
  <c r="G151" i="22"/>
  <c r="G167" i="22"/>
  <c r="G211" i="22"/>
  <c r="G276" i="22"/>
  <c r="G284" i="22"/>
  <c r="G28" i="22"/>
  <c r="G57" i="22"/>
  <c r="G130" i="22"/>
  <c r="G155" i="22"/>
  <c r="G201" i="22"/>
  <c r="G245" i="22"/>
  <c r="G252" i="22"/>
  <c r="G272" i="22"/>
  <c r="G10" i="22"/>
  <c r="G100" i="22"/>
  <c r="G118" i="22"/>
  <c r="G141" i="22"/>
  <c r="G262" i="22"/>
  <c r="G21" i="22"/>
  <c r="G35" i="22"/>
  <c r="G44" i="22"/>
  <c r="G127" i="22"/>
  <c r="G265" i="22"/>
  <c r="G292" i="22"/>
  <c r="G131" i="22"/>
  <c r="G64" i="22"/>
  <c r="G104" i="22"/>
  <c r="G71" i="22"/>
  <c r="G83" i="22"/>
  <c r="G93" i="22"/>
  <c r="G122" i="22"/>
  <c r="G98" i="22"/>
  <c r="G94" i="22"/>
  <c r="G170" i="22"/>
  <c r="G156" i="22"/>
  <c r="G165" i="22"/>
  <c r="G176" i="22"/>
  <c r="G164" i="22"/>
  <c r="G169" i="22"/>
  <c r="G197" i="22"/>
  <c r="G129" i="22"/>
  <c r="G168" i="22"/>
  <c r="G187" i="22"/>
  <c r="G178" i="22"/>
  <c r="G152" i="22"/>
  <c r="G193" i="22"/>
  <c r="G251" i="22"/>
  <c r="G230" i="22"/>
  <c r="G209" i="22"/>
  <c r="G221" i="22"/>
  <c r="G229" i="22"/>
  <c r="G253" i="22"/>
  <c r="G285" i="22"/>
  <c r="G244" i="22"/>
  <c r="G303" i="22"/>
  <c r="G321" i="22"/>
  <c r="G324" i="22"/>
  <c r="O372" i="22" l="1"/>
  <c r="U363" i="22"/>
  <c r="T343" i="22"/>
  <c r="U329" i="22"/>
  <c r="U348" i="22"/>
  <c r="O371" i="22"/>
  <c r="O356" i="22"/>
  <c r="O346" i="22"/>
  <c r="O364" i="22"/>
  <c r="O379" i="22"/>
  <c r="M326" i="22"/>
  <c r="P332" i="22"/>
  <c r="H349" i="22"/>
  <c r="W342" i="22"/>
  <c r="K328" i="22"/>
  <c r="K327" i="22"/>
  <c r="J337" i="22"/>
  <c r="I341" i="22"/>
  <c r="I358" i="22"/>
  <c r="I353" i="22"/>
  <c r="I360" i="22"/>
  <c r="I380" i="22"/>
  <c r="I378" i="22"/>
  <c r="I339" i="22"/>
  <c r="I369" i="22"/>
  <c r="P359" i="22"/>
  <c r="Q355" i="22"/>
  <c r="Q338" i="22"/>
  <c r="Q361" i="22"/>
  <c r="Q340" i="22"/>
  <c r="Q367" i="22"/>
  <c r="Q333" i="22"/>
  <c r="Q357" i="22"/>
  <c r="L373" i="22"/>
  <c r="M332" i="22"/>
  <c r="M334" i="22"/>
  <c r="M372" i="22"/>
  <c r="M374" i="22"/>
  <c r="M351" i="22"/>
  <c r="S330" i="22"/>
  <c r="S331" i="22"/>
  <c r="R381" i="22"/>
  <c r="R370" i="22"/>
  <c r="R336" i="22"/>
  <c r="I371" i="22"/>
  <c r="H339" i="22"/>
  <c r="M357" i="22"/>
  <c r="O343" i="22"/>
  <c r="O348" i="22"/>
  <c r="K338" i="22"/>
  <c r="S337" i="22"/>
  <c r="M360" i="22"/>
  <c r="P334" i="22"/>
  <c r="O368" i="22"/>
  <c r="Q330" i="22"/>
  <c r="P358" i="22"/>
  <c r="U333" i="22"/>
  <c r="S342" i="22"/>
  <c r="S369" i="22"/>
  <c r="Q379" i="22"/>
  <c r="Q363" i="22"/>
  <c r="O329" i="22"/>
  <c r="J380" i="22"/>
  <c r="O354" i="22"/>
  <c r="R365" i="22"/>
  <c r="V356" i="22"/>
  <c r="P331" i="22"/>
  <c r="P336" i="22"/>
  <c r="O352" i="22"/>
  <c r="P364" i="22"/>
  <c r="U345" i="22"/>
  <c r="S353" i="22"/>
  <c r="Q370" i="22"/>
  <c r="Q373" i="22"/>
  <c r="N332" i="22"/>
  <c r="Q347" i="22"/>
  <c r="S349" i="22"/>
  <c r="U376" i="22"/>
  <c r="K340" i="22"/>
  <c r="I355" i="22"/>
  <c r="L335" i="22"/>
  <c r="Q327" i="22"/>
  <c r="S344" i="22"/>
  <c r="Q366" i="22"/>
  <c r="O341" i="22"/>
  <c r="S346" i="22"/>
  <c r="S362" i="22"/>
  <c r="U367" i="22"/>
  <c r="I374" i="22"/>
  <c r="L375" i="22"/>
  <c r="Q371" i="22"/>
  <c r="P363" i="22"/>
  <c r="O347" i="22"/>
  <c r="N331" i="22"/>
  <c r="J379" i="22"/>
  <c r="V355" i="22"/>
  <c r="K339" i="22"/>
  <c r="U344" i="22"/>
  <c r="U366" i="22"/>
  <c r="S360" i="22"/>
  <c r="P333" i="22"/>
  <c r="P357" i="22"/>
  <c r="O342" i="22"/>
  <c r="O340" i="22"/>
  <c r="S361" i="22"/>
  <c r="M356" i="22"/>
  <c r="S343" i="22"/>
  <c r="K337" i="22"/>
  <c r="P330" i="22"/>
  <c r="Q377" i="22"/>
  <c r="Q362" i="22"/>
  <c r="Q380" i="22"/>
  <c r="Q326" i="22"/>
  <c r="M359" i="22"/>
  <c r="Q329" i="22"/>
  <c r="H338" i="22"/>
  <c r="S352" i="22"/>
  <c r="S345" i="22"/>
  <c r="Q381" i="22"/>
  <c r="S348" i="22"/>
  <c r="M358" i="22"/>
  <c r="Q378" i="22"/>
  <c r="L374" i="22"/>
  <c r="I373" i="22"/>
  <c r="O328" i="22"/>
  <c r="Q376" i="22"/>
  <c r="P335" i="22"/>
  <c r="O327" i="22"/>
  <c r="Q346" i="22"/>
  <c r="I354" i="22"/>
  <c r="Q372" i="22"/>
  <c r="U332" i="22"/>
  <c r="Q369" i="22"/>
  <c r="O349" i="22"/>
  <c r="O351" i="22"/>
  <c r="L334" i="22"/>
  <c r="S368" i="22"/>
  <c r="O353" i="22"/>
  <c r="Q365" i="22"/>
  <c r="O367" i="22"/>
  <c r="I370" i="22"/>
  <c r="O350" i="22"/>
  <c r="U375" i="22"/>
  <c r="S336" i="22"/>
  <c r="S341" i="22"/>
  <c r="R364" i="22"/>
  <c r="H6" i="22"/>
  <c r="I6" i="22"/>
  <c r="J6" i="22"/>
  <c r="H2" i="22"/>
  <c r="C39" i="37"/>
  <c r="D36" i="37"/>
  <c r="D49" i="37"/>
  <c r="C44" i="37"/>
  <c r="D46" i="37"/>
  <c r="C41" i="37"/>
  <c r="C33" i="37"/>
  <c r="C38" i="37"/>
  <c r="C43" i="37"/>
  <c r="D40" i="37"/>
  <c r="C35" i="37"/>
  <c r="D32" i="37"/>
  <c r="C48" i="37"/>
  <c r="D37" i="37"/>
  <c r="D50" i="37"/>
  <c r="C45" i="37"/>
  <c r="D42" i="37"/>
  <c r="D34" i="37"/>
  <c r="D47" i="37"/>
  <c r="AL230" i="22"/>
  <c r="AE230" i="22"/>
  <c r="AD230" i="22"/>
  <c r="AM230" i="22"/>
  <c r="AB230" i="22"/>
  <c r="AA230" i="22"/>
  <c r="AJ230" i="22"/>
  <c r="Z230" i="22"/>
  <c r="Y230" i="22"/>
  <c r="Y124" i="22"/>
  <c r="AG124" i="22"/>
  <c r="AE124" i="22"/>
  <c r="AC124" i="22"/>
  <c r="AF124" i="22"/>
  <c r="AI124" i="22"/>
  <c r="AA124" i="22"/>
  <c r="AH124" i="22"/>
  <c r="AK124" i="22"/>
  <c r="X124" i="22"/>
  <c r="AM124" i="22"/>
  <c r="AM116" i="22"/>
  <c r="AD116" i="22"/>
  <c r="AI116" i="22"/>
  <c r="AH116" i="22"/>
  <c r="AG116" i="22"/>
  <c r="AF116" i="22"/>
  <c r="AC116" i="22"/>
  <c r="AK116" i="22"/>
  <c r="AE116" i="22"/>
  <c r="Y116" i="22"/>
  <c r="Z116" i="22"/>
  <c r="AM15" i="22"/>
  <c r="AH15" i="22"/>
  <c r="AI15" i="22"/>
  <c r="AK15" i="22"/>
  <c r="AE15" i="22"/>
  <c r="Y15" i="22"/>
  <c r="AG15" i="22"/>
  <c r="AJ15" i="22"/>
  <c r="Z15" i="22"/>
  <c r="AL15" i="22"/>
  <c r="AC15" i="22"/>
  <c r="AA15" i="22"/>
  <c r="AD112" i="22"/>
  <c r="AI112" i="22"/>
  <c r="AG112" i="22"/>
  <c r="AH112" i="22"/>
  <c r="AC112" i="22"/>
  <c r="AA112" i="22"/>
  <c r="AK112" i="22"/>
  <c r="AJ112" i="22"/>
  <c r="AE112" i="22"/>
  <c r="AB295" i="22"/>
  <c r="X295" i="22"/>
  <c r="AM295" i="22"/>
  <c r="AI295" i="22"/>
  <c r="AH295" i="22"/>
  <c r="AK295" i="22"/>
  <c r="AJ295" i="22"/>
  <c r="AE295" i="22"/>
  <c r="Y295" i="22"/>
  <c r="AG295" i="22"/>
  <c r="AF105" i="22"/>
  <c r="Z105" i="22"/>
  <c r="AK105" i="22"/>
  <c r="X105" i="22"/>
  <c r="AJ105" i="22"/>
  <c r="AM105" i="22"/>
  <c r="AL105" i="22"/>
  <c r="AC105" i="22"/>
  <c r="AE105" i="22"/>
  <c r="AG105" i="22"/>
  <c r="AI105" i="22"/>
  <c r="AM183" i="22"/>
  <c r="AI183" i="22"/>
  <c r="AE183" i="22"/>
  <c r="AH183" i="22"/>
  <c r="AD183" i="22"/>
  <c r="AG183" i="22"/>
  <c r="AC183" i="22"/>
  <c r="AJ183" i="22"/>
  <c r="Y183" i="22"/>
  <c r="X183" i="22"/>
  <c r="AM312" i="22"/>
  <c r="AL312" i="22"/>
  <c r="AK312" i="22"/>
  <c r="AJ312" i="22"/>
  <c r="AB312" i="22"/>
  <c r="Z312" i="22"/>
  <c r="AD312" i="22"/>
  <c r="AF312" i="22"/>
  <c r="X312" i="22"/>
  <c r="AE312" i="22"/>
  <c r="X303" i="22"/>
  <c r="AE303" i="22"/>
  <c r="AA303" i="22"/>
  <c r="AK303" i="22"/>
  <c r="AD303" i="22"/>
  <c r="AI303" i="22"/>
  <c r="Y303" i="22"/>
  <c r="AJ303" i="22"/>
  <c r="AH303" i="22"/>
  <c r="AJ85" i="22"/>
  <c r="AG85" i="22"/>
  <c r="AI85" i="22"/>
  <c r="AH85" i="22"/>
  <c r="AA85" i="22"/>
  <c r="X85" i="22"/>
  <c r="AK85" i="22"/>
  <c r="AM85" i="22"/>
  <c r="AL85" i="22"/>
  <c r="AC85" i="22"/>
  <c r="AM251" i="22"/>
  <c r="AL251" i="22"/>
  <c r="AK251" i="22"/>
  <c r="AJ251" i="22"/>
  <c r="AI251" i="22"/>
  <c r="AH251" i="22"/>
  <c r="AD251" i="22"/>
  <c r="AB251" i="22"/>
  <c r="AA251" i="22"/>
  <c r="AH265" i="22"/>
  <c r="AD265" i="22"/>
  <c r="Z265" i="22"/>
  <c r="AM265" i="22"/>
  <c r="AL265" i="22"/>
  <c r="AI265" i="22"/>
  <c r="AK265" i="22"/>
  <c r="AJ265" i="22"/>
  <c r="AE265" i="22"/>
  <c r="AA265" i="22"/>
  <c r="Y265" i="22"/>
  <c r="AJ284" i="22"/>
  <c r="AD284" i="22"/>
  <c r="AI284" i="22"/>
  <c r="AK284" i="22"/>
  <c r="AH284" i="22"/>
  <c r="AA284" i="22"/>
  <c r="Z284" i="22"/>
  <c r="AM284" i="22"/>
  <c r="AL284" i="22"/>
  <c r="AM206" i="22"/>
  <c r="AK206" i="22"/>
  <c r="AI206" i="22"/>
  <c r="AH206" i="22"/>
  <c r="AE206" i="22"/>
  <c r="Y206" i="22"/>
  <c r="X206" i="22"/>
  <c r="AF206" i="22"/>
  <c r="AC32" i="22"/>
  <c r="AB32" i="22"/>
  <c r="AM32" i="22"/>
  <c r="AJ32" i="22"/>
  <c r="Y32" i="22"/>
  <c r="AE32" i="22"/>
  <c r="AI32" i="22"/>
  <c r="AF32" i="22"/>
  <c r="AK32" i="22"/>
  <c r="AG32" i="22"/>
  <c r="Z32" i="22"/>
  <c r="AA32" i="22"/>
  <c r="AK144" i="22"/>
  <c r="AG144" i="22"/>
  <c r="AJ144" i="22"/>
  <c r="AF144" i="22"/>
  <c r="AM144" i="22"/>
  <c r="AE144" i="22"/>
  <c r="AC144" i="22"/>
  <c r="AD144" i="22"/>
  <c r="Y144" i="22"/>
  <c r="AH144" i="22"/>
  <c r="X144" i="22"/>
  <c r="AM121" i="22"/>
  <c r="AL121" i="22"/>
  <c r="AI121" i="22"/>
  <c r="AK121" i="22"/>
  <c r="AE121" i="22"/>
  <c r="X121" i="22"/>
  <c r="AG121" i="22"/>
  <c r="AD121" i="22"/>
  <c r="AC121" i="22"/>
  <c r="AF121" i="22"/>
  <c r="AA121" i="22"/>
  <c r="AM7" i="22"/>
  <c r="AJ7" i="22"/>
  <c r="AH7" i="22"/>
  <c r="AG7" i="22"/>
  <c r="Y7" i="22"/>
  <c r="AB7" i="22"/>
  <c r="AC7" i="22"/>
  <c r="AI7" i="22"/>
  <c r="AA7" i="22"/>
  <c r="Z7" i="22"/>
  <c r="AK7" i="22"/>
  <c r="AF7" i="22"/>
  <c r="AE7" i="22"/>
  <c r="AK29" i="22"/>
  <c r="AJ29" i="22"/>
  <c r="AF29" i="22"/>
  <c r="AG29" i="22"/>
  <c r="AM29" i="22"/>
  <c r="AI29" i="22"/>
  <c r="Z29" i="22"/>
  <c r="AA29" i="22"/>
  <c r="AH29" i="22"/>
  <c r="AC29" i="22"/>
  <c r="Y29" i="22"/>
  <c r="AE29" i="22"/>
  <c r="AG56" i="22"/>
  <c r="AE56" i="22"/>
  <c r="AA56" i="22"/>
  <c r="AK56" i="22"/>
  <c r="AI56" i="22"/>
  <c r="AB56" i="22"/>
  <c r="AM56" i="22"/>
  <c r="AC56" i="22"/>
  <c r="X56" i="22"/>
  <c r="AH56" i="22"/>
  <c r="AJ56" i="22"/>
  <c r="AL56" i="22"/>
  <c r="AE271" i="22"/>
  <c r="AD271" i="22"/>
  <c r="AL271" i="22"/>
  <c r="AH271" i="22"/>
  <c r="Y271" i="22"/>
  <c r="AF271" i="22"/>
  <c r="AK271" i="22"/>
  <c r="AJ271" i="22"/>
  <c r="AA271" i="22"/>
  <c r="X271" i="22"/>
  <c r="AG271" i="22"/>
  <c r="AI157" i="22"/>
  <c r="AJ157" i="22"/>
  <c r="AA157" i="22"/>
  <c r="AG157" i="22"/>
  <c r="AF157" i="22"/>
  <c r="AE157" i="22"/>
  <c r="AD157" i="22"/>
  <c r="AL157" i="22"/>
  <c r="AI120" i="22"/>
  <c r="AB120" i="22"/>
  <c r="AA120" i="22"/>
  <c r="AK120" i="22"/>
  <c r="Z120" i="22"/>
  <c r="AM120" i="22"/>
  <c r="AL120" i="22"/>
  <c r="AE120" i="22"/>
  <c r="AG120" i="22"/>
  <c r="AC120" i="22"/>
  <c r="AD120" i="22"/>
  <c r="X246" i="22"/>
  <c r="AA246" i="22"/>
  <c r="AL246" i="22"/>
  <c r="AE246" i="22"/>
  <c r="AD246" i="22"/>
  <c r="Z246" i="22"/>
  <c r="AJ246" i="22"/>
  <c r="Y246" i="22"/>
  <c r="AM179" i="22"/>
  <c r="AL179" i="22"/>
  <c r="AK179" i="22"/>
  <c r="Y179" i="22"/>
  <c r="AJ179" i="22"/>
  <c r="AD179" i="22"/>
  <c r="X179" i="22"/>
  <c r="AC179" i="22"/>
  <c r="AF179" i="22"/>
  <c r="AJ184" i="22"/>
  <c r="AI184" i="22"/>
  <c r="Z184" i="22"/>
  <c r="AG184" i="22"/>
  <c r="AE184" i="22"/>
  <c r="AC184" i="22"/>
  <c r="AM184" i="22"/>
  <c r="AL184" i="22"/>
  <c r="AD184" i="22"/>
  <c r="AJ242" i="22"/>
  <c r="AL242" i="22"/>
  <c r="AK242" i="22"/>
  <c r="AA242" i="22"/>
  <c r="AE242" i="22"/>
  <c r="Y242" i="22"/>
  <c r="AD242" i="22"/>
  <c r="AC242" i="22"/>
  <c r="AB242" i="22"/>
  <c r="AF205" i="22"/>
  <c r="AB205" i="22"/>
  <c r="AM205" i="22"/>
  <c r="AC205" i="22"/>
  <c r="AL205" i="22"/>
  <c r="AK205" i="22"/>
  <c r="AJ205" i="22"/>
  <c r="Y205" i="22"/>
  <c r="AE205" i="22"/>
  <c r="AI205" i="22"/>
  <c r="AD205" i="22"/>
  <c r="AD191" i="22"/>
  <c r="Z191" i="22"/>
  <c r="AL191" i="22"/>
  <c r="AC191" i="22"/>
  <c r="Y191" i="22"/>
  <c r="AI191" i="22"/>
  <c r="AH191" i="22"/>
  <c r="AE191" i="22"/>
  <c r="AK191" i="22"/>
  <c r="AB191" i="22"/>
  <c r="AK298" i="22"/>
  <c r="AJ298" i="22"/>
  <c r="Z298" i="22"/>
  <c r="AH298" i="22"/>
  <c r="AE298" i="22"/>
  <c r="X298" i="22"/>
  <c r="AB298" i="22"/>
  <c r="AI298" i="22"/>
  <c r="AK148" i="22"/>
  <c r="AG148" i="22"/>
  <c r="AJ148" i="22"/>
  <c r="AF148" i="22"/>
  <c r="AM148" i="22"/>
  <c r="AE148" i="22"/>
  <c r="AL148" i="22"/>
  <c r="AA148" i="22"/>
  <c r="AI148" i="22"/>
  <c r="Y148" i="22"/>
  <c r="AH148" i="22"/>
  <c r="AK188" i="22"/>
  <c r="AI188" i="22"/>
  <c r="AA188" i="22"/>
  <c r="X188" i="22"/>
  <c r="AG188" i="22"/>
  <c r="AM188" i="22"/>
  <c r="AE188" i="22"/>
  <c r="AD188" i="22"/>
  <c r="AC188" i="22"/>
  <c r="AE90" i="22"/>
  <c r="AD90" i="22"/>
  <c r="AC90" i="22"/>
  <c r="Y90" i="22"/>
  <c r="AM90" i="22"/>
  <c r="AL90" i="22"/>
  <c r="AK90" i="22"/>
  <c r="AG90" i="22"/>
  <c r="AK111" i="22"/>
  <c r="X111" i="22"/>
  <c r="AJ111" i="22"/>
  <c r="AE111" i="22"/>
  <c r="AI111" i="22"/>
  <c r="AF111" i="22"/>
  <c r="AC111" i="22"/>
  <c r="AA111" i="22"/>
  <c r="Y111" i="22"/>
  <c r="AB111" i="22"/>
  <c r="AL310" i="22"/>
  <c r="Z310" i="22"/>
  <c r="AB310" i="22"/>
  <c r="Y310" i="22"/>
  <c r="AI310" i="22"/>
  <c r="X310" i="22"/>
  <c r="AJ310" i="22"/>
  <c r="AE310" i="22"/>
  <c r="AA310" i="22"/>
  <c r="AD310" i="22"/>
  <c r="AL306" i="22"/>
  <c r="AC306" i="22"/>
  <c r="Z306" i="22"/>
  <c r="AB306" i="22"/>
  <c r="Y306" i="22"/>
  <c r="AI306" i="22"/>
  <c r="AA306" i="22"/>
  <c r="AD306" i="22"/>
  <c r="AJ306" i="22"/>
  <c r="AF306" i="22"/>
  <c r="AM107" i="22"/>
  <c r="AJ107" i="22"/>
  <c r="AE107" i="22"/>
  <c r="AL107" i="22"/>
  <c r="AI107" i="22"/>
  <c r="AG107" i="22"/>
  <c r="AF107" i="22"/>
  <c r="AC107" i="22"/>
  <c r="AA107" i="22"/>
  <c r="AK107" i="22"/>
  <c r="Z107" i="22"/>
  <c r="AD17" i="22"/>
  <c r="AC17" i="22"/>
  <c r="AF17" i="22"/>
  <c r="Y17" i="22"/>
  <c r="AM17" i="22"/>
  <c r="AG17" i="22"/>
  <c r="AJ17" i="22"/>
  <c r="AL17" i="22"/>
  <c r="AA17" i="22"/>
  <c r="AI17" i="22"/>
  <c r="AK17" i="22"/>
  <c r="AE17" i="22"/>
  <c r="AM74" i="22"/>
  <c r="AH74" i="22"/>
  <c r="AK74" i="22"/>
  <c r="AC74" i="22"/>
  <c r="AJ74" i="22"/>
  <c r="AG74" i="22"/>
  <c r="AE74" i="22"/>
  <c r="Y74" i="22"/>
  <c r="AF74" i="22"/>
  <c r="X74" i="22"/>
  <c r="AJ264" i="22"/>
  <c r="AE264" i="22"/>
  <c r="AL264" i="22"/>
  <c r="AI264" i="22"/>
  <c r="AK264" i="22"/>
  <c r="AH264" i="22"/>
  <c r="AF264" i="22"/>
  <c r="AG264" i="22"/>
  <c r="Z264" i="22"/>
  <c r="AD264" i="22"/>
  <c r="AJ325" i="22"/>
  <c r="AF325" i="22"/>
  <c r="X325" i="22"/>
  <c r="AL325" i="22"/>
  <c r="AK325" i="22"/>
  <c r="AD325" i="22"/>
  <c r="AI325" i="22"/>
  <c r="Z325" i="22"/>
  <c r="AH325" i="22"/>
  <c r="AA325" i="22"/>
  <c r="Y325" i="22"/>
  <c r="AK122" i="22"/>
  <c r="AC122" i="22"/>
  <c r="Y122" i="22"/>
  <c r="AM122" i="22"/>
  <c r="AD122" i="22"/>
  <c r="AF122" i="22"/>
  <c r="AB122" i="22"/>
  <c r="AA122" i="22"/>
  <c r="AI122" i="22"/>
  <c r="Z122" i="22"/>
  <c r="AJ272" i="22"/>
  <c r="AH272" i="22"/>
  <c r="X272" i="22"/>
  <c r="AF272" i="22"/>
  <c r="AI272" i="22"/>
  <c r="AD272" i="22"/>
  <c r="AB272" i="22"/>
  <c r="Y272" i="22"/>
  <c r="AL272" i="22"/>
  <c r="AK272" i="22"/>
  <c r="AA272" i="22"/>
  <c r="AJ288" i="22"/>
  <c r="Y288" i="22"/>
  <c r="X288" i="22"/>
  <c r="AF288" i="22"/>
  <c r="AK288" i="22"/>
  <c r="AB288" i="22"/>
  <c r="AM288" i="22"/>
  <c r="AH288" i="22"/>
  <c r="Z288" i="22"/>
  <c r="AD226" i="22"/>
  <c r="AC226" i="22"/>
  <c r="AA226" i="22"/>
  <c r="AM226" i="22"/>
  <c r="AI226" i="22"/>
  <c r="AK226" i="22"/>
  <c r="AJ226" i="22"/>
  <c r="AE226" i="22"/>
  <c r="AF97" i="22"/>
  <c r="AA97" i="22"/>
  <c r="AM97" i="22"/>
  <c r="AK97" i="22"/>
  <c r="AL97" i="22"/>
  <c r="AJ97" i="22"/>
  <c r="AI97" i="22"/>
  <c r="AC97" i="22"/>
  <c r="AE97" i="22"/>
  <c r="AG97" i="22"/>
  <c r="AD150" i="22"/>
  <c r="X150" i="22"/>
  <c r="AC150" i="22"/>
  <c r="AB150" i="22"/>
  <c r="AA150" i="22"/>
  <c r="AL150" i="22"/>
  <c r="AG150" i="22"/>
  <c r="Z150" i="22"/>
  <c r="AI150" i="22"/>
  <c r="AJ286" i="22"/>
  <c r="AE286" i="22"/>
  <c r="Y286" i="22"/>
  <c r="X286" i="22"/>
  <c r="AB286" i="22"/>
  <c r="AM286" i="22"/>
  <c r="AK286" i="22"/>
  <c r="AH286" i="22"/>
  <c r="AF286" i="22"/>
  <c r="Z233" i="22"/>
  <c r="AK233" i="22"/>
  <c r="AI233" i="22"/>
  <c r="AJ233" i="22"/>
  <c r="X233" i="22"/>
  <c r="AD233" i="22"/>
  <c r="AC233" i="22"/>
  <c r="AB233" i="22"/>
  <c r="AH134" i="22"/>
  <c r="AG134" i="22"/>
  <c r="AM134" i="22"/>
  <c r="AE134" i="22"/>
  <c r="AL134" i="22"/>
  <c r="AD134" i="22"/>
  <c r="AA134" i="22"/>
  <c r="Z134" i="22"/>
  <c r="AI134" i="22"/>
  <c r="Y134" i="22"/>
  <c r="AC134" i="22"/>
  <c r="AI244" i="22"/>
  <c r="AL244" i="22"/>
  <c r="AK244" i="22"/>
  <c r="Z244" i="22"/>
  <c r="AD244" i="22"/>
  <c r="AC244" i="22"/>
  <c r="AB244" i="22"/>
  <c r="Y244" i="22"/>
  <c r="AF244" i="22"/>
  <c r="AG193" i="22"/>
  <c r="AM193" i="22"/>
  <c r="AD193" i="22"/>
  <c r="AL193" i="22"/>
  <c r="AC193" i="22"/>
  <c r="AH193" i="22"/>
  <c r="AK193" i="22"/>
  <c r="AJ193" i="22"/>
  <c r="Z193" i="22"/>
  <c r="X193" i="22"/>
  <c r="AI193" i="22"/>
  <c r="AE193" i="22"/>
  <c r="AB193" i="22"/>
  <c r="AE164" i="22"/>
  <c r="AD164" i="22"/>
  <c r="AM164" i="22"/>
  <c r="AI164" i="22"/>
  <c r="AL164" i="22"/>
  <c r="AK164" i="22"/>
  <c r="Y164" i="22"/>
  <c r="AJ164" i="22"/>
  <c r="AG164" i="22"/>
  <c r="AF93" i="22"/>
  <c r="Z93" i="22"/>
  <c r="AL93" i="22"/>
  <c r="AK93" i="22"/>
  <c r="AI93" i="22"/>
  <c r="AA93" i="22"/>
  <c r="AB93" i="22"/>
  <c r="Y93" i="22"/>
  <c r="AG93" i="22"/>
  <c r="AH93" i="22"/>
  <c r="AK127" i="22"/>
  <c r="AG127" i="22"/>
  <c r="AD127" i="22"/>
  <c r="AA127" i="22"/>
  <c r="AM127" i="22"/>
  <c r="AF127" i="22"/>
  <c r="AE127" i="22"/>
  <c r="AB127" i="22"/>
  <c r="AI127" i="22"/>
  <c r="AH127" i="22"/>
  <c r="AA252" i="22"/>
  <c r="AI252" i="22"/>
  <c r="X252" i="22"/>
  <c r="AH252" i="22"/>
  <c r="AM252" i="22"/>
  <c r="AL252" i="22"/>
  <c r="AK252" i="22"/>
  <c r="Z252" i="22"/>
  <c r="AJ252" i="22"/>
  <c r="AD252" i="22"/>
  <c r="AB252" i="22"/>
  <c r="Y276" i="22"/>
  <c r="X276" i="22"/>
  <c r="AH276" i="22"/>
  <c r="AK276" i="22"/>
  <c r="Z276" i="22"/>
  <c r="AA276" i="22"/>
  <c r="AL276" i="22"/>
  <c r="AJ276" i="22"/>
  <c r="AI276" i="22"/>
  <c r="AF276" i="22"/>
  <c r="AI267" i="22"/>
  <c r="AD267" i="22"/>
  <c r="AA267" i="22"/>
  <c r="AM267" i="22"/>
  <c r="AH267" i="22"/>
  <c r="AL267" i="22"/>
  <c r="AG267" i="22"/>
  <c r="AK267" i="22"/>
  <c r="AJ267" i="22"/>
  <c r="Z267" i="22"/>
  <c r="X267" i="22"/>
  <c r="AH75" i="22"/>
  <c r="AC75" i="22"/>
  <c r="AM75" i="22"/>
  <c r="AG75" i="22"/>
  <c r="AL75" i="22"/>
  <c r="AF75" i="22"/>
  <c r="AA75" i="22"/>
  <c r="AK75" i="22"/>
  <c r="AE75" i="22"/>
  <c r="AI75" i="22"/>
  <c r="AM86" i="22"/>
  <c r="Z86" i="22"/>
  <c r="X86" i="22"/>
  <c r="AK86" i="22"/>
  <c r="AG86" i="22"/>
  <c r="AF86" i="22"/>
  <c r="AC86" i="22"/>
  <c r="AA86" i="22"/>
  <c r="AB86" i="22"/>
  <c r="AA41" i="22"/>
  <c r="AK41" i="22"/>
  <c r="AI41" i="22"/>
  <c r="AD41" i="22"/>
  <c r="AM41" i="22"/>
  <c r="Y41" i="22"/>
  <c r="AG41" i="22"/>
  <c r="AC41" i="22"/>
  <c r="AJ41" i="22"/>
  <c r="AE41" i="22"/>
  <c r="Z41" i="22"/>
  <c r="AL41" i="22"/>
  <c r="AF41" i="22"/>
  <c r="AM70" i="22"/>
  <c r="AI70" i="22"/>
  <c r="AD70" i="22"/>
  <c r="AC70" i="22"/>
  <c r="AB70" i="22"/>
  <c r="AH70" i="22"/>
  <c r="AG70" i="22"/>
  <c r="AA70" i="22"/>
  <c r="X70" i="22"/>
  <c r="AK70" i="22"/>
  <c r="AE70" i="22"/>
  <c r="AJ311" i="22"/>
  <c r="AG311" i="22"/>
  <c r="AE311" i="22"/>
  <c r="AL311" i="22"/>
  <c r="AK311" i="22"/>
  <c r="AB311" i="22"/>
  <c r="AH311" i="22"/>
  <c r="AA311" i="22"/>
  <c r="Z311" i="22"/>
  <c r="X311" i="22"/>
  <c r="AJ38" i="22"/>
  <c r="AC38" i="22"/>
  <c r="AG38" i="22"/>
  <c r="AE38" i="22"/>
  <c r="Y38" i="22"/>
  <c r="AK38" i="22"/>
  <c r="AI38" i="22"/>
  <c r="AF38" i="22"/>
  <c r="AA38" i="22"/>
  <c r="AM38" i="22"/>
  <c r="AB38" i="22"/>
  <c r="Z38" i="22"/>
  <c r="AM66" i="22"/>
  <c r="AL66" i="22"/>
  <c r="AI66" i="22"/>
  <c r="AC66" i="22"/>
  <c r="AA66" i="22"/>
  <c r="AH66" i="22"/>
  <c r="Z66" i="22"/>
  <c r="AK66" i="22"/>
  <c r="AG66" i="22"/>
  <c r="Y66" i="22"/>
  <c r="AE66" i="22"/>
  <c r="AK13" i="22"/>
  <c r="AL13" i="22"/>
  <c r="AG13" i="22"/>
  <c r="AM13" i="22"/>
  <c r="AA13" i="22"/>
  <c r="AI13" i="22"/>
  <c r="X13" i="22"/>
  <c r="AF13" i="22"/>
  <c r="AE13" i="22"/>
  <c r="Y13" i="22"/>
  <c r="AJ13" i="22"/>
  <c r="Z13" i="22"/>
  <c r="AL215" i="22"/>
  <c r="AK215" i="22"/>
  <c r="AJ215" i="22"/>
  <c r="AD215" i="22"/>
  <c r="AI215" i="22"/>
  <c r="AC215" i="22"/>
  <c r="AH215" i="22"/>
  <c r="AG215" i="22"/>
  <c r="AF215" i="22"/>
  <c r="Y215" i="22"/>
  <c r="AA215" i="22"/>
  <c r="AJ20" i="22"/>
  <c r="AI20" i="22"/>
  <c r="AE20" i="22"/>
  <c r="AK20" i="22"/>
  <c r="AF20" i="22"/>
  <c r="AA20" i="22"/>
  <c r="Y20" i="22"/>
  <c r="AL20" i="22"/>
  <c r="AB20" i="22"/>
  <c r="AC20" i="22"/>
  <c r="AM20" i="22"/>
  <c r="AG20" i="22"/>
  <c r="AH20" i="22"/>
  <c r="AH316" i="22"/>
  <c r="AI316" i="22"/>
  <c r="AD316" i="22"/>
  <c r="AC316" i="22"/>
  <c r="AA316" i="22"/>
  <c r="AF316" i="22"/>
  <c r="AB316" i="22"/>
  <c r="Z316" i="22"/>
  <c r="AL316" i="22"/>
  <c r="X316" i="22"/>
  <c r="AM133" i="22"/>
  <c r="AI133" i="22"/>
  <c r="X133" i="22"/>
  <c r="AC133" i="22"/>
  <c r="AG133" i="22"/>
  <c r="AF133" i="22"/>
  <c r="AA133" i="22"/>
  <c r="Z133" i="22"/>
  <c r="Y133" i="22"/>
  <c r="AM161" i="22"/>
  <c r="AC161" i="22"/>
  <c r="AK161" i="22"/>
  <c r="AH161" i="22"/>
  <c r="AA161" i="22"/>
  <c r="AJ161" i="22"/>
  <c r="AG161" i="22"/>
  <c r="Z161" i="22"/>
  <c r="AF161" i="22"/>
  <c r="Y161" i="22"/>
  <c r="AE161" i="22"/>
  <c r="AK296" i="22"/>
  <c r="AG296" i="22"/>
  <c r="AJ296" i="22"/>
  <c r="Z296" i="22"/>
  <c r="AM296" i="22"/>
  <c r="X296" i="22"/>
  <c r="AH296" i="22"/>
  <c r="AL296" i="22"/>
  <c r="AE296" i="22"/>
  <c r="AL247" i="22"/>
  <c r="AF247" i="22"/>
  <c r="AJ247" i="22"/>
  <c r="AM247" i="22"/>
  <c r="AH247" i="22"/>
  <c r="AA247" i="22"/>
  <c r="AD247" i="22"/>
  <c r="Z247" i="22"/>
  <c r="AB247" i="22"/>
  <c r="Y247" i="22"/>
  <c r="X247" i="22"/>
  <c r="AF128" i="22"/>
  <c r="AJ128" i="22"/>
  <c r="AM128" i="22"/>
  <c r="AL128" i="22"/>
  <c r="AG128" i="22"/>
  <c r="AD128" i="22"/>
  <c r="AI128" i="22"/>
  <c r="AA128" i="22"/>
  <c r="AH128" i="22"/>
  <c r="AK128" i="22"/>
  <c r="AI159" i="22"/>
  <c r="AK159" i="22"/>
  <c r="AH159" i="22"/>
  <c r="X159" i="22"/>
  <c r="AJ159" i="22"/>
  <c r="AG159" i="22"/>
  <c r="AD159" i="22"/>
  <c r="AC159" i="22"/>
  <c r="Z159" i="22"/>
  <c r="AM159" i="22"/>
  <c r="AK192" i="22"/>
  <c r="AJ192" i="22"/>
  <c r="AI192" i="22"/>
  <c r="AH192" i="22"/>
  <c r="AE192" i="22"/>
  <c r="AG192" i="22"/>
  <c r="AD192" i="22"/>
  <c r="AC192" i="22"/>
  <c r="AB192" i="22"/>
  <c r="AA192" i="22"/>
  <c r="Z192" i="22"/>
  <c r="AK119" i="22"/>
  <c r="AJ119" i="22"/>
  <c r="AI119" i="22"/>
  <c r="AM119" i="22"/>
  <c r="AB119" i="22"/>
  <c r="AL119" i="22"/>
  <c r="AG119" i="22"/>
  <c r="AF119" i="22"/>
  <c r="AA119" i="22"/>
  <c r="AC119" i="22"/>
  <c r="AK76" i="22"/>
  <c r="AJ76" i="22"/>
  <c r="AM76" i="22"/>
  <c r="AL76" i="22"/>
  <c r="AG76" i="22"/>
  <c r="AE76" i="22"/>
  <c r="AI76" i="22"/>
  <c r="AH76" i="22"/>
  <c r="AK194" i="22"/>
  <c r="AJ194" i="22"/>
  <c r="AI194" i="22"/>
  <c r="X194" i="22"/>
  <c r="AH194" i="22"/>
  <c r="AL194" i="22"/>
  <c r="AD194" i="22"/>
  <c r="AG194" i="22"/>
  <c r="AB194" i="22"/>
  <c r="AF194" i="22"/>
  <c r="AM194" i="22"/>
  <c r="AM108" i="22"/>
  <c r="AI108" i="22"/>
  <c r="AD108" i="22"/>
  <c r="AL108" i="22"/>
  <c r="AA108" i="22"/>
  <c r="Y108" i="22"/>
  <c r="AK108" i="22"/>
  <c r="AJ108" i="22"/>
  <c r="AE108" i="22"/>
  <c r="AJ268" i="22"/>
  <c r="AI268" i="22"/>
  <c r="AH268" i="22"/>
  <c r="AC268" i="22"/>
  <c r="AB268" i="22"/>
  <c r="AD268" i="22"/>
  <c r="AM268" i="22"/>
  <c r="AL268" i="22"/>
  <c r="AK268" i="22"/>
  <c r="AA268" i="22"/>
  <c r="AF52" i="22"/>
  <c r="AD52" i="22"/>
  <c r="AL52" i="22"/>
  <c r="AJ52" i="22"/>
  <c r="AH52" i="22"/>
  <c r="AC52" i="22"/>
  <c r="AK52" i="22"/>
  <c r="AA52" i="22"/>
  <c r="Y52" i="22"/>
  <c r="AM52" i="22"/>
  <c r="AG52" i="22"/>
  <c r="AI52" i="22"/>
  <c r="AL62" i="22"/>
  <c r="AI62" i="22"/>
  <c r="AJ62" i="22"/>
  <c r="AH62" i="22"/>
  <c r="AC62" i="22"/>
  <c r="AA62" i="22"/>
  <c r="AM62" i="22"/>
  <c r="Z62" i="22"/>
  <c r="AG62" i="22"/>
  <c r="AF62" i="22"/>
  <c r="AK62" i="22"/>
  <c r="AE62" i="22"/>
  <c r="AG30" i="22"/>
  <c r="AM30" i="22"/>
  <c r="AK30" i="22"/>
  <c r="AA30" i="22"/>
  <c r="AH30" i="22"/>
  <c r="AC30" i="22"/>
  <c r="AB30" i="22"/>
  <c r="AJ30" i="22"/>
  <c r="Y30" i="22"/>
  <c r="AE30" i="22"/>
  <c r="AI30" i="22"/>
  <c r="AF30" i="22"/>
  <c r="Z30" i="22"/>
  <c r="AK300" i="22"/>
  <c r="AG300" i="22"/>
  <c r="AA300" i="22"/>
  <c r="AJ300" i="22"/>
  <c r="Z300" i="22"/>
  <c r="AM300" i="22"/>
  <c r="Y300" i="22"/>
  <c r="X300" i="22"/>
  <c r="AE300" i="22"/>
  <c r="AF323" i="22"/>
  <c r="AH323" i="22"/>
  <c r="X323" i="22"/>
  <c r="AI323" i="22"/>
  <c r="Z323" i="22"/>
  <c r="Y323" i="22"/>
  <c r="AD323" i="22"/>
  <c r="AB323" i="22"/>
  <c r="AA323" i="22"/>
  <c r="AK98" i="22"/>
  <c r="AL98" i="22"/>
  <c r="AJ98" i="22"/>
  <c r="AI98" i="22"/>
  <c r="AC98" i="22"/>
  <c r="AE98" i="22"/>
  <c r="Y98" i="22"/>
  <c r="AG98" i="22"/>
  <c r="AF98" i="22"/>
  <c r="AA98" i="22"/>
  <c r="Z98" i="22"/>
  <c r="AL302" i="22"/>
  <c r="AI302" i="22"/>
  <c r="AB302" i="22"/>
  <c r="AK302" i="22"/>
  <c r="AH302" i="22"/>
  <c r="AJ302" i="22"/>
  <c r="Z302" i="22"/>
  <c r="AE302" i="22"/>
  <c r="Y302" i="22"/>
  <c r="X302" i="22"/>
  <c r="AD302" i="22"/>
  <c r="AK224" i="22"/>
  <c r="AM224" i="22"/>
  <c r="AD224" i="22"/>
  <c r="AC224" i="22"/>
  <c r="AA224" i="22"/>
  <c r="Z224" i="22"/>
  <c r="Y224" i="22"/>
  <c r="AG224" i="22"/>
  <c r="AE224" i="22"/>
  <c r="X224" i="22"/>
  <c r="AL99" i="22"/>
  <c r="AI99" i="22"/>
  <c r="AC99" i="22"/>
  <c r="AB99" i="22"/>
  <c r="AD99" i="22"/>
  <c r="AG99" i="22"/>
  <c r="AA99" i="22"/>
  <c r="AK99" i="22"/>
  <c r="AM99" i="22"/>
  <c r="AJ99" i="22"/>
  <c r="AM31" i="22"/>
  <c r="AA31" i="22"/>
  <c r="AC31" i="22"/>
  <c r="AB31" i="22"/>
  <c r="AJ31" i="22"/>
  <c r="AL31" i="22"/>
  <c r="Y31" i="22"/>
  <c r="AE31" i="22"/>
  <c r="AI31" i="22"/>
  <c r="AF31" i="22"/>
  <c r="AK31" i="22"/>
  <c r="AG31" i="22"/>
  <c r="AJ19" i="22"/>
  <c r="AI19" i="22"/>
  <c r="AE19" i="22"/>
  <c r="AK19" i="22"/>
  <c r="Z19" i="22"/>
  <c r="AA19" i="22"/>
  <c r="AB19" i="22"/>
  <c r="AC19" i="22"/>
  <c r="AF19" i="22"/>
  <c r="Y19" i="22"/>
  <c r="AM19" i="22"/>
  <c r="AG19" i="22"/>
  <c r="AE169" i="22"/>
  <c r="AG169" i="22"/>
  <c r="AD169" i="22"/>
  <c r="AF169" i="22"/>
  <c r="AC169" i="22"/>
  <c r="AA169" i="22"/>
  <c r="Z169" i="22"/>
  <c r="Y169" i="22"/>
  <c r="X169" i="22"/>
  <c r="AG40" i="22"/>
  <c r="AE40" i="22"/>
  <c r="Y40" i="22"/>
  <c r="AA40" i="22"/>
  <c r="AK40" i="22"/>
  <c r="AI40" i="22"/>
  <c r="AM40" i="22"/>
  <c r="AC40" i="22"/>
  <c r="AJ40" i="22"/>
  <c r="AL40" i="22"/>
  <c r="AH40" i="22"/>
  <c r="AF40" i="22"/>
  <c r="AD222" i="22"/>
  <c r="AH222" i="22"/>
  <c r="AA222" i="22"/>
  <c r="AG222" i="22"/>
  <c r="Y222" i="22"/>
  <c r="AM222" i="22"/>
  <c r="AE222" i="22"/>
  <c r="X222" i="22"/>
  <c r="AI91" i="22"/>
  <c r="AC91" i="22"/>
  <c r="AB91" i="22"/>
  <c r="X91" i="22"/>
  <c r="AG91" i="22"/>
  <c r="AA91" i="22"/>
  <c r="Z91" i="22"/>
  <c r="AM91" i="22"/>
  <c r="AK91" i="22"/>
  <c r="AE91" i="22"/>
  <c r="AI173" i="22"/>
  <c r="AH173" i="22"/>
  <c r="AE173" i="22"/>
  <c r="AF173" i="22"/>
  <c r="AM173" i="22"/>
  <c r="AK173" i="22"/>
  <c r="AA173" i="22"/>
  <c r="AJ173" i="22"/>
  <c r="Y173" i="22"/>
  <c r="X173" i="22"/>
  <c r="AH314" i="22"/>
  <c r="AM314" i="22"/>
  <c r="AJ314" i="22"/>
  <c r="AC314" i="22"/>
  <c r="AB314" i="22"/>
  <c r="AA314" i="22"/>
  <c r="Z314" i="22"/>
  <c r="AE314" i="22"/>
  <c r="AD314" i="22"/>
  <c r="Y314" i="22"/>
  <c r="AL314" i="22"/>
  <c r="AL324" i="22"/>
  <c r="AJ324" i="22"/>
  <c r="AI324" i="22"/>
  <c r="AH324" i="22"/>
  <c r="AA324" i="22"/>
  <c r="AD324" i="22"/>
  <c r="Z324" i="22"/>
  <c r="Y324" i="22"/>
  <c r="X324" i="22"/>
  <c r="AG324" i="22"/>
  <c r="AF324" i="22"/>
  <c r="AF285" i="22"/>
  <c r="AL285" i="22"/>
  <c r="AA285" i="22"/>
  <c r="AD285" i="22"/>
  <c r="AH285" i="22"/>
  <c r="Y285" i="22"/>
  <c r="AK285" i="22"/>
  <c r="X285" i="22"/>
  <c r="AJ285" i="22"/>
  <c r="AM152" i="22"/>
  <c r="AA152" i="22"/>
  <c r="AK152" i="22"/>
  <c r="AI152" i="22"/>
  <c r="AJ152" i="22"/>
  <c r="AG152" i="22"/>
  <c r="AF152" i="22"/>
  <c r="X152" i="22"/>
  <c r="AE152" i="22"/>
  <c r="AK176" i="22"/>
  <c r="AG176" i="22"/>
  <c r="AC176" i="22"/>
  <c r="Z176" i="22"/>
  <c r="X176" i="22"/>
  <c r="AM176" i="22"/>
  <c r="AJ176" i="22"/>
  <c r="AE176" i="22"/>
  <c r="AD176" i="22"/>
  <c r="AH176" i="22"/>
  <c r="AA176" i="22"/>
  <c r="AM83" i="22"/>
  <c r="AC83" i="22"/>
  <c r="AB83" i="22"/>
  <c r="Y83" i="22"/>
  <c r="AI83" i="22"/>
  <c r="AK83" i="22"/>
  <c r="AJ83" i="22"/>
  <c r="AG83" i="22"/>
  <c r="AF83" i="22"/>
  <c r="AA83" i="22"/>
  <c r="AF44" i="22"/>
  <c r="Z44" i="22"/>
  <c r="AH44" i="22"/>
  <c r="AB44" i="22"/>
  <c r="AJ44" i="22"/>
  <c r="AC44" i="22"/>
  <c r="AE44" i="22"/>
  <c r="AI44" i="22"/>
  <c r="AK44" i="22"/>
  <c r="AM44" i="22"/>
  <c r="AA44" i="22"/>
  <c r="Y44" i="22"/>
  <c r="AG44" i="22"/>
  <c r="AJ262" i="22"/>
  <c r="AI262" i="22"/>
  <c r="AH262" i="22"/>
  <c r="AE262" i="22"/>
  <c r="AD262" i="22"/>
  <c r="AC262" i="22"/>
  <c r="AK262" i="22"/>
  <c r="Z262" i="22"/>
  <c r="AL245" i="22"/>
  <c r="AK245" i="22"/>
  <c r="AJ245" i="22"/>
  <c r="AM245" i="22"/>
  <c r="AI245" i="22"/>
  <c r="Y245" i="22"/>
  <c r="X245" i="22"/>
  <c r="Z245" i="22"/>
  <c r="AD245" i="22"/>
  <c r="AJ211" i="22"/>
  <c r="AG211" i="22"/>
  <c r="AC211" i="22"/>
  <c r="AA211" i="22"/>
  <c r="AK211" i="22"/>
  <c r="AM211" i="22"/>
  <c r="AI211" i="22"/>
  <c r="AH211" i="22"/>
  <c r="Y211" i="22"/>
  <c r="AL313" i="22"/>
  <c r="AJ313" i="22"/>
  <c r="X313" i="22"/>
  <c r="Z313" i="22"/>
  <c r="AD313" i="22"/>
  <c r="AC313" i="22"/>
  <c r="AB313" i="22"/>
  <c r="Y313" i="22"/>
  <c r="AK136" i="22"/>
  <c r="AG136" i="22"/>
  <c r="AJ136" i="22"/>
  <c r="AI136" i="22"/>
  <c r="AH136" i="22"/>
  <c r="X136" i="22"/>
  <c r="AM136" i="22"/>
  <c r="AL136" i="22"/>
  <c r="AD136" i="22"/>
  <c r="AA136" i="22"/>
  <c r="AK68" i="22"/>
  <c r="AJ68" i="22"/>
  <c r="AH68" i="22"/>
  <c r="AM68" i="22"/>
  <c r="AD68" i="22"/>
  <c r="AI68" i="22"/>
  <c r="Y68" i="22"/>
  <c r="AG68" i="22"/>
  <c r="AA68" i="22"/>
  <c r="AC68" i="22"/>
  <c r="AB68" i="22"/>
  <c r="AJ139" i="22"/>
  <c r="AM139" i="22"/>
  <c r="AG139" i="22"/>
  <c r="AL139" i="22"/>
  <c r="AA139" i="22"/>
  <c r="AI139" i="22"/>
  <c r="AH139" i="22"/>
  <c r="Y139" i="22"/>
  <c r="X139" i="22"/>
  <c r="AK139" i="22"/>
  <c r="AJ282" i="22"/>
  <c r="AI282" i="22"/>
  <c r="AD282" i="22"/>
  <c r="Y282" i="22"/>
  <c r="AH282" i="22"/>
  <c r="AF282" i="22"/>
  <c r="AB282" i="22"/>
  <c r="AE282" i="22"/>
  <c r="AA282" i="22"/>
  <c r="AK282" i="22"/>
  <c r="Z282" i="22"/>
  <c r="AM239" i="22"/>
  <c r="AL239" i="22"/>
  <c r="AG239" i="22"/>
  <c r="AK239" i="22"/>
  <c r="AI239" i="22"/>
  <c r="AH239" i="22"/>
  <c r="Z239" i="22"/>
  <c r="AJ239" i="22"/>
  <c r="AE239" i="22"/>
  <c r="AD239" i="22"/>
  <c r="AC33" i="22"/>
  <c r="AB33" i="22"/>
  <c r="AJ33" i="22"/>
  <c r="AL33" i="22"/>
  <c r="Y33" i="22"/>
  <c r="AE33" i="22"/>
  <c r="AD33" i="22"/>
  <c r="AI33" i="22"/>
  <c r="AF33" i="22"/>
  <c r="AK33" i="22"/>
  <c r="AG33" i="22"/>
  <c r="AA33" i="22"/>
  <c r="AM33" i="22"/>
  <c r="AM23" i="22"/>
  <c r="AB23" i="22"/>
  <c r="AC23" i="22"/>
  <c r="AI23" i="22"/>
  <c r="AE23" i="22"/>
  <c r="Y23" i="22"/>
  <c r="AK23" i="22"/>
  <c r="AF23" i="22"/>
  <c r="AG23" i="22"/>
  <c r="Z23" i="22"/>
  <c r="AJ23" i="22"/>
  <c r="AA23" i="22"/>
  <c r="AC8" i="22"/>
  <c r="AJ8" i="22"/>
  <c r="AH8" i="22"/>
  <c r="AG8" i="22"/>
  <c r="Y8" i="22"/>
  <c r="AB8" i="22"/>
  <c r="AI8" i="22"/>
  <c r="AA8" i="22"/>
  <c r="Z8" i="22"/>
  <c r="AK8" i="22"/>
  <c r="AF8" i="22"/>
  <c r="AE8" i="22"/>
  <c r="AM8" i="22"/>
  <c r="AH263" i="22"/>
  <c r="X263" i="22"/>
  <c r="AM263" i="22"/>
  <c r="AL263" i="22"/>
  <c r="AE263" i="22"/>
  <c r="AI263" i="22"/>
  <c r="AD263" i="22"/>
  <c r="AB263" i="22"/>
  <c r="AK263" i="22"/>
  <c r="AM185" i="22"/>
  <c r="AL185" i="22"/>
  <c r="AK185" i="22"/>
  <c r="AE185" i="22"/>
  <c r="AD185" i="22"/>
  <c r="AA185" i="22"/>
  <c r="Z185" i="22"/>
  <c r="AI185" i="22"/>
  <c r="Y248" i="22"/>
  <c r="AJ248" i="22"/>
  <c r="AM248" i="22"/>
  <c r="AB248" i="22"/>
  <c r="AD248" i="22"/>
  <c r="AC248" i="22"/>
  <c r="AA248" i="22"/>
  <c r="AF248" i="22"/>
  <c r="Z248" i="22"/>
  <c r="AJ266" i="22"/>
  <c r="AA266" i="22"/>
  <c r="AI266" i="22"/>
  <c r="AK266" i="22"/>
  <c r="Z266" i="22"/>
  <c r="AH266" i="22"/>
  <c r="X266" i="22"/>
  <c r="AG266" i="22"/>
  <c r="AM266" i="22"/>
  <c r="AF266" i="22"/>
  <c r="AJ307" i="22"/>
  <c r="AI307" i="22"/>
  <c r="X307" i="22"/>
  <c r="AD307" i="22"/>
  <c r="AA307" i="22"/>
  <c r="Z307" i="22"/>
  <c r="Y307" i="22"/>
  <c r="AL307" i="22"/>
  <c r="AK307" i="22"/>
  <c r="AJ270" i="22"/>
  <c r="AM270" i="22"/>
  <c r="AE270" i="22"/>
  <c r="AL270" i="22"/>
  <c r="AD270" i="22"/>
  <c r="AI270" i="22"/>
  <c r="AH270" i="22"/>
  <c r="AK270" i="22"/>
  <c r="AJ45" i="22"/>
  <c r="AC45" i="22"/>
  <c r="AI45" i="22"/>
  <c r="AK45" i="22"/>
  <c r="Z45" i="22"/>
  <c r="AM45" i="22"/>
  <c r="AF45" i="22"/>
  <c r="AA45" i="22"/>
  <c r="Y45" i="22"/>
  <c r="AG45" i="22"/>
  <c r="AE45" i="22"/>
  <c r="X301" i="22"/>
  <c r="AE301" i="22"/>
  <c r="AD301" i="22"/>
  <c r="AM301" i="22"/>
  <c r="AA301" i="22"/>
  <c r="AL301" i="22"/>
  <c r="Z301" i="22"/>
  <c r="Y301" i="22"/>
  <c r="AC301" i="22"/>
  <c r="AK301" i="22"/>
  <c r="AJ301" i="22"/>
  <c r="AL217" i="22"/>
  <c r="AJ217" i="22"/>
  <c r="X217" i="22"/>
  <c r="AE217" i="22"/>
  <c r="AD217" i="22"/>
  <c r="AM217" i="22"/>
  <c r="AI217" i="22"/>
  <c r="AB217" i="22"/>
  <c r="Y217" i="22"/>
  <c r="AL322" i="22"/>
  <c r="AI322" i="22"/>
  <c r="AD322" i="22"/>
  <c r="AA322" i="22"/>
  <c r="AF322" i="22"/>
  <c r="AB322" i="22"/>
  <c r="Z322" i="22"/>
  <c r="X322" i="22"/>
  <c r="AE322" i="22"/>
  <c r="Y322" i="22"/>
  <c r="AI289" i="22"/>
  <c r="AM289" i="22"/>
  <c r="AG289" i="22"/>
  <c r="AE289" i="22"/>
  <c r="AD289" i="22"/>
  <c r="AJ289" i="22"/>
  <c r="Y289" i="22"/>
  <c r="AK289" i="22"/>
  <c r="Z289" i="22"/>
  <c r="X289" i="22"/>
  <c r="AA181" i="22"/>
  <c r="AM181" i="22"/>
  <c r="AI181" i="22"/>
  <c r="AE181" i="22"/>
  <c r="AK181" i="22"/>
  <c r="AG181" i="22"/>
  <c r="AJ181" i="22"/>
  <c r="AF181" i="22"/>
  <c r="AC181" i="22"/>
  <c r="Y181" i="22"/>
  <c r="AA256" i="22"/>
  <c r="AE256" i="22"/>
  <c r="Z256" i="22"/>
  <c r="AI256" i="22"/>
  <c r="AJ256" i="22"/>
  <c r="X256" i="22"/>
  <c r="AD256" i="22"/>
  <c r="AK256" i="22"/>
  <c r="AB256" i="22"/>
  <c r="AE65" i="22"/>
  <c r="AI65" i="22"/>
  <c r="AC65" i="22"/>
  <c r="AA65" i="22"/>
  <c r="AK65" i="22"/>
  <c r="AH65" i="22"/>
  <c r="AB65" i="22"/>
  <c r="AJ65" i="22"/>
  <c r="Y65" i="22"/>
  <c r="AG65" i="22"/>
  <c r="X65" i="22"/>
  <c r="AI58" i="22"/>
  <c r="AD58" i="22"/>
  <c r="Y58" i="22"/>
  <c r="AC58" i="22"/>
  <c r="AA58" i="22"/>
  <c r="AB58" i="22"/>
  <c r="AG58" i="22"/>
  <c r="AK58" i="22"/>
  <c r="AM58" i="22"/>
  <c r="AE58" i="22"/>
  <c r="AJ58" i="22"/>
  <c r="AH58" i="22"/>
  <c r="AJ218" i="22"/>
  <c r="AI218" i="22"/>
  <c r="AH218" i="22"/>
  <c r="AG218" i="22"/>
  <c r="AA218" i="22"/>
  <c r="Z218" i="22"/>
  <c r="X218" i="22"/>
  <c r="AD218" i="22"/>
  <c r="AK42" i="22"/>
  <c r="AI42" i="22"/>
  <c r="AD42" i="22"/>
  <c r="AM42" i="22"/>
  <c r="AL42" i="22"/>
  <c r="AJ42" i="22"/>
  <c r="AA42" i="22"/>
  <c r="AG42" i="22"/>
  <c r="AC42" i="22"/>
  <c r="X42" i="22"/>
  <c r="AE42" i="22"/>
  <c r="AH42" i="22"/>
  <c r="AL238" i="22"/>
  <c r="AK238" i="22"/>
  <c r="AD238" i="22"/>
  <c r="X238" i="22"/>
  <c r="AC238" i="22"/>
  <c r="AI238" i="22"/>
  <c r="AG238" i="22"/>
  <c r="AM238" i="22"/>
  <c r="AF238" i="22"/>
  <c r="AC16" i="22"/>
  <c r="AK16" i="22"/>
  <c r="AE16" i="22"/>
  <c r="X16" i="22"/>
  <c r="Y16" i="22"/>
  <c r="AM16" i="22"/>
  <c r="AG16" i="22"/>
  <c r="AJ16" i="22"/>
  <c r="AH16" i="22"/>
  <c r="Z16" i="22"/>
  <c r="AA16" i="22"/>
  <c r="AI16" i="22"/>
  <c r="AK200" i="22"/>
  <c r="AJ200" i="22"/>
  <c r="AI200" i="22"/>
  <c r="AD200" i="22"/>
  <c r="AC200" i="22"/>
  <c r="Y200" i="22"/>
  <c r="AA200" i="22"/>
  <c r="AG200" i="22"/>
  <c r="AF200" i="22"/>
  <c r="AE200" i="22"/>
  <c r="AJ204" i="22"/>
  <c r="AH204" i="22"/>
  <c r="AE204" i="22"/>
  <c r="Z204" i="22"/>
  <c r="AD204" i="22"/>
  <c r="AC204" i="22"/>
  <c r="AM204" i="22"/>
  <c r="X204" i="22"/>
  <c r="AA254" i="22"/>
  <c r="AL254" i="22"/>
  <c r="AK254" i="22"/>
  <c r="Y254" i="22"/>
  <c r="AM254" i="22"/>
  <c r="AJ254" i="22"/>
  <c r="AI254" i="22"/>
  <c r="AH254" i="22"/>
  <c r="X254" i="22"/>
  <c r="AJ294" i="22"/>
  <c r="AG294" i="22"/>
  <c r="AE294" i="22"/>
  <c r="AD294" i="22"/>
  <c r="X294" i="22"/>
  <c r="AK294" i="22"/>
  <c r="Y294" i="22"/>
  <c r="AH294" i="22"/>
  <c r="AJ11" i="22"/>
  <c r="AI11" i="22"/>
  <c r="AE11" i="22"/>
  <c r="AK11" i="22"/>
  <c r="AA11" i="22"/>
  <c r="Z11" i="22"/>
  <c r="AD11" i="22"/>
  <c r="AC11" i="22"/>
  <c r="AM11" i="22"/>
  <c r="AH11" i="22"/>
  <c r="AG11" i="22"/>
  <c r="Y11" i="22"/>
  <c r="AL11" i="22"/>
  <c r="AB11" i="22"/>
  <c r="AL317" i="22"/>
  <c r="AJ317" i="22"/>
  <c r="X317" i="22"/>
  <c r="AI317" i="22"/>
  <c r="Y317" i="22"/>
  <c r="AF317" i="22"/>
  <c r="AD317" i="22"/>
  <c r="AC317" i="22"/>
  <c r="AA317" i="22"/>
  <c r="AB317" i="22"/>
  <c r="Z317" i="22"/>
  <c r="AJ292" i="22"/>
  <c r="AA292" i="22"/>
  <c r="AE292" i="22"/>
  <c r="Z292" i="22"/>
  <c r="Y292" i="22"/>
  <c r="AC292" i="22"/>
  <c r="AL292" i="22"/>
  <c r="AM292" i="22"/>
  <c r="AK292" i="22"/>
  <c r="AH292" i="22"/>
  <c r="AB292" i="22"/>
  <c r="AI260" i="22"/>
  <c r="AJ260" i="22"/>
  <c r="AG260" i="22"/>
  <c r="AE260" i="22"/>
  <c r="AD260" i="22"/>
  <c r="Z260" i="22"/>
  <c r="AH260" i="22"/>
  <c r="AB260" i="22"/>
  <c r="AA260" i="22"/>
  <c r="AI236" i="22"/>
  <c r="Z236" i="22"/>
  <c r="AE236" i="22"/>
  <c r="X236" i="22"/>
  <c r="AB236" i="22"/>
  <c r="AL236" i="22"/>
  <c r="AK236" i="22"/>
  <c r="AJ236" i="22"/>
  <c r="AA236" i="22"/>
  <c r="AH6" i="22"/>
  <c r="AG6" i="22"/>
  <c r="AM6" i="22"/>
  <c r="AF6" i="22"/>
  <c r="AE6" i="22"/>
  <c r="AF2" i="22"/>
  <c r="X6" i="22"/>
  <c r="AM2" i="22"/>
  <c r="AE2" i="22"/>
  <c r="AJ6" i="22"/>
  <c r="Y6" i="22"/>
  <c r="AL2" i="22"/>
  <c r="AD2" i="22"/>
  <c r="AL6" i="22"/>
  <c r="AL7" i="22" s="1"/>
  <c r="AB6" i="22"/>
  <c r="AK2" i="22"/>
  <c r="AC2" i="22"/>
  <c r="AJ2" i="22"/>
  <c r="AB2" i="22"/>
  <c r="AD6" i="22"/>
  <c r="AC6" i="22"/>
  <c r="AI2" i="22"/>
  <c r="AA2" i="22"/>
  <c r="AI6" i="22"/>
  <c r="AA6" i="22"/>
  <c r="Z6" i="22"/>
  <c r="AH2" i="22"/>
  <c r="Z2" i="22"/>
  <c r="AK6" i="22"/>
  <c r="AG2" i="22"/>
  <c r="Y2" i="22"/>
  <c r="AH146" i="22"/>
  <c r="AF146" i="22"/>
  <c r="AA146" i="22"/>
  <c r="AI146" i="22"/>
  <c r="Y146" i="22"/>
  <c r="AK146" i="22"/>
  <c r="AJ146" i="22"/>
  <c r="AC146" i="22"/>
  <c r="AM146" i="22"/>
  <c r="AG146" i="22"/>
  <c r="AJ290" i="22"/>
  <c r="Z290" i="22"/>
  <c r="AE290" i="22"/>
  <c r="Y290" i="22"/>
  <c r="X290" i="22"/>
  <c r="AA290" i="22"/>
  <c r="AK290" i="22"/>
  <c r="AH290" i="22"/>
  <c r="AM290" i="22"/>
  <c r="AC290" i="22"/>
  <c r="AF203" i="22"/>
  <c r="AM203" i="22"/>
  <c r="Z203" i="22"/>
  <c r="X203" i="22"/>
  <c r="AE203" i="22"/>
  <c r="AL203" i="22"/>
  <c r="AD203" i="22"/>
  <c r="AA203" i="22"/>
  <c r="AC203" i="22"/>
  <c r="AJ203" i="22"/>
  <c r="AM160" i="22"/>
  <c r="AC160" i="22"/>
  <c r="AA160" i="22"/>
  <c r="AL160" i="22"/>
  <c r="AI160" i="22"/>
  <c r="AK160" i="22"/>
  <c r="AH160" i="22"/>
  <c r="AG160" i="22"/>
  <c r="AJ160" i="22"/>
  <c r="AK180" i="22"/>
  <c r="AG180" i="22"/>
  <c r="AD180" i="22"/>
  <c r="AF180" i="22"/>
  <c r="AC180" i="22"/>
  <c r="AA180" i="22"/>
  <c r="AM180" i="22"/>
  <c r="AJ180" i="22"/>
  <c r="AH180" i="22"/>
  <c r="AI87" i="22"/>
  <c r="AK87" i="22"/>
  <c r="AD87" i="22"/>
  <c r="AJ87" i="22"/>
  <c r="AG87" i="22"/>
  <c r="AC87" i="22"/>
  <c r="AB87" i="22"/>
  <c r="AM87" i="22"/>
  <c r="AE87" i="22"/>
  <c r="AA87" i="22"/>
  <c r="Z87" i="22"/>
  <c r="AM253" i="22"/>
  <c r="AI253" i="22"/>
  <c r="AL253" i="22"/>
  <c r="AH253" i="22"/>
  <c r="AK253" i="22"/>
  <c r="AJ253" i="22"/>
  <c r="AB253" i="22"/>
  <c r="AA253" i="22"/>
  <c r="X253" i="22"/>
  <c r="AD253" i="22"/>
  <c r="AI35" i="22"/>
  <c r="AH35" i="22"/>
  <c r="AE35" i="22"/>
  <c r="AK35" i="22"/>
  <c r="AC35" i="22"/>
  <c r="AB35" i="22"/>
  <c r="Y35" i="22"/>
  <c r="AL35" i="22"/>
  <c r="AG35" i="22"/>
  <c r="AA35" i="22"/>
  <c r="AM35" i="22"/>
  <c r="AG261" i="22"/>
  <c r="AF261" i="22"/>
  <c r="AK261" i="22"/>
  <c r="AI261" i="22"/>
  <c r="AH261" i="22"/>
  <c r="AD261" i="22"/>
  <c r="Z261" i="22"/>
  <c r="AE261" i="22"/>
  <c r="AB261" i="22"/>
  <c r="AA261" i="22"/>
  <c r="AL172" i="22"/>
  <c r="X172" i="22"/>
  <c r="AK172" i="22"/>
  <c r="AJ172" i="22"/>
  <c r="AI172" i="22"/>
  <c r="AH172" i="22"/>
  <c r="AM172" i="22"/>
  <c r="Y172" i="22"/>
  <c r="AM89" i="22"/>
  <c r="AL89" i="22"/>
  <c r="AK89" i="22"/>
  <c r="AJ89" i="22"/>
  <c r="AI89" i="22"/>
  <c r="AH89" i="22"/>
  <c r="AC89" i="22"/>
  <c r="Y89" i="22"/>
  <c r="AG89" i="22"/>
  <c r="AA89" i="22"/>
  <c r="AI258" i="22"/>
  <c r="AH258" i="22"/>
  <c r="AJ258" i="22"/>
  <c r="AC258" i="22"/>
  <c r="AE258" i="22"/>
  <c r="AD258" i="22"/>
  <c r="Y258" i="22"/>
  <c r="X258" i="22"/>
  <c r="Y305" i="22"/>
  <c r="AG305" i="22"/>
  <c r="AL305" i="22"/>
  <c r="AB305" i="22"/>
  <c r="AJ305" i="22"/>
  <c r="AD305" i="22"/>
  <c r="AM305" i="22"/>
  <c r="AI305" i="22"/>
  <c r="AH305" i="22"/>
  <c r="AJ18" i="22"/>
  <c r="AI18" i="22"/>
  <c r="AM18" i="22"/>
  <c r="AG18" i="22"/>
  <c r="Z18" i="22"/>
  <c r="AL18" i="22"/>
  <c r="AA18" i="22"/>
  <c r="AB18" i="22"/>
  <c r="AC18" i="22"/>
  <c r="AK18" i="22"/>
  <c r="AE18" i="22"/>
  <c r="AF18" i="22"/>
  <c r="Y18" i="22"/>
  <c r="AJ26" i="22"/>
  <c r="AI26" i="22"/>
  <c r="AE26" i="22"/>
  <c r="Y26" i="22"/>
  <c r="X26" i="22"/>
  <c r="AK26" i="22"/>
  <c r="AF26" i="22"/>
  <c r="AG26" i="22"/>
  <c r="AM26" i="22"/>
  <c r="AA26" i="22"/>
  <c r="AL26" i="22"/>
  <c r="AC26" i="22"/>
  <c r="AI165" i="22"/>
  <c r="AC165" i="22"/>
  <c r="AH165" i="22"/>
  <c r="AK165" i="22"/>
  <c r="AG165" i="22"/>
  <c r="AJ165" i="22"/>
  <c r="AA165" i="22"/>
  <c r="AE165" i="22"/>
  <c r="AD165" i="22"/>
  <c r="Y165" i="22"/>
  <c r="AM141" i="22"/>
  <c r="AL141" i="22"/>
  <c r="AI141" i="22"/>
  <c r="AD141" i="22"/>
  <c r="Y141" i="22"/>
  <c r="AK141" i="22"/>
  <c r="AJ141" i="22"/>
  <c r="AC141" i="22"/>
  <c r="AG141" i="22"/>
  <c r="AA141" i="22"/>
  <c r="AH117" i="22"/>
  <c r="AF117" i="22"/>
  <c r="AC117" i="22"/>
  <c r="AM117" i="22"/>
  <c r="AA117" i="22"/>
  <c r="Z117" i="22"/>
  <c r="Y117" i="22"/>
  <c r="X117" i="22"/>
  <c r="AK117" i="22"/>
  <c r="AJ117" i="22"/>
  <c r="AD117" i="22"/>
  <c r="AI117" i="22"/>
  <c r="AC278" i="22"/>
  <c r="Y278" i="22"/>
  <c r="AB278" i="22"/>
  <c r="X278" i="22"/>
  <c r="AI278" i="22"/>
  <c r="AJ278" i="22"/>
  <c r="AH278" i="22"/>
  <c r="AM278" i="22"/>
  <c r="AL278" i="22"/>
  <c r="AK278" i="22"/>
  <c r="AL14" i="22"/>
  <c r="AG14" i="22"/>
  <c r="AM14" i="22"/>
  <c r="AB14" i="22"/>
  <c r="AI14" i="22"/>
  <c r="AK14" i="22"/>
  <c r="AF14" i="22"/>
  <c r="AE14" i="22"/>
  <c r="Y14" i="22"/>
  <c r="AJ14" i="22"/>
  <c r="Z14" i="22"/>
  <c r="AC14" i="22"/>
  <c r="AA14" i="22"/>
  <c r="Z162" i="22"/>
  <c r="AD162" i="22"/>
  <c r="AH162" i="22"/>
  <c r="AB162" i="22"/>
  <c r="AG162" i="22"/>
  <c r="AF162" i="22"/>
  <c r="Y162" i="22"/>
  <c r="X162" i="22"/>
  <c r="AJ162" i="22"/>
  <c r="AL275" i="22"/>
  <c r="AK275" i="22"/>
  <c r="AE275" i="22"/>
  <c r="AA275" i="22"/>
  <c r="AF275" i="22"/>
  <c r="Z275" i="22"/>
  <c r="Y275" i="22"/>
  <c r="AJ275" i="22"/>
  <c r="AC275" i="22"/>
  <c r="X275" i="22"/>
  <c r="AI147" i="22"/>
  <c r="Y147" i="22"/>
  <c r="AH147" i="22"/>
  <c r="AK147" i="22"/>
  <c r="AJ147" i="22"/>
  <c r="AC147" i="22"/>
  <c r="AM147" i="22"/>
  <c r="AG147" i="22"/>
  <c r="AL147" i="22"/>
  <c r="AF147" i="22"/>
  <c r="AA147" i="22"/>
  <c r="Z147" i="22"/>
  <c r="AM212" i="22"/>
  <c r="AL212" i="22"/>
  <c r="AI212" i="22"/>
  <c r="AK212" i="22"/>
  <c r="AJ212" i="22"/>
  <c r="AG212" i="22"/>
  <c r="Z212" i="22"/>
  <c r="AF212" i="22"/>
  <c r="Y212" i="22"/>
  <c r="AE212" i="22"/>
  <c r="AJ114" i="22"/>
  <c r="AA114" i="22"/>
  <c r="AK114" i="22"/>
  <c r="AE114" i="22"/>
  <c r="AD114" i="22"/>
  <c r="AM114" i="22"/>
  <c r="AI114" i="22"/>
  <c r="AH114" i="22"/>
  <c r="AC114" i="22"/>
  <c r="AB114" i="22"/>
  <c r="AG114" i="22"/>
  <c r="AK227" i="22"/>
  <c r="AJ227" i="22"/>
  <c r="AI227" i="22"/>
  <c r="Y227" i="22"/>
  <c r="X227" i="22"/>
  <c r="AM227" i="22"/>
  <c r="AF227" i="22"/>
  <c r="AE227" i="22"/>
  <c r="AD227" i="22"/>
  <c r="Z227" i="22"/>
  <c r="AA227" i="22"/>
  <c r="AG55" i="22"/>
  <c r="AE55" i="22"/>
  <c r="AA55" i="22"/>
  <c r="AK55" i="22"/>
  <c r="AI55" i="22"/>
  <c r="AM55" i="22"/>
  <c r="AL55" i="22"/>
  <c r="Z55" i="22"/>
  <c r="X55" i="22"/>
  <c r="AF55" i="22"/>
  <c r="AH55" i="22"/>
  <c r="AE158" i="22"/>
  <c r="Z158" i="22"/>
  <c r="AC158" i="22"/>
  <c r="AM158" i="22"/>
  <c r="AI158" i="22"/>
  <c r="AJ158" i="22"/>
  <c r="AH158" i="22"/>
  <c r="X158" i="22"/>
  <c r="AG158" i="22"/>
  <c r="AA158" i="22"/>
  <c r="AF158" i="22"/>
  <c r="AL229" i="22"/>
  <c r="AK229" i="22"/>
  <c r="AH229" i="22"/>
  <c r="Y229" i="22"/>
  <c r="AM229" i="22"/>
  <c r="AJ229" i="22"/>
  <c r="AC229" i="22"/>
  <c r="AB229" i="22"/>
  <c r="AA229" i="22"/>
  <c r="AH104" i="22"/>
  <c r="AD104" i="22"/>
  <c r="AC104" i="22"/>
  <c r="AF104" i="22"/>
  <c r="AA104" i="22"/>
  <c r="Y104" i="22"/>
  <c r="AK104" i="22"/>
  <c r="AJ104" i="22"/>
  <c r="AI104" i="22"/>
  <c r="AM104" i="22"/>
  <c r="AK21" i="22"/>
  <c r="AF21" i="22"/>
  <c r="AL21" i="22"/>
  <c r="AG21" i="22"/>
  <c r="AM21" i="22"/>
  <c r="AJ21" i="22"/>
  <c r="AA21" i="22"/>
  <c r="AC21" i="22"/>
  <c r="X21" i="22"/>
  <c r="AI21" i="22"/>
  <c r="AE21" i="22"/>
  <c r="Y21" i="22"/>
  <c r="AJ118" i="22"/>
  <c r="AM118" i="22"/>
  <c r="AF118" i="22"/>
  <c r="AB118" i="22"/>
  <c r="AA118" i="22"/>
  <c r="AL118" i="22"/>
  <c r="Z118" i="22"/>
  <c r="AK118" i="22"/>
  <c r="AI118" i="22"/>
  <c r="AH118" i="22"/>
  <c r="AK155" i="22"/>
  <c r="AI155" i="22"/>
  <c r="AJ155" i="22"/>
  <c r="AH155" i="22"/>
  <c r="AD155" i="22"/>
  <c r="AM155" i="22"/>
  <c r="AL155" i="22"/>
  <c r="AC155" i="22"/>
  <c r="Y155" i="22"/>
  <c r="AA155" i="22"/>
  <c r="AJ151" i="22"/>
  <c r="AG151" i="22"/>
  <c r="AF151" i="22"/>
  <c r="AA151" i="22"/>
  <c r="Z151" i="22"/>
  <c r="AI151" i="22"/>
  <c r="AM151" i="22"/>
  <c r="AL151" i="22"/>
  <c r="AC9" i="22"/>
  <c r="AL9" i="22"/>
  <c r="AI9" i="22"/>
  <c r="AA9" i="22"/>
  <c r="Z9" i="22"/>
  <c r="AK9" i="22"/>
  <c r="AE9" i="22"/>
  <c r="AM9" i="22"/>
  <c r="AJ9" i="22"/>
  <c r="AH9" i="22"/>
  <c r="AG9" i="22"/>
  <c r="Y9" i="22"/>
  <c r="AB24" i="22"/>
  <c r="AC24" i="22"/>
  <c r="AL24" i="22"/>
  <c r="AI24" i="22"/>
  <c r="AE24" i="22"/>
  <c r="Y24" i="22"/>
  <c r="AK24" i="22"/>
  <c r="AF24" i="22"/>
  <c r="AG24" i="22"/>
  <c r="Z24" i="22"/>
  <c r="AM24" i="22"/>
  <c r="AJ24" i="22"/>
  <c r="AA24" i="22"/>
  <c r="AK72" i="22"/>
  <c r="AJ72" i="22"/>
  <c r="AG72" i="22"/>
  <c r="AA72" i="22"/>
  <c r="AI72" i="22"/>
  <c r="Z72" i="22"/>
  <c r="Y72" i="22"/>
  <c r="AH72" i="22"/>
  <c r="AE72" i="22"/>
  <c r="AD72" i="22"/>
  <c r="AM72" i="22"/>
  <c r="AL72" i="22"/>
  <c r="AC72" i="22"/>
  <c r="AK225" i="22"/>
  <c r="AH225" i="22"/>
  <c r="AJ225" i="22"/>
  <c r="AG225" i="22"/>
  <c r="AE225" i="22"/>
  <c r="AD225" i="22"/>
  <c r="AB225" i="22"/>
  <c r="AM225" i="22"/>
  <c r="AI225" i="22"/>
  <c r="AA225" i="22"/>
  <c r="AG189" i="22"/>
  <c r="AF189" i="22"/>
  <c r="AM189" i="22"/>
  <c r="AD189" i="22"/>
  <c r="AK189" i="22"/>
  <c r="AJ189" i="22"/>
  <c r="AE189" i="22"/>
  <c r="AA189" i="22"/>
  <c r="AI189" i="22"/>
  <c r="Y96" i="22"/>
  <c r="AG96" i="22"/>
  <c r="AA96" i="22"/>
  <c r="Z96" i="22"/>
  <c r="AM96" i="22"/>
  <c r="AK96" i="22"/>
  <c r="AL96" i="22"/>
  <c r="AH96" i="22"/>
  <c r="AC96" i="22"/>
  <c r="AJ110" i="22"/>
  <c r="Y110" i="22"/>
  <c r="AK110" i="22"/>
  <c r="AE110" i="22"/>
  <c r="AD110" i="22"/>
  <c r="AL110" i="22"/>
  <c r="AG110" i="22"/>
  <c r="AF110" i="22"/>
  <c r="AI110" i="22"/>
  <c r="AA110" i="22"/>
  <c r="AH79" i="22"/>
  <c r="AI79" i="22"/>
  <c r="AC79" i="22"/>
  <c r="AK79" i="22"/>
  <c r="AJ79" i="22"/>
  <c r="Y79" i="22"/>
  <c r="AG79" i="22"/>
  <c r="AM79" i="22"/>
  <c r="AL79" i="22"/>
  <c r="AE79" i="22"/>
  <c r="AM231" i="22"/>
  <c r="AL231" i="22"/>
  <c r="AA231" i="22"/>
  <c r="Y231" i="22"/>
  <c r="AI231" i="22"/>
  <c r="AG231" i="22"/>
  <c r="AE231" i="22"/>
  <c r="AD231" i="22"/>
  <c r="AB231" i="22"/>
  <c r="AK60" i="22"/>
  <c r="AJ60" i="22"/>
  <c r="AF60" i="22"/>
  <c r="AM60" i="22"/>
  <c r="AI60" i="22"/>
  <c r="AH60" i="22"/>
  <c r="AA60" i="22"/>
  <c r="AC60" i="22"/>
  <c r="AB60" i="22"/>
  <c r="Y60" i="22"/>
  <c r="AK115" i="22"/>
  <c r="AE115" i="22"/>
  <c r="AJ115" i="22"/>
  <c r="AD115" i="22"/>
  <c r="AI115" i="22"/>
  <c r="AM115" i="22"/>
  <c r="AG115" i="22"/>
  <c r="AA115" i="22"/>
  <c r="Z115" i="22"/>
  <c r="Y115" i="22"/>
  <c r="AK202" i="22"/>
  <c r="AJ202" i="22"/>
  <c r="AI202" i="22"/>
  <c r="AH202" i="22"/>
  <c r="AE202" i="22"/>
  <c r="AM202" i="22"/>
  <c r="AC202" i="22"/>
  <c r="AA202" i="22"/>
  <c r="AG202" i="22"/>
  <c r="AF202" i="22"/>
  <c r="AD202" i="22"/>
  <c r="AF223" i="22"/>
  <c r="Y223" i="22"/>
  <c r="AM223" i="22"/>
  <c r="AE223" i="22"/>
  <c r="AD223" i="22"/>
  <c r="AK223" i="22"/>
  <c r="AC223" i="22"/>
  <c r="AB223" i="22"/>
  <c r="AG223" i="22"/>
  <c r="Z223" i="22"/>
  <c r="AA223" i="22"/>
  <c r="AM214" i="22"/>
  <c r="AH214" i="22"/>
  <c r="AG214" i="22"/>
  <c r="AA214" i="22"/>
  <c r="AK214" i="22"/>
  <c r="AF214" i="22"/>
  <c r="Y214" i="22"/>
  <c r="AD214" i="22"/>
  <c r="AC214" i="22"/>
  <c r="AD297" i="22"/>
  <c r="X297" i="22"/>
  <c r="AB297" i="22"/>
  <c r="AJ297" i="22"/>
  <c r="Z297" i="22"/>
  <c r="AH297" i="22"/>
  <c r="AF297" i="22"/>
  <c r="AL297" i="22"/>
  <c r="AA297" i="22"/>
  <c r="AK297" i="22"/>
  <c r="AE297" i="22"/>
  <c r="AJ73" i="22"/>
  <c r="AM73" i="22"/>
  <c r="AH73" i="22"/>
  <c r="AE73" i="22"/>
  <c r="AD73" i="22"/>
  <c r="AK73" i="22"/>
  <c r="AC73" i="22"/>
  <c r="AL73" i="22"/>
  <c r="Z73" i="22"/>
  <c r="AI73" i="22"/>
  <c r="AG73" i="22"/>
  <c r="AF73" i="22"/>
  <c r="AG199" i="22"/>
  <c r="AF199" i="22"/>
  <c r="AL199" i="22"/>
  <c r="AC199" i="22"/>
  <c r="AA199" i="22"/>
  <c r="AI199" i="22"/>
  <c r="Z199" i="22"/>
  <c r="AH199" i="22"/>
  <c r="AK199" i="22"/>
  <c r="AJ199" i="22"/>
  <c r="AE199" i="22"/>
  <c r="AD199" i="22"/>
  <c r="AM174" i="22"/>
  <c r="AK174" i="22"/>
  <c r="AJ174" i="22"/>
  <c r="AA174" i="22"/>
  <c r="Y174" i="22"/>
  <c r="AI174" i="22"/>
  <c r="AH174" i="22"/>
  <c r="X174" i="22"/>
  <c r="AE174" i="22"/>
  <c r="AD174" i="22"/>
  <c r="AG174" i="22"/>
  <c r="AM51" i="22"/>
  <c r="AF51" i="22"/>
  <c r="Z51" i="22"/>
  <c r="AL51" i="22"/>
  <c r="AJ51" i="22"/>
  <c r="AI51" i="22"/>
  <c r="AK51" i="22"/>
  <c r="AA51" i="22"/>
  <c r="Y51" i="22"/>
  <c r="AG51" i="22"/>
  <c r="AC51" i="22"/>
  <c r="AH51" i="22"/>
  <c r="AM137" i="22"/>
  <c r="AL137" i="22"/>
  <c r="AI137" i="22"/>
  <c r="Y137" i="22"/>
  <c r="AK137" i="22"/>
  <c r="AJ137" i="22"/>
  <c r="AE137" i="22"/>
  <c r="AG137" i="22"/>
  <c r="AD137" i="22"/>
  <c r="Z137" i="22"/>
  <c r="AH137" i="22"/>
  <c r="AM208" i="22"/>
  <c r="AK208" i="22"/>
  <c r="AI208" i="22"/>
  <c r="AJ208" i="22"/>
  <c r="AH208" i="22"/>
  <c r="AF208" i="22"/>
  <c r="AE208" i="22"/>
  <c r="AC208" i="22"/>
  <c r="AJ106" i="22"/>
  <c r="AK106" i="22"/>
  <c r="AM106" i="22"/>
  <c r="AL106" i="22"/>
  <c r="AI106" i="22"/>
  <c r="AD106" i="22"/>
  <c r="AC106" i="22"/>
  <c r="AG106" i="22"/>
  <c r="AF106" i="22"/>
  <c r="Y106" i="22"/>
  <c r="AE273" i="22"/>
  <c r="AD273" i="22"/>
  <c r="AK273" i="22"/>
  <c r="AA273" i="22"/>
  <c r="AI273" i="22"/>
  <c r="X273" i="22"/>
  <c r="AH273" i="22"/>
  <c r="AJ273" i="22"/>
  <c r="AF273" i="22"/>
  <c r="Z273" i="22"/>
  <c r="AB273" i="22"/>
  <c r="AJ235" i="22"/>
  <c r="AK235" i="22"/>
  <c r="AA235" i="22"/>
  <c r="AE235" i="22"/>
  <c r="Z235" i="22"/>
  <c r="AI235" i="22"/>
  <c r="AD235" i="22"/>
  <c r="AC235" i="22"/>
  <c r="AG235" i="22"/>
  <c r="AK102" i="22"/>
  <c r="AM102" i="22"/>
  <c r="AJ102" i="22"/>
  <c r="AL102" i="22"/>
  <c r="AI102" i="22"/>
  <c r="AE102" i="22"/>
  <c r="AC102" i="22"/>
  <c r="AH102" i="22"/>
  <c r="AA102" i="22"/>
  <c r="Z102" i="22"/>
  <c r="AG102" i="22"/>
  <c r="AF102" i="22"/>
  <c r="AM113" i="22"/>
  <c r="AH113" i="22"/>
  <c r="AF113" i="22"/>
  <c r="AC113" i="22"/>
  <c r="AB113" i="22"/>
  <c r="AA113" i="22"/>
  <c r="AK113" i="22"/>
  <c r="X113" i="22"/>
  <c r="AJ113" i="22"/>
  <c r="AI113" i="22"/>
  <c r="AD113" i="22"/>
  <c r="AG113" i="22"/>
  <c r="AM69" i="22"/>
  <c r="AK69" i="22"/>
  <c r="AL69" i="22"/>
  <c r="AE69" i="22"/>
  <c r="AC69" i="22"/>
  <c r="AG69" i="22"/>
  <c r="X69" i="22"/>
  <c r="AF69" i="22"/>
  <c r="AA69" i="22"/>
  <c r="AI69" i="22"/>
  <c r="AH69" i="22"/>
  <c r="AM259" i="22"/>
  <c r="AL259" i="22"/>
  <c r="AB259" i="22"/>
  <c r="AI259" i="22"/>
  <c r="AH259" i="22"/>
  <c r="AJ259" i="22"/>
  <c r="Y259" i="22"/>
  <c r="AA259" i="22"/>
  <c r="AE259" i="22"/>
  <c r="AD259" i="22"/>
  <c r="AH280" i="22"/>
  <c r="AD280" i="22"/>
  <c r="Y280" i="22"/>
  <c r="AB280" i="22"/>
  <c r="AL280" i="22"/>
  <c r="AI280" i="22"/>
  <c r="AA280" i="22"/>
  <c r="Z280" i="22"/>
  <c r="AM280" i="22"/>
  <c r="AJ280" i="22"/>
  <c r="AI126" i="22"/>
  <c r="AK126" i="22"/>
  <c r="X126" i="22"/>
  <c r="AG126" i="22"/>
  <c r="AM126" i="22"/>
  <c r="AD126" i="22"/>
  <c r="AB126" i="22"/>
  <c r="AL126" i="22"/>
  <c r="AA126" i="22"/>
  <c r="AJ240" i="22"/>
  <c r="AA240" i="22"/>
  <c r="AF240" i="22"/>
  <c r="Z240" i="22"/>
  <c r="AM240" i="22"/>
  <c r="AE240" i="22"/>
  <c r="AK240" i="22"/>
  <c r="AI240" i="22"/>
  <c r="AH240" i="22"/>
  <c r="X299" i="22"/>
  <c r="AE299" i="22"/>
  <c r="AD299" i="22"/>
  <c r="AK299" i="22"/>
  <c r="Z299" i="22"/>
  <c r="AJ299" i="22"/>
  <c r="AH299" i="22"/>
  <c r="AF299" i="22"/>
  <c r="AA299" i="22"/>
  <c r="AG197" i="22"/>
  <c r="AF197" i="22"/>
  <c r="AM197" i="22"/>
  <c r="AL197" i="22"/>
  <c r="Y197" i="22"/>
  <c r="AK197" i="22"/>
  <c r="AJ197" i="22"/>
  <c r="AE197" i="22"/>
  <c r="AA197" i="22"/>
  <c r="AM279" i="22"/>
  <c r="AL279" i="22"/>
  <c r="AI279" i="22"/>
  <c r="AA279" i="22"/>
  <c r="AD279" i="22"/>
  <c r="AH279" i="22"/>
  <c r="AC279" i="22"/>
  <c r="AJ279" i="22"/>
  <c r="X279" i="22"/>
  <c r="AB279" i="22"/>
  <c r="AG48" i="22"/>
  <c r="AE48" i="22"/>
  <c r="Y48" i="22"/>
  <c r="AA48" i="22"/>
  <c r="X48" i="22"/>
  <c r="AK48" i="22"/>
  <c r="AI48" i="22"/>
  <c r="AM48" i="22"/>
  <c r="AL48" i="22"/>
  <c r="AH48" i="22"/>
  <c r="AC48" i="22"/>
  <c r="AL178" i="22"/>
  <c r="AK178" i="22"/>
  <c r="AC178" i="22"/>
  <c r="AM178" i="22"/>
  <c r="AA178" i="22"/>
  <c r="AI178" i="22"/>
  <c r="AH178" i="22"/>
  <c r="AE178" i="22"/>
  <c r="X178" i="22"/>
  <c r="AD178" i="22"/>
  <c r="AH201" i="22"/>
  <c r="AL201" i="22"/>
  <c r="AE201" i="22"/>
  <c r="AK201" i="22"/>
  <c r="AD201" i="22"/>
  <c r="AJ201" i="22"/>
  <c r="AC201" i="22"/>
  <c r="AA201" i="22"/>
  <c r="Z201" i="22"/>
  <c r="AI201" i="22"/>
  <c r="AG47" i="22"/>
  <c r="AE47" i="22"/>
  <c r="Y47" i="22"/>
  <c r="AK47" i="22"/>
  <c r="AI47" i="22"/>
  <c r="AM47" i="22"/>
  <c r="AJ47" i="22"/>
  <c r="AF47" i="22"/>
  <c r="AD47" i="22"/>
  <c r="AL47" i="22"/>
  <c r="AH47" i="22"/>
  <c r="AC47" i="22"/>
  <c r="AK274" i="22"/>
  <c r="X274" i="22"/>
  <c r="AJ274" i="22"/>
  <c r="AF274" i="22"/>
  <c r="AD274" i="22"/>
  <c r="AM274" i="22"/>
  <c r="AA274" i="22"/>
  <c r="Z274" i="22"/>
  <c r="AE274" i="22"/>
  <c r="AM255" i="22"/>
  <c r="AC255" i="22"/>
  <c r="AL255" i="22"/>
  <c r="AI255" i="22"/>
  <c r="AJ255" i="22"/>
  <c r="AE255" i="22"/>
  <c r="AD255" i="22"/>
  <c r="AA255" i="22"/>
  <c r="Z255" i="22"/>
  <c r="X255" i="22"/>
  <c r="AM210" i="22"/>
  <c r="AK210" i="22"/>
  <c r="AI210" i="22"/>
  <c r="AJ210" i="22"/>
  <c r="X210" i="22"/>
  <c r="AE210" i="22"/>
  <c r="AC210" i="22"/>
  <c r="AB210" i="22"/>
  <c r="AG210" i="22"/>
  <c r="AA210" i="22"/>
  <c r="AJ53" i="22"/>
  <c r="AH53" i="22"/>
  <c r="AC53" i="22"/>
  <c r="AA53" i="22"/>
  <c r="Y53" i="22"/>
  <c r="AM53" i="22"/>
  <c r="AG53" i="22"/>
  <c r="Z53" i="22"/>
  <c r="AI53" i="22"/>
  <c r="AK53" i="22"/>
  <c r="AF53" i="22"/>
  <c r="AI304" i="22"/>
  <c r="AD304" i="22"/>
  <c r="AK304" i="22"/>
  <c r="AH304" i="22"/>
  <c r="AJ304" i="22"/>
  <c r="AA304" i="22"/>
  <c r="AM304" i="22"/>
  <c r="Z304" i="22"/>
  <c r="Y304" i="22"/>
  <c r="AJ12" i="22"/>
  <c r="AI12" i="22"/>
  <c r="AF12" i="22"/>
  <c r="AE12" i="22"/>
  <c r="AK12" i="22"/>
  <c r="AA12" i="22"/>
  <c r="Y12" i="22"/>
  <c r="AL12" i="22"/>
  <c r="Z12" i="22"/>
  <c r="AC12" i="22"/>
  <c r="AM12" i="22"/>
  <c r="AG12" i="22"/>
  <c r="AB12" i="22"/>
  <c r="Y154" i="22"/>
  <c r="AM154" i="22"/>
  <c r="AL154" i="22"/>
  <c r="AK154" i="22"/>
  <c r="AI154" i="22"/>
  <c r="AH154" i="22"/>
  <c r="Z154" i="22"/>
  <c r="AF154" i="22"/>
  <c r="AA154" i="22"/>
  <c r="AL232" i="22"/>
  <c r="AG232" i="22"/>
  <c r="AE232" i="22"/>
  <c r="AF232" i="22"/>
  <c r="AD232" i="22"/>
  <c r="AC232" i="22"/>
  <c r="AI232" i="22"/>
  <c r="AJ232" i="22"/>
  <c r="X232" i="22"/>
  <c r="Z171" i="22"/>
  <c r="AH171" i="22"/>
  <c r="AE171" i="22"/>
  <c r="AM171" i="22"/>
  <c r="AC171" i="22"/>
  <c r="AL171" i="22"/>
  <c r="AB171" i="22"/>
  <c r="AJ171" i="22"/>
  <c r="X171" i="22"/>
  <c r="AI36" i="22"/>
  <c r="AH36" i="22"/>
  <c r="AE36" i="22"/>
  <c r="AD36" i="22"/>
  <c r="AK36" i="22"/>
  <c r="AJ36" i="22"/>
  <c r="AF36" i="22"/>
  <c r="AA36" i="22"/>
  <c r="Y36" i="22"/>
  <c r="AG36" i="22"/>
  <c r="AM36" i="22"/>
  <c r="AC36" i="22"/>
  <c r="AB36" i="22"/>
  <c r="AG187" i="22"/>
  <c r="AM187" i="22"/>
  <c r="AC187" i="22"/>
  <c r="AE187" i="22"/>
  <c r="Z187" i="22"/>
  <c r="AI187" i="22"/>
  <c r="AH187" i="22"/>
  <c r="X187" i="22"/>
  <c r="AJ187" i="22"/>
  <c r="AM221" i="22"/>
  <c r="AL221" i="22"/>
  <c r="AF221" i="22"/>
  <c r="Y221" i="22"/>
  <c r="AK221" i="22"/>
  <c r="X221" i="22"/>
  <c r="AJ221" i="22"/>
  <c r="AE221" i="22"/>
  <c r="AI221" i="22"/>
  <c r="AG221" i="22"/>
  <c r="AA221" i="22"/>
  <c r="X168" i="22"/>
  <c r="AI168" i="22"/>
  <c r="AM168" i="22"/>
  <c r="AH168" i="22"/>
  <c r="AE168" i="22"/>
  <c r="AA168" i="22"/>
  <c r="AC168" i="22"/>
  <c r="AG168" i="22"/>
  <c r="AL168" i="22"/>
  <c r="AK168" i="22"/>
  <c r="Z168" i="22"/>
  <c r="AJ170" i="22"/>
  <c r="AA170" i="22"/>
  <c r="Z170" i="22"/>
  <c r="AI170" i="22"/>
  <c r="AE170" i="22"/>
  <c r="AG170" i="22"/>
  <c r="AF170" i="22"/>
  <c r="AM170" i="22"/>
  <c r="AD170" i="22"/>
  <c r="X170" i="22"/>
  <c r="AK64" i="22"/>
  <c r="AF64" i="22"/>
  <c r="AE64" i="22"/>
  <c r="AC64" i="22"/>
  <c r="AI64" i="22"/>
  <c r="AB64" i="22"/>
  <c r="Y64" i="22"/>
  <c r="AG64" i="22"/>
  <c r="AA64" i="22"/>
  <c r="AM64" i="22"/>
  <c r="AD100" i="22"/>
  <c r="AG100" i="22"/>
  <c r="AF100" i="22"/>
  <c r="AK100" i="22"/>
  <c r="AM100" i="22"/>
  <c r="AJ100" i="22"/>
  <c r="AC100" i="22"/>
  <c r="AB100" i="22"/>
  <c r="AH130" i="22"/>
  <c r="AL130" i="22"/>
  <c r="AA130" i="22"/>
  <c r="AK130" i="22"/>
  <c r="Y130" i="22"/>
  <c r="X130" i="22"/>
  <c r="AG130" i="22"/>
  <c r="AE130" i="22"/>
  <c r="AM130" i="22"/>
  <c r="AF130" i="22"/>
  <c r="AM78" i="22"/>
  <c r="AI78" i="22"/>
  <c r="AH78" i="22"/>
  <c r="AC78" i="22"/>
  <c r="AK78" i="22"/>
  <c r="AE78" i="22"/>
  <c r="Y78" i="22"/>
  <c r="X78" i="22"/>
  <c r="AG78" i="22"/>
  <c r="AF78" i="22"/>
  <c r="AA78" i="22"/>
  <c r="AM145" i="22"/>
  <c r="AL145" i="22"/>
  <c r="AI145" i="22"/>
  <c r="AB145" i="22"/>
  <c r="Y145" i="22"/>
  <c r="AJ145" i="22"/>
  <c r="AG145" i="22"/>
  <c r="AH145" i="22"/>
  <c r="X145" i="22"/>
  <c r="AK145" i="22"/>
  <c r="AH138" i="22"/>
  <c r="AK138" i="22"/>
  <c r="AJ138" i="22"/>
  <c r="AB138" i="22"/>
  <c r="AM138" i="22"/>
  <c r="AG138" i="22"/>
  <c r="AD138" i="22"/>
  <c r="AA138" i="22"/>
  <c r="AL138" i="22"/>
  <c r="AM43" i="22"/>
  <c r="AF43" i="22"/>
  <c r="AH43" i="22"/>
  <c r="AL43" i="22"/>
  <c r="AJ43" i="22"/>
  <c r="AG43" i="22"/>
  <c r="AC43" i="22"/>
  <c r="X43" i="22"/>
  <c r="AE43" i="22"/>
  <c r="AI43" i="22"/>
  <c r="AK43" i="22"/>
  <c r="AA43" i="22"/>
  <c r="Y43" i="22"/>
  <c r="AM283" i="22"/>
  <c r="AA283" i="22"/>
  <c r="AB283" i="22"/>
  <c r="Z283" i="22"/>
  <c r="AK283" i="22"/>
  <c r="AI283" i="22"/>
  <c r="AC283" i="22"/>
  <c r="AE283" i="22"/>
  <c r="AD283" i="22"/>
  <c r="AH283" i="22"/>
  <c r="AJ283" i="22"/>
  <c r="AK182" i="22"/>
  <c r="AJ182" i="22"/>
  <c r="AI182" i="22"/>
  <c r="AH182" i="22"/>
  <c r="AG182" i="22"/>
  <c r="AE182" i="22"/>
  <c r="AL182" i="22"/>
  <c r="AA182" i="22"/>
  <c r="AF182" i="22"/>
  <c r="AD182" i="22"/>
  <c r="AM182" i="22"/>
  <c r="AC182" i="22"/>
  <c r="AI216" i="22"/>
  <c r="AB216" i="22"/>
  <c r="AG216" i="22"/>
  <c r="AA216" i="22"/>
  <c r="Y216" i="22"/>
  <c r="AE216" i="22"/>
  <c r="AD216" i="22"/>
  <c r="AJ216" i="22"/>
  <c r="AC216" i="22"/>
  <c r="AM277" i="22"/>
  <c r="AL277" i="22"/>
  <c r="AJ277" i="22"/>
  <c r="Y277" i="22"/>
  <c r="X277" i="22"/>
  <c r="AC277" i="22"/>
  <c r="AD277" i="22"/>
  <c r="Z277" i="22"/>
  <c r="AI95" i="22"/>
  <c r="AC95" i="22"/>
  <c r="AH95" i="22"/>
  <c r="AD95" i="22"/>
  <c r="AB95" i="22"/>
  <c r="AG95" i="22"/>
  <c r="AM95" i="22"/>
  <c r="AK95" i="22"/>
  <c r="AA49" i="22"/>
  <c r="AK49" i="22"/>
  <c r="AI49" i="22"/>
  <c r="AM49" i="22"/>
  <c r="AJ49" i="22"/>
  <c r="AF49" i="22"/>
  <c r="AL49" i="22"/>
  <c r="AH49" i="22"/>
  <c r="Y49" i="22"/>
  <c r="AG49" i="22"/>
  <c r="AC49" i="22"/>
  <c r="AE49" i="22"/>
  <c r="Z49" i="22"/>
  <c r="AG123" i="22"/>
  <c r="Z123" i="22"/>
  <c r="X123" i="22"/>
  <c r="AM123" i="22"/>
  <c r="AD123" i="22"/>
  <c r="AB123" i="22"/>
  <c r="AI123" i="22"/>
  <c r="AA123" i="22"/>
  <c r="AH123" i="22"/>
  <c r="AK123" i="22"/>
  <c r="Y123" i="22"/>
  <c r="AM315" i="22"/>
  <c r="AL315" i="22"/>
  <c r="X315" i="22"/>
  <c r="AC315" i="22"/>
  <c r="AB315" i="22"/>
  <c r="AH315" i="22"/>
  <c r="AA315" i="22"/>
  <c r="AD315" i="22"/>
  <c r="AF315" i="22"/>
  <c r="Z315" i="22"/>
  <c r="Y315" i="22"/>
  <c r="AL149" i="22"/>
  <c r="AI149" i="22"/>
  <c r="AC149" i="22"/>
  <c r="AA149" i="22"/>
  <c r="AK149" i="22"/>
  <c r="AE149" i="22"/>
  <c r="AJ149" i="22"/>
  <c r="AD149" i="22"/>
  <c r="Z149" i="22"/>
  <c r="AG149" i="22"/>
  <c r="X149" i="22"/>
  <c r="AH67" i="22"/>
  <c r="AA67" i="22"/>
  <c r="AK67" i="22"/>
  <c r="AI67" i="22"/>
  <c r="AG67" i="22"/>
  <c r="Y67" i="22"/>
  <c r="AF67" i="22"/>
  <c r="X67" i="22"/>
  <c r="AM67" i="22"/>
  <c r="AE67" i="22"/>
  <c r="AD67" i="22"/>
  <c r="AC67" i="22"/>
  <c r="AL46" i="22"/>
  <c r="AC46" i="22"/>
  <c r="AB46" i="22"/>
  <c r="AG46" i="22"/>
  <c r="AE46" i="22"/>
  <c r="Y46" i="22"/>
  <c r="AK46" i="22"/>
  <c r="AI46" i="22"/>
  <c r="AM46" i="22"/>
  <c r="AF46" i="22"/>
  <c r="AD46" i="22"/>
  <c r="AA46" i="22"/>
  <c r="AI27" i="22"/>
  <c r="AE27" i="22"/>
  <c r="AK27" i="22"/>
  <c r="AG27" i="22"/>
  <c r="AM27" i="22"/>
  <c r="AA27" i="22"/>
  <c r="AH27" i="22"/>
  <c r="AL27" i="22"/>
  <c r="AC27" i="22"/>
  <c r="AB27" i="22"/>
  <c r="Y27" i="22"/>
  <c r="AK190" i="22"/>
  <c r="AJ190" i="22"/>
  <c r="AI190" i="22"/>
  <c r="AC190" i="22"/>
  <c r="Z190" i="22"/>
  <c r="AG190" i="22"/>
  <c r="AF190" i="22"/>
  <c r="AM190" i="22"/>
  <c r="AE190" i="22"/>
  <c r="AD190" i="22"/>
  <c r="AI142" i="22"/>
  <c r="Y142" i="22"/>
  <c r="X142" i="22"/>
  <c r="AK142" i="22"/>
  <c r="AJ142" i="22"/>
  <c r="AM142" i="22"/>
  <c r="AG142" i="22"/>
  <c r="AE142" i="22"/>
  <c r="AA142" i="22"/>
  <c r="Z142" i="22"/>
  <c r="AE213" i="22"/>
  <c r="AI213" i="22"/>
  <c r="AC213" i="22"/>
  <c r="AM213" i="22"/>
  <c r="AH213" i="22"/>
  <c r="AB213" i="22"/>
  <c r="AK213" i="22"/>
  <c r="AG213" i="22"/>
  <c r="AJ213" i="22"/>
  <c r="Y213" i="22"/>
  <c r="AK88" i="22"/>
  <c r="AJ88" i="22"/>
  <c r="AC88" i="22"/>
  <c r="Y88" i="22"/>
  <c r="Z88" i="22"/>
  <c r="AE88" i="22"/>
  <c r="AI88" i="22"/>
  <c r="AG88" i="22"/>
  <c r="AH88" i="22"/>
  <c r="AB291" i="22"/>
  <c r="AI291" i="22"/>
  <c r="AA291" i="22"/>
  <c r="AK291" i="22"/>
  <c r="Z291" i="22"/>
  <c r="AJ291" i="22"/>
  <c r="AD291" i="22"/>
  <c r="Y291" i="22"/>
  <c r="AC291" i="22"/>
  <c r="AM219" i="22"/>
  <c r="AL219" i="22"/>
  <c r="X219" i="22"/>
  <c r="AC219" i="22"/>
  <c r="AI219" i="22"/>
  <c r="AK219" i="22"/>
  <c r="AH219" i="22"/>
  <c r="AJ219" i="22"/>
  <c r="AG219" i="22"/>
  <c r="Z219" i="22"/>
  <c r="AA219" i="22"/>
  <c r="AH175" i="22"/>
  <c r="AA175" i="22"/>
  <c r="Y175" i="22"/>
  <c r="AE175" i="22"/>
  <c r="Z175" i="22"/>
  <c r="X175" i="22"/>
  <c r="AM175" i="22"/>
  <c r="AL175" i="22"/>
  <c r="AK175" i="22"/>
  <c r="AJ175" i="22"/>
  <c r="AK84" i="22"/>
  <c r="AJ84" i="22"/>
  <c r="AL84" i="22"/>
  <c r="AC84" i="22"/>
  <c r="AI84" i="22"/>
  <c r="X84" i="22"/>
  <c r="AA84" i="22"/>
  <c r="AG84" i="22"/>
  <c r="Z84" i="22"/>
  <c r="AM84" i="22"/>
  <c r="AF84" i="22"/>
  <c r="AK320" i="22"/>
  <c r="AJ320" i="22"/>
  <c r="AD320" i="22"/>
  <c r="AA320" i="22"/>
  <c r="AB320" i="22"/>
  <c r="Z320" i="22"/>
  <c r="X320" i="22"/>
  <c r="AI320" i="22"/>
  <c r="AF320" i="22"/>
  <c r="Y320" i="22"/>
  <c r="AD269" i="22"/>
  <c r="AM269" i="22"/>
  <c r="AC269" i="22"/>
  <c r="AB269" i="22"/>
  <c r="X269" i="22"/>
  <c r="AK269" i="22"/>
  <c r="AH269" i="22"/>
  <c r="AJ269" i="22"/>
  <c r="Z269" i="22"/>
  <c r="Y269" i="22"/>
  <c r="AA101" i="22"/>
  <c r="Z101" i="22"/>
  <c r="AK101" i="22"/>
  <c r="AM101" i="22"/>
  <c r="AJ101" i="22"/>
  <c r="AL101" i="22"/>
  <c r="AC101" i="22"/>
  <c r="AG101" i="22"/>
  <c r="AI101" i="22"/>
  <c r="AE101" i="22"/>
  <c r="AK177" i="22"/>
  <c r="AJ177" i="22"/>
  <c r="AI177" i="22"/>
  <c r="AE177" i="22"/>
  <c r="AH177" i="22"/>
  <c r="AD177" i="22"/>
  <c r="AC177" i="22"/>
  <c r="AB177" i="22"/>
  <c r="AA177" i="22"/>
  <c r="AL177" i="22"/>
  <c r="X177" i="22"/>
  <c r="AK198" i="22"/>
  <c r="AJ198" i="22"/>
  <c r="AI198" i="22"/>
  <c r="AC198" i="22"/>
  <c r="X198" i="22"/>
  <c r="AL198" i="22"/>
  <c r="AE198" i="22"/>
  <c r="AD198" i="22"/>
  <c r="AG198" i="22"/>
  <c r="AF198" i="22"/>
  <c r="AA198" i="22"/>
  <c r="AC257" i="22"/>
  <c r="AL257" i="22"/>
  <c r="AK257" i="22"/>
  <c r="AI257" i="22"/>
  <c r="AJ257" i="22"/>
  <c r="AG257" i="22"/>
  <c r="Y257" i="22"/>
  <c r="AE257" i="22"/>
  <c r="AD257" i="22"/>
  <c r="Z257" i="22"/>
  <c r="AK281" i="22"/>
  <c r="AA281" i="22"/>
  <c r="AD281" i="22"/>
  <c r="Z281" i="22"/>
  <c r="Y281" i="22"/>
  <c r="AJ281" i="22"/>
  <c r="X281" i="22"/>
  <c r="AB281" i="22"/>
  <c r="AI281" i="22"/>
  <c r="AH281" i="22"/>
  <c r="AK234" i="22"/>
  <c r="AH234" i="22"/>
  <c r="AE234" i="22"/>
  <c r="AM234" i="22"/>
  <c r="AJ234" i="22"/>
  <c r="AF234" i="22"/>
  <c r="AC234" i="22"/>
  <c r="AB234" i="22"/>
  <c r="AA234" i="22"/>
  <c r="AI28" i="22"/>
  <c r="AE28" i="22"/>
  <c r="AD28" i="22"/>
  <c r="AK28" i="22"/>
  <c r="AF28" i="22"/>
  <c r="AA28" i="22"/>
  <c r="Y28" i="22"/>
  <c r="AL28" i="22"/>
  <c r="AG28" i="22"/>
  <c r="AM28" i="22"/>
  <c r="Z28" i="22"/>
  <c r="AC28" i="22"/>
  <c r="AB28" i="22"/>
  <c r="AG92" i="22"/>
  <c r="AA92" i="22"/>
  <c r="AF92" i="22"/>
  <c r="AL92" i="22"/>
  <c r="AK92" i="22"/>
  <c r="AI92" i="22"/>
  <c r="AH92" i="22"/>
  <c r="AC92" i="22"/>
  <c r="AE92" i="22"/>
  <c r="AD92" i="22"/>
  <c r="Y92" i="22"/>
  <c r="AJ309" i="22"/>
  <c r="AH309" i="22"/>
  <c r="AK309" i="22"/>
  <c r="AB309" i="22"/>
  <c r="AA309" i="22"/>
  <c r="Z309" i="22"/>
  <c r="AL309" i="22"/>
  <c r="AF309" i="22"/>
  <c r="Y309" i="22"/>
  <c r="AD309" i="22"/>
  <c r="AJ196" i="22"/>
  <c r="AI196" i="22"/>
  <c r="AC196" i="22"/>
  <c r="X196" i="22"/>
  <c r="AH196" i="22"/>
  <c r="AA196" i="22"/>
  <c r="AM196" i="22"/>
  <c r="Z196" i="22"/>
  <c r="AL196" i="22"/>
  <c r="Y196" i="22"/>
  <c r="AE196" i="22"/>
  <c r="AF321" i="22"/>
  <c r="X321" i="22"/>
  <c r="AK321" i="22"/>
  <c r="AJ321" i="22"/>
  <c r="AE321" i="22"/>
  <c r="AD321" i="22"/>
  <c r="AB321" i="22"/>
  <c r="Y321" i="22"/>
  <c r="AA321" i="22"/>
  <c r="Z321" i="22"/>
  <c r="AH71" i="22"/>
  <c r="AL71" i="22"/>
  <c r="AG71" i="22"/>
  <c r="AA71" i="22"/>
  <c r="AI71" i="22"/>
  <c r="AK71" i="22"/>
  <c r="AC71" i="22"/>
  <c r="AE71" i="22"/>
  <c r="AM71" i="22"/>
  <c r="AD71" i="22"/>
  <c r="AI167" i="22"/>
  <c r="Z167" i="22"/>
  <c r="AM167" i="22"/>
  <c r="AH167" i="22"/>
  <c r="Y167" i="22"/>
  <c r="AG167" i="22"/>
  <c r="AK167" i="22"/>
  <c r="AF167" i="22"/>
  <c r="AJ167" i="22"/>
  <c r="X167" i="22"/>
  <c r="AA167" i="22"/>
  <c r="AJ81" i="22"/>
  <c r="AG81" i="22"/>
  <c r="AF81" i="22"/>
  <c r="AM81" i="22"/>
  <c r="AK81" i="22"/>
  <c r="AA81" i="22"/>
  <c r="AL81" i="22"/>
  <c r="AE81" i="22"/>
  <c r="Z81" i="22"/>
  <c r="AI81" i="22"/>
  <c r="AH81" i="22"/>
  <c r="AC81" i="22"/>
  <c r="AB293" i="22"/>
  <c r="AM293" i="22"/>
  <c r="AL293" i="22"/>
  <c r="AK293" i="22"/>
  <c r="AC293" i="22"/>
  <c r="AJ293" i="22"/>
  <c r="AH293" i="22"/>
  <c r="AE293" i="22"/>
  <c r="AD293" i="22"/>
  <c r="AM249" i="22"/>
  <c r="AG249" i="22"/>
  <c r="AC249" i="22"/>
  <c r="AK249" i="22"/>
  <c r="AJ249" i="22"/>
  <c r="AI249" i="22"/>
  <c r="Z249" i="22"/>
  <c r="AD249" i="22"/>
  <c r="AB249" i="22"/>
  <c r="AD243" i="22"/>
  <c r="AB243" i="22"/>
  <c r="AM243" i="22"/>
  <c r="AK243" i="22"/>
  <c r="AI243" i="22"/>
  <c r="AE243" i="22"/>
  <c r="Y243" i="22"/>
  <c r="AK63" i="22"/>
  <c r="AM63" i="22"/>
  <c r="Z63" i="22"/>
  <c r="AL63" i="22"/>
  <c r="AG63" i="22"/>
  <c r="Y63" i="22"/>
  <c r="AF63" i="22"/>
  <c r="AJ63" i="22"/>
  <c r="AC63" i="22"/>
  <c r="AI63" i="22"/>
  <c r="AD63" i="22"/>
  <c r="AA63" i="22"/>
  <c r="AJ220" i="22"/>
  <c r="AI220" i="22"/>
  <c r="AH220" i="22"/>
  <c r="AA220" i="22"/>
  <c r="Y220" i="22"/>
  <c r="AK220" i="22"/>
  <c r="AE220" i="22"/>
  <c r="AC220" i="22"/>
  <c r="X220" i="22"/>
  <c r="AK80" i="22"/>
  <c r="AJ80" i="22"/>
  <c r="AC80" i="22"/>
  <c r="AG80" i="22"/>
  <c r="AF80" i="22"/>
  <c r="AE80" i="22"/>
  <c r="AL80" i="22"/>
  <c r="AD80" i="22"/>
  <c r="Z80" i="22"/>
  <c r="AI80" i="22"/>
  <c r="AE156" i="22"/>
  <c r="AD156" i="22"/>
  <c r="AM156" i="22"/>
  <c r="AC156" i="22"/>
  <c r="AL156" i="22"/>
  <c r="AB156" i="22"/>
  <c r="AA156" i="22"/>
  <c r="AK156" i="22"/>
  <c r="AJ156" i="22"/>
  <c r="AG156" i="22"/>
  <c r="AE209" i="22"/>
  <c r="AF209" i="22"/>
  <c r="AC209" i="22"/>
  <c r="AB209" i="22"/>
  <c r="AM209" i="22"/>
  <c r="AH209" i="22"/>
  <c r="X209" i="22"/>
  <c r="AL209" i="22"/>
  <c r="AK209" i="22"/>
  <c r="AJ209" i="22"/>
  <c r="AI209" i="22"/>
  <c r="AM129" i="22"/>
  <c r="AL129" i="22"/>
  <c r="AI129" i="22"/>
  <c r="AG129" i="22"/>
  <c r="AD129" i="22"/>
  <c r="AC129" i="22"/>
  <c r="AF129" i="22"/>
  <c r="AH129" i="22"/>
  <c r="AA129" i="22"/>
  <c r="AK129" i="22"/>
  <c r="AL94" i="22"/>
  <c r="AK94" i="22"/>
  <c r="AI94" i="22"/>
  <c r="AE94" i="22"/>
  <c r="AC94" i="22"/>
  <c r="Y94" i="22"/>
  <c r="AG94" i="22"/>
  <c r="AF94" i="22"/>
  <c r="AA94" i="22"/>
  <c r="AM94" i="22"/>
  <c r="AK131" i="22"/>
  <c r="AG131" i="22"/>
  <c r="AI131" i="22"/>
  <c r="Z131" i="22"/>
  <c r="AH131" i="22"/>
  <c r="AM131" i="22"/>
  <c r="AF131" i="22"/>
  <c r="AE131" i="22"/>
  <c r="AC131" i="22"/>
  <c r="AL131" i="22"/>
  <c r="AA131" i="22"/>
  <c r="AJ10" i="22"/>
  <c r="AI10" i="22"/>
  <c r="AL10" i="22"/>
  <c r="AB10" i="22"/>
  <c r="AA10" i="22"/>
  <c r="Z10" i="22"/>
  <c r="AK10" i="22"/>
  <c r="AD10" i="22"/>
  <c r="AC10" i="22"/>
  <c r="AF10" i="22"/>
  <c r="AE10" i="22"/>
  <c r="AM10" i="22"/>
  <c r="AG10" i="22"/>
  <c r="Y10" i="22"/>
  <c r="AA57" i="22"/>
  <c r="AK57" i="22"/>
  <c r="AI57" i="22"/>
  <c r="AB57" i="22"/>
  <c r="AM57" i="22"/>
  <c r="AG57" i="22"/>
  <c r="AC57" i="22"/>
  <c r="AE57" i="22"/>
  <c r="Z57" i="22"/>
  <c r="AF57" i="22"/>
  <c r="AH57" i="22"/>
  <c r="AI34" i="22"/>
  <c r="AJ34" i="22"/>
  <c r="AH34" i="22"/>
  <c r="AC34" i="22"/>
  <c r="AB34" i="22"/>
  <c r="Y34" i="22"/>
  <c r="AE34" i="22"/>
  <c r="AF34" i="22"/>
  <c r="AK34" i="22"/>
  <c r="AG34" i="22"/>
  <c r="AA34" i="22"/>
  <c r="AM34" i="22"/>
  <c r="Z250" i="22"/>
  <c r="AI250" i="22"/>
  <c r="AF250" i="22"/>
  <c r="AM250" i="22"/>
  <c r="AB250" i="22"/>
  <c r="AK250" i="22"/>
  <c r="AJ250" i="22"/>
  <c r="AD250" i="22"/>
  <c r="AH250" i="22"/>
  <c r="AG250" i="22"/>
  <c r="AM103" i="22"/>
  <c r="AI103" i="22"/>
  <c r="AE103" i="22"/>
  <c r="AC103" i="22"/>
  <c r="AH103" i="22"/>
  <c r="AD103" i="22"/>
  <c r="AG103" i="22"/>
  <c r="AA103" i="22"/>
  <c r="AK103" i="22"/>
  <c r="Z103" i="22"/>
  <c r="Y103" i="22"/>
  <c r="X103" i="22"/>
  <c r="AF132" i="22"/>
  <c r="AE132" i="22"/>
  <c r="Z132" i="22"/>
  <c r="Y132" i="22"/>
  <c r="AK132" i="22"/>
  <c r="AJ132" i="22"/>
  <c r="AM132" i="22"/>
  <c r="AC132" i="22"/>
  <c r="AG132" i="22"/>
  <c r="AI132" i="22"/>
  <c r="AA132" i="22"/>
  <c r="AH132" i="22"/>
  <c r="AM241" i="22"/>
  <c r="AG241" i="22"/>
  <c r="AF241" i="22"/>
  <c r="AL241" i="22"/>
  <c r="AK241" i="22"/>
  <c r="AB241" i="22"/>
  <c r="AH241" i="22"/>
  <c r="AA241" i="22"/>
  <c r="AE241" i="22"/>
  <c r="AM61" i="22"/>
  <c r="AL61" i="22"/>
  <c r="AK61" i="22"/>
  <c r="AI61" i="22"/>
  <c r="AE61" i="22"/>
  <c r="AH61" i="22"/>
  <c r="AC61" i="22"/>
  <c r="AA61" i="22"/>
  <c r="Y61" i="22"/>
  <c r="Z61" i="22"/>
  <c r="AG61" i="22"/>
  <c r="AF61" i="22"/>
  <c r="AK140" i="22"/>
  <c r="AG140" i="22"/>
  <c r="AJ140" i="22"/>
  <c r="AF140" i="22"/>
  <c r="AA140" i="22"/>
  <c r="AL140" i="22"/>
  <c r="AD140" i="22"/>
  <c r="AI140" i="22"/>
  <c r="Y140" i="22"/>
  <c r="X140" i="22"/>
  <c r="AC140" i="22"/>
  <c r="AM140" i="22"/>
  <c r="AM125" i="22"/>
  <c r="AL125" i="22"/>
  <c r="AI125" i="22"/>
  <c r="AA125" i="22"/>
  <c r="AK125" i="22"/>
  <c r="AJ125" i="22"/>
  <c r="Y125" i="22"/>
  <c r="X125" i="22"/>
  <c r="AB125" i="22"/>
  <c r="AK50" i="22"/>
  <c r="AI50" i="22"/>
  <c r="AM50" i="22"/>
  <c r="AF50" i="22"/>
  <c r="AL50" i="22"/>
  <c r="AJ50" i="22"/>
  <c r="AH50" i="22"/>
  <c r="AA50" i="22"/>
  <c r="Y50" i="22"/>
  <c r="AG50" i="22"/>
  <c r="AC50" i="22"/>
  <c r="AE50" i="22"/>
  <c r="AK143" i="22"/>
  <c r="AJ143" i="22"/>
  <c r="AM143" i="22"/>
  <c r="AG143" i="22"/>
  <c r="AE143" i="22"/>
  <c r="AA143" i="22"/>
  <c r="AL143" i="22"/>
  <c r="AF143" i="22"/>
  <c r="Y143" i="22"/>
  <c r="X143" i="22"/>
  <c r="AH143" i="22"/>
  <c r="AC25" i="22"/>
  <c r="AI25" i="22"/>
  <c r="AE25" i="22"/>
  <c r="Y25" i="22"/>
  <c r="AK25" i="22"/>
  <c r="AG25" i="22"/>
  <c r="AM25" i="22"/>
  <c r="AJ25" i="22"/>
  <c r="AA25" i="22"/>
  <c r="AL25" i="22"/>
  <c r="AG39" i="22"/>
  <c r="AE39" i="22"/>
  <c r="Y39" i="22"/>
  <c r="AA39" i="22"/>
  <c r="AK39" i="22"/>
  <c r="AI39" i="22"/>
  <c r="AM39" i="22"/>
  <c r="AC39" i="22"/>
  <c r="AJ39" i="22"/>
  <c r="AB39" i="22"/>
  <c r="Z39" i="22"/>
  <c r="AL39" i="22"/>
  <c r="AF39" i="22"/>
  <c r="AJ166" i="22"/>
  <c r="AA166" i="22"/>
  <c r="Z166" i="22"/>
  <c r="AE166" i="22"/>
  <c r="AI166" i="22"/>
  <c r="AH166" i="22"/>
  <c r="AB166" i="22"/>
  <c r="AG166" i="22"/>
  <c r="Y166" i="22"/>
  <c r="X166" i="22"/>
  <c r="AK166" i="22"/>
  <c r="AK37" i="22"/>
  <c r="AJ37" i="22"/>
  <c r="AA37" i="22"/>
  <c r="AG37" i="22"/>
  <c r="AM37" i="22"/>
  <c r="AL37" i="22"/>
  <c r="AE37" i="22"/>
  <c r="AD37" i="22"/>
  <c r="AI37" i="22"/>
  <c r="AC37" i="22"/>
  <c r="AH37" i="22"/>
  <c r="Y37" i="22"/>
  <c r="AL319" i="22"/>
  <c r="AI319" i="22"/>
  <c r="X319" i="22"/>
  <c r="AG319" i="22"/>
  <c r="AB319" i="22"/>
  <c r="AA319" i="22"/>
  <c r="AJ319" i="22"/>
  <c r="Y319" i="22"/>
  <c r="Z319" i="22"/>
  <c r="AD319" i="22"/>
  <c r="AC109" i="22"/>
  <c r="AA109" i="22"/>
  <c r="AB109" i="22"/>
  <c r="Z109" i="22"/>
  <c r="AK109" i="22"/>
  <c r="Y109" i="22"/>
  <c r="AM109" i="22"/>
  <c r="AG109" i="22"/>
  <c r="AL109" i="22"/>
  <c r="AI109" i="22"/>
  <c r="AH109" i="22"/>
  <c r="AJ77" i="22"/>
  <c r="AM77" i="22"/>
  <c r="AG77" i="22"/>
  <c r="AE77" i="22"/>
  <c r="AI77" i="22"/>
  <c r="AH77" i="22"/>
  <c r="AK77" i="22"/>
  <c r="Y77" i="22"/>
  <c r="AL77" i="22"/>
  <c r="AA77" i="22"/>
  <c r="AC77" i="22"/>
  <c r="AM82" i="22"/>
  <c r="AI82" i="22"/>
  <c r="AH82" i="22"/>
  <c r="AJ82" i="22"/>
  <c r="AG82" i="22"/>
  <c r="AE82" i="22"/>
  <c r="AC82" i="22"/>
  <c r="AK82" i="22"/>
  <c r="AB82" i="22"/>
  <c r="AG207" i="22"/>
  <c r="Y207" i="22"/>
  <c r="AE207" i="22"/>
  <c r="AC207" i="22"/>
  <c r="AI207" i="22"/>
  <c r="AH207" i="22"/>
  <c r="AM207" i="22"/>
  <c r="AA207" i="22"/>
  <c r="AL207" i="22"/>
  <c r="AK207" i="22"/>
  <c r="AG22" i="22"/>
  <c r="AM22" i="22"/>
  <c r="AJ22" i="22"/>
  <c r="AB22" i="22"/>
  <c r="AA22" i="22"/>
  <c r="AC22" i="22"/>
  <c r="AI22" i="22"/>
  <c r="AE22" i="22"/>
  <c r="Y22" i="22"/>
  <c r="AK22" i="22"/>
  <c r="AF22" i="22"/>
  <c r="Z22" i="22"/>
  <c r="AK153" i="22"/>
  <c r="AA153" i="22"/>
  <c r="AJ153" i="22"/>
  <c r="Z153" i="22"/>
  <c r="Y153" i="22"/>
  <c r="AG153" i="22"/>
  <c r="AE153" i="22"/>
  <c r="AM153" i="22"/>
  <c r="AL153" i="22"/>
  <c r="AB153" i="22"/>
  <c r="AF195" i="22"/>
  <c r="AM195" i="22"/>
  <c r="AL195" i="22"/>
  <c r="AA195" i="22"/>
  <c r="AD195" i="22"/>
  <c r="AI195" i="22"/>
  <c r="AH195" i="22"/>
  <c r="AK195" i="22"/>
  <c r="Z195" i="22"/>
  <c r="AJ195" i="22"/>
  <c r="AM163" i="22"/>
  <c r="Y163" i="22"/>
  <c r="X163" i="22"/>
  <c r="AK163" i="22"/>
  <c r="AJ163" i="22"/>
  <c r="AF163" i="22"/>
  <c r="AE163" i="22"/>
  <c r="AD163" i="22"/>
  <c r="AL54" i="22"/>
  <c r="AJ54" i="22"/>
  <c r="AH54" i="22"/>
  <c r="AG54" i="22"/>
  <c r="Y54" i="22"/>
  <c r="AK54" i="22"/>
  <c r="AI54" i="22"/>
  <c r="AM54" i="22"/>
  <c r="AB54" i="22"/>
  <c r="AF54" i="22"/>
  <c r="AD54" i="22"/>
  <c r="AA54" i="22"/>
  <c r="AL308" i="22"/>
  <c r="AK308" i="22"/>
  <c r="AF308" i="22"/>
  <c r="Z308" i="22"/>
  <c r="AB308" i="22"/>
  <c r="Y308" i="22"/>
  <c r="AD308" i="22"/>
  <c r="AA308" i="22"/>
  <c r="AH59" i="22"/>
  <c r="AK59" i="22"/>
  <c r="AB59" i="22"/>
  <c r="AG59" i="22"/>
  <c r="AF59" i="22"/>
  <c r="AM59" i="22"/>
  <c r="AL59" i="22"/>
  <c r="AA59" i="22"/>
  <c r="AI59" i="22"/>
  <c r="AC59" i="22"/>
  <c r="AE59" i="22"/>
  <c r="AG135" i="22"/>
  <c r="AB135" i="22"/>
  <c r="AD135" i="22"/>
  <c r="AA135" i="22"/>
  <c r="Z135" i="22"/>
  <c r="AI135" i="22"/>
  <c r="AH135" i="22"/>
  <c r="X135" i="22"/>
  <c r="AK135" i="22"/>
  <c r="AC135" i="22"/>
  <c r="AE135" i="22"/>
  <c r="AM135" i="22"/>
  <c r="AF135" i="22"/>
  <c r="AK186" i="22"/>
  <c r="AI186" i="22"/>
  <c r="Z186" i="22"/>
  <c r="AH186" i="22"/>
  <c r="AE186" i="22"/>
  <c r="AD186" i="22"/>
  <c r="AC186" i="22"/>
  <c r="AG186" i="22"/>
  <c r="X186" i="22"/>
  <c r="AM186" i="22"/>
  <c r="AM237" i="22"/>
  <c r="AK237" i="22"/>
  <c r="AJ237" i="22"/>
  <c r="AI237" i="22"/>
  <c r="AB237" i="22"/>
  <c r="AL237" i="22"/>
  <c r="Z237" i="22"/>
  <c r="AD237" i="22"/>
  <c r="X237" i="22"/>
  <c r="AH287" i="22"/>
  <c r="AM287" i="22"/>
  <c r="AL287" i="22"/>
  <c r="AF287" i="22"/>
  <c r="AA287" i="22"/>
  <c r="AJ287" i="22"/>
  <c r="X287" i="22"/>
  <c r="Y287" i="22"/>
  <c r="AK287" i="22"/>
  <c r="AE287" i="22"/>
  <c r="Z287" i="22"/>
  <c r="AJ318" i="22"/>
  <c r="AF318" i="22"/>
  <c r="AC318" i="22"/>
  <c r="AA318" i="22"/>
  <c r="AB318" i="22"/>
  <c r="Z318" i="22"/>
  <c r="AL318" i="22"/>
  <c r="Y318" i="22"/>
  <c r="X318" i="22"/>
  <c r="AL228" i="22"/>
  <c r="AK228" i="22"/>
  <c r="AE228" i="22"/>
  <c r="AJ228" i="22"/>
  <c r="AD228" i="22"/>
  <c r="AA228" i="22"/>
  <c r="AI228" i="22"/>
  <c r="AG228" i="22"/>
  <c r="AM228" i="22"/>
  <c r="AF228" i="22"/>
  <c r="X228" i="22"/>
  <c r="V103" i="22"/>
  <c r="V104" i="22"/>
  <c r="F12" i="27"/>
  <c r="G9" i="27" s="1"/>
  <c r="E3" i="22"/>
  <c r="W247" i="22"/>
  <c r="V247" i="22"/>
  <c r="U247" i="22"/>
  <c r="T247" i="22"/>
  <c r="R247" i="22"/>
  <c r="Q247" i="22"/>
  <c r="P247" i="22"/>
  <c r="O247" i="22"/>
  <c r="N247" i="22"/>
  <c r="M247" i="22"/>
  <c r="L247" i="22"/>
  <c r="K247" i="22"/>
  <c r="J247" i="22"/>
  <c r="I247" i="22"/>
  <c r="H247" i="22"/>
  <c r="S247" i="22"/>
  <c r="N251" i="22"/>
  <c r="M251" i="22"/>
  <c r="L251" i="22"/>
  <c r="K251" i="22"/>
  <c r="J251" i="22"/>
  <c r="I251" i="22"/>
  <c r="H251" i="22"/>
  <c r="W251" i="22"/>
  <c r="V251" i="22"/>
  <c r="U251" i="22"/>
  <c r="T251" i="22"/>
  <c r="S251" i="22"/>
  <c r="R251" i="22"/>
  <c r="Q251" i="22"/>
  <c r="P251" i="22"/>
  <c r="O251" i="22"/>
  <c r="W265" i="22"/>
  <c r="V265" i="22"/>
  <c r="U265" i="22"/>
  <c r="T265" i="22"/>
  <c r="S265" i="22"/>
  <c r="R265" i="22"/>
  <c r="Q265" i="22"/>
  <c r="P265" i="22"/>
  <c r="O265" i="22"/>
  <c r="N265" i="22"/>
  <c r="M265" i="22"/>
  <c r="L265" i="22"/>
  <c r="K265" i="22"/>
  <c r="J265" i="22"/>
  <c r="I265" i="22"/>
  <c r="H265" i="22"/>
  <c r="T284" i="22"/>
  <c r="S284" i="22"/>
  <c r="R284" i="22"/>
  <c r="Q284" i="22"/>
  <c r="P284" i="22"/>
  <c r="O284" i="22"/>
  <c r="N284" i="22"/>
  <c r="M284" i="22"/>
  <c r="L284" i="22"/>
  <c r="K284" i="22"/>
  <c r="J284" i="22"/>
  <c r="I284" i="22"/>
  <c r="H284" i="22"/>
  <c r="W284" i="22"/>
  <c r="V284" i="22"/>
  <c r="U284" i="22"/>
  <c r="U206" i="22"/>
  <c r="T206" i="22"/>
  <c r="S206" i="22"/>
  <c r="R206" i="22"/>
  <c r="Q206" i="22"/>
  <c r="P206" i="22"/>
  <c r="O206" i="22"/>
  <c r="N206" i="22"/>
  <c r="M206" i="22"/>
  <c r="W206" i="22"/>
  <c r="V206" i="22"/>
  <c r="L206" i="22"/>
  <c r="K206" i="22"/>
  <c r="J206" i="22"/>
  <c r="I206" i="22"/>
  <c r="H206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W144" i="22"/>
  <c r="V144" i="22"/>
  <c r="U144" i="22"/>
  <c r="T144" i="22"/>
  <c r="S144" i="22"/>
  <c r="R144" i="22"/>
  <c r="Q144" i="22"/>
  <c r="P144" i="22"/>
  <c r="O144" i="22"/>
  <c r="N144" i="22"/>
  <c r="M144" i="22"/>
  <c r="L144" i="22"/>
  <c r="K144" i="22"/>
  <c r="J144" i="22"/>
  <c r="I144" i="22"/>
  <c r="H144" i="22"/>
  <c r="P121" i="22"/>
  <c r="O121" i="22"/>
  <c r="N121" i="22"/>
  <c r="M121" i="22"/>
  <c r="L121" i="22"/>
  <c r="K121" i="22"/>
  <c r="J121" i="22"/>
  <c r="I121" i="22"/>
  <c r="H121" i="22"/>
  <c r="W121" i="22"/>
  <c r="V121" i="22"/>
  <c r="U121" i="22"/>
  <c r="T121" i="22"/>
  <c r="S121" i="22"/>
  <c r="R121" i="22"/>
  <c r="Q121" i="22"/>
  <c r="S7" i="22"/>
  <c r="R7" i="22"/>
  <c r="M7" i="22"/>
  <c r="Q7" i="22"/>
  <c r="P7" i="22"/>
  <c r="O7" i="22"/>
  <c r="N7" i="22"/>
  <c r="H7" i="22"/>
  <c r="L7" i="22"/>
  <c r="K7" i="22"/>
  <c r="J7" i="22"/>
  <c r="I7" i="22"/>
  <c r="W7" i="22"/>
  <c r="V7" i="22"/>
  <c r="T7" i="22"/>
  <c r="U7" i="22"/>
  <c r="W29" i="22"/>
  <c r="V29" i="22"/>
  <c r="U29" i="22"/>
  <c r="K29" i="22"/>
  <c r="J29" i="22"/>
  <c r="I29" i="22"/>
  <c r="H29" i="22"/>
  <c r="T29" i="22"/>
  <c r="S29" i="22"/>
  <c r="Q29" i="22"/>
  <c r="R29" i="22"/>
  <c r="M29" i="22"/>
  <c r="O29" i="22"/>
  <c r="N29" i="22"/>
  <c r="L29" i="22"/>
  <c r="P29" i="22"/>
  <c r="W271" i="22"/>
  <c r="V271" i="22"/>
  <c r="U271" i="22"/>
  <c r="T271" i="22"/>
  <c r="S271" i="22"/>
  <c r="N271" i="22"/>
  <c r="M271" i="22"/>
  <c r="L271" i="22"/>
  <c r="K271" i="22"/>
  <c r="J271" i="22"/>
  <c r="I271" i="22"/>
  <c r="H271" i="22"/>
  <c r="R271" i="22"/>
  <c r="Q271" i="22"/>
  <c r="P271" i="22"/>
  <c r="O271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I77" i="22"/>
  <c r="H77" i="22"/>
  <c r="M208" i="22"/>
  <c r="L208" i="22"/>
  <c r="K208" i="22"/>
  <c r="J208" i="22"/>
  <c r="I208" i="22"/>
  <c r="H208" i="22"/>
  <c r="W208" i="22"/>
  <c r="V208" i="22"/>
  <c r="U208" i="22"/>
  <c r="T208" i="22"/>
  <c r="S208" i="22"/>
  <c r="R208" i="22"/>
  <c r="Q208" i="22"/>
  <c r="P208" i="22"/>
  <c r="O208" i="22"/>
  <c r="N208" i="22"/>
  <c r="H84" i="22"/>
  <c r="W84" i="22"/>
  <c r="V84" i="22"/>
  <c r="U84" i="22"/>
  <c r="T84" i="22"/>
  <c r="S84" i="22"/>
  <c r="R84" i="22"/>
  <c r="Q84" i="22"/>
  <c r="P84" i="22"/>
  <c r="O84" i="22"/>
  <c r="M84" i="22"/>
  <c r="N84" i="22"/>
  <c r="K84" i="22"/>
  <c r="L84" i="22"/>
  <c r="J84" i="22"/>
  <c r="I84" i="22"/>
  <c r="H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W36" i="22"/>
  <c r="V36" i="22"/>
  <c r="W228" i="22"/>
  <c r="V228" i="22"/>
  <c r="U228" i="22"/>
  <c r="T228" i="22"/>
  <c r="S228" i="22"/>
  <c r="L228" i="22"/>
  <c r="K228" i="22"/>
  <c r="J228" i="22"/>
  <c r="I228" i="22"/>
  <c r="H228" i="22"/>
  <c r="R228" i="22"/>
  <c r="Q228" i="22"/>
  <c r="P228" i="22"/>
  <c r="O228" i="22"/>
  <c r="N228" i="22"/>
  <c r="M228" i="22"/>
  <c r="W41" i="22"/>
  <c r="V41" i="22"/>
  <c r="U41" i="22"/>
  <c r="T41" i="22"/>
  <c r="S41" i="22"/>
  <c r="R41" i="22"/>
  <c r="Q41" i="22"/>
  <c r="P41" i="22"/>
  <c r="O41" i="22"/>
  <c r="L41" i="22"/>
  <c r="N41" i="22"/>
  <c r="M41" i="22"/>
  <c r="J41" i="22"/>
  <c r="H41" i="22"/>
  <c r="K41" i="22"/>
  <c r="I41" i="22"/>
  <c r="W319" i="22"/>
  <c r="V319" i="22"/>
  <c r="U319" i="22"/>
  <c r="T319" i="22"/>
  <c r="S319" i="22"/>
  <c r="R319" i="22"/>
  <c r="Q319" i="22"/>
  <c r="P319" i="22"/>
  <c r="O319" i="22"/>
  <c r="N319" i="22"/>
  <c r="M319" i="22"/>
  <c r="L319" i="22"/>
  <c r="K319" i="22"/>
  <c r="J319" i="22"/>
  <c r="I319" i="22"/>
  <c r="H319" i="22"/>
  <c r="U212" i="22"/>
  <c r="T212" i="22"/>
  <c r="S212" i="22"/>
  <c r="R212" i="22"/>
  <c r="Q212" i="22"/>
  <c r="P212" i="22"/>
  <c r="O212" i="22"/>
  <c r="N212" i="22"/>
  <c r="M212" i="22"/>
  <c r="J212" i="22"/>
  <c r="I212" i="22"/>
  <c r="H212" i="22"/>
  <c r="W212" i="22"/>
  <c r="V212" i="22"/>
  <c r="L212" i="22"/>
  <c r="K212" i="22"/>
  <c r="W159" i="22"/>
  <c r="V159" i="22"/>
  <c r="U159" i="22"/>
  <c r="T159" i="22"/>
  <c r="S159" i="22"/>
  <c r="R159" i="22"/>
  <c r="Q159" i="22"/>
  <c r="P159" i="22"/>
  <c r="O159" i="22"/>
  <c r="N159" i="22"/>
  <c r="M159" i="22"/>
  <c r="L159" i="22"/>
  <c r="K159" i="22"/>
  <c r="J159" i="22"/>
  <c r="I159" i="22"/>
  <c r="H159" i="22"/>
  <c r="W213" i="22"/>
  <c r="V213" i="22"/>
  <c r="U213" i="22"/>
  <c r="T213" i="22"/>
  <c r="S213" i="22"/>
  <c r="R213" i="22"/>
  <c r="Q213" i="22"/>
  <c r="P213" i="22"/>
  <c r="O213" i="22"/>
  <c r="N213" i="22"/>
  <c r="M213" i="22"/>
  <c r="L213" i="22"/>
  <c r="K213" i="22"/>
  <c r="J213" i="22"/>
  <c r="I213" i="22"/>
  <c r="H213" i="22"/>
  <c r="H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W54" i="22"/>
  <c r="V54" i="22"/>
  <c r="W113" i="22"/>
  <c r="V113" i="22"/>
  <c r="U113" i="22"/>
  <c r="T113" i="22"/>
  <c r="S113" i="22"/>
  <c r="R113" i="22"/>
  <c r="Q113" i="22"/>
  <c r="P113" i="22"/>
  <c r="O113" i="22"/>
  <c r="N113" i="22"/>
  <c r="M113" i="22"/>
  <c r="L113" i="22"/>
  <c r="K113" i="22"/>
  <c r="J113" i="22"/>
  <c r="I113" i="22"/>
  <c r="H113" i="22"/>
  <c r="W280" i="22"/>
  <c r="V280" i="22"/>
  <c r="U280" i="22"/>
  <c r="T280" i="22"/>
  <c r="S280" i="22"/>
  <c r="R280" i="22"/>
  <c r="Q280" i="22"/>
  <c r="P280" i="22"/>
  <c r="O280" i="22"/>
  <c r="N280" i="22"/>
  <c r="M280" i="22"/>
  <c r="L280" i="22"/>
  <c r="K280" i="22"/>
  <c r="J280" i="22"/>
  <c r="I280" i="22"/>
  <c r="H280" i="22"/>
  <c r="M211" i="22"/>
  <c r="L211" i="22"/>
  <c r="K211" i="22"/>
  <c r="J211" i="22"/>
  <c r="I211" i="22"/>
  <c r="H211" i="22"/>
  <c r="W211" i="22"/>
  <c r="V211" i="22"/>
  <c r="U211" i="22"/>
  <c r="T211" i="22"/>
  <c r="S211" i="22"/>
  <c r="R211" i="22"/>
  <c r="Q211" i="22"/>
  <c r="P211" i="22"/>
  <c r="O211" i="22"/>
  <c r="N211" i="22"/>
  <c r="W207" i="22"/>
  <c r="V207" i="22"/>
  <c r="U207" i="22"/>
  <c r="O207" i="22"/>
  <c r="N207" i="22"/>
  <c r="M207" i="22"/>
  <c r="L207" i="22"/>
  <c r="K207" i="22"/>
  <c r="J207" i="22"/>
  <c r="I207" i="22"/>
  <c r="H207" i="22"/>
  <c r="T207" i="22"/>
  <c r="S207" i="22"/>
  <c r="R207" i="22"/>
  <c r="Q207" i="22"/>
  <c r="P207" i="22"/>
  <c r="W101" i="22"/>
  <c r="V101" i="22"/>
  <c r="U101" i="22"/>
  <c r="T101" i="22"/>
  <c r="S101" i="22"/>
  <c r="R101" i="22"/>
  <c r="Q101" i="22"/>
  <c r="P101" i="22"/>
  <c r="O101" i="22"/>
  <c r="N101" i="22"/>
  <c r="M101" i="22"/>
  <c r="L101" i="22"/>
  <c r="K101" i="22"/>
  <c r="J101" i="22"/>
  <c r="I101" i="22"/>
  <c r="H101" i="22"/>
  <c r="P127" i="22"/>
  <c r="O127" i="22"/>
  <c r="N127" i="22"/>
  <c r="M127" i="22"/>
  <c r="L127" i="22"/>
  <c r="K127" i="22"/>
  <c r="J127" i="22"/>
  <c r="I127" i="22"/>
  <c r="H127" i="22"/>
  <c r="V127" i="22"/>
  <c r="U127" i="22"/>
  <c r="T127" i="22"/>
  <c r="S127" i="22"/>
  <c r="R127" i="22"/>
  <c r="Q127" i="22"/>
  <c r="W127" i="22"/>
  <c r="W35" i="22"/>
  <c r="V35" i="22"/>
  <c r="U35" i="22"/>
  <c r="T35" i="22"/>
  <c r="S35" i="22"/>
  <c r="R35" i="22"/>
  <c r="Q35" i="22"/>
  <c r="P35" i="22"/>
  <c r="O35" i="22"/>
  <c r="N35" i="22"/>
  <c r="H35" i="22"/>
  <c r="K35" i="22"/>
  <c r="J35" i="22"/>
  <c r="L35" i="22"/>
  <c r="M35" i="22"/>
  <c r="I35" i="22"/>
  <c r="W59" i="22"/>
  <c r="V59" i="22"/>
  <c r="U59" i="22"/>
  <c r="T59" i="22"/>
  <c r="S59" i="22"/>
  <c r="R59" i="22"/>
  <c r="Q59" i="22"/>
  <c r="P59" i="22"/>
  <c r="O59" i="22"/>
  <c r="N59" i="22"/>
  <c r="M59" i="22"/>
  <c r="J59" i="22"/>
  <c r="H59" i="22"/>
  <c r="I59" i="22"/>
  <c r="L59" i="22"/>
  <c r="K59" i="22"/>
  <c r="O237" i="22"/>
  <c r="N237" i="22"/>
  <c r="M237" i="22"/>
  <c r="H237" i="22"/>
  <c r="W237" i="22"/>
  <c r="V237" i="22"/>
  <c r="U237" i="22"/>
  <c r="T237" i="22"/>
  <c r="S237" i="22"/>
  <c r="R237" i="22"/>
  <c r="Q237" i="22"/>
  <c r="P237" i="22"/>
  <c r="L237" i="22"/>
  <c r="K237" i="22"/>
  <c r="J237" i="22"/>
  <c r="I237" i="22"/>
  <c r="W311" i="22"/>
  <c r="V311" i="22"/>
  <c r="U311" i="22"/>
  <c r="T311" i="22"/>
  <c r="S311" i="22"/>
  <c r="R311" i="22"/>
  <c r="Q311" i="22"/>
  <c r="P311" i="22"/>
  <c r="O311" i="22"/>
  <c r="N311" i="22"/>
  <c r="M311" i="22"/>
  <c r="K311" i="22"/>
  <c r="J311" i="22"/>
  <c r="L311" i="22"/>
  <c r="I311" i="22"/>
  <c r="H311" i="22"/>
  <c r="M151" i="22"/>
  <c r="L151" i="22"/>
  <c r="K151" i="22"/>
  <c r="V151" i="22"/>
  <c r="U151" i="22"/>
  <c r="T151" i="22"/>
  <c r="S151" i="22"/>
  <c r="R151" i="22"/>
  <c r="Q151" i="22"/>
  <c r="P151" i="22"/>
  <c r="O151" i="22"/>
  <c r="N151" i="22"/>
  <c r="J151" i="22"/>
  <c r="I151" i="22"/>
  <c r="H151" i="22"/>
  <c r="W151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V19" i="22"/>
  <c r="W19" i="22"/>
  <c r="T19" i="22"/>
  <c r="U19" i="22"/>
  <c r="U203" i="22"/>
  <c r="T203" i="22"/>
  <c r="S203" i="22"/>
  <c r="R203" i="22"/>
  <c r="Q203" i="22"/>
  <c r="P203" i="22"/>
  <c r="O203" i="22"/>
  <c r="N203" i="22"/>
  <c r="M203" i="22"/>
  <c r="W203" i="22"/>
  <c r="V203" i="22"/>
  <c r="L203" i="22"/>
  <c r="K203" i="22"/>
  <c r="J203" i="22"/>
  <c r="I203" i="22"/>
  <c r="H203" i="22"/>
  <c r="M160" i="22"/>
  <c r="L160" i="22"/>
  <c r="K160" i="22"/>
  <c r="P160" i="22"/>
  <c r="O160" i="22"/>
  <c r="N160" i="22"/>
  <c r="J160" i="22"/>
  <c r="I160" i="22"/>
  <c r="H160" i="22"/>
  <c r="U160" i="22"/>
  <c r="T160" i="22"/>
  <c r="S160" i="22"/>
  <c r="R160" i="22"/>
  <c r="Q160" i="22"/>
  <c r="W160" i="22"/>
  <c r="V160" i="22"/>
  <c r="W183" i="22"/>
  <c r="V183" i="22"/>
  <c r="U183" i="22"/>
  <c r="T183" i="22"/>
  <c r="S183" i="22"/>
  <c r="R183" i="22"/>
  <c r="Q183" i="22"/>
  <c r="P183" i="22"/>
  <c r="O183" i="22"/>
  <c r="N183" i="22"/>
  <c r="M183" i="22"/>
  <c r="L183" i="22"/>
  <c r="K183" i="22"/>
  <c r="J183" i="22"/>
  <c r="I183" i="22"/>
  <c r="H183" i="22"/>
  <c r="U146" i="22"/>
  <c r="T146" i="22"/>
  <c r="S146" i="22"/>
  <c r="R146" i="22"/>
  <c r="Q146" i="22"/>
  <c r="P146" i="22"/>
  <c r="O146" i="22"/>
  <c r="N146" i="22"/>
  <c r="M146" i="22"/>
  <c r="L146" i="22"/>
  <c r="K146" i="22"/>
  <c r="J146" i="22"/>
  <c r="I146" i="22"/>
  <c r="H146" i="22"/>
  <c r="W146" i="22"/>
  <c r="V146" i="22"/>
  <c r="O273" i="22"/>
  <c r="N273" i="22"/>
  <c r="M273" i="22"/>
  <c r="L273" i="22"/>
  <c r="K273" i="22"/>
  <c r="P273" i="22"/>
  <c r="J273" i="22"/>
  <c r="I273" i="22"/>
  <c r="H273" i="22"/>
  <c r="W273" i="22"/>
  <c r="V273" i="22"/>
  <c r="U273" i="22"/>
  <c r="T273" i="22"/>
  <c r="S273" i="22"/>
  <c r="R273" i="22"/>
  <c r="Q273" i="22"/>
  <c r="U191" i="22"/>
  <c r="T191" i="22"/>
  <c r="S191" i="22"/>
  <c r="R191" i="22"/>
  <c r="Q191" i="22"/>
  <c r="P191" i="22"/>
  <c r="O191" i="22"/>
  <c r="N191" i="22"/>
  <c r="W191" i="22"/>
  <c r="H191" i="22"/>
  <c r="V191" i="22"/>
  <c r="M191" i="22"/>
  <c r="L191" i="22"/>
  <c r="K191" i="22"/>
  <c r="J191" i="22"/>
  <c r="I191" i="22"/>
  <c r="W268" i="22"/>
  <c r="V268" i="22"/>
  <c r="U268" i="22"/>
  <c r="T268" i="22"/>
  <c r="S268" i="22"/>
  <c r="R268" i="22"/>
  <c r="Q268" i="22"/>
  <c r="P268" i="22"/>
  <c r="O268" i="22"/>
  <c r="N268" i="22"/>
  <c r="M268" i="22"/>
  <c r="L268" i="22"/>
  <c r="K268" i="22"/>
  <c r="J268" i="22"/>
  <c r="I268" i="22"/>
  <c r="H268" i="22"/>
  <c r="M148" i="22"/>
  <c r="L148" i="22"/>
  <c r="K148" i="22"/>
  <c r="P148" i="22"/>
  <c r="O148" i="22"/>
  <c r="N148" i="22"/>
  <c r="J148" i="22"/>
  <c r="I148" i="22"/>
  <c r="H148" i="22"/>
  <c r="S148" i="22"/>
  <c r="R148" i="22"/>
  <c r="Q148" i="22"/>
  <c r="W148" i="22"/>
  <c r="V148" i="22"/>
  <c r="U148" i="22"/>
  <c r="T148" i="22"/>
  <c r="H111" i="22"/>
  <c r="W111" i="22"/>
  <c r="V111" i="22"/>
  <c r="M111" i="22"/>
  <c r="L111" i="22"/>
  <c r="K111" i="22"/>
  <c r="J111" i="22"/>
  <c r="I111" i="22"/>
  <c r="U111" i="22"/>
  <c r="T111" i="22"/>
  <c r="S111" i="22"/>
  <c r="R111" i="22"/>
  <c r="Q111" i="22"/>
  <c r="P111" i="22"/>
  <c r="O111" i="22"/>
  <c r="N111" i="22"/>
  <c r="H120" i="22"/>
  <c r="W120" i="22"/>
  <c r="V120" i="22"/>
  <c r="U120" i="22"/>
  <c r="T120" i="22"/>
  <c r="S120" i="22"/>
  <c r="R120" i="22"/>
  <c r="Q120" i="22"/>
  <c r="P120" i="22"/>
  <c r="O120" i="22"/>
  <c r="N120" i="22"/>
  <c r="M120" i="22"/>
  <c r="L120" i="22"/>
  <c r="K120" i="22"/>
  <c r="J120" i="22"/>
  <c r="I120" i="22"/>
  <c r="U179" i="22"/>
  <c r="T179" i="22"/>
  <c r="S179" i="22"/>
  <c r="R179" i="22"/>
  <c r="Q179" i="22"/>
  <c r="P179" i="22"/>
  <c r="W179" i="22"/>
  <c r="V179" i="22"/>
  <c r="O179" i="22"/>
  <c r="N179" i="22"/>
  <c r="M179" i="22"/>
  <c r="L179" i="22"/>
  <c r="I179" i="22"/>
  <c r="H179" i="22"/>
  <c r="K179" i="22"/>
  <c r="J179" i="22"/>
  <c r="W219" i="22"/>
  <c r="V219" i="22"/>
  <c r="U219" i="22"/>
  <c r="T219" i="22"/>
  <c r="S219" i="22"/>
  <c r="R219" i="22"/>
  <c r="Q219" i="22"/>
  <c r="P219" i="22"/>
  <c r="O219" i="22"/>
  <c r="N219" i="22"/>
  <c r="M219" i="22"/>
  <c r="L219" i="22"/>
  <c r="K219" i="22"/>
  <c r="J219" i="22"/>
  <c r="I219" i="22"/>
  <c r="H219" i="22"/>
  <c r="P52" i="22"/>
  <c r="O52" i="22"/>
  <c r="N52" i="22"/>
  <c r="M52" i="22"/>
  <c r="L52" i="22"/>
  <c r="K52" i="22"/>
  <c r="W52" i="22"/>
  <c r="V52" i="22"/>
  <c r="U52" i="22"/>
  <c r="T52" i="22"/>
  <c r="S52" i="22"/>
  <c r="R52" i="22"/>
  <c r="Q52" i="22"/>
  <c r="J52" i="22"/>
  <c r="I52" i="22"/>
  <c r="H52" i="22"/>
  <c r="O318" i="22"/>
  <c r="N318" i="22"/>
  <c r="M318" i="22"/>
  <c r="L318" i="22"/>
  <c r="K318" i="22"/>
  <c r="J318" i="22"/>
  <c r="I318" i="22"/>
  <c r="H318" i="22"/>
  <c r="W318" i="22"/>
  <c r="V318" i="22"/>
  <c r="U318" i="22"/>
  <c r="T318" i="22"/>
  <c r="S318" i="22"/>
  <c r="R318" i="22"/>
  <c r="Q318" i="22"/>
  <c r="P318" i="22"/>
  <c r="O276" i="22"/>
  <c r="N276" i="22"/>
  <c r="M276" i="22"/>
  <c r="L276" i="22"/>
  <c r="K276" i="22"/>
  <c r="W276" i="22"/>
  <c r="V276" i="22"/>
  <c r="U276" i="22"/>
  <c r="T276" i="22"/>
  <c r="S276" i="22"/>
  <c r="R276" i="22"/>
  <c r="Q276" i="22"/>
  <c r="P276" i="22"/>
  <c r="J276" i="22"/>
  <c r="I276" i="22"/>
  <c r="H276" i="22"/>
  <c r="U152" i="22"/>
  <c r="T152" i="22"/>
  <c r="S152" i="22"/>
  <c r="W152" i="22"/>
  <c r="V152" i="22"/>
  <c r="R152" i="22"/>
  <c r="Q152" i="22"/>
  <c r="M152" i="22"/>
  <c r="L152" i="22"/>
  <c r="K152" i="22"/>
  <c r="J152" i="22"/>
  <c r="I152" i="22"/>
  <c r="H152" i="22"/>
  <c r="P152" i="22"/>
  <c r="O152" i="22"/>
  <c r="N152" i="22"/>
  <c r="W147" i="22"/>
  <c r="V147" i="22"/>
  <c r="U147" i="22"/>
  <c r="T147" i="22"/>
  <c r="S147" i="22"/>
  <c r="R147" i="22"/>
  <c r="Q147" i="22"/>
  <c r="P147" i="22"/>
  <c r="O147" i="22"/>
  <c r="N147" i="22"/>
  <c r="M147" i="22"/>
  <c r="L147" i="22"/>
  <c r="K147" i="22"/>
  <c r="J147" i="22"/>
  <c r="I147" i="22"/>
  <c r="H147" i="22"/>
  <c r="P79" i="22"/>
  <c r="O79" i="22"/>
  <c r="N79" i="22"/>
  <c r="M79" i="22"/>
  <c r="L79" i="22"/>
  <c r="K79" i="22"/>
  <c r="J79" i="22"/>
  <c r="I79" i="22"/>
  <c r="H79" i="22"/>
  <c r="W79" i="22"/>
  <c r="V79" i="22"/>
  <c r="U79" i="22"/>
  <c r="T79" i="22"/>
  <c r="S79" i="22"/>
  <c r="R79" i="22"/>
  <c r="Q79" i="22"/>
  <c r="W168" i="22"/>
  <c r="V168" i="22"/>
  <c r="U168" i="22"/>
  <c r="T168" i="22"/>
  <c r="S168" i="22"/>
  <c r="R168" i="22"/>
  <c r="Q168" i="22"/>
  <c r="P168" i="22"/>
  <c r="O168" i="22"/>
  <c r="N168" i="22"/>
  <c r="M168" i="22"/>
  <c r="L168" i="22"/>
  <c r="K168" i="22"/>
  <c r="J168" i="22"/>
  <c r="I168" i="22"/>
  <c r="H168" i="22"/>
  <c r="K132" i="22"/>
  <c r="J132" i="22"/>
  <c r="I132" i="22"/>
  <c r="H132" i="22"/>
  <c r="W132" i="22"/>
  <c r="V132" i="22"/>
  <c r="U132" i="22"/>
  <c r="T132" i="22"/>
  <c r="S132" i="22"/>
  <c r="R132" i="22"/>
  <c r="Q132" i="22"/>
  <c r="P132" i="22"/>
  <c r="O132" i="22"/>
  <c r="N132" i="22"/>
  <c r="M132" i="22"/>
  <c r="L132" i="22"/>
  <c r="U197" i="22"/>
  <c r="T197" i="22"/>
  <c r="S197" i="22"/>
  <c r="R197" i="22"/>
  <c r="Q197" i="22"/>
  <c r="P197" i="22"/>
  <c r="O197" i="22"/>
  <c r="N197" i="22"/>
  <c r="M197" i="22"/>
  <c r="W197" i="22"/>
  <c r="V197" i="22"/>
  <c r="L197" i="22"/>
  <c r="K197" i="22"/>
  <c r="J197" i="22"/>
  <c r="I197" i="22"/>
  <c r="H197" i="22"/>
  <c r="K18" i="22"/>
  <c r="J18" i="22"/>
  <c r="I18" i="22"/>
  <c r="H18" i="22"/>
  <c r="W18" i="22"/>
  <c r="V18" i="22"/>
  <c r="U18" i="22"/>
  <c r="T18" i="22"/>
  <c r="P18" i="22"/>
  <c r="L18" i="22"/>
  <c r="S18" i="22"/>
  <c r="Q18" i="22"/>
  <c r="O18" i="22"/>
  <c r="R18" i="22"/>
  <c r="N18" i="22"/>
  <c r="M18" i="22"/>
  <c r="N260" i="22"/>
  <c r="M260" i="22"/>
  <c r="L260" i="22"/>
  <c r="K260" i="22"/>
  <c r="J260" i="22"/>
  <c r="I260" i="22"/>
  <c r="H260" i="22"/>
  <c r="W260" i="22"/>
  <c r="V260" i="22"/>
  <c r="U260" i="22"/>
  <c r="T260" i="22"/>
  <c r="S260" i="22"/>
  <c r="R260" i="22"/>
  <c r="Q260" i="22"/>
  <c r="P260" i="22"/>
  <c r="O260" i="22"/>
  <c r="P124" i="22"/>
  <c r="O124" i="22"/>
  <c r="N124" i="22"/>
  <c r="M124" i="22"/>
  <c r="L124" i="22"/>
  <c r="K124" i="22"/>
  <c r="J124" i="22"/>
  <c r="I124" i="22"/>
  <c r="H124" i="22"/>
  <c r="W124" i="22"/>
  <c r="V124" i="22"/>
  <c r="U124" i="22"/>
  <c r="T124" i="22"/>
  <c r="S124" i="22"/>
  <c r="R124" i="22"/>
  <c r="Q124" i="22"/>
  <c r="O279" i="22"/>
  <c r="N279" i="22"/>
  <c r="M279" i="22"/>
  <c r="L279" i="22"/>
  <c r="K279" i="22"/>
  <c r="W279" i="22"/>
  <c r="V279" i="22"/>
  <c r="U279" i="22"/>
  <c r="T279" i="22"/>
  <c r="S279" i="22"/>
  <c r="R279" i="22"/>
  <c r="Q279" i="22"/>
  <c r="P279" i="22"/>
  <c r="I279" i="22"/>
  <c r="J279" i="22"/>
  <c r="H279" i="22"/>
  <c r="W116" i="22"/>
  <c r="V116" i="22"/>
  <c r="U116" i="22"/>
  <c r="T116" i="22"/>
  <c r="S116" i="22"/>
  <c r="R116" i="22"/>
  <c r="Q116" i="22"/>
  <c r="P116" i="22"/>
  <c r="O116" i="22"/>
  <c r="N116" i="22"/>
  <c r="M116" i="22"/>
  <c r="L116" i="22"/>
  <c r="K116" i="22"/>
  <c r="J116" i="22"/>
  <c r="I116" i="22"/>
  <c r="H116" i="22"/>
  <c r="H99" i="22"/>
  <c r="W99" i="22"/>
  <c r="V99" i="22"/>
  <c r="U99" i="22"/>
  <c r="T99" i="22"/>
  <c r="S99" i="22"/>
  <c r="R99" i="22"/>
  <c r="Q99" i="22"/>
  <c r="P99" i="22"/>
  <c r="O99" i="22"/>
  <c r="N99" i="22"/>
  <c r="M99" i="22"/>
  <c r="L99" i="22"/>
  <c r="K99" i="22"/>
  <c r="J99" i="22"/>
  <c r="I99" i="22"/>
  <c r="O309" i="22"/>
  <c r="N309" i="22"/>
  <c r="M309" i="22"/>
  <c r="L309" i="22"/>
  <c r="K309" i="22"/>
  <c r="J309" i="22"/>
  <c r="I309" i="22"/>
  <c r="H309" i="22"/>
  <c r="W309" i="22"/>
  <c r="V309" i="22"/>
  <c r="U309" i="22"/>
  <c r="T309" i="22"/>
  <c r="S309" i="22"/>
  <c r="R309" i="22"/>
  <c r="Q309" i="22"/>
  <c r="P309" i="22"/>
  <c r="H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V48" i="22"/>
  <c r="W48" i="22"/>
  <c r="M181" i="22"/>
  <c r="L181" i="22"/>
  <c r="K181" i="22"/>
  <c r="J181" i="22"/>
  <c r="I181" i="22"/>
  <c r="H181" i="22"/>
  <c r="W181" i="22"/>
  <c r="V181" i="22"/>
  <c r="U181" i="22"/>
  <c r="T181" i="22"/>
  <c r="S181" i="22"/>
  <c r="R181" i="22"/>
  <c r="Q181" i="22"/>
  <c r="P181" i="22"/>
  <c r="O181" i="22"/>
  <c r="N181" i="22"/>
  <c r="W119" i="22"/>
  <c r="V119" i="22"/>
  <c r="U119" i="22"/>
  <c r="T119" i="22"/>
  <c r="S119" i="22"/>
  <c r="R119" i="22"/>
  <c r="Q119" i="22"/>
  <c r="P119" i="22"/>
  <c r="O119" i="22"/>
  <c r="N119" i="22"/>
  <c r="L119" i="22"/>
  <c r="K119" i="22"/>
  <c r="J119" i="22"/>
  <c r="I119" i="22"/>
  <c r="H119" i="22"/>
  <c r="M119" i="22"/>
  <c r="W195" i="22"/>
  <c r="V195" i="22"/>
  <c r="U195" i="22"/>
  <c r="O195" i="22"/>
  <c r="N195" i="22"/>
  <c r="M195" i="22"/>
  <c r="L195" i="22"/>
  <c r="K195" i="22"/>
  <c r="J195" i="22"/>
  <c r="I195" i="22"/>
  <c r="H195" i="22"/>
  <c r="T195" i="22"/>
  <c r="S195" i="22"/>
  <c r="R195" i="22"/>
  <c r="Q195" i="22"/>
  <c r="P195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V16" i="22"/>
  <c r="U16" i="22"/>
  <c r="T16" i="22"/>
  <c r="W16" i="22"/>
  <c r="V254" i="22"/>
  <c r="U254" i="22"/>
  <c r="T254" i="22"/>
  <c r="S254" i="22"/>
  <c r="R254" i="22"/>
  <c r="Q254" i="22"/>
  <c r="P254" i="22"/>
  <c r="O254" i="22"/>
  <c r="N254" i="22"/>
  <c r="M254" i="22"/>
  <c r="L254" i="22"/>
  <c r="W254" i="22"/>
  <c r="K254" i="22"/>
  <c r="J254" i="22"/>
  <c r="I254" i="22"/>
  <c r="H254" i="22"/>
  <c r="O312" i="22"/>
  <c r="N312" i="22"/>
  <c r="M312" i="22"/>
  <c r="L312" i="22"/>
  <c r="K312" i="22"/>
  <c r="J312" i="22"/>
  <c r="I312" i="22"/>
  <c r="H312" i="22"/>
  <c r="T312" i="22"/>
  <c r="S312" i="22"/>
  <c r="R312" i="22"/>
  <c r="Q312" i="22"/>
  <c r="P312" i="22"/>
  <c r="W312" i="22"/>
  <c r="V312" i="22"/>
  <c r="U312" i="22"/>
  <c r="M193" i="22"/>
  <c r="L193" i="22"/>
  <c r="K193" i="22"/>
  <c r="J193" i="22"/>
  <c r="I193" i="22"/>
  <c r="H193" i="22"/>
  <c r="N193" i="22"/>
  <c r="W193" i="22"/>
  <c r="V193" i="22"/>
  <c r="U193" i="22"/>
  <c r="T193" i="22"/>
  <c r="S193" i="22"/>
  <c r="R193" i="22"/>
  <c r="Q193" i="22"/>
  <c r="P193" i="22"/>
  <c r="O193" i="22"/>
  <c r="M214" i="22"/>
  <c r="L214" i="22"/>
  <c r="K214" i="22"/>
  <c r="J214" i="22"/>
  <c r="I214" i="22"/>
  <c r="H214" i="22"/>
  <c r="U214" i="22"/>
  <c r="T214" i="22"/>
  <c r="S214" i="22"/>
  <c r="R214" i="22"/>
  <c r="Q214" i="22"/>
  <c r="P214" i="22"/>
  <c r="O214" i="22"/>
  <c r="N214" i="22"/>
  <c r="V214" i="22"/>
  <c r="W214" i="22"/>
  <c r="U143" i="22"/>
  <c r="T143" i="22"/>
  <c r="S143" i="22"/>
  <c r="L143" i="22"/>
  <c r="K143" i="22"/>
  <c r="J143" i="22"/>
  <c r="I143" i="22"/>
  <c r="H143" i="22"/>
  <c r="W143" i="22"/>
  <c r="V143" i="22"/>
  <c r="R143" i="22"/>
  <c r="Q143" i="22"/>
  <c r="P143" i="22"/>
  <c r="O143" i="22"/>
  <c r="N143" i="22"/>
  <c r="M143" i="22"/>
  <c r="M169" i="22"/>
  <c r="L169" i="22"/>
  <c r="K169" i="22"/>
  <c r="W169" i="22"/>
  <c r="V169" i="22"/>
  <c r="U169" i="22"/>
  <c r="T169" i="22"/>
  <c r="N169" i="22"/>
  <c r="J169" i="22"/>
  <c r="I169" i="22"/>
  <c r="H169" i="22"/>
  <c r="S169" i="22"/>
  <c r="R169" i="22"/>
  <c r="Q169" i="22"/>
  <c r="P169" i="22"/>
  <c r="O169" i="22"/>
  <c r="M226" i="22"/>
  <c r="L226" i="22"/>
  <c r="K226" i="22"/>
  <c r="J226" i="22"/>
  <c r="I226" i="22"/>
  <c r="H226" i="22"/>
  <c r="W226" i="22"/>
  <c r="V226" i="22"/>
  <c r="U226" i="22"/>
  <c r="T226" i="22"/>
  <c r="S226" i="22"/>
  <c r="R226" i="22"/>
  <c r="Q226" i="22"/>
  <c r="P226" i="22"/>
  <c r="O226" i="22"/>
  <c r="N226" i="22"/>
  <c r="P97" i="22"/>
  <c r="O97" i="22"/>
  <c r="N97" i="22"/>
  <c r="M97" i="22"/>
  <c r="L97" i="22"/>
  <c r="K97" i="22"/>
  <c r="J97" i="22"/>
  <c r="I97" i="22"/>
  <c r="H97" i="22"/>
  <c r="R97" i="22"/>
  <c r="Q97" i="22"/>
  <c r="W97" i="22"/>
  <c r="V97" i="22"/>
  <c r="U97" i="22"/>
  <c r="T97" i="22"/>
  <c r="S97" i="22"/>
  <c r="W222" i="22"/>
  <c r="V222" i="22"/>
  <c r="U222" i="22"/>
  <c r="T222" i="22"/>
  <c r="S222" i="22"/>
  <c r="P222" i="22"/>
  <c r="O222" i="22"/>
  <c r="N222" i="22"/>
  <c r="M222" i="22"/>
  <c r="L222" i="22"/>
  <c r="K222" i="22"/>
  <c r="J222" i="22"/>
  <c r="I222" i="22"/>
  <c r="H222" i="22"/>
  <c r="R222" i="22"/>
  <c r="Q222" i="22"/>
  <c r="P91" i="22"/>
  <c r="O91" i="22"/>
  <c r="N91" i="22"/>
  <c r="M91" i="22"/>
  <c r="L91" i="22"/>
  <c r="K91" i="22"/>
  <c r="J91" i="22"/>
  <c r="I91" i="22"/>
  <c r="H91" i="22"/>
  <c r="V91" i="22"/>
  <c r="U91" i="22"/>
  <c r="T91" i="22"/>
  <c r="S91" i="22"/>
  <c r="R91" i="22"/>
  <c r="Q91" i="22"/>
  <c r="W91" i="22"/>
  <c r="U173" i="22"/>
  <c r="T173" i="22"/>
  <c r="S173" i="22"/>
  <c r="R173" i="22"/>
  <c r="Q173" i="22"/>
  <c r="P173" i="22"/>
  <c r="W173" i="22"/>
  <c r="V173" i="22"/>
  <c r="O173" i="22"/>
  <c r="N173" i="22"/>
  <c r="M173" i="22"/>
  <c r="L173" i="22"/>
  <c r="K173" i="22"/>
  <c r="J173" i="22"/>
  <c r="I173" i="22"/>
  <c r="H173" i="22"/>
  <c r="M157" i="22"/>
  <c r="L157" i="22"/>
  <c r="K157" i="22"/>
  <c r="W157" i="22"/>
  <c r="V157" i="22"/>
  <c r="U157" i="22"/>
  <c r="H157" i="22"/>
  <c r="T157" i="22"/>
  <c r="S157" i="22"/>
  <c r="R157" i="22"/>
  <c r="Q157" i="22"/>
  <c r="P157" i="22"/>
  <c r="O157" i="22"/>
  <c r="N157" i="22"/>
  <c r="J157" i="22"/>
  <c r="I157" i="22"/>
  <c r="W65" i="22"/>
  <c r="V65" i="22"/>
  <c r="U65" i="22"/>
  <c r="T65" i="22"/>
  <c r="S65" i="22"/>
  <c r="R65" i="22"/>
  <c r="Q65" i="22"/>
  <c r="P65" i="22"/>
  <c r="O65" i="22"/>
  <c r="N65" i="22"/>
  <c r="L65" i="22"/>
  <c r="J65" i="22"/>
  <c r="H65" i="22"/>
  <c r="I65" i="22"/>
  <c r="K65" i="22"/>
  <c r="M65" i="22"/>
  <c r="T290" i="22"/>
  <c r="S290" i="22"/>
  <c r="R290" i="22"/>
  <c r="Q290" i="22"/>
  <c r="P290" i="22"/>
  <c r="O290" i="22"/>
  <c r="N290" i="22"/>
  <c r="M290" i="22"/>
  <c r="L290" i="22"/>
  <c r="K290" i="22"/>
  <c r="J290" i="22"/>
  <c r="I290" i="22"/>
  <c r="H290" i="22"/>
  <c r="W290" i="22"/>
  <c r="V290" i="22"/>
  <c r="U290" i="22"/>
  <c r="W171" i="22"/>
  <c r="V171" i="22"/>
  <c r="U171" i="22"/>
  <c r="T171" i="22"/>
  <c r="S171" i="22"/>
  <c r="R171" i="22"/>
  <c r="Q171" i="22"/>
  <c r="P171" i="22"/>
  <c r="O171" i="22"/>
  <c r="N171" i="22"/>
  <c r="M171" i="22"/>
  <c r="L171" i="22"/>
  <c r="K171" i="22"/>
  <c r="J171" i="22"/>
  <c r="I171" i="22"/>
  <c r="H171" i="22"/>
  <c r="U158" i="22"/>
  <c r="T158" i="22"/>
  <c r="S158" i="22"/>
  <c r="R158" i="22"/>
  <c r="Q158" i="22"/>
  <c r="P158" i="22"/>
  <c r="O158" i="22"/>
  <c r="N158" i="22"/>
  <c r="M158" i="22"/>
  <c r="L158" i="22"/>
  <c r="K158" i="22"/>
  <c r="J158" i="22"/>
  <c r="I158" i="22"/>
  <c r="H158" i="22"/>
  <c r="W158" i="22"/>
  <c r="V158" i="22"/>
  <c r="O306" i="22"/>
  <c r="N306" i="22"/>
  <c r="M306" i="22"/>
  <c r="L306" i="22"/>
  <c r="K306" i="22"/>
  <c r="J306" i="22"/>
  <c r="I306" i="22"/>
  <c r="H306" i="22"/>
  <c r="W306" i="22"/>
  <c r="V306" i="22"/>
  <c r="U306" i="22"/>
  <c r="T306" i="22"/>
  <c r="S306" i="22"/>
  <c r="R306" i="22"/>
  <c r="Q306" i="22"/>
  <c r="P306" i="22"/>
  <c r="U140" i="22"/>
  <c r="H140" i="22"/>
  <c r="W140" i="22"/>
  <c r="V140" i="22"/>
  <c r="T140" i="22"/>
  <c r="R140" i="22"/>
  <c r="Q140" i="22"/>
  <c r="P140" i="22"/>
  <c r="O140" i="22"/>
  <c r="N140" i="22"/>
  <c r="M140" i="22"/>
  <c r="L140" i="22"/>
  <c r="K140" i="22"/>
  <c r="J140" i="22"/>
  <c r="I140" i="22"/>
  <c r="S140" i="22"/>
  <c r="P40" i="22"/>
  <c r="O40" i="22"/>
  <c r="N40" i="22"/>
  <c r="M40" i="22"/>
  <c r="L40" i="22"/>
  <c r="K40" i="22"/>
  <c r="W40" i="22"/>
  <c r="V40" i="22"/>
  <c r="U40" i="22"/>
  <c r="T40" i="22"/>
  <c r="S40" i="22"/>
  <c r="R40" i="22"/>
  <c r="Q40" i="22"/>
  <c r="J40" i="22"/>
  <c r="I40" i="22"/>
  <c r="H40" i="22"/>
  <c r="U164" i="22"/>
  <c r="T164" i="22"/>
  <c r="S164" i="22"/>
  <c r="W164" i="22"/>
  <c r="V164" i="22"/>
  <c r="R164" i="22"/>
  <c r="Q164" i="22"/>
  <c r="O164" i="22"/>
  <c r="N164" i="22"/>
  <c r="M164" i="22"/>
  <c r="L164" i="22"/>
  <c r="K164" i="22"/>
  <c r="J164" i="22"/>
  <c r="I164" i="22"/>
  <c r="H164" i="22"/>
  <c r="P164" i="22"/>
  <c r="W86" i="22"/>
  <c r="V86" i="22"/>
  <c r="U86" i="22"/>
  <c r="T86" i="22"/>
  <c r="S86" i="22"/>
  <c r="R86" i="22"/>
  <c r="Q86" i="22"/>
  <c r="P86" i="22"/>
  <c r="O86" i="22"/>
  <c r="N86" i="22"/>
  <c r="J86" i="22"/>
  <c r="I86" i="22"/>
  <c r="H86" i="22"/>
  <c r="M86" i="22"/>
  <c r="K86" i="22"/>
  <c r="L86" i="22"/>
  <c r="P70" i="22"/>
  <c r="O70" i="22"/>
  <c r="N70" i="22"/>
  <c r="M70" i="22"/>
  <c r="L70" i="22"/>
  <c r="K70" i="22"/>
  <c r="J70" i="22"/>
  <c r="I70" i="22"/>
  <c r="W70" i="22"/>
  <c r="V70" i="22"/>
  <c r="U70" i="22"/>
  <c r="T70" i="22"/>
  <c r="S70" i="22"/>
  <c r="R70" i="22"/>
  <c r="Q70" i="22"/>
  <c r="H70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W316" i="22"/>
  <c r="V316" i="22"/>
  <c r="U316" i="22"/>
  <c r="T316" i="22"/>
  <c r="S316" i="22"/>
  <c r="R316" i="22"/>
  <c r="Q316" i="22"/>
  <c r="P316" i="22"/>
  <c r="O316" i="22"/>
  <c r="N316" i="22"/>
  <c r="M316" i="22"/>
  <c r="L316" i="22"/>
  <c r="K316" i="22"/>
  <c r="I316" i="22"/>
  <c r="H316" i="22"/>
  <c r="J316" i="22"/>
  <c r="U161" i="22"/>
  <c r="T161" i="22"/>
  <c r="S161" i="22"/>
  <c r="W161" i="22"/>
  <c r="V161" i="22"/>
  <c r="R161" i="22"/>
  <c r="Q161" i="22"/>
  <c r="P161" i="22"/>
  <c r="O161" i="22"/>
  <c r="N161" i="22"/>
  <c r="M161" i="22"/>
  <c r="L161" i="22"/>
  <c r="K161" i="22"/>
  <c r="J161" i="22"/>
  <c r="I161" i="22"/>
  <c r="H161" i="22"/>
  <c r="U137" i="22"/>
  <c r="W137" i="22"/>
  <c r="V137" i="22"/>
  <c r="T137" i="22"/>
  <c r="S137" i="22"/>
  <c r="R137" i="22"/>
  <c r="N137" i="22"/>
  <c r="M137" i="22"/>
  <c r="L137" i="22"/>
  <c r="K137" i="22"/>
  <c r="J137" i="22"/>
  <c r="I137" i="22"/>
  <c r="H137" i="22"/>
  <c r="Q137" i="22"/>
  <c r="P137" i="22"/>
  <c r="O137" i="22"/>
  <c r="K12" i="22"/>
  <c r="J12" i="22"/>
  <c r="I12" i="22"/>
  <c r="H12" i="22"/>
  <c r="W12" i="22"/>
  <c r="V12" i="22"/>
  <c r="U12" i="22"/>
  <c r="O12" i="22"/>
  <c r="N12" i="22"/>
  <c r="R12" i="22"/>
  <c r="M12" i="22"/>
  <c r="P12" i="22"/>
  <c r="L12" i="22"/>
  <c r="Q12" i="22"/>
  <c r="S12" i="22"/>
  <c r="T12" i="22"/>
  <c r="N242" i="22"/>
  <c r="M242" i="22"/>
  <c r="L242" i="22"/>
  <c r="K242" i="22"/>
  <c r="J242" i="22"/>
  <c r="I242" i="22"/>
  <c r="H242" i="22"/>
  <c r="W242" i="22"/>
  <c r="V242" i="22"/>
  <c r="U242" i="22"/>
  <c r="T242" i="22"/>
  <c r="S242" i="22"/>
  <c r="R242" i="22"/>
  <c r="Q242" i="22"/>
  <c r="P242" i="22"/>
  <c r="O242" i="22"/>
  <c r="W238" i="22"/>
  <c r="V238" i="22"/>
  <c r="U238" i="22"/>
  <c r="T238" i="22"/>
  <c r="R238" i="22"/>
  <c r="Q238" i="22"/>
  <c r="P238" i="22"/>
  <c r="O238" i="22"/>
  <c r="N238" i="22"/>
  <c r="M238" i="22"/>
  <c r="L238" i="22"/>
  <c r="K238" i="22"/>
  <c r="J238" i="22"/>
  <c r="I238" i="22"/>
  <c r="H238" i="22"/>
  <c r="S238" i="22"/>
  <c r="H69" i="22"/>
  <c r="K69" i="22"/>
  <c r="J69" i="22"/>
  <c r="I69" i="22"/>
  <c r="W69" i="22"/>
  <c r="V69" i="22"/>
  <c r="U69" i="22"/>
  <c r="T69" i="22"/>
  <c r="S69" i="22"/>
  <c r="R69" i="22"/>
  <c r="L69" i="22"/>
  <c r="M69" i="22"/>
  <c r="Q69" i="22"/>
  <c r="P69" i="22"/>
  <c r="N69" i="22"/>
  <c r="O69" i="22"/>
  <c r="H126" i="22"/>
  <c r="W126" i="22"/>
  <c r="V126" i="22"/>
  <c r="U126" i="22"/>
  <c r="T126" i="22"/>
  <c r="S126" i="22"/>
  <c r="R126" i="22"/>
  <c r="Q126" i="22"/>
  <c r="P126" i="22"/>
  <c r="O126" i="22"/>
  <c r="N126" i="22"/>
  <c r="M126" i="22"/>
  <c r="L126" i="22"/>
  <c r="K126" i="22"/>
  <c r="J126" i="22"/>
  <c r="I126" i="22"/>
  <c r="O300" i="22"/>
  <c r="N300" i="22"/>
  <c r="M300" i="22"/>
  <c r="L300" i="22"/>
  <c r="K300" i="22"/>
  <c r="J300" i="22"/>
  <c r="I300" i="22"/>
  <c r="W300" i="22"/>
  <c r="V300" i="22"/>
  <c r="U300" i="22"/>
  <c r="T300" i="22"/>
  <c r="S300" i="22"/>
  <c r="R300" i="22"/>
  <c r="Q300" i="22"/>
  <c r="P300" i="22"/>
  <c r="H300" i="22"/>
  <c r="P43" i="22"/>
  <c r="O43" i="22"/>
  <c r="N43" i="22"/>
  <c r="M43" i="22"/>
  <c r="L43" i="22"/>
  <c r="K43" i="22"/>
  <c r="W43" i="22"/>
  <c r="V43" i="22"/>
  <c r="U43" i="22"/>
  <c r="T43" i="22"/>
  <c r="S43" i="22"/>
  <c r="J43" i="22"/>
  <c r="H43" i="22"/>
  <c r="R43" i="22"/>
  <c r="Q43" i="22"/>
  <c r="I43" i="22"/>
  <c r="O324" i="22"/>
  <c r="N324" i="22"/>
  <c r="M324" i="22"/>
  <c r="L324" i="22"/>
  <c r="K324" i="22"/>
  <c r="J324" i="22"/>
  <c r="I324" i="22"/>
  <c r="H324" i="22"/>
  <c r="W324" i="22"/>
  <c r="V324" i="22"/>
  <c r="U324" i="22"/>
  <c r="T324" i="22"/>
  <c r="S324" i="22"/>
  <c r="R324" i="22"/>
  <c r="Q324" i="22"/>
  <c r="P324" i="22"/>
  <c r="U176" i="22"/>
  <c r="T176" i="22"/>
  <c r="S176" i="22"/>
  <c r="R176" i="22"/>
  <c r="Q176" i="22"/>
  <c r="P176" i="22"/>
  <c r="N176" i="22"/>
  <c r="M176" i="22"/>
  <c r="L176" i="22"/>
  <c r="K176" i="22"/>
  <c r="J176" i="22"/>
  <c r="I176" i="22"/>
  <c r="H176" i="22"/>
  <c r="W176" i="22"/>
  <c r="V176" i="22"/>
  <c r="O176" i="22"/>
  <c r="W262" i="22"/>
  <c r="V262" i="22"/>
  <c r="U262" i="22"/>
  <c r="T262" i="22"/>
  <c r="J262" i="22"/>
  <c r="I262" i="22"/>
  <c r="H262" i="22"/>
  <c r="S262" i="22"/>
  <c r="R262" i="22"/>
  <c r="Q262" i="22"/>
  <c r="P262" i="22"/>
  <c r="O262" i="22"/>
  <c r="N262" i="22"/>
  <c r="M262" i="22"/>
  <c r="L262" i="22"/>
  <c r="K262" i="22"/>
  <c r="W313" i="22"/>
  <c r="V313" i="22"/>
  <c r="U313" i="22"/>
  <c r="T313" i="22"/>
  <c r="S313" i="22"/>
  <c r="R313" i="22"/>
  <c r="Q313" i="22"/>
  <c r="P313" i="22"/>
  <c r="O313" i="22"/>
  <c r="N313" i="22"/>
  <c r="M313" i="22"/>
  <c r="L313" i="22"/>
  <c r="K313" i="22"/>
  <c r="J313" i="22"/>
  <c r="I313" i="22"/>
  <c r="H313" i="22"/>
  <c r="M139" i="22"/>
  <c r="W139" i="22"/>
  <c r="V139" i="22"/>
  <c r="U139" i="22"/>
  <c r="T139" i="22"/>
  <c r="S139" i="22"/>
  <c r="R139" i="22"/>
  <c r="Q139" i="22"/>
  <c r="P139" i="22"/>
  <c r="O139" i="22"/>
  <c r="N139" i="22"/>
  <c r="L139" i="22"/>
  <c r="K139" i="22"/>
  <c r="J139" i="22"/>
  <c r="I139" i="22"/>
  <c r="H139" i="22"/>
  <c r="H33" i="22"/>
  <c r="I33" i="22"/>
  <c r="W33" i="22"/>
  <c r="V33" i="22"/>
  <c r="U33" i="22"/>
  <c r="T33" i="22"/>
  <c r="S33" i="22"/>
  <c r="R33" i="22"/>
  <c r="Q33" i="22"/>
  <c r="L33" i="22"/>
  <c r="K33" i="22"/>
  <c r="J33" i="22"/>
  <c r="O33" i="22"/>
  <c r="N33" i="22"/>
  <c r="P33" i="22"/>
  <c r="M33" i="22"/>
  <c r="V263" i="22"/>
  <c r="U263" i="22"/>
  <c r="T263" i="22"/>
  <c r="S263" i="22"/>
  <c r="R263" i="22"/>
  <c r="Q263" i="22"/>
  <c r="P263" i="22"/>
  <c r="O263" i="22"/>
  <c r="N263" i="22"/>
  <c r="M263" i="22"/>
  <c r="L263" i="22"/>
  <c r="I263" i="22"/>
  <c r="H263" i="22"/>
  <c r="W263" i="22"/>
  <c r="K263" i="22"/>
  <c r="J263" i="22"/>
  <c r="W266" i="22"/>
  <c r="V266" i="22"/>
  <c r="U266" i="22"/>
  <c r="T266" i="22"/>
  <c r="Q266" i="22"/>
  <c r="P266" i="22"/>
  <c r="O266" i="22"/>
  <c r="N266" i="22"/>
  <c r="M266" i="22"/>
  <c r="L266" i="22"/>
  <c r="K266" i="22"/>
  <c r="J266" i="22"/>
  <c r="I266" i="22"/>
  <c r="H266" i="22"/>
  <c r="S266" i="22"/>
  <c r="R266" i="22"/>
  <c r="H45" i="22"/>
  <c r="I45" i="22"/>
  <c r="W45" i="22"/>
  <c r="V45" i="22"/>
  <c r="U45" i="22"/>
  <c r="T45" i="22"/>
  <c r="S45" i="22"/>
  <c r="R45" i="22"/>
  <c r="Q45" i="22"/>
  <c r="P45" i="22"/>
  <c r="N45" i="22"/>
  <c r="L45" i="22"/>
  <c r="M45" i="22"/>
  <c r="K45" i="22"/>
  <c r="O45" i="22"/>
  <c r="J45" i="22"/>
  <c r="W322" i="22"/>
  <c r="V322" i="22"/>
  <c r="U322" i="22"/>
  <c r="T322" i="22"/>
  <c r="S322" i="22"/>
  <c r="R322" i="22"/>
  <c r="Q322" i="22"/>
  <c r="P322" i="22"/>
  <c r="O322" i="22"/>
  <c r="N322" i="22"/>
  <c r="M322" i="22"/>
  <c r="L322" i="22"/>
  <c r="K322" i="22"/>
  <c r="J322" i="22"/>
  <c r="I322" i="22"/>
  <c r="H322" i="22"/>
  <c r="U194" i="22"/>
  <c r="T194" i="22"/>
  <c r="S194" i="22"/>
  <c r="R194" i="22"/>
  <c r="Q194" i="22"/>
  <c r="P194" i="22"/>
  <c r="O194" i="22"/>
  <c r="N194" i="22"/>
  <c r="M194" i="22"/>
  <c r="W194" i="22"/>
  <c r="V194" i="22"/>
  <c r="L194" i="22"/>
  <c r="K194" i="22"/>
  <c r="J194" i="22"/>
  <c r="I194" i="22"/>
  <c r="H194" i="22"/>
  <c r="M232" i="22"/>
  <c r="L232" i="22"/>
  <c r="K232" i="22"/>
  <c r="J232" i="22"/>
  <c r="I232" i="22"/>
  <c r="H232" i="22"/>
  <c r="W232" i="22"/>
  <c r="V232" i="22"/>
  <c r="U232" i="22"/>
  <c r="T232" i="22"/>
  <c r="S232" i="22"/>
  <c r="R232" i="22"/>
  <c r="Q232" i="22"/>
  <c r="P232" i="22"/>
  <c r="O232" i="22"/>
  <c r="N232" i="22"/>
  <c r="W177" i="22"/>
  <c r="V177" i="22"/>
  <c r="U177" i="22"/>
  <c r="T177" i="22"/>
  <c r="S177" i="22"/>
  <c r="R177" i="22"/>
  <c r="Q177" i="22"/>
  <c r="P177" i="22"/>
  <c r="O177" i="22"/>
  <c r="N177" i="22"/>
  <c r="M177" i="22"/>
  <c r="L177" i="22"/>
  <c r="K177" i="22"/>
  <c r="J177" i="22"/>
  <c r="I177" i="22"/>
  <c r="H177" i="22"/>
  <c r="W257" i="22"/>
  <c r="V257" i="22"/>
  <c r="U257" i="22"/>
  <c r="T257" i="22"/>
  <c r="H257" i="22"/>
  <c r="S257" i="22"/>
  <c r="R257" i="22"/>
  <c r="Q257" i="22"/>
  <c r="P257" i="22"/>
  <c r="O257" i="22"/>
  <c r="N257" i="22"/>
  <c r="M257" i="22"/>
  <c r="L257" i="22"/>
  <c r="K257" i="22"/>
  <c r="J257" i="22"/>
  <c r="I257" i="22"/>
  <c r="O294" i="22"/>
  <c r="N294" i="22"/>
  <c r="M294" i="22"/>
  <c r="L294" i="22"/>
  <c r="K294" i="22"/>
  <c r="J294" i="22"/>
  <c r="V294" i="22"/>
  <c r="U294" i="22"/>
  <c r="T294" i="22"/>
  <c r="S294" i="22"/>
  <c r="R294" i="22"/>
  <c r="Q294" i="22"/>
  <c r="P294" i="22"/>
  <c r="I294" i="22"/>
  <c r="H294" i="22"/>
  <c r="W294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I20" i="22"/>
  <c r="H20" i="22"/>
  <c r="J20" i="22"/>
  <c r="H293" i="22"/>
  <c r="W293" i="22"/>
  <c r="V293" i="22"/>
  <c r="U293" i="22"/>
  <c r="T293" i="22"/>
  <c r="S293" i="22"/>
  <c r="R293" i="22"/>
  <c r="Q293" i="22"/>
  <c r="P293" i="22"/>
  <c r="O293" i="22"/>
  <c r="N293" i="22"/>
  <c r="M293" i="22"/>
  <c r="L293" i="22"/>
  <c r="K293" i="22"/>
  <c r="J293" i="22"/>
  <c r="I293" i="22"/>
  <c r="K24" i="22"/>
  <c r="J24" i="22"/>
  <c r="I24" i="22"/>
  <c r="H24" i="22"/>
  <c r="W24" i="22"/>
  <c r="V24" i="22"/>
  <c r="U24" i="22"/>
  <c r="T24" i="22"/>
  <c r="S24" i="22"/>
  <c r="Q24" i="22"/>
  <c r="M24" i="22"/>
  <c r="R24" i="22"/>
  <c r="N24" i="22"/>
  <c r="P24" i="22"/>
  <c r="O24" i="22"/>
  <c r="L24" i="22"/>
  <c r="O315" i="22"/>
  <c r="N315" i="22"/>
  <c r="M315" i="22"/>
  <c r="L315" i="22"/>
  <c r="K315" i="22"/>
  <c r="J315" i="22"/>
  <c r="I315" i="22"/>
  <c r="H315" i="22"/>
  <c r="P315" i="22"/>
  <c r="W315" i="22"/>
  <c r="V315" i="22"/>
  <c r="U315" i="22"/>
  <c r="T315" i="22"/>
  <c r="S315" i="22"/>
  <c r="R315" i="22"/>
  <c r="Q315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J14" i="22"/>
  <c r="K14" i="22"/>
  <c r="I14" i="22"/>
  <c r="H14" i="22"/>
  <c r="M154" i="22"/>
  <c r="L154" i="22"/>
  <c r="K154" i="22"/>
  <c r="W154" i="22"/>
  <c r="V154" i="22"/>
  <c r="U154" i="22"/>
  <c r="T154" i="22"/>
  <c r="S154" i="22"/>
  <c r="R154" i="22"/>
  <c r="Q154" i="22"/>
  <c r="P154" i="22"/>
  <c r="O154" i="22"/>
  <c r="N154" i="22"/>
  <c r="J154" i="22"/>
  <c r="I154" i="22"/>
  <c r="H154" i="22"/>
  <c r="U218" i="22"/>
  <c r="T218" i="22"/>
  <c r="S218" i="22"/>
  <c r="R218" i="22"/>
  <c r="Q218" i="22"/>
  <c r="P218" i="22"/>
  <c r="O218" i="22"/>
  <c r="N218" i="22"/>
  <c r="M218" i="22"/>
  <c r="L218" i="22"/>
  <c r="W218" i="22"/>
  <c r="V218" i="22"/>
  <c r="K218" i="22"/>
  <c r="J218" i="22"/>
  <c r="I218" i="22"/>
  <c r="H218" i="22"/>
  <c r="M135" i="22"/>
  <c r="L135" i="22"/>
  <c r="K135" i="22"/>
  <c r="J135" i="22"/>
  <c r="I135" i="22"/>
  <c r="H135" i="22"/>
  <c r="W135" i="22"/>
  <c r="V135" i="22"/>
  <c r="U135" i="22"/>
  <c r="T135" i="22"/>
  <c r="S135" i="22"/>
  <c r="R135" i="22"/>
  <c r="Q135" i="22"/>
  <c r="P135" i="22"/>
  <c r="O135" i="22"/>
  <c r="N135" i="22"/>
  <c r="O270" i="22"/>
  <c r="N270" i="22"/>
  <c r="M270" i="22"/>
  <c r="L270" i="22"/>
  <c r="K270" i="22"/>
  <c r="W270" i="22"/>
  <c r="V270" i="22"/>
  <c r="U270" i="22"/>
  <c r="T270" i="22"/>
  <c r="S270" i="22"/>
  <c r="P270" i="22"/>
  <c r="J270" i="22"/>
  <c r="I270" i="22"/>
  <c r="H270" i="22"/>
  <c r="R270" i="22"/>
  <c r="Q270" i="22"/>
  <c r="W278" i="22"/>
  <c r="V278" i="22"/>
  <c r="U278" i="22"/>
  <c r="T278" i="22"/>
  <c r="S278" i="22"/>
  <c r="R278" i="22"/>
  <c r="Q278" i="22"/>
  <c r="P278" i="22"/>
  <c r="O278" i="22"/>
  <c r="N278" i="22"/>
  <c r="M278" i="22"/>
  <c r="L278" i="22"/>
  <c r="I278" i="22"/>
  <c r="H278" i="22"/>
  <c r="K278" i="22"/>
  <c r="J278" i="22"/>
  <c r="K21" i="22"/>
  <c r="J21" i="22"/>
  <c r="I21" i="22"/>
  <c r="H21" i="22"/>
  <c r="W21" i="22"/>
  <c r="V21" i="22"/>
  <c r="U21" i="22"/>
  <c r="T21" i="22"/>
  <c r="S21" i="22"/>
  <c r="O21" i="22"/>
  <c r="N21" i="22"/>
  <c r="M21" i="22"/>
  <c r="Q21" i="22"/>
  <c r="L21" i="22"/>
  <c r="R21" i="22"/>
  <c r="P21" i="22"/>
  <c r="H96" i="22"/>
  <c r="W96" i="22"/>
  <c r="V96" i="22"/>
  <c r="U96" i="22"/>
  <c r="T96" i="22"/>
  <c r="S96" i="22"/>
  <c r="R96" i="22"/>
  <c r="Q96" i="22"/>
  <c r="P96" i="22"/>
  <c r="O96" i="22"/>
  <c r="N96" i="22"/>
  <c r="M96" i="22"/>
  <c r="L96" i="22"/>
  <c r="K96" i="22"/>
  <c r="J96" i="22"/>
  <c r="I96" i="22"/>
  <c r="O297" i="22"/>
  <c r="N297" i="22"/>
  <c r="M297" i="22"/>
  <c r="L297" i="22"/>
  <c r="K297" i="22"/>
  <c r="J297" i="22"/>
  <c r="W297" i="22"/>
  <c r="V297" i="22"/>
  <c r="U297" i="22"/>
  <c r="T297" i="22"/>
  <c r="S297" i="22"/>
  <c r="R297" i="22"/>
  <c r="Q297" i="22"/>
  <c r="P297" i="22"/>
  <c r="I297" i="22"/>
  <c r="H297" i="22"/>
  <c r="P174" i="22"/>
  <c r="O174" i="22"/>
  <c r="N174" i="22"/>
  <c r="M174" i="22"/>
  <c r="L174" i="22"/>
  <c r="K174" i="22"/>
  <c r="J174" i="22"/>
  <c r="I174" i="22"/>
  <c r="H174" i="22"/>
  <c r="Q174" i="22"/>
  <c r="W174" i="22"/>
  <c r="V174" i="22"/>
  <c r="U174" i="22"/>
  <c r="T174" i="22"/>
  <c r="S174" i="22"/>
  <c r="R174" i="22"/>
  <c r="P106" i="22"/>
  <c r="O106" i="22"/>
  <c r="N106" i="22"/>
  <c r="M106" i="22"/>
  <c r="L106" i="22"/>
  <c r="K106" i="22"/>
  <c r="J106" i="22"/>
  <c r="I106" i="22"/>
  <c r="H106" i="22"/>
  <c r="W106" i="22"/>
  <c r="V106" i="22"/>
  <c r="U106" i="22"/>
  <c r="T106" i="22"/>
  <c r="S106" i="22"/>
  <c r="R106" i="22"/>
  <c r="Q106" i="22"/>
  <c r="W80" i="22"/>
  <c r="V80" i="22"/>
  <c r="U80" i="22"/>
  <c r="T80" i="22"/>
  <c r="S80" i="22"/>
  <c r="R80" i="22"/>
  <c r="Q80" i="22"/>
  <c r="P80" i="22"/>
  <c r="O80" i="22"/>
  <c r="N80" i="22"/>
  <c r="M80" i="22"/>
  <c r="L80" i="22"/>
  <c r="K80" i="22"/>
  <c r="J80" i="22"/>
  <c r="I80" i="22"/>
  <c r="H80" i="22"/>
  <c r="W298" i="22"/>
  <c r="V298" i="22"/>
  <c r="U298" i="22"/>
  <c r="T298" i="22"/>
  <c r="S298" i="22"/>
  <c r="R298" i="22"/>
  <c r="Q298" i="22"/>
  <c r="P298" i="22"/>
  <c r="O298" i="22"/>
  <c r="N298" i="22"/>
  <c r="M298" i="22"/>
  <c r="L298" i="22"/>
  <c r="K298" i="22"/>
  <c r="J298" i="22"/>
  <c r="I298" i="22"/>
  <c r="H298" i="22"/>
  <c r="H105" i="22"/>
  <c r="W105" i="22"/>
  <c r="V105" i="22"/>
  <c r="Q105" i="22"/>
  <c r="P105" i="22"/>
  <c r="O105" i="22"/>
  <c r="N105" i="22"/>
  <c r="M105" i="22"/>
  <c r="L105" i="22"/>
  <c r="K105" i="22"/>
  <c r="J105" i="22"/>
  <c r="I105" i="22"/>
  <c r="U105" i="22"/>
  <c r="R105" i="22"/>
  <c r="T105" i="22"/>
  <c r="S105" i="22"/>
  <c r="W323" i="22"/>
  <c r="V323" i="22"/>
  <c r="J323" i="22"/>
  <c r="I323" i="22"/>
  <c r="H323" i="22"/>
  <c r="U323" i="22"/>
  <c r="T323" i="22"/>
  <c r="O323" i="22"/>
  <c r="N323" i="22"/>
  <c r="M323" i="22"/>
  <c r="L323" i="22"/>
  <c r="K323" i="22"/>
  <c r="S323" i="22"/>
  <c r="R323" i="22"/>
  <c r="P323" i="22"/>
  <c r="Q323" i="22"/>
  <c r="H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W75" i="22"/>
  <c r="V75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W53" i="22"/>
  <c r="V53" i="22"/>
  <c r="U53" i="22"/>
  <c r="T53" i="22"/>
  <c r="S53" i="22"/>
  <c r="R53" i="22"/>
  <c r="Q53" i="22"/>
  <c r="P53" i="22"/>
  <c r="O53" i="22"/>
  <c r="N53" i="22"/>
  <c r="K53" i="22"/>
  <c r="M53" i="22"/>
  <c r="H53" i="22"/>
  <c r="L53" i="22"/>
  <c r="I53" i="22"/>
  <c r="J53" i="22"/>
  <c r="U170" i="22"/>
  <c r="T170" i="22"/>
  <c r="S170" i="22"/>
  <c r="R170" i="22"/>
  <c r="Q170" i="22"/>
  <c r="P170" i="22"/>
  <c r="O170" i="22"/>
  <c r="N170" i="22"/>
  <c r="M170" i="22"/>
  <c r="L170" i="22"/>
  <c r="K170" i="22"/>
  <c r="J170" i="22"/>
  <c r="I170" i="22"/>
  <c r="H170" i="22"/>
  <c r="W170" i="22"/>
  <c r="V170" i="22"/>
  <c r="W277" i="22"/>
  <c r="V277" i="22"/>
  <c r="U277" i="22"/>
  <c r="T277" i="22"/>
  <c r="S277" i="22"/>
  <c r="J277" i="22"/>
  <c r="I277" i="22"/>
  <c r="H277" i="22"/>
  <c r="R277" i="22"/>
  <c r="Q277" i="22"/>
  <c r="P277" i="22"/>
  <c r="O277" i="22"/>
  <c r="N277" i="22"/>
  <c r="M277" i="22"/>
  <c r="L277" i="22"/>
  <c r="K277" i="22"/>
  <c r="P46" i="22"/>
  <c r="O46" i="22"/>
  <c r="N46" i="22"/>
  <c r="M46" i="22"/>
  <c r="L46" i="22"/>
  <c r="K46" i="22"/>
  <c r="W46" i="22"/>
  <c r="V46" i="22"/>
  <c r="U46" i="22"/>
  <c r="T46" i="22"/>
  <c r="S46" i="22"/>
  <c r="R46" i="22"/>
  <c r="Q46" i="22"/>
  <c r="J46" i="22"/>
  <c r="I46" i="22"/>
  <c r="H46" i="22"/>
  <c r="P88" i="22"/>
  <c r="O88" i="22"/>
  <c r="N88" i="22"/>
  <c r="M88" i="22"/>
  <c r="L88" i="22"/>
  <c r="K88" i="22"/>
  <c r="J88" i="22"/>
  <c r="I88" i="22"/>
  <c r="H88" i="22"/>
  <c r="W88" i="22"/>
  <c r="V88" i="22"/>
  <c r="U88" i="22"/>
  <c r="T88" i="22"/>
  <c r="S88" i="22"/>
  <c r="R88" i="22"/>
  <c r="Q88" i="22"/>
  <c r="U188" i="22"/>
  <c r="T188" i="22"/>
  <c r="S188" i="22"/>
  <c r="R188" i="22"/>
  <c r="Q188" i="22"/>
  <c r="P188" i="22"/>
  <c r="O188" i="22"/>
  <c r="V188" i="22"/>
  <c r="N188" i="22"/>
  <c r="M188" i="22"/>
  <c r="L188" i="22"/>
  <c r="K188" i="22"/>
  <c r="J188" i="22"/>
  <c r="I188" i="22"/>
  <c r="H188" i="22"/>
  <c r="W188" i="22"/>
  <c r="W317" i="22"/>
  <c r="V317" i="22"/>
  <c r="R317" i="22"/>
  <c r="Q317" i="22"/>
  <c r="P317" i="22"/>
  <c r="O317" i="22"/>
  <c r="N317" i="22"/>
  <c r="M317" i="22"/>
  <c r="L317" i="22"/>
  <c r="K317" i="22"/>
  <c r="J317" i="22"/>
  <c r="I317" i="22"/>
  <c r="H317" i="22"/>
  <c r="U317" i="22"/>
  <c r="T317" i="22"/>
  <c r="S317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U167" i="22"/>
  <c r="T167" i="22"/>
  <c r="S167" i="22"/>
  <c r="L167" i="22"/>
  <c r="K167" i="22"/>
  <c r="J167" i="22"/>
  <c r="I167" i="22"/>
  <c r="H167" i="22"/>
  <c r="W167" i="22"/>
  <c r="V167" i="22"/>
  <c r="R167" i="22"/>
  <c r="Q167" i="22"/>
  <c r="P167" i="22"/>
  <c r="O167" i="22"/>
  <c r="N167" i="22"/>
  <c r="M167" i="22"/>
  <c r="O261" i="22"/>
  <c r="N261" i="22"/>
  <c r="M261" i="22"/>
  <c r="L261" i="22"/>
  <c r="W261" i="22"/>
  <c r="V261" i="22"/>
  <c r="U261" i="22"/>
  <c r="T261" i="22"/>
  <c r="S261" i="22"/>
  <c r="R261" i="22"/>
  <c r="Q261" i="22"/>
  <c r="P261" i="22"/>
  <c r="K261" i="22"/>
  <c r="J261" i="22"/>
  <c r="I261" i="22"/>
  <c r="H261" i="22"/>
  <c r="M202" i="22"/>
  <c r="L202" i="22"/>
  <c r="K202" i="22"/>
  <c r="J202" i="22"/>
  <c r="I202" i="22"/>
  <c r="H202" i="22"/>
  <c r="T202" i="22"/>
  <c r="S202" i="22"/>
  <c r="R202" i="22"/>
  <c r="Q202" i="22"/>
  <c r="P202" i="22"/>
  <c r="O202" i="22"/>
  <c r="N202" i="22"/>
  <c r="W202" i="22"/>
  <c r="V202" i="22"/>
  <c r="U202" i="22"/>
  <c r="W241" i="22"/>
  <c r="V241" i="22"/>
  <c r="U241" i="22"/>
  <c r="T241" i="22"/>
  <c r="S241" i="22"/>
  <c r="R241" i="22"/>
  <c r="Q241" i="22"/>
  <c r="P241" i="22"/>
  <c r="O241" i="22"/>
  <c r="N241" i="22"/>
  <c r="M241" i="22"/>
  <c r="L241" i="22"/>
  <c r="K241" i="22"/>
  <c r="J241" i="22"/>
  <c r="I241" i="22"/>
  <c r="H241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W25" i="22"/>
  <c r="U25" i="22"/>
  <c r="T25" i="22"/>
  <c r="V25" i="22"/>
  <c r="M142" i="22"/>
  <c r="L142" i="22"/>
  <c r="K142" i="22"/>
  <c r="W142" i="22"/>
  <c r="V142" i="22"/>
  <c r="U142" i="22"/>
  <c r="T142" i="22"/>
  <c r="S142" i="22"/>
  <c r="R142" i="22"/>
  <c r="Q142" i="22"/>
  <c r="P142" i="22"/>
  <c r="O142" i="22"/>
  <c r="N142" i="22"/>
  <c r="J142" i="22"/>
  <c r="I142" i="22"/>
  <c r="H14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T22" i="22"/>
  <c r="U22" i="22"/>
  <c r="V22" i="22"/>
  <c r="W2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W8" i="22"/>
  <c r="V8" i="22"/>
  <c r="U8" i="22"/>
  <c r="T8" i="22"/>
  <c r="S8" i="22"/>
  <c r="N8" i="22"/>
  <c r="R8" i="22"/>
  <c r="Q8" i="22"/>
  <c r="P8" i="22"/>
  <c r="O8" i="22"/>
  <c r="M8" i="22"/>
  <c r="J8" i="22"/>
  <c r="H8" i="22"/>
  <c r="I8" i="22"/>
  <c r="K8" i="22"/>
  <c r="L8" i="22"/>
  <c r="P34" i="22"/>
  <c r="O34" i="22"/>
  <c r="N34" i="22"/>
  <c r="M34" i="22"/>
  <c r="L34" i="22"/>
  <c r="K34" i="22"/>
  <c r="W34" i="22"/>
  <c r="V34" i="22"/>
  <c r="U34" i="22"/>
  <c r="T34" i="22"/>
  <c r="S34" i="22"/>
  <c r="R34" i="22"/>
  <c r="Q34" i="22"/>
  <c r="J34" i="22"/>
  <c r="I34" i="22"/>
  <c r="H34" i="22"/>
  <c r="O321" i="22"/>
  <c r="N321" i="22"/>
  <c r="M321" i="22"/>
  <c r="L321" i="22"/>
  <c r="K321" i="22"/>
  <c r="J321" i="22"/>
  <c r="I321" i="22"/>
  <c r="H321" i="22"/>
  <c r="W321" i="22"/>
  <c r="V321" i="22"/>
  <c r="U321" i="22"/>
  <c r="T321" i="22"/>
  <c r="S321" i="22"/>
  <c r="R321" i="22"/>
  <c r="Q321" i="22"/>
  <c r="P321" i="22"/>
  <c r="H81" i="22"/>
  <c r="W81" i="22"/>
  <c r="L81" i="22"/>
  <c r="K81" i="22"/>
  <c r="J81" i="22"/>
  <c r="I81" i="22"/>
  <c r="V81" i="22"/>
  <c r="U81" i="22"/>
  <c r="T81" i="22"/>
  <c r="S81" i="22"/>
  <c r="Q81" i="22"/>
  <c r="R81" i="22"/>
  <c r="P81" i="22"/>
  <c r="O81" i="22"/>
  <c r="N81" i="22"/>
  <c r="M81" i="22"/>
  <c r="H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W60" i="22"/>
  <c r="V60" i="22"/>
  <c r="S10" i="22"/>
  <c r="R10" i="22"/>
  <c r="Q10" i="22"/>
  <c r="P10" i="22"/>
  <c r="O10" i="22"/>
  <c r="N10" i="22"/>
  <c r="M10" i="22"/>
  <c r="L10" i="22"/>
  <c r="K10" i="22"/>
  <c r="H10" i="22"/>
  <c r="J10" i="22"/>
  <c r="I10" i="22"/>
  <c r="W10" i="22"/>
  <c r="V10" i="22"/>
  <c r="U10" i="22"/>
  <c r="T10" i="22"/>
  <c r="W250" i="22"/>
  <c r="V250" i="22"/>
  <c r="U250" i="22"/>
  <c r="T250" i="22"/>
  <c r="S250" i="22"/>
  <c r="R250" i="22"/>
  <c r="Q250" i="22"/>
  <c r="P250" i="22"/>
  <c r="H250" i="22"/>
  <c r="O250" i="22"/>
  <c r="N250" i="22"/>
  <c r="I250" i="22"/>
  <c r="M250" i="22"/>
  <c r="L250" i="22"/>
  <c r="K250" i="22"/>
  <c r="J250" i="22"/>
  <c r="W125" i="22"/>
  <c r="V125" i="22"/>
  <c r="U125" i="22"/>
  <c r="T125" i="22"/>
  <c r="S125" i="22"/>
  <c r="R125" i="22"/>
  <c r="Q125" i="22"/>
  <c r="P125" i="22"/>
  <c r="O125" i="22"/>
  <c r="N125" i="22"/>
  <c r="H125" i="22"/>
  <c r="M125" i="22"/>
  <c r="L125" i="22"/>
  <c r="K125" i="22"/>
  <c r="J125" i="22"/>
  <c r="I125" i="22"/>
  <c r="M166" i="22"/>
  <c r="L166" i="22"/>
  <c r="K166" i="22"/>
  <c r="W166" i="22"/>
  <c r="V166" i="22"/>
  <c r="U166" i="22"/>
  <c r="T166" i="22"/>
  <c r="S166" i="22"/>
  <c r="R166" i="22"/>
  <c r="Q166" i="22"/>
  <c r="P166" i="22"/>
  <c r="O166" i="22"/>
  <c r="N166" i="22"/>
  <c r="J166" i="22"/>
  <c r="I166" i="22"/>
  <c r="H166" i="22"/>
  <c r="O303" i="22"/>
  <c r="N303" i="22"/>
  <c r="M303" i="22"/>
  <c r="L303" i="22"/>
  <c r="K303" i="22"/>
  <c r="J303" i="22"/>
  <c r="I303" i="22"/>
  <c r="H303" i="22"/>
  <c r="W303" i="22"/>
  <c r="V303" i="22"/>
  <c r="U303" i="22"/>
  <c r="T303" i="22"/>
  <c r="S303" i="22"/>
  <c r="R303" i="22"/>
  <c r="Q303" i="22"/>
  <c r="P303" i="22"/>
  <c r="W98" i="22"/>
  <c r="V98" i="22"/>
  <c r="U98" i="22"/>
  <c r="T98" i="22"/>
  <c r="S98" i="22"/>
  <c r="R98" i="22"/>
  <c r="Q98" i="22"/>
  <c r="P98" i="22"/>
  <c r="O98" i="22"/>
  <c r="N98" i="22"/>
  <c r="M98" i="22"/>
  <c r="L98" i="22"/>
  <c r="K98" i="22"/>
  <c r="J98" i="22"/>
  <c r="I98" i="22"/>
  <c r="H98" i="22"/>
  <c r="W107" i="22"/>
  <c r="V107" i="22"/>
  <c r="U107" i="22"/>
  <c r="T107" i="22"/>
  <c r="S107" i="22"/>
  <c r="R107" i="22"/>
  <c r="Q107" i="22"/>
  <c r="P107" i="22"/>
  <c r="O107" i="22"/>
  <c r="N107" i="22"/>
  <c r="M107" i="22"/>
  <c r="L107" i="22"/>
  <c r="K107" i="22"/>
  <c r="J107" i="22"/>
  <c r="I107" i="22"/>
  <c r="H107" i="22"/>
  <c r="W92" i="22"/>
  <c r="V92" i="22"/>
  <c r="U92" i="22"/>
  <c r="T92" i="22"/>
  <c r="S92" i="22"/>
  <c r="R92" i="22"/>
  <c r="Q92" i="22"/>
  <c r="P92" i="22"/>
  <c r="O92" i="22"/>
  <c r="N92" i="22"/>
  <c r="M92" i="22"/>
  <c r="K92" i="22"/>
  <c r="J92" i="22"/>
  <c r="H92" i="22"/>
  <c r="L92" i="22"/>
  <c r="I92" i="22"/>
  <c r="W236" i="22"/>
  <c r="V236" i="22"/>
  <c r="U236" i="22"/>
  <c r="T236" i="22"/>
  <c r="S236" i="22"/>
  <c r="R236" i="22"/>
  <c r="Q236" i="22"/>
  <c r="P236" i="22"/>
  <c r="O236" i="22"/>
  <c r="N236" i="22"/>
  <c r="M236" i="22"/>
  <c r="L236" i="22"/>
  <c r="K236" i="22"/>
  <c r="J236" i="22"/>
  <c r="I236" i="22"/>
  <c r="H236" i="22"/>
  <c r="K6" i="22"/>
  <c r="W6" i="22"/>
  <c r="V6" i="22"/>
  <c r="U6" i="22"/>
  <c r="T6" i="22"/>
  <c r="P6" i="22"/>
  <c r="R6" i="22"/>
  <c r="Q6" i="22"/>
  <c r="S6" i="22"/>
  <c r="L6" i="22"/>
  <c r="O6" i="22"/>
  <c r="M6" i="22"/>
  <c r="N6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I74" i="22"/>
  <c r="J74" i="22"/>
  <c r="H74" i="22"/>
  <c r="P109" i="22"/>
  <c r="O109" i="22"/>
  <c r="N109" i="22"/>
  <c r="M109" i="22"/>
  <c r="L109" i="22"/>
  <c r="K109" i="22"/>
  <c r="J109" i="22"/>
  <c r="I109" i="22"/>
  <c r="H109" i="22"/>
  <c r="W109" i="22"/>
  <c r="V109" i="22"/>
  <c r="U109" i="22"/>
  <c r="T109" i="22"/>
  <c r="S109" i="22"/>
  <c r="R109" i="22"/>
  <c r="Q109" i="22"/>
  <c r="P82" i="22"/>
  <c r="O82" i="22"/>
  <c r="N82" i="22"/>
  <c r="M82" i="22"/>
  <c r="L82" i="22"/>
  <c r="K82" i="22"/>
  <c r="J82" i="22"/>
  <c r="I82" i="22"/>
  <c r="H82" i="22"/>
  <c r="W82" i="22"/>
  <c r="V82" i="22"/>
  <c r="U82" i="22"/>
  <c r="T82" i="22"/>
  <c r="S82" i="22"/>
  <c r="R82" i="22"/>
  <c r="Q82" i="22"/>
  <c r="M196" i="22"/>
  <c r="L196" i="22"/>
  <c r="K196" i="22"/>
  <c r="J196" i="22"/>
  <c r="I196" i="22"/>
  <c r="H196" i="22"/>
  <c r="W196" i="22"/>
  <c r="V196" i="22"/>
  <c r="U196" i="22"/>
  <c r="T196" i="22"/>
  <c r="S196" i="22"/>
  <c r="R196" i="22"/>
  <c r="Q196" i="22"/>
  <c r="P196" i="22"/>
  <c r="O196" i="22"/>
  <c r="N196" i="22"/>
  <c r="U235" i="22"/>
  <c r="N235" i="22"/>
  <c r="M235" i="22"/>
  <c r="L235" i="22"/>
  <c r="K235" i="22"/>
  <c r="J235" i="22"/>
  <c r="I235" i="22"/>
  <c r="H235" i="22"/>
  <c r="W235" i="22"/>
  <c r="V235" i="22"/>
  <c r="T235" i="22"/>
  <c r="S235" i="22"/>
  <c r="R235" i="22"/>
  <c r="Q235" i="22"/>
  <c r="P235" i="22"/>
  <c r="O235" i="22"/>
  <c r="W320" i="22"/>
  <c r="V320" i="22"/>
  <c r="N320" i="22"/>
  <c r="M320" i="22"/>
  <c r="L320" i="22"/>
  <c r="K320" i="22"/>
  <c r="J320" i="22"/>
  <c r="I320" i="22"/>
  <c r="H320" i="22"/>
  <c r="U320" i="22"/>
  <c r="T320" i="22"/>
  <c r="S320" i="22"/>
  <c r="R320" i="22"/>
  <c r="Q320" i="22"/>
  <c r="P320" i="22"/>
  <c r="O320" i="22"/>
  <c r="U227" i="22"/>
  <c r="T227" i="22"/>
  <c r="S227" i="22"/>
  <c r="R227" i="22"/>
  <c r="Q227" i="22"/>
  <c r="P227" i="22"/>
  <c r="O227" i="22"/>
  <c r="N227" i="22"/>
  <c r="M227" i="22"/>
  <c r="L227" i="22"/>
  <c r="K227" i="22"/>
  <c r="W227" i="22"/>
  <c r="V227" i="22"/>
  <c r="J227" i="22"/>
  <c r="I227" i="22"/>
  <c r="H227" i="22"/>
  <c r="U200" i="22"/>
  <c r="T200" i="22"/>
  <c r="S200" i="22"/>
  <c r="R200" i="22"/>
  <c r="Q200" i="22"/>
  <c r="P200" i="22"/>
  <c r="O200" i="22"/>
  <c r="N200" i="22"/>
  <c r="M200" i="22"/>
  <c r="J200" i="22"/>
  <c r="I200" i="22"/>
  <c r="H200" i="22"/>
  <c r="W200" i="22"/>
  <c r="V200" i="22"/>
  <c r="L200" i="22"/>
  <c r="K200" i="22"/>
  <c r="I129" i="22"/>
  <c r="H129" i="22"/>
  <c r="W129" i="22"/>
  <c r="V129" i="22"/>
  <c r="U129" i="22"/>
  <c r="T129" i="22"/>
  <c r="S129" i="22"/>
  <c r="R129" i="22"/>
  <c r="Q129" i="22"/>
  <c r="P129" i="22"/>
  <c r="O129" i="22"/>
  <c r="N129" i="22"/>
  <c r="M129" i="22"/>
  <c r="L129" i="22"/>
  <c r="K129" i="22"/>
  <c r="J129" i="22"/>
  <c r="O243" i="22"/>
  <c r="N243" i="22"/>
  <c r="M243" i="22"/>
  <c r="L243" i="22"/>
  <c r="W243" i="22"/>
  <c r="V243" i="22"/>
  <c r="U243" i="22"/>
  <c r="T243" i="22"/>
  <c r="S243" i="22"/>
  <c r="R243" i="22"/>
  <c r="Q243" i="22"/>
  <c r="P243" i="22"/>
  <c r="H243" i="22"/>
  <c r="K243" i="22"/>
  <c r="J243" i="22"/>
  <c r="I243" i="22"/>
  <c r="K9" i="22"/>
  <c r="J9" i="22"/>
  <c r="I9" i="22"/>
  <c r="H9" i="22"/>
  <c r="V9" i="22"/>
  <c r="W9" i="22"/>
  <c r="U9" i="22"/>
  <c r="S9" i="22"/>
  <c r="N9" i="22"/>
  <c r="L9" i="22"/>
  <c r="P9" i="22"/>
  <c r="O9" i="22"/>
  <c r="M9" i="22"/>
  <c r="Q9" i="22"/>
  <c r="R9" i="22"/>
  <c r="T9" i="22"/>
  <c r="P94" i="22"/>
  <c r="O94" i="22"/>
  <c r="N94" i="22"/>
  <c r="M94" i="22"/>
  <c r="L94" i="22"/>
  <c r="K94" i="22"/>
  <c r="J94" i="22"/>
  <c r="I94" i="22"/>
  <c r="H94" i="22"/>
  <c r="T94" i="22"/>
  <c r="S94" i="22"/>
  <c r="R94" i="22"/>
  <c r="Q94" i="22"/>
  <c r="W94" i="22"/>
  <c r="V94" i="22"/>
  <c r="U94" i="22"/>
  <c r="W122" i="22"/>
  <c r="V122" i="22"/>
  <c r="U122" i="22"/>
  <c r="T122" i="22"/>
  <c r="S122" i="22"/>
  <c r="R122" i="22"/>
  <c r="Q122" i="22"/>
  <c r="P122" i="22"/>
  <c r="O122" i="22"/>
  <c r="N122" i="22"/>
  <c r="J122" i="22"/>
  <c r="I122" i="22"/>
  <c r="H122" i="22"/>
  <c r="M122" i="22"/>
  <c r="L122" i="22"/>
  <c r="K122" i="22"/>
  <c r="W272" i="22"/>
  <c r="V272" i="22"/>
  <c r="U272" i="22"/>
  <c r="T272" i="22"/>
  <c r="S272" i="22"/>
  <c r="R272" i="22"/>
  <c r="Q272" i="22"/>
  <c r="P272" i="22"/>
  <c r="O272" i="22"/>
  <c r="N272" i="22"/>
  <c r="M272" i="22"/>
  <c r="L272" i="22"/>
  <c r="K272" i="22"/>
  <c r="J272" i="22"/>
  <c r="I272" i="22"/>
  <c r="H272" i="22"/>
  <c r="O288" i="22"/>
  <c r="N288" i="22"/>
  <c r="M288" i="22"/>
  <c r="L288" i="22"/>
  <c r="K288" i="22"/>
  <c r="J288" i="22"/>
  <c r="V288" i="22"/>
  <c r="U288" i="22"/>
  <c r="T288" i="22"/>
  <c r="S288" i="22"/>
  <c r="R288" i="22"/>
  <c r="Q288" i="22"/>
  <c r="P288" i="22"/>
  <c r="I288" i="22"/>
  <c r="H288" i="22"/>
  <c r="W288" i="22"/>
  <c r="K150" i="22"/>
  <c r="J150" i="22"/>
  <c r="I150" i="22"/>
  <c r="H150" i="22"/>
  <c r="W150" i="22"/>
  <c r="V150" i="22"/>
  <c r="U150" i="22"/>
  <c r="T150" i="22"/>
  <c r="S150" i="22"/>
  <c r="R150" i="22"/>
  <c r="Q150" i="22"/>
  <c r="P150" i="22"/>
  <c r="O150" i="22"/>
  <c r="N150" i="22"/>
  <c r="M150" i="22"/>
  <c r="L150" i="22"/>
  <c r="W286" i="22"/>
  <c r="V286" i="22"/>
  <c r="U286" i="22"/>
  <c r="T286" i="22"/>
  <c r="S286" i="22"/>
  <c r="R286" i="22"/>
  <c r="Q286" i="22"/>
  <c r="P286" i="22"/>
  <c r="O286" i="22"/>
  <c r="N286" i="22"/>
  <c r="M286" i="22"/>
  <c r="L286" i="22"/>
  <c r="K286" i="22"/>
  <c r="J286" i="22"/>
  <c r="I286" i="22"/>
  <c r="H286" i="22"/>
  <c r="U233" i="22"/>
  <c r="T233" i="22"/>
  <c r="S233" i="22"/>
  <c r="R233" i="22"/>
  <c r="Q233" i="22"/>
  <c r="P233" i="22"/>
  <c r="O233" i="22"/>
  <c r="N233" i="22"/>
  <c r="M233" i="22"/>
  <c r="L233" i="22"/>
  <c r="K233" i="22"/>
  <c r="W233" i="22"/>
  <c r="V233" i="22"/>
  <c r="J233" i="22"/>
  <c r="I233" i="22"/>
  <c r="H233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O264" i="22"/>
  <c r="N264" i="22"/>
  <c r="M264" i="22"/>
  <c r="L264" i="22"/>
  <c r="W264" i="22"/>
  <c r="V264" i="22"/>
  <c r="U264" i="22"/>
  <c r="T264" i="22"/>
  <c r="S264" i="22"/>
  <c r="R264" i="22"/>
  <c r="Q264" i="22"/>
  <c r="P264" i="22"/>
  <c r="K264" i="22"/>
  <c r="J264" i="22"/>
  <c r="I264" i="22"/>
  <c r="H264" i="22"/>
  <c r="M184" i="22"/>
  <c r="L184" i="22"/>
  <c r="K184" i="22"/>
  <c r="J184" i="22"/>
  <c r="I184" i="22"/>
  <c r="H184" i="22"/>
  <c r="R184" i="22"/>
  <c r="Q184" i="22"/>
  <c r="P184" i="22"/>
  <c r="O184" i="22"/>
  <c r="N184" i="22"/>
  <c r="V184" i="22"/>
  <c r="U184" i="22"/>
  <c r="T184" i="22"/>
  <c r="S184" i="22"/>
  <c r="W184" i="22"/>
  <c r="M175" i="22"/>
  <c r="L175" i="22"/>
  <c r="K175" i="22"/>
  <c r="J175" i="22"/>
  <c r="I175" i="22"/>
  <c r="H175" i="22"/>
  <c r="W175" i="22"/>
  <c r="V175" i="22"/>
  <c r="U175" i="22"/>
  <c r="T175" i="22"/>
  <c r="S175" i="22"/>
  <c r="R175" i="22"/>
  <c r="Q175" i="22"/>
  <c r="P175" i="22"/>
  <c r="O175" i="22"/>
  <c r="N175" i="22"/>
  <c r="W308" i="22"/>
  <c r="V308" i="22"/>
  <c r="U308" i="22"/>
  <c r="T308" i="22"/>
  <c r="S308" i="22"/>
  <c r="R308" i="22"/>
  <c r="Q308" i="22"/>
  <c r="P308" i="22"/>
  <c r="O308" i="22"/>
  <c r="N308" i="22"/>
  <c r="M308" i="22"/>
  <c r="L308" i="22"/>
  <c r="K308" i="22"/>
  <c r="J308" i="22"/>
  <c r="I308" i="22"/>
  <c r="H308" i="22"/>
  <c r="P55" i="22"/>
  <c r="O55" i="22"/>
  <c r="N55" i="22"/>
  <c r="M55" i="22"/>
  <c r="L55" i="22"/>
  <c r="K55" i="22"/>
  <c r="W55" i="22"/>
  <c r="V55" i="22"/>
  <c r="U55" i="22"/>
  <c r="T55" i="22"/>
  <c r="S55" i="22"/>
  <c r="R55" i="22"/>
  <c r="H55" i="22"/>
  <c r="Q55" i="22"/>
  <c r="J55" i="22"/>
  <c r="I55" i="22"/>
  <c r="N305" i="22"/>
  <c r="M305" i="22"/>
  <c r="L305" i="22"/>
  <c r="K305" i="22"/>
  <c r="J305" i="22"/>
  <c r="I305" i="22"/>
  <c r="H305" i="22"/>
  <c r="O305" i="22"/>
  <c r="W305" i="22"/>
  <c r="V305" i="22"/>
  <c r="U305" i="22"/>
  <c r="S305" i="22"/>
  <c r="R305" i="22"/>
  <c r="T305" i="22"/>
  <c r="Q305" i="22"/>
  <c r="P305" i="22"/>
  <c r="W248" i="22"/>
  <c r="V248" i="22"/>
  <c r="U248" i="22"/>
  <c r="T248" i="22"/>
  <c r="S248" i="22"/>
  <c r="R248" i="22"/>
  <c r="Q248" i="22"/>
  <c r="P248" i="22"/>
  <c r="O248" i="22"/>
  <c r="N248" i="22"/>
  <c r="M248" i="22"/>
  <c r="L248" i="22"/>
  <c r="K248" i="22"/>
  <c r="J248" i="22"/>
  <c r="I248" i="22"/>
  <c r="H248" i="22"/>
  <c r="M178" i="22"/>
  <c r="L178" i="22"/>
  <c r="K178" i="22"/>
  <c r="J178" i="22"/>
  <c r="I178" i="22"/>
  <c r="H178" i="22"/>
  <c r="R178" i="22"/>
  <c r="Q178" i="22"/>
  <c r="P178" i="22"/>
  <c r="O178" i="22"/>
  <c r="N178" i="22"/>
  <c r="W178" i="22"/>
  <c r="V178" i="22"/>
  <c r="U178" i="22"/>
  <c r="T178" i="22"/>
  <c r="S178" i="22"/>
  <c r="W189" i="22"/>
  <c r="V189" i="22"/>
  <c r="U189" i="22"/>
  <c r="T189" i="22"/>
  <c r="S189" i="22"/>
  <c r="R189" i="22"/>
  <c r="Q189" i="22"/>
  <c r="P189" i="22"/>
  <c r="O189" i="22"/>
  <c r="N189" i="22"/>
  <c r="M189" i="22"/>
  <c r="L189" i="22"/>
  <c r="K189" i="22"/>
  <c r="J189" i="22"/>
  <c r="I189" i="22"/>
  <c r="H189" i="22"/>
  <c r="Q165" i="22"/>
  <c r="P165" i="22"/>
  <c r="O165" i="22"/>
  <c r="N165" i="22"/>
  <c r="M165" i="22"/>
  <c r="L165" i="22"/>
  <c r="K165" i="22"/>
  <c r="J165" i="22"/>
  <c r="I165" i="22"/>
  <c r="H165" i="22"/>
  <c r="W165" i="22"/>
  <c r="V165" i="22"/>
  <c r="U165" i="22"/>
  <c r="T165" i="22"/>
  <c r="S165" i="22"/>
  <c r="R165" i="22"/>
  <c r="W304" i="22"/>
  <c r="V304" i="22"/>
  <c r="U304" i="22"/>
  <c r="T304" i="22"/>
  <c r="S304" i="22"/>
  <c r="R304" i="22"/>
  <c r="Q304" i="22"/>
  <c r="P304" i="22"/>
  <c r="O304" i="22"/>
  <c r="N304" i="22"/>
  <c r="M304" i="22"/>
  <c r="L304" i="22"/>
  <c r="K304" i="22"/>
  <c r="J304" i="22"/>
  <c r="I304" i="22"/>
  <c r="H304" i="22"/>
  <c r="W244" i="22"/>
  <c r="V244" i="22"/>
  <c r="U244" i="22"/>
  <c r="T244" i="22"/>
  <c r="J244" i="22"/>
  <c r="I244" i="22"/>
  <c r="H244" i="22"/>
  <c r="S244" i="22"/>
  <c r="R244" i="22"/>
  <c r="Q244" i="22"/>
  <c r="P244" i="22"/>
  <c r="O244" i="22"/>
  <c r="N244" i="22"/>
  <c r="M244" i="22"/>
  <c r="L244" i="22"/>
  <c r="K244" i="22"/>
  <c r="H93" i="22"/>
  <c r="W93" i="22"/>
  <c r="V93" i="22"/>
  <c r="U93" i="22"/>
  <c r="T93" i="22"/>
  <c r="S93" i="22"/>
  <c r="R93" i="22"/>
  <c r="Q93" i="22"/>
  <c r="P93" i="22"/>
  <c r="O93" i="22"/>
  <c r="N93" i="22"/>
  <c r="M93" i="22"/>
  <c r="L93" i="22"/>
  <c r="K93" i="22"/>
  <c r="J93" i="22"/>
  <c r="I93" i="22"/>
  <c r="O252" i="22"/>
  <c r="N252" i="22"/>
  <c r="M252" i="22"/>
  <c r="L252" i="22"/>
  <c r="W252" i="22"/>
  <c r="V252" i="22"/>
  <c r="U252" i="22"/>
  <c r="T252" i="22"/>
  <c r="S252" i="22"/>
  <c r="R252" i="22"/>
  <c r="Q252" i="22"/>
  <c r="P252" i="22"/>
  <c r="K252" i="22"/>
  <c r="J252" i="22"/>
  <c r="I252" i="22"/>
  <c r="H252" i="22"/>
  <c r="O267" i="22"/>
  <c r="N267" i="22"/>
  <c r="M267" i="22"/>
  <c r="L267" i="22"/>
  <c r="K267" i="22"/>
  <c r="T267" i="22"/>
  <c r="S267" i="22"/>
  <c r="R267" i="22"/>
  <c r="Q267" i="22"/>
  <c r="P267" i="22"/>
  <c r="J267" i="22"/>
  <c r="I267" i="22"/>
  <c r="H267" i="22"/>
  <c r="W267" i="22"/>
  <c r="V267" i="22"/>
  <c r="U267" i="22"/>
  <c r="H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V66" i="22"/>
  <c r="W66" i="22"/>
  <c r="U215" i="22"/>
  <c r="T215" i="22"/>
  <c r="S215" i="22"/>
  <c r="R215" i="22"/>
  <c r="Q215" i="22"/>
  <c r="P215" i="22"/>
  <c r="O215" i="22"/>
  <c r="N215" i="22"/>
  <c r="M215" i="22"/>
  <c r="L215" i="22"/>
  <c r="W215" i="22"/>
  <c r="V215" i="22"/>
  <c r="K215" i="22"/>
  <c r="J215" i="22"/>
  <c r="I215" i="22"/>
  <c r="H215" i="22"/>
  <c r="M133" i="22"/>
  <c r="T133" i="22"/>
  <c r="S133" i="22"/>
  <c r="R133" i="22"/>
  <c r="Q133" i="22"/>
  <c r="P133" i="22"/>
  <c r="O133" i="22"/>
  <c r="N133" i="22"/>
  <c r="L133" i="22"/>
  <c r="K133" i="22"/>
  <c r="J133" i="22"/>
  <c r="I133" i="22"/>
  <c r="H133" i="22"/>
  <c r="W133" i="22"/>
  <c r="V133" i="22"/>
  <c r="U133" i="22"/>
  <c r="T296" i="22"/>
  <c r="S296" i="22"/>
  <c r="R296" i="22"/>
  <c r="Q296" i="22"/>
  <c r="P296" i="22"/>
  <c r="O296" i="22"/>
  <c r="N296" i="22"/>
  <c r="M296" i="22"/>
  <c r="L296" i="22"/>
  <c r="K296" i="22"/>
  <c r="J296" i="22"/>
  <c r="I296" i="22"/>
  <c r="H296" i="22"/>
  <c r="W296" i="22"/>
  <c r="V296" i="22"/>
  <c r="U296" i="22"/>
  <c r="P112" i="22"/>
  <c r="O112" i="22"/>
  <c r="N112" i="22"/>
  <c r="M112" i="22"/>
  <c r="L112" i="22"/>
  <c r="K112" i="22"/>
  <c r="J112" i="22"/>
  <c r="I112" i="22"/>
  <c r="H112" i="22"/>
  <c r="W112" i="22"/>
  <c r="V112" i="22"/>
  <c r="U112" i="22"/>
  <c r="T112" i="22"/>
  <c r="S112" i="22"/>
  <c r="R112" i="22"/>
  <c r="Q112" i="22"/>
  <c r="O246" i="22"/>
  <c r="N246" i="22"/>
  <c r="M246" i="22"/>
  <c r="L246" i="22"/>
  <c r="R246" i="22"/>
  <c r="Q246" i="22"/>
  <c r="P246" i="22"/>
  <c r="K246" i="22"/>
  <c r="J246" i="22"/>
  <c r="I246" i="22"/>
  <c r="H246" i="22"/>
  <c r="W246" i="22"/>
  <c r="V246" i="22"/>
  <c r="U246" i="22"/>
  <c r="T246" i="22"/>
  <c r="S246" i="22"/>
  <c r="P76" i="22"/>
  <c r="O76" i="22"/>
  <c r="N76" i="22"/>
  <c r="M76" i="22"/>
  <c r="L76" i="22"/>
  <c r="K76" i="22"/>
  <c r="J76" i="22"/>
  <c r="I76" i="22"/>
  <c r="H76" i="22"/>
  <c r="W76" i="22"/>
  <c r="V76" i="22"/>
  <c r="U76" i="22"/>
  <c r="S76" i="22"/>
  <c r="Q76" i="22"/>
  <c r="R76" i="22"/>
  <c r="T76" i="22"/>
  <c r="M163" i="22"/>
  <c r="L163" i="22"/>
  <c r="K163" i="22"/>
  <c r="V163" i="22"/>
  <c r="U163" i="22"/>
  <c r="T163" i="22"/>
  <c r="S163" i="22"/>
  <c r="R163" i="22"/>
  <c r="Q163" i="22"/>
  <c r="P163" i="22"/>
  <c r="O163" i="22"/>
  <c r="N163" i="22"/>
  <c r="J163" i="22"/>
  <c r="I163" i="22"/>
  <c r="H163" i="22"/>
  <c r="W163" i="22"/>
  <c r="Q269" i="22"/>
  <c r="P269" i="22"/>
  <c r="O269" i="22"/>
  <c r="N269" i="22"/>
  <c r="M269" i="22"/>
  <c r="L269" i="22"/>
  <c r="K269" i="22"/>
  <c r="J269" i="22"/>
  <c r="I269" i="22"/>
  <c r="H269" i="22"/>
  <c r="W269" i="22"/>
  <c r="V269" i="22"/>
  <c r="U269" i="22"/>
  <c r="T269" i="22"/>
  <c r="S269" i="22"/>
  <c r="R269" i="22"/>
  <c r="W259" i="22"/>
  <c r="V259" i="22"/>
  <c r="U259" i="22"/>
  <c r="T259" i="22"/>
  <c r="S259" i="22"/>
  <c r="R259" i="22"/>
  <c r="Q259" i="22"/>
  <c r="P259" i="22"/>
  <c r="O259" i="22"/>
  <c r="N259" i="22"/>
  <c r="M259" i="22"/>
  <c r="L259" i="22"/>
  <c r="K259" i="22"/>
  <c r="J259" i="22"/>
  <c r="I259" i="22"/>
  <c r="H259" i="22"/>
  <c r="H299" i="22"/>
  <c r="W299" i="22"/>
  <c r="V299" i="22"/>
  <c r="U299" i="22"/>
  <c r="T299" i="22"/>
  <c r="P299" i="22"/>
  <c r="O299" i="22"/>
  <c r="N299" i="22"/>
  <c r="M299" i="22"/>
  <c r="L299" i="22"/>
  <c r="K299" i="22"/>
  <c r="J299" i="22"/>
  <c r="I299" i="22"/>
  <c r="S299" i="22"/>
  <c r="R299" i="22"/>
  <c r="Q299" i="22"/>
  <c r="O282" i="22"/>
  <c r="N282" i="22"/>
  <c r="M282" i="22"/>
  <c r="L282" i="22"/>
  <c r="K282" i="22"/>
  <c r="V282" i="22"/>
  <c r="U282" i="22"/>
  <c r="T282" i="22"/>
  <c r="S282" i="22"/>
  <c r="R282" i="22"/>
  <c r="Q282" i="22"/>
  <c r="P282" i="22"/>
  <c r="J282" i="22"/>
  <c r="I282" i="22"/>
  <c r="H282" i="22"/>
  <c r="W282" i="22"/>
  <c r="W210" i="22"/>
  <c r="V210" i="22"/>
  <c r="U210" i="22"/>
  <c r="I210" i="22"/>
  <c r="H210" i="22"/>
  <c r="T210" i="22"/>
  <c r="S210" i="22"/>
  <c r="R210" i="22"/>
  <c r="Q210" i="22"/>
  <c r="P210" i="22"/>
  <c r="O210" i="22"/>
  <c r="N210" i="22"/>
  <c r="M210" i="22"/>
  <c r="L210" i="22"/>
  <c r="K210" i="22"/>
  <c r="J210" i="22"/>
  <c r="M199" i="22"/>
  <c r="L199" i="22"/>
  <c r="K199" i="22"/>
  <c r="J199" i="22"/>
  <c r="I199" i="22"/>
  <c r="H199" i="22"/>
  <c r="W199" i="22"/>
  <c r="V199" i="22"/>
  <c r="U199" i="22"/>
  <c r="T199" i="22"/>
  <c r="S199" i="22"/>
  <c r="R199" i="22"/>
  <c r="Q199" i="22"/>
  <c r="P199" i="22"/>
  <c r="O199" i="22"/>
  <c r="N199" i="22"/>
  <c r="W216" i="22"/>
  <c r="V216" i="22"/>
  <c r="U216" i="22"/>
  <c r="T216" i="22"/>
  <c r="S216" i="22"/>
  <c r="R216" i="22"/>
  <c r="Q216" i="22"/>
  <c r="P216" i="22"/>
  <c r="O216" i="22"/>
  <c r="N216" i="22"/>
  <c r="M216" i="22"/>
  <c r="L216" i="22"/>
  <c r="K216" i="22"/>
  <c r="J216" i="22"/>
  <c r="I216" i="22"/>
  <c r="H216" i="22"/>
  <c r="Q141" i="22"/>
  <c r="P141" i="22"/>
  <c r="O141" i="22"/>
  <c r="N141" i="22"/>
  <c r="M141" i="22"/>
  <c r="L141" i="22"/>
  <c r="K141" i="22"/>
  <c r="J141" i="22"/>
  <c r="I141" i="22"/>
  <c r="H141" i="22"/>
  <c r="W141" i="22"/>
  <c r="V141" i="22"/>
  <c r="U141" i="22"/>
  <c r="T141" i="22"/>
  <c r="S141" i="22"/>
  <c r="R141" i="22"/>
  <c r="H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P100" i="22"/>
  <c r="O100" i="22"/>
  <c r="N100" i="22"/>
  <c r="M100" i="22"/>
  <c r="L100" i="22"/>
  <c r="K100" i="22"/>
  <c r="J100" i="22"/>
  <c r="I100" i="22"/>
  <c r="H100" i="22"/>
  <c r="W100" i="22"/>
  <c r="U100" i="22"/>
  <c r="T100" i="22"/>
  <c r="S100" i="22"/>
  <c r="Q100" i="22"/>
  <c r="R100" i="22"/>
  <c r="V100" i="22"/>
  <c r="W307" i="22"/>
  <c r="V307" i="22"/>
  <c r="U307" i="22"/>
  <c r="T307" i="22"/>
  <c r="S307" i="22"/>
  <c r="R307" i="22"/>
  <c r="Q307" i="22"/>
  <c r="P307" i="22"/>
  <c r="N307" i="22"/>
  <c r="M307" i="22"/>
  <c r="L307" i="22"/>
  <c r="K307" i="22"/>
  <c r="J307" i="22"/>
  <c r="I307" i="22"/>
  <c r="H307" i="22"/>
  <c r="O307" i="22"/>
  <c r="W192" i="22"/>
  <c r="V192" i="22"/>
  <c r="U192" i="22"/>
  <c r="T192" i="22"/>
  <c r="S192" i="22"/>
  <c r="R192" i="22"/>
  <c r="Q192" i="22"/>
  <c r="P192" i="22"/>
  <c r="O192" i="22"/>
  <c r="N192" i="22"/>
  <c r="M192" i="22"/>
  <c r="L192" i="22"/>
  <c r="K192" i="22"/>
  <c r="J192" i="22"/>
  <c r="I192" i="22"/>
  <c r="H192" i="22"/>
  <c r="P58" i="22"/>
  <c r="O58" i="22"/>
  <c r="N58" i="22"/>
  <c r="M58" i="22"/>
  <c r="L58" i="22"/>
  <c r="K58" i="22"/>
  <c r="W58" i="22"/>
  <c r="V58" i="22"/>
  <c r="U58" i="22"/>
  <c r="T58" i="22"/>
  <c r="S58" i="22"/>
  <c r="R58" i="22"/>
  <c r="Q58" i="22"/>
  <c r="J58" i="22"/>
  <c r="I58" i="22"/>
  <c r="H58" i="22"/>
  <c r="W295" i="22"/>
  <c r="V295" i="22"/>
  <c r="U295" i="22"/>
  <c r="T295" i="22"/>
  <c r="S295" i="22"/>
  <c r="R295" i="22"/>
  <c r="L295" i="22"/>
  <c r="K295" i="22"/>
  <c r="J295" i="22"/>
  <c r="I295" i="22"/>
  <c r="H295" i="22"/>
  <c r="P295" i="22"/>
  <c r="Q295" i="22"/>
  <c r="O295" i="22"/>
  <c r="N295" i="22"/>
  <c r="M295" i="22"/>
  <c r="W198" i="22"/>
  <c r="V198" i="22"/>
  <c r="U198" i="22"/>
  <c r="I198" i="22"/>
  <c r="H198" i="22"/>
  <c r="T198" i="22"/>
  <c r="S198" i="22"/>
  <c r="R198" i="22"/>
  <c r="Q198" i="22"/>
  <c r="K198" i="22"/>
  <c r="J198" i="22"/>
  <c r="P198" i="22"/>
  <c r="O198" i="22"/>
  <c r="N198" i="22"/>
  <c r="M198" i="22"/>
  <c r="L198" i="22"/>
  <c r="I281" i="22"/>
  <c r="H281" i="22"/>
  <c r="W281" i="22"/>
  <c r="V281" i="22"/>
  <c r="U281" i="22"/>
  <c r="T281" i="22"/>
  <c r="S281" i="22"/>
  <c r="R281" i="22"/>
  <c r="Q281" i="22"/>
  <c r="P281" i="22"/>
  <c r="O281" i="22"/>
  <c r="N281" i="22"/>
  <c r="M281" i="22"/>
  <c r="L281" i="22"/>
  <c r="K281" i="22"/>
  <c r="J281" i="22"/>
  <c r="M217" i="22"/>
  <c r="L217" i="22"/>
  <c r="K217" i="22"/>
  <c r="J217" i="22"/>
  <c r="I217" i="22"/>
  <c r="H217" i="22"/>
  <c r="Q217" i="22"/>
  <c r="P217" i="22"/>
  <c r="O217" i="22"/>
  <c r="N217" i="22"/>
  <c r="W217" i="22"/>
  <c r="V217" i="22"/>
  <c r="U217" i="22"/>
  <c r="T217" i="22"/>
  <c r="S217" i="22"/>
  <c r="R217" i="22"/>
  <c r="W47" i="22"/>
  <c r="V47" i="22"/>
  <c r="U47" i="22"/>
  <c r="T47" i="22"/>
  <c r="S47" i="22"/>
  <c r="R47" i="22"/>
  <c r="Q47" i="22"/>
  <c r="P47" i="22"/>
  <c r="O47" i="22"/>
  <c r="N47" i="22"/>
  <c r="J47" i="22"/>
  <c r="I47" i="22"/>
  <c r="H47" i="22"/>
  <c r="K47" i="22"/>
  <c r="M47" i="22"/>
  <c r="L47" i="22"/>
  <c r="M187" i="22"/>
  <c r="L187" i="22"/>
  <c r="K187" i="22"/>
  <c r="J187" i="22"/>
  <c r="I187" i="22"/>
  <c r="H187" i="22"/>
  <c r="W187" i="22"/>
  <c r="V187" i="22"/>
  <c r="U187" i="22"/>
  <c r="T187" i="22"/>
  <c r="S187" i="22"/>
  <c r="R187" i="22"/>
  <c r="Q187" i="22"/>
  <c r="P187" i="22"/>
  <c r="O187" i="22"/>
  <c r="N187" i="22"/>
  <c r="P118" i="22"/>
  <c r="O118" i="22"/>
  <c r="N118" i="22"/>
  <c r="M118" i="22"/>
  <c r="L118" i="22"/>
  <c r="K118" i="22"/>
  <c r="J118" i="22"/>
  <c r="I118" i="22"/>
  <c r="H118" i="22"/>
  <c r="W118" i="22"/>
  <c r="V118" i="22"/>
  <c r="U118" i="22"/>
  <c r="T118" i="22"/>
  <c r="S118" i="22"/>
  <c r="R118" i="22"/>
  <c r="Q118" i="22"/>
  <c r="M136" i="22"/>
  <c r="V136" i="22"/>
  <c r="U136" i="22"/>
  <c r="T136" i="22"/>
  <c r="S136" i="22"/>
  <c r="R136" i="22"/>
  <c r="Q136" i="22"/>
  <c r="P136" i="22"/>
  <c r="O136" i="22"/>
  <c r="N136" i="22"/>
  <c r="L136" i="22"/>
  <c r="K136" i="22"/>
  <c r="J136" i="22"/>
  <c r="I136" i="22"/>
  <c r="W136" i="22"/>
  <c r="H136" i="22"/>
  <c r="W301" i="22"/>
  <c r="V301" i="22"/>
  <c r="U301" i="22"/>
  <c r="T301" i="22"/>
  <c r="S301" i="22"/>
  <c r="R301" i="22"/>
  <c r="Q301" i="22"/>
  <c r="P301" i="22"/>
  <c r="O301" i="22"/>
  <c r="N301" i="22"/>
  <c r="M301" i="22"/>
  <c r="L301" i="22"/>
  <c r="K301" i="22"/>
  <c r="J301" i="22"/>
  <c r="H301" i="22"/>
  <c r="I301" i="22"/>
  <c r="O255" i="22"/>
  <c r="N255" i="22"/>
  <c r="M255" i="22"/>
  <c r="L255" i="22"/>
  <c r="W255" i="22"/>
  <c r="V255" i="22"/>
  <c r="U255" i="22"/>
  <c r="T255" i="22"/>
  <c r="S255" i="22"/>
  <c r="R255" i="22"/>
  <c r="Q255" i="22"/>
  <c r="P255" i="22"/>
  <c r="K255" i="22"/>
  <c r="J255" i="22"/>
  <c r="I255" i="22"/>
  <c r="H255" i="22"/>
  <c r="M205" i="22"/>
  <c r="L205" i="22"/>
  <c r="K205" i="22"/>
  <c r="J205" i="22"/>
  <c r="I205" i="22"/>
  <c r="H205" i="22"/>
  <c r="N205" i="22"/>
  <c r="W205" i="22"/>
  <c r="V205" i="22"/>
  <c r="S205" i="22"/>
  <c r="R205" i="22"/>
  <c r="Q205" i="22"/>
  <c r="P205" i="22"/>
  <c r="O205" i="22"/>
  <c r="U205" i="22"/>
  <c r="T205" i="22"/>
  <c r="W186" i="22"/>
  <c r="P186" i="22"/>
  <c r="O186" i="22"/>
  <c r="N186" i="22"/>
  <c r="M186" i="22"/>
  <c r="L186" i="22"/>
  <c r="K186" i="22"/>
  <c r="J186" i="22"/>
  <c r="I186" i="22"/>
  <c r="H186" i="22"/>
  <c r="V186" i="22"/>
  <c r="U186" i="22"/>
  <c r="T186" i="22"/>
  <c r="S186" i="22"/>
  <c r="R186" i="22"/>
  <c r="Q186" i="22"/>
  <c r="H287" i="22"/>
  <c r="W287" i="22"/>
  <c r="V287" i="22"/>
  <c r="U287" i="22"/>
  <c r="T287" i="22"/>
  <c r="J287" i="22"/>
  <c r="I287" i="22"/>
  <c r="S287" i="22"/>
  <c r="R287" i="22"/>
  <c r="Q287" i="22"/>
  <c r="P287" i="22"/>
  <c r="N287" i="22"/>
  <c r="L287" i="22"/>
  <c r="K287" i="22"/>
  <c r="O287" i="22"/>
  <c r="M287" i="22"/>
  <c r="O258" i="22"/>
  <c r="N258" i="22"/>
  <c r="M258" i="22"/>
  <c r="L258" i="22"/>
  <c r="R258" i="22"/>
  <c r="Q258" i="22"/>
  <c r="P258" i="22"/>
  <c r="K258" i="22"/>
  <c r="J258" i="22"/>
  <c r="I258" i="22"/>
  <c r="H258" i="22"/>
  <c r="W258" i="22"/>
  <c r="V258" i="22"/>
  <c r="U258" i="22"/>
  <c r="T258" i="22"/>
  <c r="S258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I11" i="22"/>
  <c r="H11" i="22"/>
  <c r="J11" i="22"/>
  <c r="W156" i="22"/>
  <c r="V156" i="22"/>
  <c r="U156" i="22"/>
  <c r="T156" i="22"/>
  <c r="S156" i="22"/>
  <c r="R156" i="22"/>
  <c r="Q156" i="22"/>
  <c r="P156" i="22"/>
  <c r="O156" i="22"/>
  <c r="N156" i="22"/>
  <c r="M156" i="22"/>
  <c r="L156" i="22"/>
  <c r="K156" i="22"/>
  <c r="J156" i="22"/>
  <c r="I156" i="22"/>
  <c r="H156" i="22"/>
  <c r="W283" i="22"/>
  <c r="V283" i="22"/>
  <c r="U283" i="22"/>
  <c r="T283" i="22"/>
  <c r="S283" i="22"/>
  <c r="R283" i="22"/>
  <c r="Q283" i="22"/>
  <c r="P283" i="22"/>
  <c r="O283" i="22"/>
  <c r="N283" i="22"/>
  <c r="M283" i="22"/>
  <c r="L283" i="22"/>
  <c r="J283" i="22"/>
  <c r="K283" i="22"/>
  <c r="I283" i="22"/>
  <c r="H2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I83" i="22"/>
  <c r="H8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I23" i="22"/>
  <c r="J23" i="22"/>
  <c r="H23" i="22"/>
  <c r="W253" i="22"/>
  <c r="V253" i="22"/>
  <c r="U253" i="22"/>
  <c r="T253" i="22"/>
  <c r="J253" i="22"/>
  <c r="I253" i="22"/>
  <c r="H253" i="22"/>
  <c r="N253" i="22"/>
  <c r="M253" i="22"/>
  <c r="L253" i="22"/>
  <c r="K253" i="22"/>
  <c r="S253" i="22"/>
  <c r="R253" i="22"/>
  <c r="Q253" i="22"/>
  <c r="P253" i="22"/>
  <c r="O253" i="22"/>
  <c r="M172" i="22"/>
  <c r="L172" i="22"/>
  <c r="K172" i="22"/>
  <c r="J172" i="22"/>
  <c r="I172" i="22"/>
  <c r="R172" i="22"/>
  <c r="Q172" i="22"/>
  <c r="P172" i="22"/>
  <c r="O172" i="22"/>
  <c r="N172" i="22"/>
  <c r="H172" i="22"/>
  <c r="W172" i="22"/>
  <c r="V172" i="22"/>
  <c r="U172" i="22"/>
  <c r="T172" i="22"/>
  <c r="S172" i="22"/>
  <c r="M229" i="22"/>
  <c r="L229" i="22"/>
  <c r="K229" i="22"/>
  <c r="J229" i="22"/>
  <c r="I229" i="22"/>
  <c r="H229" i="22"/>
  <c r="W229" i="22"/>
  <c r="V229" i="22"/>
  <c r="U229" i="22"/>
  <c r="T229" i="22"/>
  <c r="S229" i="22"/>
  <c r="R229" i="22"/>
  <c r="Q229" i="22"/>
  <c r="P229" i="22"/>
  <c r="O229" i="22"/>
  <c r="N229" i="22"/>
  <c r="W104" i="22"/>
  <c r="U104" i="22"/>
  <c r="T104" i="22"/>
  <c r="S104" i="22"/>
  <c r="R104" i="22"/>
  <c r="Q104" i="22"/>
  <c r="P104" i="22"/>
  <c r="O104" i="22"/>
  <c r="N104" i="22"/>
  <c r="M104" i="22"/>
  <c r="L104" i="22"/>
  <c r="K104" i="22"/>
  <c r="J104" i="22"/>
  <c r="I104" i="22"/>
  <c r="H104" i="22"/>
  <c r="W225" i="22"/>
  <c r="V225" i="22"/>
  <c r="U225" i="22"/>
  <c r="T225" i="22"/>
  <c r="S225" i="22"/>
  <c r="N225" i="22"/>
  <c r="M225" i="22"/>
  <c r="L225" i="22"/>
  <c r="K225" i="22"/>
  <c r="J225" i="22"/>
  <c r="I225" i="22"/>
  <c r="H225" i="22"/>
  <c r="R225" i="22"/>
  <c r="Q225" i="22"/>
  <c r="P225" i="22"/>
  <c r="O225" i="22"/>
  <c r="W110" i="22"/>
  <c r="V110" i="22"/>
  <c r="U110" i="22"/>
  <c r="T110" i="22"/>
  <c r="S110" i="22"/>
  <c r="R110" i="22"/>
  <c r="Q110" i="22"/>
  <c r="P110" i="22"/>
  <c r="O110" i="22"/>
  <c r="N110" i="22"/>
  <c r="M110" i="22"/>
  <c r="L110" i="22"/>
  <c r="K110" i="22"/>
  <c r="J110" i="22"/>
  <c r="I110" i="22"/>
  <c r="H110" i="22"/>
  <c r="W231" i="22"/>
  <c r="V231" i="22"/>
  <c r="U231" i="22"/>
  <c r="T231" i="22"/>
  <c r="S231" i="22"/>
  <c r="J231" i="22"/>
  <c r="I231" i="22"/>
  <c r="H231" i="22"/>
  <c r="R231" i="22"/>
  <c r="Q231" i="22"/>
  <c r="P231" i="22"/>
  <c r="O231" i="22"/>
  <c r="N231" i="22"/>
  <c r="M231" i="22"/>
  <c r="L231" i="22"/>
  <c r="K231" i="22"/>
  <c r="P115" i="22"/>
  <c r="O115" i="22"/>
  <c r="N115" i="22"/>
  <c r="M115" i="22"/>
  <c r="L115" i="22"/>
  <c r="K115" i="22"/>
  <c r="J115" i="22"/>
  <c r="I115" i="22"/>
  <c r="H115" i="22"/>
  <c r="W115" i="22"/>
  <c r="V115" i="22"/>
  <c r="U115" i="22"/>
  <c r="T115" i="22"/>
  <c r="S115" i="22"/>
  <c r="R115" i="22"/>
  <c r="Q115" i="22"/>
  <c r="M223" i="22"/>
  <c r="L223" i="22"/>
  <c r="K223" i="22"/>
  <c r="J223" i="22"/>
  <c r="I223" i="22"/>
  <c r="H223" i="22"/>
  <c r="W223" i="22"/>
  <c r="V223" i="22"/>
  <c r="U223" i="22"/>
  <c r="T223" i="22"/>
  <c r="S223" i="22"/>
  <c r="R223" i="22"/>
  <c r="O223" i="22"/>
  <c r="N223" i="22"/>
  <c r="Q223" i="22"/>
  <c r="P223" i="22"/>
  <c r="P73" i="22"/>
  <c r="O73" i="22"/>
  <c r="N73" i="22"/>
  <c r="M73" i="22"/>
  <c r="L73" i="22"/>
  <c r="K73" i="22"/>
  <c r="J73" i="22"/>
  <c r="I73" i="22"/>
  <c r="H73" i="22"/>
  <c r="T73" i="22"/>
  <c r="S73" i="22"/>
  <c r="R73" i="22"/>
  <c r="Q73" i="22"/>
  <c r="W73" i="22"/>
  <c r="V73" i="22"/>
  <c r="U73" i="22"/>
  <c r="W289" i="22"/>
  <c r="V289" i="22"/>
  <c r="U289" i="22"/>
  <c r="T289" i="22"/>
  <c r="S289" i="22"/>
  <c r="R289" i="22"/>
  <c r="Q289" i="22"/>
  <c r="P289" i="22"/>
  <c r="O289" i="22"/>
  <c r="N289" i="22"/>
  <c r="M289" i="22"/>
  <c r="L289" i="22"/>
  <c r="K289" i="22"/>
  <c r="J289" i="22"/>
  <c r="I289" i="22"/>
  <c r="H289" i="22"/>
  <c r="H108" i="22"/>
  <c r="W108" i="22"/>
  <c r="V108" i="22"/>
  <c r="O108" i="22"/>
  <c r="N108" i="22"/>
  <c r="M108" i="22"/>
  <c r="L108" i="22"/>
  <c r="K108" i="22"/>
  <c r="J108" i="22"/>
  <c r="I108" i="22"/>
  <c r="U108" i="22"/>
  <c r="T108" i="22"/>
  <c r="S108" i="22"/>
  <c r="R108" i="22"/>
  <c r="Q108" i="22"/>
  <c r="P108" i="22"/>
  <c r="W325" i="22"/>
  <c r="V325" i="22"/>
  <c r="U325" i="22"/>
  <c r="T325" i="22"/>
  <c r="S325" i="22"/>
  <c r="R325" i="22"/>
  <c r="Q325" i="22"/>
  <c r="P325" i="22"/>
  <c r="O325" i="22"/>
  <c r="N325" i="22"/>
  <c r="L325" i="22"/>
  <c r="K325" i="22"/>
  <c r="J325" i="22"/>
  <c r="I325" i="22"/>
  <c r="M325" i="22"/>
  <c r="P180" i="22"/>
  <c r="O180" i="22"/>
  <c r="N180" i="22"/>
  <c r="M180" i="22"/>
  <c r="L180" i="22"/>
  <c r="K180" i="22"/>
  <c r="J180" i="22"/>
  <c r="I180" i="22"/>
  <c r="H180" i="22"/>
  <c r="W180" i="22"/>
  <c r="V180" i="22"/>
  <c r="U180" i="22"/>
  <c r="T180" i="22"/>
  <c r="S180" i="22"/>
  <c r="R180" i="22"/>
  <c r="Q180" i="22"/>
  <c r="H87" i="22"/>
  <c r="W87" i="22"/>
  <c r="V87" i="22"/>
  <c r="U87" i="22"/>
  <c r="T87" i="22"/>
  <c r="S87" i="22"/>
  <c r="R87" i="22"/>
  <c r="Q87" i="22"/>
  <c r="P87" i="22"/>
  <c r="O87" i="22"/>
  <c r="N87" i="22"/>
  <c r="M87" i="22"/>
  <c r="L87" i="22"/>
  <c r="J87" i="22"/>
  <c r="I87" i="22"/>
  <c r="K87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V13" i="22"/>
  <c r="W13" i="22"/>
  <c r="T13" i="22"/>
  <c r="U13" i="22"/>
  <c r="U134" i="22"/>
  <c r="W134" i="22"/>
  <c r="V134" i="22"/>
  <c r="T134" i="22"/>
  <c r="S134" i="22"/>
  <c r="R134" i="22"/>
  <c r="Q134" i="22"/>
  <c r="P134" i="22"/>
  <c r="J134" i="22"/>
  <c r="I134" i="22"/>
  <c r="H134" i="22"/>
  <c r="O134" i="22"/>
  <c r="N134" i="22"/>
  <c r="M134" i="22"/>
  <c r="L134" i="22"/>
  <c r="K134" i="22"/>
  <c r="U149" i="22"/>
  <c r="T149" i="22"/>
  <c r="S149" i="22"/>
  <c r="W149" i="22"/>
  <c r="V149" i="22"/>
  <c r="R149" i="22"/>
  <c r="Q149" i="22"/>
  <c r="P149" i="22"/>
  <c r="O149" i="22"/>
  <c r="N149" i="22"/>
  <c r="M149" i="22"/>
  <c r="L149" i="22"/>
  <c r="K149" i="22"/>
  <c r="J149" i="22"/>
  <c r="I149" i="22"/>
  <c r="H149" i="22"/>
  <c r="O285" i="22"/>
  <c r="N285" i="22"/>
  <c r="M285" i="22"/>
  <c r="L285" i="22"/>
  <c r="K285" i="22"/>
  <c r="J285" i="22"/>
  <c r="W285" i="22"/>
  <c r="V285" i="22"/>
  <c r="U285" i="22"/>
  <c r="T285" i="22"/>
  <c r="S285" i="22"/>
  <c r="R285" i="22"/>
  <c r="Q285" i="22"/>
  <c r="P285" i="22"/>
  <c r="I285" i="22"/>
  <c r="H285" i="22"/>
  <c r="W239" i="22"/>
  <c r="V239" i="22"/>
  <c r="U239" i="22"/>
  <c r="T239" i="22"/>
  <c r="R239" i="22"/>
  <c r="Q239" i="22"/>
  <c r="P239" i="22"/>
  <c r="O239" i="22"/>
  <c r="N239" i="22"/>
  <c r="M239" i="22"/>
  <c r="L239" i="22"/>
  <c r="K239" i="22"/>
  <c r="J239" i="22"/>
  <c r="I239" i="22"/>
  <c r="H239" i="22"/>
  <c r="S239" i="22"/>
  <c r="W71" i="22"/>
  <c r="V71" i="22"/>
  <c r="U71" i="22"/>
  <c r="T71" i="22"/>
  <c r="S71" i="22"/>
  <c r="R71" i="22"/>
  <c r="Q71" i="22"/>
  <c r="K71" i="22"/>
  <c r="J71" i="22"/>
  <c r="I71" i="22"/>
  <c r="H71" i="22"/>
  <c r="N71" i="22"/>
  <c r="M71" i="22"/>
  <c r="L71" i="22"/>
  <c r="O71" i="22"/>
  <c r="P71" i="22"/>
  <c r="H117" i="22"/>
  <c r="W117" i="22"/>
  <c r="V117" i="22"/>
  <c r="I117" i="22"/>
  <c r="U117" i="22"/>
  <c r="T117" i="22"/>
  <c r="S117" i="22"/>
  <c r="R117" i="22"/>
  <c r="Q117" i="22"/>
  <c r="P117" i="22"/>
  <c r="O117" i="22"/>
  <c r="N117" i="22"/>
  <c r="M117" i="22"/>
  <c r="L117" i="22"/>
  <c r="K117" i="22"/>
  <c r="J117" i="22"/>
  <c r="K162" i="22"/>
  <c r="J162" i="22"/>
  <c r="I162" i="22"/>
  <c r="H162" i="22"/>
  <c r="W162" i="22"/>
  <c r="V162" i="22"/>
  <c r="U162" i="22"/>
  <c r="T162" i="22"/>
  <c r="S162" i="22"/>
  <c r="R162" i="22"/>
  <c r="Q162" i="22"/>
  <c r="P162" i="22"/>
  <c r="O162" i="22"/>
  <c r="N162" i="22"/>
  <c r="M162" i="22"/>
  <c r="L162" i="22"/>
  <c r="W89" i="22"/>
  <c r="V89" i="22"/>
  <c r="U89" i="22"/>
  <c r="T89" i="22"/>
  <c r="S89" i="22"/>
  <c r="R89" i="22"/>
  <c r="Q89" i="22"/>
  <c r="P89" i="22"/>
  <c r="O89" i="22"/>
  <c r="N89" i="22"/>
  <c r="H89" i="22"/>
  <c r="M89" i="22"/>
  <c r="L89" i="22"/>
  <c r="I89" i="22"/>
  <c r="J89" i="22"/>
  <c r="K89" i="22"/>
  <c r="P64" i="22"/>
  <c r="O64" i="22"/>
  <c r="N64" i="22"/>
  <c r="M64" i="22"/>
  <c r="L64" i="22"/>
  <c r="K64" i="22"/>
  <c r="W64" i="22"/>
  <c r="V64" i="22"/>
  <c r="U64" i="22"/>
  <c r="T64" i="22"/>
  <c r="S64" i="22"/>
  <c r="R64" i="22"/>
  <c r="Q64" i="22"/>
  <c r="J64" i="22"/>
  <c r="I64" i="22"/>
  <c r="H64" i="22"/>
  <c r="M130" i="22"/>
  <c r="R130" i="22"/>
  <c r="Q130" i="22"/>
  <c r="P130" i="22"/>
  <c r="O130" i="22"/>
  <c r="N130" i="22"/>
  <c r="L130" i="22"/>
  <c r="K130" i="22"/>
  <c r="J130" i="22"/>
  <c r="I130" i="22"/>
  <c r="H130" i="22"/>
  <c r="W130" i="22"/>
  <c r="V130" i="22"/>
  <c r="U130" i="22"/>
  <c r="T130" i="22"/>
  <c r="S130" i="22"/>
  <c r="M145" i="22"/>
  <c r="L145" i="22"/>
  <c r="K145" i="22"/>
  <c r="W145" i="22"/>
  <c r="V145" i="22"/>
  <c r="H145" i="22"/>
  <c r="U145" i="22"/>
  <c r="T145" i="22"/>
  <c r="S145" i="22"/>
  <c r="R145" i="22"/>
  <c r="Q145" i="22"/>
  <c r="P145" i="22"/>
  <c r="O145" i="22"/>
  <c r="N145" i="22"/>
  <c r="J145" i="22"/>
  <c r="I145" i="22"/>
  <c r="U182" i="22"/>
  <c r="T182" i="22"/>
  <c r="S182" i="22"/>
  <c r="R182" i="22"/>
  <c r="Q182" i="22"/>
  <c r="P182" i="22"/>
  <c r="N182" i="22"/>
  <c r="M182" i="22"/>
  <c r="L182" i="22"/>
  <c r="K182" i="22"/>
  <c r="J182" i="22"/>
  <c r="I182" i="22"/>
  <c r="H182" i="22"/>
  <c r="W182" i="22"/>
  <c r="V182" i="22"/>
  <c r="O182" i="22"/>
  <c r="W95" i="22"/>
  <c r="V95" i="22"/>
  <c r="U95" i="22"/>
  <c r="T95" i="22"/>
  <c r="S95" i="22"/>
  <c r="R95" i="22"/>
  <c r="Q95" i="22"/>
  <c r="P95" i="22"/>
  <c r="O95" i="22"/>
  <c r="N95" i="22"/>
  <c r="M95" i="22"/>
  <c r="L95" i="22"/>
  <c r="K95" i="22"/>
  <c r="I95" i="22"/>
  <c r="H95" i="22"/>
  <c r="J95" i="22"/>
  <c r="H123" i="22"/>
  <c r="W123" i="22"/>
  <c r="V123" i="22"/>
  <c r="U123" i="22"/>
  <c r="T123" i="22"/>
  <c r="S123" i="22"/>
  <c r="R123" i="22"/>
  <c r="Q123" i="22"/>
  <c r="P123" i="22"/>
  <c r="O123" i="22"/>
  <c r="N123" i="22"/>
  <c r="M123" i="22"/>
  <c r="L123" i="22"/>
  <c r="K123" i="22"/>
  <c r="J123" i="22"/>
  <c r="I123" i="22"/>
  <c r="P67" i="22"/>
  <c r="O67" i="22"/>
  <c r="N67" i="22"/>
  <c r="M67" i="22"/>
  <c r="L67" i="22"/>
  <c r="K67" i="22"/>
  <c r="W67" i="22"/>
  <c r="V67" i="22"/>
  <c r="U67" i="22"/>
  <c r="T67" i="22"/>
  <c r="S67" i="22"/>
  <c r="R67" i="22"/>
  <c r="H67" i="22"/>
  <c r="I67" i="22"/>
  <c r="Q67" i="22"/>
  <c r="J67" i="22"/>
  <c r="H63" i="22"/>
  <c r="I63" i="22"/>
  <c r="W63" i="22"/>
  <c r="V63" i="22"/>
  <c r="U63" i="22"/>
  <c r="T63" i="22"/>
  <c r="S63" i="22"/>
  <c r="R63" i="22"/>
  <c r="Q63" i="22"/>
  <c r="P63" i="22"/>
  <c r="L63" i="22"/>
  <c r="M63" i="22"/>
  <c r="K63" i="22"/>
  <c r="J63" i="22"/>
  <c r="O63" i="22"/>
  <c r="N63" i="22"/>
  <c r="H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W42" i="22"/>
  <c r="V42" i="22"/>
  <c r="H90" i="22"/>
  <c r="W90" i="22"/>
  <c r="V90" i="22"/>
  <c r="U90" i="22"/>
  <c r="T90" i="22"/>
  <c r="S90" i="22"/>
  <c r="R90" i="22"/>
  <c r="Q90" i="22"/>
  <c r="P90" i="22"/>
  <c r="O90" i="22"/>
  <c r="N90" i="22"/>
  <c r="M90" i="22"/>
  <c r="L90" i="22"/>
  <c r="K90" i="22"/>
  <c r="J90" i="22"/>
  <c r="I90" i="22"/>
  <c r="W310" i="22"/>
  <c r="V310" i="22"/>
  <c r="U310" i="22"/>
  <c r="T310" i="22"/>
  <c r="S310" i="22"/>
  <c r="R310" i="22"/>
  <c r="Q310" i="22"/>
  <c r="P310" i="22"/>
  <c r="O310" i="22"/>
  <c r="N310" i="22"/>
  <c r="H310" i="22"/>
  <c r="M310" i="22"/>
  <c r="L310" i="22"/>
  <c r="K310" i="22"/>
  <c r="J310" i="22"/>
  <c r="I310" i="22"/>
  <c r="H78" i="22"/>
  <c r="W78" i="22"/>
  <c r="P78" i="22"/>
  <c r="O78" i="22"/>
  <c r="N78" i="22"/>
  <c r="M78" i="22"/>
  <c r="L78" i="22"/>
  <c r="K78" i="22"/>
  <c r="J78" i="22"/>
  <c r="I78" i="22"/>
  <c r="U78" i="22"/>
  <c r="R78" i="22"/>
  <c r="V78" i="22"/>
  <c r="T78" i="22"/>
  <c r="Q78" i="22"/>
  <c r="S78" i="22"/>
  <c r="O249" i="22"/>
  <c r="N249" i="22"/>
  <c r="M249" i="22"/>
  <c r="L249" i="22"/>
  <c r="R249" i="22"/>
  <c r="Q249" i="22"/>
  <c r="P249" i="22"/>
  <c r="K249" i="22"/>
  <c r="J249" i="22"/>
  <c r="I249" i="22"/>
  <c r="H249" i="22"/>
  <c r="W249" i="22"/>
  <c r="V249" i="22"/>
  <c r="U249" i="22"/>
  <c r="T249" i="22"/>
  <c r="S249" i="22"/>
  <c r="P49" i="22"/>
  <c r="O49" i="22"/>
  <c r="N49" i="22"/>
  <c r="M49" i="22"/>
  <c r="L49" i="22"/>
  <c r="K49" i="22"/>
  <c r="W49" i="22"/>
  <c r="V49" i="22"/>
  <c r="U49" i="22"/>
  <c r="T49" i="22"/>
  <c r="S49" i="22"/>
  <c r="R49" i="22"/>
  <c r="J49" i="22"/>
  <c r="I49" i="22"/>
  <c r="H49" i="22"/>
  <c r="Q49" i="22"/>
  <c r="V245" i="22"/>
  <c r="U245" i="22"/>
  <c r="T245" i="22"/>
  <c r="S245" i="22"/>
  <c r="R245" i="22"/>
  <c r="Q245" i="22"/>
  <c r="P245" i="22"/>
  <c r="O245" i="22"/>
  <c r="N245" i="22"/>
  <c r="M245" i="22"/>
  <c r="L245" i="22"/>
  <c r="W245" i="22"/>
  <c r="K245" i="22"/>
  <c r="J245" i="22"/>
  <c r="I245" i="22"/>
  <c r="H245" i="22"/>
  <c r="U185" i="22"/>
  <c r="T185" i="22"/>
  <c r="S185" i="22"/>
  <c r="R185" i="22"/>
  <c r="Q185" i="22"/>
  <c r="P185" i="22"/>
  <c r="W185" i="22"/>
  <c r="V185" i="22"/>
  <c r="O185" i="22"/>
  <c r="N185" i="22"/>
  <c r="M185" i="22"/>
  <c r="L185" i="22"/>
  <c r="K185" i="22"/>
  <c r="J185" i="22"/>
  <c r="I185" i="22"/>
  <c r="H185" i="22"/>
  <c r="W201" i="22"/>
  <c r="V201" i="22"/>
  <c r="U201" i="22"/>
  <c r="T201" i="22"/>
  <c r="S201" i="22"/>
  <c r="R201" i="22"/>
  <c r="Q201" i="22"/>
  <c r="P201" i="22"/>
  <c r="O201" i="22"/>
  <c r="N201" i="22"/>
  <c r="M201" i="22"/>
  <c r="L201" i="22"/>
  <c r="K201" i="22"/>
  <c r="J201" i="22"/>
  <c r="I201" i="22"/>
  <c r="H201" i="22"/>
  <c r="W274" i="22"/>
  <c r="V274" i="22"/>
  <c r="U274" i="22"/>
  <c r="T274" i="22"/>
  <c r="S274" i="22"/>
  <c r="R274" i="22"/>
  <c r="Q274" i="22"/>
  <c r="P274" i="22"/>
  <c r="O274" i="22"/>
  <c r="N274" i="22"/>
  <c r="M274" i="22"/>
  <c r="J274" i="22"/>
  <c r="I274" i="22"/>
  <c r="H274" i="22"/>
  <c r="L274" i="22"/>
  <c r="K274" i="22"/>
  <c r="M275" i="22"/>
  <c r="L275" i="22"/>
  <c r="K275" i="22"/>
  <c r="J275" i="22"/>
  <c r="I275" i="22"/>
  <c r="H275" i="22"/>
  <c r="W275" i="22"/>
  <c r="V275" i="22"/>
  <c r="U275" i="22"/>
  <c r="T275" i="22"/>
  <c r="S275" i="22"/>
  <c r="R275" i="22"/>
  <c r="Q275" i="22"/>
  <c r="O275" i="22"/>
  <c r="P275" i="22"/>
  <c r="N275" i="22"/>
  <c r="U155" i="22"/>
  <c r="T155" i="22"/>
  <c r="S155" i="22"/>
  <c r="L155" i="22"/>
  <c r="K155" i="22"/>
  <c r="J155" i="22"/>
  <c r="I155" i="22"/>
  <c r="H155" i="22"/>
  <c r="W155" i="22"/>
  <c r="V155" i="22"/>
  <c r="R155" i="22"/>
  <c r="Q155" i="22"/>
  <c r="P155" i="22"/>
  <c r="O155" i="22"/>
  <c r="N155" i="22"/>
  <c r="M155" i="22"/>
  <c r="U221" i="22"/>
  <c r="T221" i="22"/>
  <c r="S221" i="22"/>
  <c r="R221" i="22"/>
  <c r="Q221" i="22"/>
  <c r="P221" i="22"/>
  <c r="O221" i="22"/>
  <c r="N221" i="22"/>
  <c r="M221" i="22"/>
  <c r="L221" i="22"/>
  <c r="K221" i="22"/>
  <c r="W221" i="22"/>
  <c r="V221" i="22"/>
  <c r="J221" i="22"/>
  <c r="I221" i="22"/>
  <c r="H221" i="22"/>
  <c r="U209" i="22"/>
  <c r="T209" i="22"/>
  <c r="S209" i="22"/>
  <c r="R209" i="22"/>
  <c r="Q209" i="22"/>
  <c r="P209" i="22"/>
  <c r="O209" i="22"/>
  <c r="N209" i="22"/>
  <c r="M209" i="22"/>
  <c r="W209" i="22"/>
  <c r="V209" i="22"/>
  <c r="L209" i="22"/>
  <c r="K209" i="22"/>
  <c r="J209" i="22"/>
  <c r="I209" i="22"/>
  <c r="H209" i="22"/>
  <c r="U131" i="22"/>
  <c r="W131" i="22"/>
  <c r="V131" i="22"/>
  <c r="T131" i="22"/>
  <c r="S131" i="22"/>
  <c r="R131" i="22"/>
  <c r="Q131" i="22"/>
  <c r="P131" i="22"/>
  <c r="O131" i="22"/>
  <c r="H131" i="22"/>
  <c r="N131" i="22"/>
  <c r="M131" i="22"/>
  <c r="L131" i="22"/>
  <c r="K131" i="22"/>
  <c r="J131" i="22"/>
  <c r="I131" i="22"/>
  <c r="H57" i="22"/>
  <c r="I57" i="22"/>
  <c r="W57" i="22"/>
  <c r="V57" i="22"/>
  <c r="U57" i="22"/>
  <c r="T57" i="22"/>
  <c r="S57" i="22"/>
  <c r="R57" i="22"/>
  <c r="Q57" i="22"/>
  <c r="P57" i="22"/>
  <c r="O57" i="22"/>
  <c r="M57" i="22"/>
  <c r="J57" i="22"/>
  <c r="L57" i="22"/>
  <c r="N57" i="22"/>
  <c r="K57" i="22"/>
  <c r="P103" i="22"/>
  <c r="O103" i="22"/>
  <c r="N103" i="22"/>
  <c r="M103" i="22"/>
  <c r="L103" i="22"/>
  <c r="K103" i="22"/>
  <c r="J103" i="22"/>
  <c r="I103" i="22"/>
  <c r="H103" i="22"/>
  <c r="W103" i="22"/>
  <c r="U103" i="22"/>
  <c r="S103" i="22"/>
  <c r="R103" i="22"/>
  <c r="Q103" i="22"/>
  <c r="T103" i="22"/>
  <c r="P61" i="22"/>
  <c r="O61" i="22"/>
  <c r="N61" i="22"/>
  <c r="M61" i="22"/>
  <c r="L61" i="22"/>
  <c r="K61" i="22"/>
  <c r="W61" i="22"/>
  <c r="V61" i="22"/>
  <c r="U61" i="22"/>
  <c r="T61" i="22"/>
  <c r="S61" i="22"/>
  <c r="R61" i="22"/>
  <c r="H61" i="22"/>
  <c r="Q61" i="22"/>
  <c r="I61" i="22"/>
  <c r="J61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H39" i="22"/>
  <c r="I39" i="22"/>
  <c r="W39" i="22"/>
  <c r="V39" i="22"/>
  <c r="U39" i="22"/>
  <c r="T39" i="22"/>
  <c r="S39" i="22"/>
  <c r="R39" i="22"/>
  <c r="Q39" i="22"/>
  <c r="O39" i="22"/>
  <c r="J39" i="22"/>
  <c r="N39" i="22"/>
  <c r="M39" i="22"/>
  <c r="L39" i="22"/>
  <c r="K39" i="22"/>
  <c r="P39" i="22"/>
  <c r="P37" i="22"/>
  <c r="O37" i="22"/>
  <c r="N37" i="22"/>
  <c r="M37" i="22"/>
  <c r="L37" i="22"/>
  <c r="K37" i="22"/>
  <c r="W37" i="22"/>
  <c r="V37" i="22"/>
  <c r="U37" i="22"/>
  <c r="T37" i="22"/>
  <c r="S37" i="22"/>
  <c r="I37" i="22"/>
  <c r="H37" i="22"/>
  <c r="R37" i="22"/>
  <c r="J37" i="22"/>
  <c r="Q37" i="22"/>
  <c r="H51" i="22"/>
  <c r="I51" i="22"/>
  <c r="W51" i="22"/>
  <c r="V51" i="22"/>
  <c r="U51" i="22"/>
  <c r="T51" i="22"/>
  <c r="S51" i="22"/>
  <c r="R51" i="22"/>
  <c r="Q51" i="22"/>
  <c r="P51" i="22"/>
  <c r="K51" i="22"/>
  <c r="O51" i="22"/>
  <c r="M51" i="22"/>
  <c r="L51" i="22"/>
  <c r="J51" i="22"/>
  <c r="N51" i="22"/>
  <c r="W256" i="22"/>
  <c r="V256" i="22"/>
  <c r="U256" i="22"/>
  <c r="T256" i="22"/>
  <c r="R256" i="22"/>
  <c r="Q256" i="22"/>
  <c r="P256" i="22"/>
  <c r="O256" i="22"/>
  <c r="N256" i="22"/>
  <c r="M256" i="22"/>
  <c r="L256" i="22"/>
  <c r="K256" i="22"/>
  <c r="J256" i="22"/>
  <c r="I256" i="22"/>
  <c r="H256" i="22"/>
  <c r="S256" i="22"/>
  <c r="O291" i="22"/>
  <c r="N291" i="22"/>
  <c r="M291" i="22"/>
  <c r="L291" i="22"/>
  <c r="K291" i="22"/>
  <c r="J291" i="22"/>
  <c r="W291" i="22"/>
  <c r="V291" i="22"/>
  <c r="H291" i="22"/>
  <c r="U291" i="22"/>
  <c r="T291" i="22"/>
  <c r="R291" i="22"/>
  <c r="S291" i="22"/>
  <c r="Q291" i="22"/>
  <c r="P291" i="22"/>
  <c r="I291" i="22"/>
  <c r="H114" i="22"/>
  <c r="W114" i="22"/>
  <c r="V114" i="22"/>
  <c r="K114" i="22"/>
  <c r="J114" i="22"/>
  <c r="I114" i="22"/>
  <c r="U114" i="22"/>
  <c r="T114" i="22"/>
  <c r="S114" i="22"/>
  <c r="R114" i="22"/>
  <c r="Q114" i="22"/>
  <c r="P114" i="22"/>
  <c r="O114" i="22"/>
  <c r="N114" i="22"/>
  <c r="M114" i="22"/>
  <c r="L114" i="22"/>
  <c r="H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O240" i="22"/>
  <c r="N240" i="22"/>
  <c r="M240" i="22"/>
  <c r="L240" i="22"/>
  <c r="R240" i="22"/>
  <c r="Q240" i="22"/>
  <c r="P240" i="22"/>
  <c r="K240" i="22"/>
  <c r="J240" i="22"/>
  <c r="I240" i="22"/>
  <c r="H240" i="22"/>
  <c r="W240" i="22"/>
  <c r="V240" i="22"/>
  <c r="U240" i="22"/>
  <c r="T240" i="22"/>
  <c r="S240" i="22"/>
  <c r="U128" i="22"/>
  <c r="W128" i="22"/>
  <c r="V128" i="22"/>
  <c r="T128" i="22"/>
  <c r="S128" i="22"/>
  <c r="R128" i="22"/>
  <c r="Q128" i="22"/>
  <c r="P128" i="22"/>
  <c r="O128" i="22"/>
  <c r="N128" i="22"/>
  <c r="M128" i="22"/>
  <c r="L128" i="22"/>
  <c r="K128" i="22"/>
  <c r="J128" i="22"/>
  <c r="I128" i="22"/>
  <c r="H128" i="22"/>
  <c r="O138" i="22"/>
  <c r="N138" i="22"/>
  <c r="M138" i="22"/>
  <c r="L138" i="22"/>
  <c r="K138" i="22"/>
  <c r="J138" i="22"/>
  <c r="I138" i="22"/>
  <c r="H138" i="22"/>
  <c r="W138" i="22"/>
  <c r="V138" i="22"/>
  <c r="U138" i="22"/>
  <c r="T138" i="22"/>
  <c r="S138" i="22"/>
  <c r="R138" i="22"/>
  <c r="Q138" i="22"/>
  <c r="P138" i="22"/>
  <c r="U230" i="22"/>
  <c r="T230" i="22"/>
  <c r="S230" i="22"/>
  <c r="R230" i="22"/>
  <c r="Q230" i="22"/>
  <c r="P230" i="22"/>
  <c r="O230" i="22"/>
  <c r="N230" i="22"/>
  <c r="M230" i="22"/>
  <c r="L230" i="22"/>
  <c r="K230" i="22"/>
  <c r="W230" i="22"/>
  <c r="V230" i="22"/>
  <c r="J230" i="22"/>
  <c r="I230" i="22"/>
  <c r="H230" i="22"/>
  <c r="W292" i="22"/>
  <c r="V292" i="22"/>
  <c r="U292" i="22"/>
  <c r="T292" i="22"/>
  <c r="S292" i="22"/>
  <c r="R292" i="22"/>
  <c r="Q292" i="22"/>
  <c r="P292" i="22"/>
  <c r="O292" i="22"/>
  <c r="N292" i="22"/>
  <c r="M292" i="22"/>
  <c r="L292" i="22"/>
  <c r="K292" i="22"/>
  <c r="J292" i="22"/>
  <c r="I292" i="22"/>
  <c r="H292" i="22"/>
  <c r="P28" i="22"/>
  <c r="O28" i="22"/>
  <c r="N28" i="22"/>
  <c r="M28" i="22"/>
  <c r="W28" i="22"/>
  <c r="V28" i="22"/>
  <c r="U28" i="22"/>
  <c r="T28" i="22"/>
  <c r="S28" i="22"/>
  <c r="R28" i="22"/>
  <c r="Q28" i="22"/>
  <c r="L28" i="22"/>
  <c r="K28" i="22"/>
  <c r="J28" i="22"/>
  <c r="I28" i="22"/>
  <c r="H28" i="22"/>
  <c r="V302" i="22"/>
  <c r="U302" i="22"/>
  <c r="T302" i="22"/>
  <c r="S302" i="22"/>
  <c r="R302" i="22"/>
  <c r="Q302" i="22"/>
  <c r="P302" i="22"/>
  <c r="O302" i="22"/>
  <c r="N302" i="22"/>
  <c r="M302" i="22"/>
  <c r="L302" i="22"/>
  <c r="K302" i="22"/>
  <c r="J302" i="22"/>
  <c r="I302" i="22"/>
  <c r="W302" i="22"/>
  <c r="H302" i="22"/>
  <c r="P85" i="22"/>
  <c r="O85" i="22"/>
  <c r="N85" i="22"/>
  <c r="M85" i="22"/>
  <c r="L85" i="22"/>
  <c r="K85" i="22"/>
  <c r="J85" i="22"/>
  <c r="I85" i="22"/>
  <c r="H85" i="22"/>
  <c r="W85" i="22"/>
  <c r="V85" i="22"/>
  <c r="U85" i="22"/>
  <c r="T85" i="22"/>
  <c r="S85" i="22"/>
  <c r="R85" i="22"/>
  <c r="Q85" i="22"/>
  <c r="U224" i="22"/>
  <c r="T224" i="22"/>
  <c r="S224" i="22"/>
  <c r="R224" i="22"/>
  <c r="Q224" i="22"/>
  <c r="P224" i="22"/>
  <c r="O224" i="22"/>
  <c r="N224" i="22"/>
  <c r="M224" i="22"/>
  <c r="L224" i="22"/>
  <c r="K224" i="22"/>
  <c r="W224" i="22"/>
  <c r="V224" i="22"/>
  <c r="J224" i="22"/>
  <c r="I224" i="22"/>
  <c r="H224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I17" i="22"/>
  <c r="H17" i="22"/>
  <c r="J17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K15" i="22"/>
  <c r="J15" i="22"/>
  <c r="I15" i="22"/>
  <c r="H15" i="22"/>
  <c r="W15" i="22"/>
  <c r="V15" i="22"/>
  <c r="U15" i="22"/>
  <c r="T15" i="22"/>
  <c r="S15" i="22"/>
  <c r="R15" i="22"/>
  <c r="Q15" i="22"/>
  <c r="P15" i="22"/>
  <c r="O15" i="22"/>
  <c r="M15" i="22"/>
  <c r="N15" i="22"/>
  <c r="L15" i="22"/>
  <c r="P31" i="22"/>
  <c r="O31" i="22"/>
  <c r="N31" i="22"/>
  <c r="M31" i="22"/>
  <c r="W31" i="22"/>
  <c r="V31" i="22"/>
  <c r="U31" i="22"/>
  <c r="T31" i="22"/>
  <c r="S31" i="22"/>
  <c r="H31" i="22"/>
  <c r="R31" i="22"/>
  <c r="Q31" i="22"/>
  <c r="K31" i="22"/>
  <c r="L31" i="22"/>
  <c r="I31" i="22"/>
  <c r="J31" i="22"/>
  <c r="H27" i="22"/>
  <c r="O27" i="22"/>
  <c r="N27" i="22"/>
  <c r="M27" i="22"/>
  <c r="L27" i="22"/>
  <c r="K27" i="22"/>
  <c r="J27" i="22"/>
  <c r="I27" i="22"/>
  <c r="W27" i="22"/>
  <c r="Q27" i="22"/>
  <c r="P27" i="22"/>
  <c r="V27" i="22"/>
  <c r="U27" i="22"/>
  <c r="T27" i="22"/>
  <c r="S27" i="22"/>
  <c r="R27" i="22"/>
  <c r="M190" i="22"/>
  <c r="L190" i="22"/>
  <c r="K190" i="22"/>
  <c r="J190" i="22"/>
  <c r="I190" i="22"/>
  <c r="H190" i="22"/>
  <c r="V190" i="22"/>
  <c r="U190" i="22"/>
  <c r="T190" i="22"/>
  <c r="S190" i="22"/>
  <c r="R190" i="22"/>
  <c r="Q190" i="22"/>
  <c r="P190" i="22"/>
  <c r="O190" i="22"/>
  <c r="N190" i="22"/>
  <c r="W190" i="22"/>
  <c r="W314" i="22"/>
  <c r="V314" i="22"/>
  <c r="U314" i="22"/>
  <c r="T314" i="22"/>
  <c r="S314" i="22"/>
  <c r="R314" i="22"/>
  <c r="Q314" i="22"/>
  <c r="P314" i="22"/>
  <c r="O314" i="22"/>
  <c r="N314" i="22"/>
  <c r="M314" i="22"/>
  <c r="L314" i="22"/>
  <c r="K314" i="22"/>
  <c r="J314" i="22"/>
  <c r="I314" i="22"/>
  <c r="H314" i="22"/>
  <c r="M220" i="22"/>
  <c r="L220" i="22"/>
  <c r="K220" i="22"/>
  <c r="J220" i="22"/>
  <c r="I220" i="22"/>
  <c r="H220" i="22"/>
  <c r="W220" i="22"/>
  <c r="V220" i="22"/>
  <c r="U220" i="22"/>
  <c r="T220" i="22"/>
  <c r="S220" i="22"/>
  <c r="R220" i="22"/>
  <c r="Q220" i="22"/>
  <c r="P220" i="22"/>
  <c r="O220" i="22"/>
  <c r="N220" i="22"/>
  <c r="Q153" i="22"/>
  <c r="P153" i="22"/>
  <c r="O153" i="22"/>
  <c r="N153" i="22"/>
  <c r="M153" i="22"/>
  <c r="L153" i="22"/>
  <c r="K153" i="22"/>
  <c r="J153" i="22"/>
  <c r="I153" i="22"/>
  <c r="H153" i="22"/>
  <c r="W153" i="22"/>
  <c r="V153" i="22"/>
  <c r="U153" i="22"/>
  <c r="T153" i="22"/>
  <c r="S153" i="22"/>
  <c r="R153" i="22"/>
  <c r="H102" i="22"/>
  <c r="W102" i="22"/>
  <c r="V102" i="22"/>
  <c r="S102" i="22"/>
  <c r="R102" i="22"/>
  <c r="Q102" i="22"/>
  <c r="P102" i="22"/>
  <c r="O102" i="22"/>
  <c r="N102" i="22"/>
  <c r="M102" i="22"/>
  <c r="L102" i="22"/>
  <c r="K102" i="22"/>
  <c r="J102" i="22"/>
  <c r="I102" i="22"/>
  <c r="T102" i="22"/>
  <c r="U102" i="22"/>
  <c r="W204" i="22"/>
  <c r="V204" i="22"/>
  <c r="U204" i="22"/>
  <c r="T204" i="22"/>
  <c r="S204" i="22"/>
  <c r="R204" i="22"/>
  <c r="Q204" i="22"/>
  <c r="P204" i="22"/>
  <c r="O204" i="22"/>
  <c r="N204" i="22"/>
  <c r="M204" i="22"/>
  <c r="L204" i="22"/>
  <c r="K204" i="22"/>
  <c r="J204" i="22"/>
  <c r="I204" i="22"/>
  <c r="H204" i="22"/>
  <c r="M234" i="22"/>
  <c r="W234" i="22"/>
  <c r="V234" i="22"/>
  <c r="U234" i="22"/>
  <c r="T234" i="22"/>
  <c r="H234" i="22"/>
  <c r="S234" i="22"/>
  <c r="R234" i="22"/>
  <c r="Q234" i="22"/>
  <c r="P234" i="22"/>
  <c r="L234" i="22"/>
  <c r="K234" i="22"/>
  <c r="J234" i="22"/>
  <c r="I234" i="22"/>
  <c r="O234" i="22"/>
  <c r="N234" i="22"/>
  <c r="U2" i="22"/>
  <c r="T2" i="22"/>
  <c r="O2" i="22"/>
  <c r="N2" i="22"/>
  <c r="I2" i="22"/>
  <c r="W2" i="22"/>
  <c r="V2" i="22"/>
  <c r="S2" i="22"/>
  <c r="R2" i="22"/>
  <c r="Q2" i="22"/>
  <c r="P2" i="22"/>
  <c r="M2" i="22"/>
  <c r="L2" i="22"/>
  <c r="K2" i="22"/>
  <c r="J2" i="22"/>
  <c r="F7" i="28"/>
  <c r="F27" i="28"/>
  <c r="F16" i="28"/>
  <c r="F25" i="28"/>
  <c r="F13" i="28"/>
  <c r="F6" i="28"/>
  <c r="F22" i="28"/>
  <c r="F24" i="28"/>
  <c r="F28" i="28"/>
  <c r="F10" i="28"/>
  <c r="F19" i="28"/>
  <c r="F21" i="28"/>
  <c r="F9" i="28"/>
  <c r="F18" i="28"/>
  <c r="F15" i="28"/>
  <c r="F12" i="28"/>
  <c r="Z17" i="22" l="1"/>
  <c r="Y42" i="22"/>
  <c r="AC54" i="22"/>
  <c r="AI74" i="22"/>
  <c r="AI86" i="22" s="1"/>
  <c r="AH10" i="22"/>
  <c r="AI90" i="22"/>
  <c r="Z21" i="22"/>
  <c r="AF9" i="22"/>
  <c r="AI130" i="22"/>
  <c r="AC55" i="22"/>
  <c r="D74" i="33"/>
  <c r="C74" i="33"/>
  <c r="B74" i="33"/>
  <c r="AM65" i="22"/>
  <c r="Y55" i="22"/>
  <c r="AE51" i="22"/>
  <c r="X7" i="22"/>
  <c r="C73" i="33"/>
  <c r="D71" i="33"/>
  <c r="AG60" i="22"/>
  <c r="C72" i="35"/>
  <c r="C71" i="35"/>
  <c r="C70" i="35"/>
  <c r="C69" i="35"/>
  <c r="C68" i="35"/>
  <c r="C67" i="35"/>
  <c r="AF11" i="22"/>
  <c r="AF15" i="22" s="1"/>
  <c r="AI138" i="22"/>
  <c r="AI171" i="22" s="1"/>
  <c r="AC93" i="22"/>
  <c r="AE54" i="22"/>
  <c r="AE84" i="22" s="1"/>
  <c r="AE85" i="22"/>
  <c r="AE86" i="22"/>
  <c r="D79" i="32"/>
  <c r="D78" i="32"/>
  <c r="AA47" i="22"/>
  <c r="D74" i="30"/>
  <c r="D49" i="38"/>
  <c r="D50" i="38"/>
  <c r="D49" i="36"/>
  <c r="C48" i="36"/>
  <c r="D50" i="36"/>
  <c r="AJ27" i="22"/>
  <c r="Y84" i="22"/>
  <c r="Y85" i="22" s="1"/>
  <c r="Y118" i="22" s="1"/>
  <c r="AD7" i="22"/>
  <c r="AI175" i="22"/>
  <c r="AI229" i="22" s="1"/>
  <c r="AB9" i="22"/>
  <c r="AM92" i="22"/>
  <c r="AM111" i="22" s="1"/>
  <c r="Z26" i="22"/>
  <c r="AG117" i="22"/>
  <c r="AG118" i="22" s="1"/>
  <c r="AC127" i="22"/>
  <c r="AA79" i="22"/>
  <c r="AA144" i="22" s="1"/>
  <c r="AL8" i="22"/>
  <c r="AK133" i="22"/>
  <c r="AK134" i="22" s="1"/>
  <c r="F11" i="28"/>
  <c r="F31" i="28"/>
  <c r="F29" i="28"/>
  <c r="F14" i="28"/>
  <c r="F20" i="28"/>
  <c r="F17" i="28"/>
  <c r="F23" i="28"/>
  <c r="F26" i="28"/>
  <c r="F8" i="28"/>
  <c r="F30" i="28"/>
  <c r="G5" i="27"/>
  <c r="G4" i="27"/>
  <c r="G7" i="27"/>
  <c r="G11" i="27"/>
  <c r="G10" i="27"/>
  <c r="G8" i="27"/>
  <c r="G6" i="27"/>
  <c r="G2" i="22"/>
  <c r="W3" i="22"/>
  <c r="T3" i="22"/>
  <c r="U3" i="22"/>
  <c r="O3" i="22"/>
  <c r="H3" i="22"/>
  <c r="N3" i="22"/>
  <c r="I3" i="22"/>
  <c r="J3" i="22"/>
  <c r="K3" i="22"/>
  <c r="L3" i="22"/>
  <c r="P3" i="22"/>
  <c r="M3" i="22"/>
  <c r="Q3" i="22"/>
  <c r="R3" i="22"/>
  <c r="S3" i="22"/>
  <c r="V3" i="22"/>
  <c r="E68" i="5"/>
  <c r="E87" i="5"/>
  <c r="E267" i="5"/>
  <c r="E82" i="5"/>
  <c r="E113" i="5"/>
  <c r="E24" i="5"/>
  <c r="E20" i="5"/>
  <c r="E16" i="5"/>
  <c r="E15" i="5"/>
  <c r="E17" i="5"/>
  <c r="E294" i="5"/>
  <c r="E317" i="5"/>
  <c r="E295" i="5"/>
  <c r="E201" i="5"/>
  <c r="E139" i="5"/>
  <c r="E165" i="5"/>
  <c r="E209" i="5"/>
  <c r="E107" i="5"/>
  <c r="E75" i="5"/>
  <c r="E138" i="5"/>
  <c r="E261" i="5"/>
  <c r="E7" i="28"/>
  <c r="E27" i="28"/>
  <c r="E19" i="28"/>
  <c r="E13" i="28"/>
  <c r="E24" i="28"/>
  <c r="E28" i="28"/>
  <c r="E6" i="28"/>
  <c r="E25" i="28"/>
  <c r="E10" i="28"/>
  <c r="E12" i="28"/>
  <c r="E18" i="28"/>
  <c r="E9" i="28"/>
  <c r="E15" i="28"/>
  <c r="E22" i="28"/>
  <c r="E21" i="28"/>
  <c r="E16" i="28"/>
  <c r="AE52" i="22" l="1"/>
  <c r="AL16" i="22"/>
  <c r="Z20" i="22"/>
  <c r="Z25" i="22" s="1"/>
  <c r="AC76" i="22"/>
  <c r="AI96" i="22"/>
  <c r="AH12" i="22"/>
  <c r="Z27" i="22"/>
  <c r="AF16" i="22"/>
  <c r="AK150" i="22"/>
  <c r="Y56" i="22"/>
  <c r="AG104" i="22"/>
  <c r="AI100" i="22"/>
  <c r="AM80" i="22"/>
  <c r="AM88" i="22" s="1"/>
  <c r="AE53" i="22"/>
  <c r="AD8" i="22"/>
  <c r="AF25" i="22"/>
  <c r="AH14" i="22"/>
  <c r="X8" i="22"/>
  <c r="AE63" i="22"/>
  <c r="AE93" i="22" s="1"/>
  <c r="AC115" i="22"/>
  <c r="AA73" i="22"/>
  <c r="AC108" i="22"/>
  <c r="AK162" i="22"/>
  <c r="AD9" i="22"/>
  <c r="AF27" i="22"/>
  <c r="AG108" i="22"/>
  <c r="AJ28" i="22"/>
  <c r="AK169" i="22"/>
  <c r="Y57" i="22"/>
  <c r="AC130" i="22"/>
  <c r="AC136" i="22" s="1"/>
  <c r="AL22" i="22"/>
  <c r="AE95" i="22"/>
  <c r="AE96" i="22" s="1"/>
  <c r="AE138" i="22"/>
  <c r="AA74" i="22"/>
  <c r="AF37" i="22"/>
  <c r="AD18" i="22"/>
  <c r="AM93" i="22"/>
  <c r="AI176" i="22"/>
  <c r="AE123" i="22"/>
  <c r="AE150" i="22"/>
  <c r="AL34" i="22"/>
  <c r="AL57" i="22" s="1"/>
  <c r="AL64" i="22" s="1"/>
  <c r="AM191" i="22"/>
  <c r="AM200" i="22" s="1"/>
  <c r="Z31" i="22"/>
  <c r="AC137" i="22"/>
  <c r="AB13" i="22"/>
  <c r="AJ91" i="22"/>
  <c r="AJ121" i="22" s="1"/>
  <c r="AK170" i="22"/>
  <c r="AG226" i="22"/>
  <c r="F32" i="28"/>
  <c r="G7" i="28" s="1"/>
  <c r="I7" i="28" s="1"/>
  <c r="C9" i="5"/>
  <c r="C8" i="5"/>
  <c r="AK157" i="22" l="1"/>
  <c r="AE60" i="22"/>
  <c r="AL19" i="22"/>
  <c r="AH13" i="22"/>
  <c r="AK151" i="22"/>
  <c r="AI143" i="22"/>
  <c r="AD12" i="22"/>
  <c r="AC110" i="22"/>
  <c r="AC118" i="22" s="1"/>
  <c r="AF35" i="22"/>
  <c r="AL23" i="22"/>
  <c r="AH17" i="22"/>
  <c r="X9" i="22"/>
  <c r="AL29" i="22"/>
  <c r="AL30" i="22" s="1"/>
  <c r="AF42" i="22"/>
  <c r="AF56" i="22"/>
  <c r="Z34" i="22"/>
  <c r="Y59" i="22"/>
  <c r="AE68" i="22"/>
  <c r="AE83" i="22"/>
  <c r="X12" i="22"/>
  <c r="AC123" i="22"/>
  <c r="AC125" i="22" s="1"/>
  <c r="AG111" i="22"/>
  <c r="AI197" i="22"/>
  <c r="AD13" i="22"/>
  <c r="AB15" i="22"/>
  <c r="Z33" i="22"/>
  <c r="AJ35" i="22"/>
  <c r="AJ46" i="22" s="1"/>
  <c r="G9" i="28"/>
  <c r="H9" i="28" s="1"/>
  <c r="G10" i="28"/>
  <c r="I10" i="28" s="1"/>
  <c r="AG172" i="22"/>
  <c r="AJ69" i="22"/>
  <c r="AK217" i="22"/>
  <c r="AM98" i="22"/>
  <c r="Y73" i="22"/>
  <c r="Y100" i="22"/>
  <c r="AL38" i="22"/>
  <c r="AB16" i="22"/>
  <c r="AD14" i="22"/>
  <c r="AE99" i="22"/>
  <c r="G19" i="28"/>
  <c r="I19" i="28" s="1"/>
  <c r="G12" i="28"/>
  <c r="H12" i="28" s="1"/>
  <c r="G22" i="28"/>
  <c r="I22" i="28" s="1"/>
  <c r="G13" i="28"/>
  <c r="I13" i="28" s="1"/>
  <c r="G16" i="28"/>
  <c r="I16" i="28" s="1"/>
  <c r="G28" i="28"/>
  <c r="I28" i="28" s="1"/>
  <c r="G18" i="28"/>
  <c r="H18" i="28" s="1"/>
  <c r="G15" i="28"/>
  <c r="H15" i="28" s="1"/>
  <c r="G21" i="28"/>
  <c r="H21" i="28" s="1"/>
  <c r="G27" i="28"/>
  <c r="H27" i="28" s="1"/>
  <c r="G25" i="28"/>
  <c r="I25" i="28" s="1"/>
  <c r="G24" i="28"/>
  <c r="H24" i="28" s="1"/>
  <c r="AA76" i="22"/>
  <c r="AF66" i="22"/>
  <c r="AA145" i="22"/>
  <c r="AC138" i="22"/>
  <c r="AK171" i="22"/>
  <c r="AL58" i="22"/>
  <c r="AI248" i="22"/>
  <c r="Y119" i="22"/>
  <c r="AC153" i="22"/>
  <c r="Z35" i="22"/>
  <c r="AM112" i="22"/>
  <c r="AK313" i="22"/>
  <c r="AE179" i="22"/>
  <c r="AA186" i="22"/>
  <c r="AA204" i="22" s="1"/>
  <c r="AM215" i="22"/>
  <c r="Y151" i="22"/>
  <c r="AL82" i="22"/>
  <c r="AL103" i="22" s="1"/>
  <c r="AL116" i="22" s="1"/>
  <c r="AI285" i="22"/>
  <c r="AB17" i="22"/>
  <c r="AG253" i="22"/>
  <c r="G6" i="28"/>
  <c r="H6" i="28" s="1"/>
  <c r="AK158" i="22" l="1"/>
  <c r="AE89" i="22"/>
  <c r="AL32" i="22"/>
  <c r="AH18" i="22"/>
  <c r="AI144" i="22"/>
  <c r="AI153" i="22" s="1"/>
  <c r="AD15" i="22"/>
  <c r="AI161" i="22"/>
  <c r="AE100" i="22"/>
  <c r="AA80" i="22"/>
  <c r="AK183" i="22"/>
  <c r="AK184" i="22" s="1"/>
  <c r="Y62" i="22"/>
  <c r="AK196" i="22"/>
  <c r="AF48" i="22"/>
  <c r="X10" i="22"/>
  <c r="J28" i="28"/>
  <c r="L28" i="28" s="1"/>
  <c r="J27" i="28"/>
  <c r="AL36" i="22"/>
  <c r="X17" i="22"/>
  <c r="AH19" i="22"/>
  <c r="Y70" i="22"/>
  <c r="AG122" i="22"/>
  <c r="Y75" i="22"/>
  <c r="AK216" i="22"/>
  <c r="AM110" i="22"/>
  <c r="AC126" i="22"/>
  <c r="AI234" i="22"/>
  <c r="AE118" i="22"/>
  <c r="AE125" i="22" s="1"/>
  <c r="AE126" i="22" s="1"/>
  <c r="AE106" i="22"/>
  <c r="AE113" i="22" s="1"/>
  <c r="AJ48" i="22"/>
  <c r="AH23" i="22"/>
  <c r="AD16" i="22"/>
  <c r="AJ75" i="22"/>
  <c r="AG175" i="22"/>
  <c r="AI247" i="22"/>
  <c r="AI271" i="22" s="1"/>
  <c r="Y86" i="22"/>
  <c r="AC142" i="22"/>
  <c r="AC148" i="22" s="1"/>
  <c r="AH26" i="22"/>
  <c r="Y91" i="22"/>
  <c r="AM162" i="22"/>
  <c r="AL44" i="22"/>
  <c r="AL45" i="22" s="1"/>
  <c r="AA95" i="22"/>
  <c r="AB21" i="22"/>
  <c r="J19" i="28"/>
  <c r="J22" i="28"/>
  <c r="J7" i="28"/>
  <c r="J10" i="28"/>
  <c r="J25" i="28"/>
  <c r="J13" i="28"/>
  <c r="J16" i="28"/>
  <c r="J21" i="28"/>
  <c r="AC154" i="22"/>
  <c r="AK218" i="22"/>
  <c r="AK230" i="22" s="1"/>
  <c r="Y136" i="22"/>
  <c r="AE151" i="22"/>
  <c r="Z36" i="22"/>
  <c r="AJ122" i="22"/>
  <c r="AM192" i="22"/>
  <c r="AH32" i="22"/>
  <c r="AF77" i="22"/>
  <c r="D33" i="37"/>
  <c r="AE194" i="22"/>
  <c r="AC246" i="22"/>
  <c r="AC270" i="22" s="1"/>
  <c r="AC286" i="22" s="1"/>
  <c r="AC296" i="22" s="1"/>
  <c r="AJ206" i="22"/>
  <c r="AJ243" i="22" s="1"/>
  <c r="AB25" i="22"/>
  <c r="AL123" i="22"/>
  <c r="AL158" i="22" s="1"/>
  <c r="AA208" i="22"/>
  <c r="AA232" i="22" s="1"/>
  <c r="AA238" i="22" s="1"/>
  <c r="AA244" i="22" s="1"/>
  <c r="Y157" i="22"/>
  <c r="AI308" i="22"/>
  <c r="AM281" i="22"/>
  <c r="AM297" i="22" s="1"/>
  <c r="J6" i="28"/>
  <c r="J18" i="28"/>
  <c r="J15" i="28"/>
  <c r="J24" i="28"/>
  <c r="J12" i="28"/>
  <c r="J9" i="28"/>
  <c r="E330" i="5"/>
  <c r="E238" i="5"/>
  <c r="E164" i="5"/>
  <c r="E323" i="5"/>
  <c r="E351" i="5"/>
  <c r="E325" i="5"/>
  <c r="E136" i="5"/>
  <c r="E61" i="5"/>
  <c r="E135" i="5"/>
  <c r="E65" i="5"/>
  <c r="E230" i="5"/>
  <c r="E175" i="5"/>
  <c r="E84" i="5"/>
  <c r="E121" i="5"/>
  <c r="E193" i="5"/>
  <c r="E194" i="5"/>
  <c r="E195" i="5"/>
  <c r="E310" i="5"/>
  <c r="E86" i="5"/>
  <c r="E172" i="5"/>
  <c r="E205" i="5"/>
  <c r="E25" i="5"/>
  <c r="E30" i="5"/>
  <c r="E263" i="5"/>
  <c r="E371" i="5"/>
  <c r="E96" i="5"/>
  <c r="E106" i="5"/>
  <c r="E168" i="5"/>
  <c r="E186" i="5"/>
  <c r="E248" i="5"/>
  <c r="E348" i="5"/>
  <c r="E22" i="5"/>
  <c r="E71" i="5"/>
  <c r="E148" i="5"/>
  <c r="E105" i="5"/>
  <c r="E300" i="5"/>
  <c r="E309" i="5"/>
  <c r="E370" i="5"/>
  <c r="E211" i="5"/>
  <c r="E249" i="5"/>
  <c r="E275" i="5"/>
  <c r="E353" i="5"/>
  <c r="E379" i="5"/>
  <c r="E387" i="5"/>
  <c r="E50" i="5"/>
  <c r="E81" i="5"/>
  <c r="E173" i="5"/>
  <c r="E338" i="5"/>
  <c r="E123" i="5"/>
  <c r="E273" i="5"/>
  <c r="E324" i="5"/>
  <c r="E349" i="5"/>
  <c r="E360" i="5"/>
  <c r="E180" i="5"/>
  <c r="E189" i="5"/>
  <c r="E143" i="5"/>
  <c r="E179" i="5"/>
  <c r="E283" i="5"/>
  <c r="E259" i="5"/>
  <c r="E306" i="5"/>
  <c r="E198" i="5"/>
  <c r="E100" i="5"/>
  <c r="E192" i="5"/>
  <c r="E329" i="5"/>
  <c r="E141" i="5"/>
  <c r="E288" i="5"/>
  <c r="E362" i="5"/>
  <c r="E282" i="5"/>
  <c r="E170" i="5"/>
  <c r="E313" i="5"/>
  <c r="E367" i="5"/>
  <c r="E54" i="5"/>
  <c r="E118" i="5"/>
  <c r="E260" i="5"/>
  <c r="E279" i="5"/>
  <c r="E281" i="5"/>
  <c r="E332" i="5"/>
  <c r="E18" i="5"/>
  <c r="E21" i="5"/>
  <c r="E131" i="5"/>
  <c r="E174" i="5"/>
  <c r="E254" i="5"/>
  <c r="E258" i="5"/>
  <c r="E331" i="5"/>
  <c r="E356" i="5"/>
  <c r="E374" i="5"/>
  <c r="E19" i="5"/>
  <c r="E48" i="5"/>
  <c r="E111" i="5"/>
  <c r="E176" i="5"/>
  <c r="E150" i="5"/>
  <c r="E41" i="5"/>
  <c r="E340" i="5"/>
  <c r="E342" i="5"/>
  <c r="E274" i="5"/>
  <c r="E108" i="5"/>
  <c r="E38" i="5"/>
  <c r="E191" i="5"/>
  <c r="E57" i="5"/>
  <c r="E318" i="5"/>
  <c r="E366" i="5"/>
  <c r="E225" i="5"/>
  <c r="E271" i="5"/>
  <c r="E155" i="5"/>
  <c r="E319" i="5"/>
  <c r="E167" i="5"/>
  <c r="E327" i="5"/>
  <c r="E316" i="5"/>
  <c r="E62" i="5"/>
  <c r="E216" i="5"/>
  <c r="E63" i="5"/>
  <c r="E321" i="5"/>
  <c r="E159" i="5"/>
  <c r="E184" i="5"/>
  <c r="E336" i="5"/>
  <c r="E388" i="5"/>
  <c r="E278" i="5"/>
  <c r="E241" i="5"/>
  <c r="E129" i="5"/>
  <c r="E272" i="5"/>
  <c r="E185" i="5"/>
  <c r="E196" i="5"/>
  <c r="E49" i="5"/>
  <c r="E383" i="5"/>
  <c r="E110" i="5"/>
  <c r="E153" i="5"/>
  <c r="E390" i="5"/>
  <c r="E389" i="5"/>
  <c r="E376" i="5"/>
  <c r="E36" i="5"/>
  <c r="E114" i="5"/>
  <c r="E314" i="5"/>
  <c r="E104" i="5"/>
  <c r="E171" i="5"/>
  <c r="E190" i="5"/>
  <c r="E97" i="5"/>
  <c r="E385" i="5"/>
  <c r="E149" i="5"/>
  <c r="E142" i="5"/>
  <c r="E226" i="5"/>
  <c r="E132" i="5"/>
  <c r="E28" i="5"/>
  <c r="E67" i="5"/>
  <c r="E213" i="5"/>
  <c r="E146" i="5"/>
  <c r="E337" i="5"/>
  <c r="E233" i="5"/>
  <c r="E266" i="5"/>
  <c r="E42" i="5"/>
  <c r="E160" i="5"/>
  <c r="E14" i="5"/>
  <c r="E44" i="5"/>
  <c r="E270" i="5"/>
  <c r="E326" i="5"/>
  <c r="E40" i="5"/>
  <c r="E363" i="5"/>
  <c r="E188" i="5"/>
  <c r="E51" i="5"/>
  <c r="E37" i="5"/>
  <c r="E47" i="5"/>
  <c r="E95" i="5"/>
  <c r="E358" i="5"/>
  <c r="E218" i="5"/>
  <c r="E26" i="5"/>
  <c r="E221" i="5"/>
  <c r="E384" i="5"/>
  <c r="E53" i="5"/>
  <c r="E154" i="5"/>
  <c r="E91" i="5"/>
  <c r="E231" i="5"/>
  <c r="E245" i="5"/>
  <c r="E59" i="5"/>
  <c r="E206" i="5"/>
  <c r="E23" i="5"/>
  <c r="E130" i="5"/>
  <c r="E72" i="5"/>
  <c r="E355" i="5"/>
  <c r="E352" i="5"/>
  <c r="E120" i="5"/>
  <c r="E137" i="5"/>
  <c r="E251" i="5"/>
  <c r="E144" i="5"/>
  <c r="E35" i="5"/>
  <c r="E222" i="5"/>
  <c r="E365" i="5"/>
  <c r="E341" i="5"/>
  <c r="E247" i="5"/>
  <c r="E199" i="5"/>
  <c r="E152" i="5"/>
  <c r="E101" i="5"/>
  <c r="E203" i="5"/>
  <c r="E234" i="5"/>
  <c r="E299" i="5"/>
  <c r="E240" i="5"/>
  <c r="E343" i="5"/>
  <c r="E83" i="5"/>
  <c r="E244" i="5"/>
  <c r="E127" i="5"/>
  <c r="E122" i="5"/>
  <c r="E290" i="5"/>
  <c r="E308" i="5"/>
  <c r="E77" i="5"/>
  <c r="E99" i="5"/>
  <c r="E322" i="5"/>
  <c r="E297" i="5"/>
  <c r="E289" i="5"/>
  <c r="E311" i="5"/>
  <c r="E102" i="5"/>
  <c r="E156" i="5"/>
  <c r="E45" i="5"/>
  <c r="E128" i="5"/>
  <c r="E140" i="5"/>
  <c r="E158" i="5"/>
  <c r="E181" i="5"/>
  <c r="E315" i="5"/>
  <c r="E250" i="5"/>
  <c r="E229" i="5"/>
  <c r="E255" i="5"/>
  <c r="D13" i="5"/>
  <c r="E13" i="5" s="1"/>
  <c r="E382" i="5"/>
  <c r="E34" i="5"/>
  <c r="E109" i="5"/>
  <c r="E166" i="5"/>
  <c r="E298" i="5"/>
  <c r="E296" i="5"/>
  <c r="E291" i="5"/>
  <c r="E70" i="5"/>
  <c r="E133" i="5"/>
  <c r="E182" i="5"/>
  <c r="E157" i="5"/>
  <c r="E163" i="5"/>
  <c r="E357" i="5"/>
  <c r="E368" i="5"/>
  <c r="E276" i="5"/>
  <c r="E236" i="5"/>
  <c r="E373" i="5"/>
  <c r="E304" i="5"/>
  <c r="E202" i="5"/>
  <c r="E345" i="5"/>
  <c r="E98" i="5"/>
  <c r="E333" i="5"/>
  <c r="E56" i="5"/>
  <c r="E93" i="5"/>
  <c r="E126" i="5"/>
  <c r="E375" i="5"/>
  <c r="E242" i="5"/>
  <c r="E354" i="5"/>
  <c r="E214" i="5"/>
  <c r="E52" i="5"/>
  <c r="E90" i="5"/>
  <c r="E287" i="5"/>
  <c r="E169" i="5"/>
  <c r="E347" i="5"/>
  <c r="E372" i="5"/>
  <c r="E268" i="5"/>
  <c r="E55" i="5"/>
  <c r="E69" i="5"/>
  <c r="E78" i="5"/>
  <c r="E64" i="5"/>
  <c r="E237" i="5"/>
  <c r="E381" i="5"/>
  <c r="E210" i="5"/>
  <c r="E85" i="5"/>
  <c r="E103" i="5"/>
  <c r="E253" i="5"/>
  <c r="E124" i="5"/>
  <c r="E76" i="5"/>
  <c r="E92" i="5"/>
  <c r="E29" i="5"/>
  <c r="E31" i="5"/>
  <c r="E204" i="5"/>
  <c r="E328" i="5"/>
  <c r="E350" i="5"/>
  <c r="E359" i="5"/>
  <c r="E217" i="5"/>
  <c r="E252" i="5"/>
  <c r="E364" i="5"/>
  <c r="E212" i="5"/>
  <c r="E320" i="5"/>
  <c r="E369" i="5"/>
  <c r="E378" i="5"/>
  <c r="E32" i="5"/>
  <c r="E80" i="5"/>
  <c r="E178" i="5"/>
  <c r="E293" i="5"/>
  <c r="E161" i="5"/>
  <c r="E334" i="5"/>
  <c r="E335" i="5"/>
  <c r="E307" i="5"/>
  <c r="E277" i="5"/>
  <c r="E339" i="5"/>
  <c r="A33" i="5"/>
  <c r="A73" i="5"/>
  <c r="A66" i="5"/>
  <c r="A346" i="5"/>
  <c r="A344" i="5"/>
  <c r="A112" i="5"/>
  <c r="A94" i="5"/>
  <c r="A12" i="5"/>
  <c r="A377" i="5"/>
  <c r="A119" i="5"/>
  <c r="A380" i="5"/>
  <c r="A361" i="5"/>
  <c r="A68" i="5"/>
  <c r="A87" i="5"/>
  <c r="A82" i="5"/>
  <c r="A113" i="5"/>
  <c r="A24" i="5"/>
  <c r="A20" i="5"/>
  <c r="A16" i="5"/>
  <c r="A43" i="5"/>
  <c r="A15" i="5"/>
  <c r="A17" i="5"/>
  <c r="A139" i="5"/>
  <c r="A107" i="5"/>
  <c r="A75" i="5"/>
  <c r="A138" i="5"/>
  <c r="A80" i="5"/>
  <c r="A32" i="5"/>
  <c r="A378" i="5"/>
  <c r="A369" i="5"/>
  <c r="A364" i="5"/>
  <c r="A359" i="5"/>
  <c r="A350" i="5"/>
  <c r="A31" i="5"/>
  <c r="A29" i="5"/>
  <c r="A92" i="5"/>
  <c r="A76" i="5"/>
  <c r="A124" i="5"/>
  <c r="A103" i="5"/>
  <c r="A85" i="5"/>
  <c r="A381" i="5"/>
  <c r="A64" i="5"/>
  <c r="A78" i="5"/>
  <c r="A69" i="5"/>
  <c r="A55" i="5"/>
  <c r="A372" i="5"/>
  <c r="A347" i="5"/>
  <c r="A90" i="5"/>
  <c r="A52" i="5"/>
  <c r="A354" i="5"/>
  <c r="A375" i="5"/>
  <c r="A126" i="5"/>
  <c r="A93" i="5"/>
  <c r="A56" i="5"/>
  <c r="A98" i="5"/>
  <c r="A345" i="5"/>
  <c r="A373" i="5"/>
  <c r="A357" i="5"/>
  <c r="A133" i="5"/>
  <c r="A70" i="5"/>
  <c r="A109" i="5"/>
  <c r="A115" i="5"/>
  <c r="A34" i="5"/>
  <c r="A382" i="5"/>
  <c r="A13" i="5"/>
  <c r="A140" i="5"/>
  <c r="A128" i="5"/>
  <c r="A45" i="5"/>
  <c r="A102" i="5"/>
  <c r="A99" i="5"/>
  <c r="A77" i="5"/>
  <c r="A122" i="5"/>
  <c r="A127" i="5"/>
  <c r="A83" i="5"/>
  <c r="A343" i="5"/>
  <c r="A101" i="5"/>
  <c r="A341" i="5"/>
  <c r="A365" i="5"/>
  <c r="A35" i="5"/>
  <c r="A137" i="5"/>
  <c r="A120" i="5"/>
  <c r="A352" i="5"/>
  <c r="A355" i="5"/>
  <c r="A72" i="5"/>
  <c r="A130" i="5"/>
  <c r="A23" i="5"/>
  <c r="A59" i="5"/>
  <c r="A91" i="5"/>
  <c r="A53" i="5"/>
  <c r="A384" i="5"/>
  <c r="A26" i="5"/>
  <c r="A358" i="5"/>
  <c r="A95" i="5"/>
  <c r="A47" i="5"/>
  <c r="A37" i="5"/>
  <c r="A51" i="5"/>
  <c r="A363" i="5"/>
  <c r="A40" i="5"/>
  <c r="A44" i="5"/>
  <c r="A14" i="5"/>
  <c r="A42" i="5"/>
  <c r="A67" i="5"/>
  <c r="A28" i="5"/>
  <c r="A132" i="5"/>
  <c r="A142" i="5"/>
  <c r="A385" i="5"/>
  <c r="A97" i="5"/>
  <c r="A104" i="5"/>
  <c r="A114" i="5"/>
  <c r="A36" i="5"/>
  <c r="A376" i="5"/>
  <c r="A389" i="5"/>
  <c r="A390" i="5"/>
  <c r="A110" i="5"/>
  <c r="A383" i="5"/>
  <c r="A49" i="5"/>
  <c r="A129" i="5"/>
  <c r="A388" i="5"/>
  <c r="A63" i="5"/>
  <c r="A62" i="5"/>
  <c r="A366" i="5"/>
  <c r="A57" i="5"/>
  <c r="A38" i="5"/>
  <c r="A108" i="5"/>
  <c r="A342" i="5"/>
  <c r="A340" i="5"/>
  <c r="A41" i="5"/>
  <c r="A111" i="5"/>
  <c r="A79" i="5"/>
  <c r="A48" i="5"/>
  <c r="A19" i="5"/>
  <c r="A374" i="5"/>
  <c r="A356" i="5"/>
  <c r="A131" i="5"/>
  <c r="A21" i="5"/>
  <c r="A18" i="5"/>
  <c r="A118" i="5"/>
  <c r="A54" i="5"/>
  <c r="A367" i="5"/>
  <c r="A362" i="5"/>
  <c r="A141" i="5"/>
  <c r="A100" i="5"/>
  <c r="A143" i="5"/>
  <c r="A360" i="5"/>
  <c r="A349" i="5"/>
  <c r="A123" i="5"/>
  <c r="A81" i="5"/>
  <c r="A50" i="5"/>
  <c r="A387" i="5"/>
  <c r="A379" i="5"/>
  <c r="A353" i="5"/>
  <c r="A370" i="5"/>
  <c r="A105" i="5"/>
  <c r="A71" i="5"/>
  <c r="A22" i="5"/>
  <c r="A348" i="5"/>
  <c r="A106" i="5"/>
  <c r="A96" i="5"/>
  <c r="A371" i="5"/>
  <c r="A30" i="5"/>
  <c r="A25" i="5"/>
  <c r="A86" i="5"/>
  <c r="A121" i="5"/>
  <c r="A84" i="5"/>
  <c r="A65" i="5"/>
  <c r="A135" i="5"/>
  <c r="A61" i="5"/>
  <c r="A136" i="5"/>
  <c r="A351" i="5"/>
  <c r="K15" i="28" l="1"/>
  <c r="L15" i="28"/>
  <c r="K18" i="28"/>
  <c r="L18" i="28"/>
  <c r="K25" i="28"/>
  <c r="L25" i="28"/>
  <c r="K27" i="28"/>
  <c r="L27" i="28"/>
  <c r="L29" i="28" s="1"/>
  <c r="K10" i="28"/>
  <c r="L10" i="28"/>
  <c r="K13" i="28"/>
  <c r="L13" i="28"/>
  <c r="K22" i="28"/>
  <c r="L22" i="28"/>
  <c r="K9" i="28"/>
  <c r="L9" i="28"/>
  <c r="K19" i="28"/>
  <c r="L19" i="28"/>
  <c r="K12" i="28"/>
  <c r="L12" i="28"/>
  <c r="K21" i="28"/>
  <c r="L21" i="28"/>
  <c r="K24" i="28"/>
  <c r="L24" i="28"/>
  <c r="K16" i="28"/>
  <c r="L16" i="28"/>
  <c r="K7" i="28"/>
  <c r="L7" i="28"/>
  <c r="K6" i="28"/>
  <c r="L6" i="28"/>
  <c r="AK187" i="22"/>
  <c r="AE104" i="22"/>
  <c r="AE129" i="22"/>
  <c r="AA90" i="22"/>
  <c r="AA82" i="22"/>
  <c r="Y69" i="22"/>
  <c r="Y71" i="22" s="1"/>
  <c r="AG125" i="22"/>
  <c r="AG154" i="22" s="1"/>
  <c r="AB26" i="22"/>
  <c r="AI156" i="22"/>
  <c r="AH21" i="22"/>
  <c r="AI162" i="22"/>
  <c r="AI163" i="22" s="1"/>
  <c r="AF58" i="22"/>
  <c r="AI179" i="22"/>
  <c r="AA88" i="22"/>
  <c r="AK203" i="22"/>
  <c r="K28" i="28"/>
  <c r="Y152" i="22"/>
  <c r="Y76" i="22"/>
  <c r="Y81" i="22" s="1"/>
  <c r="AB29" i="22"/>
  <c r="AJ55" i="22"/>
  <c r="AH22" i="22"/>
  <c r="AH24" i="22" s="1"/>
  <c r="AH25" i="22" s="1"/>
  <c r="X11" i="22"/>
  <c r="AJ71" i="22"/>
  <c r="AJ61" i="22"/>
  <c r="AJ66" i="22"/>
  <c r="AJ78" i="22" s="1"/>
  <c r="AL60" i="22"/>
  <c r="Z42" i="22"/>
  <c r="AE109" i="22"/>
  <c r="AE117" i="22" s="1"/>
  <c r="AA162" i="22"/>
  <c r="AG155" i="22"/>
  <c r="AM149" i="22"/>
  <c r="AM169" i="22"/>
  <c r="AM201" i="22" s="1"/>
  <c r="AI204" i="22"/>
  <c r="AC167" i="22"/>
  <c r="AE119" i="22"/>
  <c r="AE145" i="22"/>
  <c r="AC128" i="22"/>
  <c r="AG191" i="22"/>
  <c r="AA105" i="22"/>
  <c r="AD19" i="22"/>
  <c r="AL53" i="22"/>
  <c r="Z37" i="22"/>
  <c r="AJ92" i="22"/>
  <c r="AG203" i="22"/>
  <c r="AK248" i="22"/>
  <c r="Y97" i="22"/>
  <c r="AI277" i="22"/>
  <c r="AI290" i="22" s="1"/>
  <c r="AI299" i="22" s="1"/>
  <c r="AH28" i="22"/>
  <c r="AM157" i="22"/>
  <c r="AM177" i="22" s="1"/>
  <c r="AC222" i="22"/>
  <c r="AC170" i="22"/>
  <c r="AC173" i="22" s="1"/>
  <c r="AL65" i="22"/>
  <c r="AD25" i="22"/>
  <c r="AB40" i="22"/>
  <c r="X19" i="22"/>
  <c r="AA171" i="22"/>
  <c r="AA163" i="22"/>
  <c r="AI309" i="22"/>
  <c r="AL83" i="22"/>
  <c r="AF88" i="22"/>
  <c r="AE160" i="22"/>
  <c r="Y158" i="22"/>
  <c r="AJ127" i="22"/>
  <c r="AH33" i="22"/>
  <c r="AK314" i="22"/>
  <c r="D38" i="37"/>
  <c r="D39" i="37" s="1"/>
  <c r="D41" i="37" s="1"/>
  <c r="D43" i="37" s="1"/>
  <c r="D44" i="37" s="1"/>
  <c r="D45" i="37" s="1"/>
  <c r="D48" i="37" s="1"/>
  <c r="AL165" i="22"/>
  <c r="AL169" i="22" s="1"/>
  <c r="AA288" i="22"/>
  <c r="AA293" i="22" s="1"/>
  <c r="AM306" i="22"/>
  <c r="AC298" i="22"/>
  <c r="L11" i="28" l="1"/>
  <c r="K26" i="28"/>
  <c r="L14" i="28"/>
  <c r="K14" i="28"/>
  <c r="Q27" i="28"/>
  <c r="R27" i="28" s="1"/>
  <c r="L26" i="28"/>
  <c r="L23" i="28"/>
  <c r="K29" i="28"/>
  <c r="Q29" i="28" s="1"/>
  <c r="K20" i="28"/>
  <c r="L20" i="28"/>
  <c r="L17" i="28"/>
  <c r="L8" i="28"/>
  <c r="AJ57" i="22"/>
  <c r="AJ59" i="22"/>
  <c r="AE122" i="22"/>
  <c r="AM150" i="22"/>
  <c r="AA100" i="22"/>
  <c r="Y80" i="22"/>
  <c r="AB37" i="22"/>
  <c r="AB41" i="22" s="1"/>
  <c r="AI169" i="22"/>
  <c r="AI180" i="22"/>
  <c r="AK231" i="22"/>
  <c r="AK204" i="22"/>
  <c r="AK222" i="22" s="1"/>
  <c r="AF65" i="22"/>
  <c r="AF68" i="22" s="1"/>
  <c r="Q28" i="28"/>
  <c r="S28" i="28" s="1"/>
  <c r="AA106" i="22"/>
  <c r="Y82" i="22"/>
  <c r="AM165" i="22"/>
  <c r="Z40" i="22"/>
  <c r="X14" i="22"/>
  <c r="AD20" i="22"/>
  <c r="AD21" i="22"/>
  <c r="AA116" i="22"/>
  <c r="AA137" i="22" s="1"/>
  <c r="Z47" i="22"/>
  <c r="Z43" i="22"/>
  <c r="AE133" i="22"/>
  <c r="AL67" i="22"/>
  <c r="AG163" i="22"/>
  <c r="AG173" i="22"/>
  <c r="AG177" i="22" s="1"/>
  <c r="AI222" i="22"/>
  <c r="AA164" i="22"/>
  <c r="AA172" i="22" s="1"/>
  <c r="AH31" i="22"/>
  <c r="AC139" i="22"/>
  <c r="Y102" i="22"/>
  <c r="AF82" i="22"/>
  <c r="AJ116" i="22"/>
  <c r="AJ95" i="22"/>
  <c r="AL68" i="22"/>
  <c r="AD22" i="22"/>
  <c r="AG217" i="22"/>
  <c r="AG220" i="22" s="1"/>
  <c r="AJ135" i="22"/>
  <c r="AJ133" i="22"/>
  <c r="AH39" i="22"/>
  <c r="K17" i="28"/>
  <c r="K23" i="28"/>
  <c r="Q24" i="28"/>
  <c r="R24" i="28" s="1"/>
  <c r="Q18" i="28"/>
  <c r="R18" i="28" s="1"/>
  <c r="Q25" i="28"/>
  <c r="S25" i="28" s="1"/>
  <c r="Q22" i="28"/>
  <c r="S22" i="28" s="1"/>
  <c r="Q21" i="28"/>
  <c r="R21" i="28" s="1"/>
  <c r="Q15" i="28"/>
  <c r="R15" i="28" s="1"/>
  <c r="Q19" i="28"/>
  <c r="S19" i="28" s="1"/>
  <c r="Q16" i="28"/>
  <c r="S16" i="28" s="1"/>
  <c r="Q13" i="28"/>
  <c r="S13" i="28" s="1"/>
  <c r="K8" i="28"/>
  <c r="Q12" i="28"/>
  <c r="R12" i="28" s="1"/>
  <c r="Q9" i="28"/>
  <c r="R9" i="28" s="1"/>
  <c r="Q10" i="28"/>
  <c r="S10" i="28" s="1"/>
  <c r="Q7" i="28"/>
  <c r="S7" i="28" s="1"/>
  <c r="K11" i="28"/>
  <c r="Q6" i="28"/>
  <c r="R6" i="28" s="1"/>
  <c r="AI311" i="22"/>
  <c r="AI312" i="22" s="1"/>
  <c r="AC225" i="22"/>
  <c r="AD27" i="22"/>
  <c r="AA183" i="22"/>
  <c r="AA187" i="22" s="1"/>
  <c r="Z59" i="22"/>
  <c r="AK315" i="22"/>
  <c r="AJ207" i="22"/>
  <c r="AA312" i="22"/>
  <c r="AH41" i="22"/>
  <c r="AH46" i="22" s="1"/>
  <c r="AH86" i="22" s="1"/>
  <c r="AH90" i="22" s="1"/>
  <c r="AC237" i="22"/>
  <c r="Y192" i="22"/>
  <c r="AM216" i="22"/>
  <c r="AM218" i="22" s="1"/>
  <c r="AC302" i="22"/>
  <c r="AM318" i="22"/>
  <c r="AD40" i="22"/>
  <c r="AE180" i="22"/>
  <c r="AL104" i="22"/>
  <c r="AL111" i="22" s="1"/>
  <c r="AL112" i="22" s="1"/>
  <c r="AF115" i="22"/>
  <c r="AF262" i="22"/>
  <c r="AF267" i="22" s="1"/>
  <c r="AF277" i="22" s="1"/>
  <c r="AL173" i="22"/>
  <c r="AL210" i="22" s="1"/>
  <c r="AL213" i="22" s="1"/>
  <c r="AL222" i="22" s="1"/>
  <c r="AH184" i="22"/>
  <c r="Q26" i="28" l="1"/>
  <c r="T26" i="28" s="1"/>
  <c r="Q20" i="28"/>
  <c r="T20" i="28" s="1"/>
  <c r="AJ64" i="22"/>
  <c r="AJ70" i="22" s="1"/>
  <c r="AE128" i="22"/>
  <c r="X15" i="22"/>
  <c r="AL86" i="22"/>
  <c r="AL100" i="22" s="1"/>
  <c r="AL70" i="22"/>
  <c r="AI203" i="22"/>
  <c r="AI214" i="22" s="1"/>
  <c r="AM233" i="22"/>
  <c r="AM235" i="22" s="1"/>
  <c r="Y87" i="22"/>
  <c r="AF70" i="22"/>
  <c r="AF76" i="22" s="1"/>
  <c r="AF87" i="22" s="1"/>
  <c r="AF71" i="22"/>
  <c r="X18" i="22"/>
  <c r="X20" i="22" s="1"/>
  <c r="AM198" i="22"/>
  <c r="AM166" i="22"/>
  <c r="AM199" i="22" s="1"/>
  <c r="AK246" i="22"/>
  <c r="AK232" i="22"/>
  <c r="AE141" i="22"/>
  <c r="AE136" i="22"/>
  <c r="AE139" i="22" s="1"/>
  <c r="AE140" i="22" s="1"/>
  <c r="AK259" i="22"/>
  <c r="AG171" i="22"/>
  <c r="AJ86" i="22"/>
  <c r="X25" i="22"/>
  <c r="AK305" i="22"/>
  <c r="AK306" i="22" s="1"/>
  <c r="AJ109" i="22"/>
  <c r="AJ96" i="22"/>
  <c r="Z46" i="22"/>
  <c r="Z50" i="22" s="1"/>
  <c r="AH38" i="22"/>
  <c r="AD23" i="22"/>
  <c r="AD24" i="22" s="1"/>
  <c r="AL74" i="22"/>
  <c r="AF85" i="22"/>
  <c r="AA159" i="22"/>
  <c r="AA179" i="22" s="1"/>
  <c r="AA184" i="22" s="1"/>
  <c r="AG185" i="22"/>
  <c r="AG208" i="22" s="1"/>
  <c r="AG227" i="22" s="1"/>
  <c r="AI224" i="22"/>
  <c r="AI230" i="22" s="1"/>
  <c r="AI246" i="22" s="1"/>
  <c r="AI269" i="22" s="1"/>
  <c r="AI223" i="22"/>
  <c r="Y95" i="22"/>
  <c r="T29" i="28"/>
  <c r="Q14" i="28"/>
  <c r="T14" i="28" s="1"/>
  <c r="AG240" i="22"/>
  <c r="AI313" i="22"/>
  <c r="AH64" i="22"/>
  <c r="Y114" i="22"/>
  <c r="AC143" i="22"/>
  <c r="AB42" i="22"/>
  <c r="AB43" i="22" s="1"/>
  <c r="AJ120" i="22"/>
  <c r="AG244" i="22"/>
  <c r="AF136" i="22"/>
  <c r="AF149" i="22" s="1"/>
  <c r="AF137" i="22"/>
  <c r="AF120" i="22"/>
  <c r="AJ154" i="22"/>
  <c r="AJ244" i="22"/>
  <c r="Q17" i="28"/>
  <c r="T17" i="28" s="1"/>
  <c r="Q11" i="28"/>
  <c r="T11" i="28" s="1"/>
  <c r="Q8" i="28"/>
  <c r="T8" i="28" s="1"/>
  <c r="Q23" i="28"/>
  <c r="T23" i="28" s="1"/>
  <c r="U24" i="28"/>
  <c r="U6" i="28"/>
  <c r="U27" i="28"/>
  <c r="U15" i="28"/>
  <c r="U12" i="28"/>
  <c r="U9" i="28"/>
  <c r="U21" i="28"/>
  <c r="U18" i="28"/>
  <c r="AC247" i="22"/>
  <c r="AM236" i="22"/>
  <c r="AM242" i="22" s="1"/>
  <c r="AA205" i="22"/>
  <c r="Z64" i="22"/>
  <c r="AM298" i="22"/>
  <c r="AG284" i="22"/>
  <c r="AB48" i="22"/>
  <c r="AG270" i="22"/>
  <c r="AL233" i="22"/>
  <c r="AL249" i="22" s="1"/>
  <c r="AL261" i="22" s="1"/>
  <c r="AE195" i="22"/>
  <c r="AH100" i="22"/>
  <c r="AB77" i="22"/>
  <c r="AB80" i="22" s="1"/>
  <c r="AB88" i="22" s="1"/>
  <c r="AB96" i="22" s="1"/>
  <c r="AL117" i="22"/>
  <c r="AL122" i="22" s="1"/>
  <c r="AC307" i="22"/>
  <c r="AF280" i="22"/>
  <c r="AH216" i="22"/>
  <c r="Z78" i="22"/>
  <c r="Z94" i="22" s="1"/>
  <c r="AD83" i="22"/>
  <c r="AJ67" i="22" l="1"/>
  <c r="AJ90" i="22" s="1"/>
  <c r="AJ93" i="22" s="1"/>
  <c r="AJ94" i="22" s="1"/>
  <c r="X22" i="22"/>
  <c r="X23" i="22" s="1"/>
  <c r="AM220" i="22"/>
  <c r="AM232" i="22" s="1"/>
  <c r="Z48" i="22"/>
  <c r="AF72" i="22"/>
  <c r="AF79" i="22" s="1"/>
  <c r="AH45" i="22"/>
  <c r="AK247" i="22"/>
  <c r="AK260" i="22" s="1"/>
  <c r="AK316" i="22"/>
  <c r="AE146" i="22"/>
  <c r="AE147" i="22" s="1"/>
  <c r="AJ103" i="22"/>
  <c r="AG236" i="22"/>
  <c r="AG237" i="22" s="1"/>
  <c r="AA190" i="22"/>
  <c r="AK322" i="22"/>
  <c r="AI241" i="22"/>
  <c r="Y99" i="22"/>
  <c r="Y101" i="22" s="1"/>
  <c r="AG178" i="22"/>
  <c r="AG179" i="22" s="1"/>
  <c r="Z52" i="22"/>
  <c r="Z54" i="22" s="1"/>
  <c r="X24" i="22"/>
  <c r="AL88" i="22"/>
  <c r="AL78" i="22"/>
  <c r="AL87" i="22" s="1"/>
  <c r="X27" i="22"/>
  <c r="AH83" i="22"/>
  <c r="AH80" i="22"/>
  <c r="AJ150" i="22"/>
  <c r="AJ123" i="22"/>
  <c r="AF89" i="22"/>
  <c r="AB45" i="22"/>
  <c r="AB47" i="22" s="1"/>
  <c r="AF103" i="22"/>
  <c r="Z65" i="22"/>
  <c r="AF150" i="22"/>
  <c r="AD26" i="22"/>
  <c r="AD32" i="22" s="1"/>
  <c r="Y105" i="22"/>
  <c r="AC145" i="22"/>
  <c r="AG245" i="22"/>
  <c r="AI321" i="22"/>
  <c r="AI286" i="22"/>
  <c r="AI287" i="22" s="1"/>
  <c r="AI288" i="22" s="1"/>
  <c r="AM246" i="22"/>
  <c r="AM244" i="22"/>
  <c r="AA209" i="22"/>
  <c r="AA206" i="22"/>
  <c r="AH87" i="22"/>
  <c r="AC166" i="22"/>
  <c r="AM262" i="22"/>
  <c r="AM264" i="22" s="1"/>
  <c r="AM256" i="22"/>
  <c r="AE233" i="22"/>
  <c r="AE211" i="22"/>
  <c r="Y159" i="22"/>
  <c r="AG251" i="22"/>
  <c r="AG248" i="22"/>
  <c r="X29" i="22"/>
  <c r="AG256" i="22"/>
  <c r="AG259" i="22" s="1"/>
  <c r="AF153" i="22"/>
  <c r="AJ178" i="22"/>
  <c r="U20" i="28"/>
  <c r="U11" i="28"/>
  <c r="U8" i="28"/>
  <c r="U23" i="28"/>
  <c r="U26" i="28"/>
  <c r="U14" i="28"/>
  <c r="U29" i="28"/>
  <c r="U17" i="28"/>
  <c r="Y185" i="22"/>
  <c r="AM307" i="22"/>
  <c r="AM285" i="22"/>
  <c r="AC267" i="22"/>
  <c r="X45" i="22"/>
  <c r="AE238" i="22"/>
  <c r="AE277" i="22"/>
  <c r="AA237" i="22"/>
  <c r="AA239" i="22" s="1"/>
  <c r="Z68" i="22"/>
  <c r="Z69" i="22" s="1"/>
  <c r="Z70" i="22" s="1"/>
  <c r="Z71" i="22" s="1"/>
  <c r="AF255" i="22"/>
  <c r="AG280" i="22"/>
  <c r="AF259" i="22"/>
  <c r="AL273" i="22"/>
  <c r="AL294" i="22" s="1"/>
  <c r="AL124" i="22"/>
  <c r="AL127" i="22" s="1"/>
  <c r="AL132" i="22" s="1"/>
  <c r="AH230" i="22"/>
  <c r="AM322" i="22"/>
  <c r="AG290" i="22"/>
  <c r="AE315" i="22"/>
  <c r="Z112" i="22"/>
  <c r="AH91" i="22"/>
  <c r="AH110" i="22"/>
  <c r="AB49" i="22"/>
  <c r="AB187" i="22"/>
  <c r="Z172" i="22"/>
  <c r="X154" i="22"/>
  <c r="G3" i="4"/>
  <c r="H3" i="4" s="1"/>
  <c r="F3" i="4"/>
  <c r="C7" i="5"/>
  <c r="C6" i="5"/>
  <c r="C5" i="5"/>
  <c r="C4" i="5"/>
  <c r="C3" i="5"/>
  <c r="AK255" i="22" l="1"/>
  <c r="AK258" i="22" s="1"/>
  <c r="AD29" i="22"/>
  <c r="AL91" i="22"/>
  <c r="Z56" i="22"/>
  <c r="Z58" i="22" s="1"/>
  <c r="AI242" i="22"/>
  <c r="AH63" i="22"/>
  <c r="AK317" i="22"/>
  <c r="AK319" i="22"/>
  <c r="AA191" i="22"/>
  <c r="AA194" i="22" s="1"/>
  <c r="AB50" i="22"/>
  <c r="AB51" i="22" s="1"/>
  <c r="AI292" i="22"/>
  <c r="X28" i="22"/>
  <c r="X31" i="22" s="1"/>
  <c r="X32" i="22" s="1"/>
  <c r="AK323" i="22"/>
  <c r="AC157" i="22"/>
  <c r="AC162" i="22" s="1"/>
  <c r="AC151" i="22"/>
  <c r="AC152" i="22" s="1"/>
  <c r="Y112" i="22"/>
  <c r="Y107" i="22"/>
  <c r="AA233" i="22"/>
  <c r="AA212" i="22"/>
  <c r="AG195" i="22"/>
  <c r="AG204" i="22" s="1"/>
  <c r="AE154" i="22"/>
  <c r="Z60" i="22"/>
  <c r="Z67" i="22" s="1"/>
  <c r="AF90" i="22"/>
  <c r="AL115" i="22"/>
  <c r="AJ124" i="22"/>
  <c r="AJ126" i="22" s="1"/>
  <c r="AJ134" i="22" s="1"/>
  <c r="AF114" i="22"/>
  <c r="AJ214" i="22"/>
  <c r="AD30" i="22"/>
  <c r="AI300" i="22"/>
  <c r="AI301" i="22" s="1"/>
  <c r="AD48" i="22"/>
  <c r="AD49" i="22"/>
  <c r="AH94" i="22"/>
  <c r="AJ231" i="22"/>
  <c r="AH84" i="22"/>
  <c r="AC172" i="22"/>
  <c r="AF125" i="22"/>
  <c r="AI318" i="22"/>
  <c r="AM260" i="22"/>
  <c r="AM257" i="22"/>
  <c r="AG265" i="22"/>
  <c r="AM271" i="22"/>
  <c r="Y121" i="22"/>
  <c r="Y126" i="22"/>
  <c r="Y127" i="22" s="1"/>
  <c r="Y128" i="22" s="1"/>
  <c r="AH97" i="22"/>
  <c r="AG254" i="22"/>
  <c r="AG252" i="22"/>
  <c r="AE249" i="22"/>
  <c r="AM299" i="22"/>
  <c r="AM291" i="22"/>
  <c r="AM317" i="22"/>
  <c r="Y160" i="22"/>
  <c r="AC308" i="22"/>
  <c r="AC175" i="22"/>
  <c r="AJ261" i="22"/>
  <c r="AB52" i="22"/>
  <c r="AL144" i="22"/>
  <c r="AL133" i="22"/>
  <c r="AF155" i="22"/>
  <c r="AF156" i="22" s="1"/>
  <c r="AM316" i="22"/>
  <c r="AC276" i="22"/>
  <c r="X50" i="22"/>
  <c r="AD51" i="22"/>
  <c r="AD53" i="22" s="1"/>
  <c r="AA243" i="22"/>
  <c r="AA245" i="22" s="1"/>
  <c r="Z74" i="22"/>
  <c r="X61" i="22"/>
  <c r="AD97" i="22"/>
  <c r="AM323" i="22"/>
  <c r="Y204" i="22"/>
  <c r="Z178" i="22"/>
  <c r="AH120" i="22"/>
  <c r="X71" i="22"/>
  <c r="AE316" i="22"/>
  <c r="AF260" i="22"/>
  <c r="AF289" i="22"/>
  <c r="AB195" i="22"/>
  <c r="AL159" i="22"/>
  <c r="AH101" i="22"/>
  <c r="C1" i="5"/>
  <c r="X2" i="22"/>
  <c r="AK277" i="22" l="1"/>
  <c r="AK279" i="22" s="1"/>
  <c r="AK280" i="22" s="1"/>
  <c r="AD31" i="22"/>
  <c r="AD34" i="22" s="1"/>
  <c r="X30" i="22"/>
  <c r="X33" i="22" s="1"/>
  <c r="AL113" i="22"/>
  <c r="AL114" i="22" s="1"/>
  <c r="AL95" i="22"/>
  <c r="AA193" i="22"/>
  <c r="Y131" i="22"/>
  <c r="AB53" i="22"/>
  <c r="AC189" i="22"/>
  <c r="AC164" i="22"/>
  <c r="AC163" i="22"/>
  <c r="AI274" i="22"/>
  <c r="AK324" i="22"/>
  <c r="AM258" i="22"/>
  <c r="AE214" i="22"/>
  <c r="AE155" i="22"/>
  <c r="AE159" i="22" s="1"/>
  <c r="AE162" i="22" s="1"/>
  <c r="AE167" i="22" s="1"/>
  <c r="AE172" i="22" s="1"/>
  <c r="AG196" i="22"/>
  <c r="AA213" i="22"/>
  <c r="AI296" i="22"/>
  <c r="AI293" i="22"/>
  <c r="Y113" i="22"/>
  <c r="Y120" i="22" s="1"/>
  <c r="AC194" i="22"/>
  <c r="AC195" i="22" s="1"/>
  <c r="AI336" i="22"/>
  <c r="AL135" i="22"/>
  <c r="AL142" i="22" s="1"/>
  <c r="AK332" i="22"/>
  <c r="AE218" i="22"/>
  <c r="AE219" i="22" s="1"/>
  <c r="AC282" i="22"/>
  <c r="AM275" i="22"/>
  <c r="AM276" i="22" s="1"/>
  <c r="AG229" i="22"/>
  <c r="AF91" i="22"/>
  <c r="AD43" i="22"/>
  <c r="AD44" i="22" s="1"/>
  <c r="AD45" i="22" s="1"/>
  <c r="AJ129" i="22"/>
  <c r="AF138" i="22"/>
  <c r="AL152" i="22"/>
  <c r="AL161" i="22" s="1"/>
  <c r="AG255" i="22"/>
  <c r="AG258" i="22" s="1"/>
  <c r="AG262" i="22" s="1"/>
  <c r="AG263" i="22" s="1"/>
  <c r="AH98" i="22"/>
  <c r="AH99" i="22" s="1"/>
  <c r="AM294" i="22"/>
  <c r="AG279" i="22"/>
  <c r="Y168" i="22"/>
  <c r="AA270" i="22"/>
  <c r="AA264" i="22"/>
  <c r="AA269" i="22" s="1"/>
  <c r="AE254" i="22"/>
  <c r="AM302" i="22"/>
  <c r="X40" i="22"/>
  <c r="AF220" i="22"/>
  <c r="AC294" i="22"/>
  <c r="AA289" i="22"/>
  <c r="AA294" i="22" s="1"/>
  <c r="Z75" i="22"/>
  <c r="AF292" i="22"/>
  <c r="AH152" i="22"/>
  <c r="Y218" i="22"/>
  <c r="AB55" i="22"/>
  <c r="AH242" i="22"/>
  <c r="AF263" i="22"/>
  <c r="X89" i="22"/>
  <c r="AL162" i="22"/>
  <c r="AL163" i="22" s="1"/>
  <c r="AH106" i="22"/>
  <c r="Z125" i="22"/>
  <c r="AK310" i="22" l="1"/>
  <c r="AK318" i="22" s="1"/>
  <c r="AD35" i="22"/>
  <c r="AD38" i="22" s="1"/>
  <c r="AD39" i="22" s="1"/>
  <c r="AD50" i="22" s="1"/>
  <c r="AD55" i="22" s="1"/>
  <c r="AL146" i="22"/>
  <c r="X34" i="22"/>
  <c r="X35" i="22" s="1"/>
  <c r="AM261" i="22"/>
  <c r="AM272" i="22" s="1"/>
  <c r="AM273" i="22" s="1"/>
  <c r="AA217" i="22"/>
  <c r="AA249" i="22" s="1"/>
  <c r="AC174" i="22"/>
  <c r="AC185" i="22" s="1"/>
  <c r="Y129" i="22"/>
  <c r="Y135" i="22" s="1"/>
  <c r="AB61" i="22"/>
  <c r="AB62" i="22" s="1"/>
  <c r="AG205" i="22"/>
  <c r="AG206" i="22" s="1"/>
  <c r="AG201" i="22"/>
  <c r="AC321" i="22"/>
  <c r="AI275" i="22"/>
  <c r="AI294" i="22" s="1"/>
  <c r="AI297" i="22" s="1"/>
  <c r="AK333" i="22"/>
  <c r="AG209" i="22"/>
  <c r="AG230" i="22" s="1"/>
  <c r="AI341" i="22"/>
  <c r="AI337" i="22"/>
  <c r="AE215" i="22"/>
  <c r="AE229" i="22" s="1"/>
  <c r="AE237" i="22" s="1"/>
  <c r="AA257" i="22"/>
  <c r="AA250" i="22"/>
  <c r="Y138" i="22"/>
  <c r="Y149" i="22" s="1"/>
  <c r="Y150" i="22" s="1"/>
  <c r="AE244" i="22"/>
  <c r="AA298" i="22"/>
  <c r="AA286" i="22"/>
  <c r="AA277" i="22"/>
  <c r="AG233" i="22"/>
  <c r="X38" i="22"/>
  <c r="X39" i="22" s="1"/>
  <c r="AJ130" i="22"/>
  <c r="AF95" i="22"/>
  <c r="AH105" i="22"/>
  <c r="AB63" i="22"/>
  <c r="AF191" i="22"/>
  <c r="X41" i="22"/>
  <c r="AM311" i="22"/>
  <c r="AM303" i="22"/>
  <c r="Y156" i="22"/>
  <c r="AG276" i="22"/>
  <c r="AG277" i="22" s="1"/>
  <c r="AG278" i="22" s="1"/>
  <c r="AC323" i="22"/>
  <c r="AC206" i="22"/>
  <c r="AG281" i="22"/>
  <c r="AG286" i="22" s="1"/>
  <c r="AB66" i="22"/>
  <c r="AD60" i="22"/>
  <c r="AD62" i="22" s="1"/>
  <c r="AD56" i="22"/>
  <c r="AF201" i="22"/>
  <c r="AG288" i="22"/>
  <c r="AF225" i="22"/>
  <c r="AF222" i="22"/>
  <c r="AD82" i="22"/>
  <c r="AA305" i="22"/>
  <c r="AA313" i="22" s="1"/>
  <c r="Z76" i="22"/>
  <c r="AL166" i="22"/>
  <c r="AL167" i="22" s="1"/>
  <c r="AH245" i="22"/>
  <c r="AF268" i="22"/>
  <c r="Y235" i="22"/>
  <c r="Y219" i="22"/>
  <c r="Z129" i="22"/>
  <c r="X95" i="22"/>
  <c r="X90" i="22"/>
  <c r="AF300" i="22"/>
  <c r="AJ168" i="22" l="1"/>
  <c r="AJ131" i="22"/>
  <c r="AK329" i="22"/>
  <c r="AK344" i="22" s="1"/>
  <c r="X36" i="22"/>
  <c r="X37" i="22" s="1"/>
  <c r="AM282" i="22"/>
  <c r="AC197" i="22"/>
  <c r="AC212" i="22" s="1"/>
  <c r="AI314" i="22"/>
  <c r="AH107" i="22"/>
  <c r="AE247" i="22"/>
  <c r="AE245" i="22"/>
  <c r="AI343" i="22"/>
  <c r="AI342" i="22"/>
  <c r="AJ185" i="22"/>
  <c r="AJ169" i="22"/>
  <c r="AG234" i="22"/>
  <c r="AA262" i="22"/>
  <c r="AA258" i="22"/>
  <c r="AM308" i="22"/>
  <c r="AA295" i="22"/>
  <c r="AK366" i="22"/>
  <c r="AK345" i="22"/>
  <c r="AA337" i="22"/>
  <c r="AG242" i="22"/>
  <c r="AE250" i="22"/>
  <c r="AJ222" i="22"/>
  <c r="AF278" i="22"/>
  <c r="AH108" i="22"/>
  <c r="AH121" i="22" s="1"/>
  <c r="AF96" i="22"/>
  <c r="X46" i="22"/>
  <c r="AF196" i="22"/>
  <c r="AG285" i="22"/>
  <c r="AD57" i="22"/>
  <c r="AD59" i="22" s="1"/>
  <c r="X47" i="22"/>
  <c r="AM309" i="22"/>
  <c r="AM310" i="22" s="1"/>
  <c r="AM313" i="22" s="1"/>
  <c r="AM320" i="22" s="1"/>
  <c r="Y228" i="22"/>
  <c r="Y180" i="22"/>
  <c r="Y170" i="22"/>
  <c r="Y188" i="22"/>
  <c r="Y187" i="22"/>
  <c r="Y193" i="22" s="1"/>
  <c r="Y194" i="22" s="1"/>
  <c r="AC217" i="22"/>
  <c r="AC218" i="22" s="1"/>
  <c r="AB67" i="22"/>
  <c r="AF204" i="22"/>
  <c r="AH153" i="22"/>
  <c r="AH122" i="22"/>
  <c r="AH125" i="22" s="1"/>
  <c r="AD61" i="22"/>
  <c r="AD64" i="22" s="1"/>
  <c r="AF231" i="22"/>
  <c r="X59" i="22"/>
  <c r="Z77" i="22"/>
  <c r="AF284" i="22"/>
  <c r="X96" i="22"/>
  <c r="AH185" i="22"/>
  <c r="AD131" i="22"/>
  <c r="AB74" i="22"/>
  <c r="AF310" i="22"/>
  <c r="Z139" i="22"/>
  <c r="Y251" i="22"/>
  <c r="AL170" i="22"/>
  <c r="AD65" i="22" l="1"/>
  <c r="AK348" i="22"/>
  <c r="AK363" i="22" s="1"/>
  <c r="AK375" i="22" s="1"/>
  <c r="X44" i="22"/>
  <c r="X49" i="22" s="1"/>
  <c r="AM319" i="22"/>
  <c r="Y171" i="22"/>
  <c r="AI315" i="22"/>
  <c r="AI330" i="22" s="1"/>
  <c r="AI331" i="22" s="1"/>
  <c r="AH111" i="22"/>
  <c r="AH115" i="22" s="1"/>
  <c r="AH119" i="22" s="1"/>
  <c r="AE248" i="22"/>
  <c r="AJ186" i="22"/>
  <c r="AJ188" i="22" s="1"/>
  <c r="AJ191" i="22" s="1"/>
  <c r="AM321" i="22"/>
  <c r="AJ315" i="22"/>
  <c r="AE266" i="22"/>
  <c r="AE251" i="22"/>
  <c r="AI344" i="22"/>
  <c r="AG268" i="22"/>
  <c r="AG243" i="22"/>
  <c r="AG246" i="22" s="1"/>
  <c r="AG247" i="22" s="1"/>
  <c r="AA339" i="22"/>
  <c r="AK367" i="22"/>
  <c r="AA263" i="22"/>
  <c r="AG272" i="22"/>
  <c r="Y234" i="22"/>
  <c r="Y182" i="22"/>
  <c r="Y176" i="22"/>
  <c r="Y177" i="22" s="1"/>
  <c r="Z79" i="22"/>
  <c r="AF101" i="22"/>
  <c r="AF99" i="22"/>
  <c r="AD69" i="22"/>
  <c r="AD66" i="22"/>
  <c r="AC221" i="22"/>
  <c r="AC227" i="22" s="1"/>
  <c r="AE278" i="22"/>
  <c r="AE307" i="22" s="1"/>
  <c r="AE308" i="22" s="1"/>
  <c r="Y178" i="22"/>
  <c r="AM324" i="22"/>
  <c r="AH126" i="22"/>
  <c r="AE288" i="22"/>
  <c r="AC231" i="22"/>
  <c r="Y198" i="22"/>
  <c r="AH190" i="22"/>
  <c r="AD76" i="22"/>
  <c r="AF224" i="22"/>
  <c r="AF230" i="22" s="1"/>
  <c r="X60" i="22"/>
  <c r="X62" i="22" s="1"/>
  <c r="AB71" i="22"/>
  <c r="AB69" i="22"/>
  <c r="AF290" i="22"/>
  <c r="AF291" i="22"/>
  <c r="X72" i="22"/>
  <c r="Z82" i="22"/>
  <c r="X99" i="22"/>
  <c r="Y263" i="22"/>
  <c r="Y252" i="22"/>
  <c r="Y253" i="22" s="1"/>
  <c r="AL174" i="22"/>
  <c r="AB76" i="22"/>
  <c r="AH319" i="22"/>
  <c r="AD142" i="22"/>
  <c r="AD133" i="22"/>
  <c r="AH217" i="22"/>
  <c r="AE252" i="22" l="1"/>
  <c r="AE253" i="22" s="1"/>
  <c r="AJ223" i="22"/>
  <c r="AJ224" i="22" s="1"/>
  <c r="AJ238" i="22" s="1"/>
  <c r="AJ241" i="22" s="1"/>
  <c r="AJ263" i="22" s="1"/>
  <c r="AJ308" i="22" s="1"/>
  <c r="X54" i="22"/>
  <c r="X51" i="22"/>
  <c r="X52" i="22" s="1"/>
  <c r="X53" i="22" s="1"/>
  <c r="X57" i="22" s="1"/>
  <c r="AM325" i="22"/>
  <c r="AM342" i="22" s="1"/>
  <c r="AA278" i="22"/>
  <c r="AF108" i="22"/>
  <c r="AF109" i="22" s="1"/>
  <c r="AI345" i="22"/>
  <c r="AH133" i="22"/>
  <c r="AH140" i="22" s="1"/>
  <c r="AH141" i="22" s="1"/>
  <c r="AG269" i="22"/>
  <c r="AG273" i="22"/>
  <c r="AG274" i="22" s="1"/>
  <c r="AG275" i="22" s="1"/>
  <c r="AK376" i="22"/>
  <c r="AK3" i="22" s="1"/>
  <c r="AE267" i="22"/>
  <c r="AE268" i="22" s="1"/>
  <c r="AC236" i="22"/>
  <c r="AC228" i="22"/>
  <c r="AC230" i="22" s="1"/>
  <c r="AA296" i="22"/>
  <c r="AA338" i="22" s="1"/>
  <c r="AA340" i="22" s="1"/>
  <c r="AJ322" i="22"/>
  <c r="AJ316" i="22"/>
  <c r="AI348" i="22"/>
  <c r="AI346" i="22"/>
  <c r="X63" i="22"/>
  <c r="X64" i="22" s="1"/>
  <c r="AG282" i="22"/>
  <c r="AD74" i="22"/>
  <c r="Z83" i="22"/>
  <c r="AD78" i="22"/>
  <c r="AD79" i="22" s="1"/>
  <c r="AD81" i="22" s="1"/>
  <c r="AF112" i="22"/>
  <c r="AF226" i="22"/>
  <c r="AF229" i="22" s="1"/>
  <c r="Y184" i="22"/>
  <c r="Y186" i="22" s="1"/>
  <c r="AE279" i="22"/>
  <c r="AB72" i="22"/>
  <c r="AB73" i="22" s="1"/>
  <c r="AC239" i="22"/>
  <c r="AD84" i="22"/>
  <c r="AF237" i="22"/>
  <c r="AG303" i="22"/>
  <c r="AG304" i="22" s="1"/>
  <c r="AG306" i="22" s="1"/>
  <c r="AG307" i="22" s="1"/>
  <c r="AG308" i="22" s="1"/>
  <c r="AH224" i="22"/>
  <c r="AH223" i="22"/>
  <c r="AL211" i="22"/>
  <c r="AL214" i="22" s="1"/>
  <c r="AL176" i="22"/>
  <c r="AL180" i="22" s="1"/>
  <c r="AD96" i="22"/>
  <c r="AD101" i="22" s="1"/>
  <c r="X80" i="22"/>
  <c r="X81" i="22" s="1"/>
  <c r="X82" i="22" s="1"/>
  <c r="Z90" i="22"/>
  <c r="Z92" i="22" s="1"/>
  <c r="X100" i="22"/>
  <c r="AH231" i="22"/>
  <c r="AD143" i="22"/>
  <c r="Y266" i="22"/>
  <c r="AE272" i="22" l="1"/>
  <c r="AE276" i="22" s="1"/>
  <c r="AE269" i="22"/>
  <c r="AD75" i="22"/>
  <c r="X58" i="22"/>
  <c r="X66" i="22" s="1"/>
  <c r="X68" i="22"/>
  <c r="AA302" i="22"/>
  <c r="AA327" i="22" s="1"/>
  <c r="AA328" i="22" s="1"/>
  <c r="AM3" i="22"/>
  <c r="Z89" i="22"/>
  <c r="Z85" i="22"/>
  <c r="Y189" i="22"/>
  <c r="Y190" i="22" s="1"/>
  <c r="Y195" i="22" s="1"/>
  <c r="AB75" i="22"/>
  <c r="AB78" i="22" s="1"/>
  <c r="AC240" i="22"/>
  <c r="AH142" i="22"/>
  <c r="AH149" i="22" s="1"/>
  <c r="AJ323" i="22"/>
  <c r="AG291" i="22"/>
  <c r="AG283" i="22"/>
  <c r="AE280" i="22"/>
  <c r="AE281" i="22" s="1"/>
  <c r="AE284" i="22" s="1"/>
  <c r="AI352" i="22"/>
  <c r="AI349" i="22"/>
  <c r="X73" i="22"/>
  <c r="X75" i="22" s="1"/>
  <c r="X76" i="22" s="1"/>
  <c r="X77" i="22" s="1"/>
  <c r="X79" i="22" s="1"/>
  <c r="AD77" i="22"/>
  <c r="AB79" i="22"/>
  <c r="AF123" i="22"/>
  <c r="AF242" i="22"/>
  <c r="AF239" i="22"/>
  <c r="AD88" i="22"/>
  <c r="AD91" i="22" s="1"/>
  <c r="AD85" i="22"/>
  <c r="AD86" i="22" s="1"/>
  <c r="AH151" i="22"/>
  <c r="AH150" i="22"/>
  <c r="AD109" i="22"/>
  <c r="Y199" i="22"/>
  <c r="Y201" i="22" s="1"/>
  <c r="Y202" i="22" s="1"/>
  <c r="AE304" i="22"/>
  <c r="AH203" i="22"/>
  <c r="AC241" i="22"/>
  <c r="AL181" i="22"/>
  <c r="AF301" i="22"/>
  <c r="AH226" i="22"/>
  <c r="AH227" i="22" s="1"/>
  <c r="AH228" i="22" s="1"/>
  <c r="AH233" i="22" s="1"/>
  <c r="AH235" i="22" s="1"/>
  <c r="AL223" i="22"/>
  <c r="AL218" i="22"/>
  <c r="X87" i="22"/>
  <c r="Z95" i="22"/>
  <c r="Z97" i="22" s="1"/>
  <c r="D68" i="33"/>
  <c r="D69" i="33" s="1"/>
  <c r="AL274" i="22"/>
  <c r="AD148" i="22"/>
  <c r="X108" i="22"/>
  <c r="X102" i="22"/>
  <c r="Y311" i="22"/>
  <c r="Z163" i="22"/>
  <c r="AJ343" i="22" l="1"/>
  <c r="AJ3" i="22" s="1"/>
  <c r="AE285" i="22"/>
  <c r="AE291" i="22" s="1"/>
  <c r="AE305" i="22" s="1"/>
  <c r="X83" i="22"/>
  <c r="AA3" i="22"/>
  <c r="AF126" i="22"/>
  <c r="AF134" i="22" s="1"/>
  <c r="AF139" i="22" s="1"/>
  <c r="AB81" i="22"/>
  <c r="AB84" i="22" s="1"/>
  <c r="AB85" i="22" s="1"/>
  <c r="AG287" i="22"/>
  <c r="AI360" i="22"/>
  <c r="AI353" i="22"/>
  <c r="AG292" i="22"/>
  <c r="AG293" i="22" s="1"/>
  <c r="AG297" i="22" s="1"/>
  <c r="AH156" i="22"/>
  <c r="AE319" i="22"/>
  <c r="AF141" i="22"/>
  <c r="AF249" i="22"/>
  <c r="AL183" i="22"/>
  <c r="AL226" i="22"/>
  <c r="AD89" i="22"/>
  <c r="AH205" i="22"/>
  <c r="AF251" i="22"/>
  <c r="AF265" i="22" s="1"/>
  <c r="AL190" i="22"/>
  <c r="AD94" i="22"/>
  <c r="AD93" i="22"/>
  <c r="AC245" i="22"/>
  <c r="AC243" i="22"/>
  <c r="Y203" i="22"/>
  <c r="AG312" i="22"/>
  <c r="AG313" i="22" s="1"/>
  <c r="D70" i="33"/>
  <c r="D72" i="33" s="1"/>
  <c r="Y279" i="22"/>
  <c r="AD132" i="22"/>
  <c r="AF279" i="22"/>
  <c r="Z100" i="22"/>
  <c r="Z104" i="22" s="1"/>
  <c r="Z99" i="22"/>
  <c r="AG318" i="22"/>
  <c r="AF319" i="22"/>
  <c r="AL295" i="22"/>
  <c r="AL227" i="22"/>
  <c r="X88" i="22"/>
  <c r="X101" i="22"/>
  <c r="Z126" i="22"/>
  <c r="Z164" i="22"/>
  <c r="Z188" i="22"/>
  <c r="AH243" i="22"/>
  <c r="AD161" i="22"/>
  <c r="Y312" i="22"/>
  <c r="X119" i="22"/>
  <c r="AB89" i="22"/>
  <c r="AB90" i="22" s="1"/>
  <c r="X92" i="22" l="1"/>
  <c r="X93" i="22" s="1"/>
  <c r="X94" i="22" s="1"/>
  <c r="X97" i="22" s="1"/>
  <c r="Z106" i="22"/>
  <c r="Y208" i="22"/>
  <c r="Y209" i="22" s="1"/>
  <c r="AH232" i="22"/>
  <c r="AH246" i="22"/>
  <c r="AE317" i="22"/>
  <c r="AE306" i="22"/>
  <c r="AE309" i="22" s="1"/>
  <c r="AE313" i="22" s="1"/>
  <c r="AH163" i="22"/>
  <c r="AH157" i="22"/>
  <c r="AG299" i="22"/>
  <c r="AG298" i="22"/>
  <c r="AG301" i="22" s="1"/>
  <c r="AG309" i="22" s="1"/>
  <c r="AL186" i="22"/>
  <c r="AL187" i="22" s="1"/>
  <c r="AL188" i="22" s="1"/>
  <c r="AI361" i="22"/>
  <c r="AF142" i="22"/>
  <c r="AF145" i="22" s="1"/>
  <c r="AG302" i="22"/>
  <c r="AG310" i="22" s="1"/>
  <c r="AH197" i="22"/>
  <c r="AH237" i="22" s="1"/>
  <c r="AH248" i="22" s="1"/>
  <c r="AD98" i="22"/>
  <c r="AD102" i="22" s="1"/>
  <c r="AF159" i="22"/>
  <c r="AB92" i="22"/>
  <c r="AF283" i="22"/>
  <c r="AF307" i="22" s="1"/>
  <c r="AF311" i="22" s="1"/>
  <c r="Z108" i="22"/>
  <c r="Z110" i="22" s="1"/>
  <c r="Z111" i="22" s="1"/>
  <c r="AC274" i="22"/>
  <c r="AC250" i="22"/>
  <c r="AC251" i="22" s="1"/>
  <c r="AC252" i="22" s="1"/>
  <c r="D73" i="33"/>
  <c r="AF295" i="22"/>
  <c r="AF296" i="22" s="1"/>
  <c r="AF298" i="22" s="1"/>
  <c r="AL208" i="22"/>
  <c r="AL200" i="22"/>
  <c r="AL202" i="22" s="1"/>
  <c r="X104" i="22"/>
  <c r="X106" i="22" s="1"/>
  <c r="Z130" i="22"/>
  <c r="Z136" i="22" s="1"/>
  <c r="AG320" i="22"/>
  <c r="AH318" i="22"/>
  <c r="AH255" i="22"/>
  <c r="AL250" i="22"/>
  <c r="X107" i="22"/>
  <c r="AB94" i="22"/>
  <c r="Z143" i="22"/>
  <c r="X128" i="22"/>
  <c r="AD208" i="22"/>
  <c r="AH320" i="22"/>
  <c r="AB115" i="22"/>
  <c r="AB108" i="22"/>
  <c r="Z197" i="22"/>
  <c r="X98" i="22" l="1"/>
  <c r="AE320" i="22"/>
  <c r="AE323" i="22" s="1"/>
  <c r="AD105" i="22"/>
  <c r="AL216" i="22"/>
  <c r="AL220" i="22" s="1"/>
  <c r="Z113" i="22"/>
  <c r="Z114" i="22" s="1"/>
  <c r="Y210" i="22"/>
  <c r="AB97" i="22"/>
  <c r="AF314" i="22"/>
  <c r="AF160" i="22"/>
  <c r="AE318" i="22"/>
  <c r="AG314" i="22"/>
  <c r="AG315" i="22" s="1"/>
  <c r="AG316" i="22" s="1"/>
  <c r="AG317" i="22" s="1"/>
  <c r="AG321" i="22" s="1"/>
  <c r="AG322" i="22" s="1"/>
  <c r="AI368" i="22"/>
  <c r="AI362" i="22"/>
  <c r="AH169" i="22"/>
  <c r="AH164" i="22"/>
  <c r="AE340" i="22"/>
  <c r="AL189" i="22"/>
  <c r="AE347" i="22"/>
  <c r="Y232" i="22"/>
  <c r="Y241" i="22"/>
  <c r="Y249" i="22" s="1"/>
  <c r="AC284" i="22"/>
  <c r="AC285" i="22" s="1"/>
  <c r="Z124" i="22"/>
  <c r="Z119" i="22"/>
  <c r="AL224" i="22"/>
  <c r="AF164" i="22"/>
  <c r="X109" i="22"/>
  <c r="AH274" i="22"/>
  <c r="AH256" i="22"/>
  <c r="AL240" i="22"/>
  <c r="AL256" i="22" s="1"/>
  <c r="AD107" i="22"/>
  <c r="AC253" i="22"/>
  <c r="AL243" i="22"/>
  <c r="AH301" i="22"/>
  <c r="AH275" i="22"/>
  <c r="AD187" i="22"/>
  <c r="AD173" i="22"/>
  <c r="AB98" i="22"/>
  <c r="Z138" i="22"/>
  <c r="AL262" i="22"/>
  <c r="AL266" i="22" s="1"/>
  <c r="AL269" i="22" s="1"/>
  <c r="AL283" i="22" s="1"/>
  <c r="AB105" i="22"/>
  <c r="Z146" i="22"/>
  <c r="D44" i="32"/>
  <c r="X146" i="22"/>
  <c r="X129" i="22"/>
  <c r="AD220" i="22"/>
  <c r="AD213" i="22"/>
  <c r="AE325" i="22" l="1"/>
  <c r="AE327" i="22" s="1"/>
  <c r="AE328" i="22" s="1"/>
  <c r="AE324" i="22"/>
  <c r="X110" i="22"/>
  <c r="AL192" i="22"/>
  <c r="AL204" i="22" s="1"/>
  <c r="AL206" i="22" s="1"/>
  <c r="Z121" i="22"/>
  <c r="Z127" i="22" s="1"/>
  <c r="Y225" i="22"/>
  <c r="AG325" i="22"/>
  <c r="AG323" i="22"/>
  <c r="AC254" i="22"/>
  <c r="AC256" i="22" s="1"/>
  <c r="AC259" i="22" s="1"/>
  <c r="AL225" i="22"/>
  <c r="AE329" i="22"/>
  <c r="AE341" i="22" s="1"/>
  <c r="AG326" i="22"/>
  <c r="AG327" i="22" s="1"/>
  <c r="AI369" i="22"/>
  <c r="AI3" i="22" s="1"/>
  <c r="AE342" i="22"/>
  <c r="AG329" i="22"/>
  <c r="Y236" i="22"/>
  <c r="Y233" i="22"/>
  <c r="AH170" i="22"/>
  <c r="AE349" i="22"/>
  <c r="AF165" i="22"/>
  <c r="Z128" i="22"/>
  <c r="Z140" i="22" s="1"/>
  <c r="AC273" i="22"/>
  <c r="AC322" i="22" s="1"/>
  <c r="AC263" i="22"/>
  <c r="AC297" i="22"/>
  <c r="Y239" i="22"/>
  <c r="X118" i="22"/>
  <c r="X122" i="22" s="1"/>
  <c r="X127" i="22" s="1"/>
  <c r="AF174" i="22"/>
  <c r="AD206" i="22"/>
  <c r="AL234" i="22"/>
  <c r="AL235" i="22" s="1"/>
  <c r="AL260" i="22"/>
  <c r="AL320" i="22"/>
  <c r="AL321" i="22" s="1"/>
  <c r="AL323" i="22" s="1"/>
  <c r="AB101" i="22"/>
  <c r="AB104" i="22"/>
  <c r="AH300" i="22"/>
  <c r="AH277" i="22"/>
  <c r="AH289" i="22" s="1"/>
  <c r="AH291" i="22" s="1"/>
  <c r="AD111" i="22"/>
  <c r="X137" i="22"/>
  <c r="AD212" i="22"/>
  <c r="Z157" i="22"/>
  <c r="Z148" i="22"/>
  <c r="AH310" i="22"/>
  <c r="AB106" i="22"/>
  <c r="AB107" i="22" s="1"/>
  <c r="Z179" i="22"/>
  <c r="D45" i="32"/>
  <c r="AD240" i="22"/>
  <c r="AD221" i="22"/>
  <c r="AD229" i="22" s="1"/>
  <c r="X147" i="22"/>
  <c r="AD236" i="22" l="1"/>
  <c r="X141" i="22"/>
  <c r="X114" i="22"/>
  <c r="X112" i="22"/>
  <c r="AL248" i="22"/>
  <c r="AL258" i="22" s="1"/>
  <c r="Y238" i="22"/>
  <c r="Y226" i="22"/>
  <c r="AF166" i="22"/>
  <c r="AF168" i="22" s="1"/>
  <c r="AF171" i="22" s="1"/>
  <c r="AF172" i="22" s="1"/>
  <c r="AB102" i="22"/>
  <c r="AB103" i="22" s="1"/>
  <c r="AB110" i="22" s="1"/>
  <c r="AC261" i="22"/>
  <c r="AC260" i="22"/>
  <c r="AH179" i="22"/>
  <c r="Y237" i="22"/>
  <c r="Y240" i="22" s="1"/>
  <c r="AC265" i="22"/>
  <c r="AC264" i="22"/>
  <c r="AH198" i="22"/>
  <c r="AG346" i="22"/>
  <c r="AG330" i="22"/>
  <c r="AG333" i="22" s="1"/>
  <c r="AG338" i="22" s="1"/>
  <c r="AG340" i="22" s="1"/>
  <c r="Z144" i="22"/>
  <c r="Z141" i="22"/>
  <c r="AE343" i="22"/>
  <c r="AE346" i="22" s="1"/>
  <c r="Y255" i="22"/>
  <c r="X131" i="22"/>
  <c r="AL281" i="22"/>
  <c r="AL289" i="22" s="1"/>
  <c r="Z155" i="22"/>
  <c r="AC280" i="22"/>
  <c r="AF184" i="22"/>
  <c r="AF185" i="22" s="1"/>
  <c r="AF175" i="22"/>
  <c r="Z165" i="22"/>
  <c r="Z173" i="22" s="1"/>
  <c r="Z160" i="22"/>
  <c r="AD118" i="22"/>
  <c r="X155" i="22"/>
  <c r="X151" i="22"/>
  <c r="X153" i="22" s="1"/>
  <c r="D46" i="32"/>
  <c r="X164" i="22"/>
  <c r="X156" i="22"/>
  <c r="AD275" i="22"/>
  <c r="AD241" i="22"/>
  <c r="AD119" i="22" l="1"/>
  <c r="AD124" i="22" s="1"/>
  <c r="X116" i="22"/>
  <c r="X115" i="22"/>
  <c r="Z145" i="22"/>
  <c r="Z152" i="22" s="1"/>
  <c r="Y250" i="22"/>
  <c r="AF187" i="22"/>
  <c r="AF188" i="22" s="1"/>
  <c r="AH188" i="22"/>
  <c r="AH189" i="22" s="1"/>
  <c r="AH181" i="22"/>
  <c r="Z156" i="22"/>
  <c r="AL282" i="22"/>
  <c r="AL290" i="22" s="1"/>
  <c r="AC287" i="22"/>
  <c r="AG347" i="22"/>
  <c r="AG355" i="22" s="1"/>
  <c r="AG357" i="22" s="1"/>
  <c r="AG361" i="22" s="1"/>
  <c r="AE348" i="22"/>
  <c r="AC271" i="22"/>
  <c r="AC266" i="22"/>
  <c r="AF176" i="22"/>
  <c r="AF183" i="22" s="1"/>
  <c r="Y260" i="22"/>
  <c r="Y256" i="22"/>
  <c r="AH238" i="22"/>
  <c r="Y261" i="22"/>
  <c r="AL355" i="22"/>
  <c r="AH312" i="22"/>
  <c r="AC299" i="22"/>
  <c r="AC324" i="22"/>
  <c r="AC325" i="22" s="1"/>
  <c r="AF177" i="22"/>
  <c r="AD139" i="22"/>
  <c r="Z174" i="22"/>
  <c r="AB121" i="22"/>
  <c r="AB112" i="22"/>
  <c r="X160" i="22"/>
  <c r="X161" i="22" s="1"/>
  <c r="AB140" i="22"/>
  <c r="AB141" i="22" s="1"/>
  <c r="Z189" i="22"/>
  <c r="D47" i="32"/>
  <c r="D48" i="32" s="1"/>
  <c r="AD276" i="22"/>
  <c r="X189" i="22"/>
  <c r="Z241" i="22"/>
  <c r="AL286" i="22" l="1"/>
  <c r="AL288" i="22" s="1"/>
  <c r="X120" i="22"/>
  <c r="X132" i="22" s="1"/>
  <c r="X134" i="22" s="1"/>
  <c r="Z177" i="22"/>
  <c r="Y273" i="22"/>
  <c r="Y262" i="22"/>
  <c r="AG362" i="22"/>
  <c r="AG365" i="22" s="1"/>
  <c r="AH200" i="22"/>
  <c r="AE350" i="22"/>
  <c r="AE351" i="22" s="1"/>
  <c r="AE352" i="22" s="1"/>
  <c r="AC272" i="22"/>
  <c r="AE353" i="22"/>
  <c r="AF192" i="22"/>
  <c r="AF178" i="22"/>
  <c r="AC303" i="22"/>
  <c r="Y274" i="22"/>
  <c r="AH249" i="22"/>
  <c r="AG363" i="22"/>
  <c r="Z180" i="22"/>
  <c r="Z181" i="22"/>
  <c r="AL303" i="22"/>
  <c r="AL291" i="22"/>
  <c r="Y296" i="22"/>
  <c r="Y298" i="22" s="1"/>
  <c r="AC310" i="22"/>
  <c r="AH321" i="22"/>
  <c r="AD125" i="22"/>
  <c r="AD130" i="22" s="1"/>
  <c r="AF218" i="22"/>
  <c r="X165" i="22"/>
  <c r="X180" i="22" s="1"/>
  <c r="X181" i="22" s="1"/>
  <c r="AB116" i="22"/>
  <c r="AB124" i="22"/>
  <c r="X182" i="22"/>
  <c r="AB146" i="22"/>
  <c r="Z200" i="22"/>
  <c r="D49" i="32"/>
  <c r="D50" i="32" s="1"/>
  <c r="D51" i="32" s="1"/>
  <c r="C44" i="32"/>
  <c r="AD295" i="22"/>
  <c r="AD288" i="22"/>
  <c r="X190" i="22"/>
  <c r="AL298" i="22" l="1"/>
  <c r="AL299" i="22" s="1"/>
  <c r="AL300" i="22" s="1"/>
  <c r="X138" i="22"/>
  <c r="X148" i="22" s="1"/>
  <c r="X157" i="22" s="1"/>
  <c r="Z182" i="22"/>
  <c r="Y264" i="22"/>
  <c r="AF186" i="22"/>
  <c r="AH210" i="22"/>
  <c r="AL304" i="22"/>
  <c r="AC281" i="22"/>
  <c r="AG369" i="22"/>
  <c r="AG366" i="22"/>
  <c r="AG367" i="22" s="1"/>
  <c r="AH257" i="22"/>
  <c r="AH307" i="22" s="1"/>
  <c r="AD145" i="22"/>
  <c r="AF210" i="22"/>
  <c r="AF193" i="22"/>
  <c r="Y284" i="22"/>
  <c r="Y297" i="22" s="1"/>
  <c r="AL356" i="22"/>
  <c r="Y354" i="22"/>
  <c r="AE367" i="22"/>
  <c r="AE354" i="22"/>
  <c r="AE356" i="22" s="1"/>
  <c r="AE364" i="22" s="1"/>
  <c r="AH364" i="22"/>
  <c r="AC356" i="22"/>
  <c r="X184" i="22"/>
  <c r="AF235" i="22"/>
  <c r="AB117" i="22"/>
  <c r="AB129" i="22"/>
  <c r="AB130" i="22" s="1"/>
  <c r="AB131" i="22" s="1"/>
  <c r="AB128" i="22"/>
  <c r="AD290" i="22"/>
  <c r="Z206" i="22"/>
  <c r="Z202" i="22"/>
  <c r="AB134" i="22"/>
  <c r="D52" i="32"/>
  <c r="D53" i="32"/>
  <c r="C45" i="32"/>
  <c r="C46" i="32" s="1"/>
  <c r="X211" i="22"/>
  <c r="AD296" i="22"/>
  <c r="AD298" i="22" s="1"/>
  <c r="AD300" i="22" s="1"/>
  <c r="Z183" i="22" l="1"/>
  <c r="Z194" i="22" s="1"/>
  <c r="Z198" i="22" s="1"/>
  <c r="AF207" i="22"/>
  <c r="Y293" i="22"/>
  <c r="Y267" i="22"/>
  <c r="AC288" i="22"/>
  <c r="AC289" i="22" s="1"/>
  <c r="AL3" i="22"/>
  <c r="AH212" i="22"/>
  <c r="AH221" i="22" s="1"/>
  <c r="AH236" i="22" s="1"/>
  <c r="AH244" i="22" s="1"/>
  <c r="AE368" i="22"/>
  <c r="AF245" i="22"/>
  <c r="Y370" i="22"/>
  <c r="X191" i="22"/>
  <c r="X185" i="22"/>
  <c r="AH308" i="22"/>
  <c r="AH313" i="22" s="1"/>
  <c r="AD152" i="22"/>
  <c r="AD153" i="22" s="1"/>
  <c r="AD146" i="22"/>
  <c r="AD147" i="22" s="1"/>
  <c r="AD151" i="22" s="1"/>
  <c r="AG371" i="22"/>
  <c r="AG372" i="22" s="1"/>
  <c r="AG370" i="22"/>
  <c r="AC358" i="22"/>
  <c r="Y299" i="22"/>
  <c r="AF217" i="22"/>
  <c r="AF211" i="22"/>
  <c r="AC319" i="22"/>
  <c r="AB132" i="22"/>
  <c r="AF293" i="22"/>
  <c r="X199" i="22"/>
  <c r="X195" i="22"/>
  <c r="X197" i="22" s="1"/>
  <c r="Z207" i="22"/>
  <c r="Z242" i="22"/>
  <c r="Z243" i="22" s="1"/>
  <c r="AD318" i="22"/>
  <c r="D72" i="35"/>
  <c r="Z272" i="22"/>
  <c r="D54" i="32"/>
  <c r="C47" i="32"/>
  <c r="AB175" i="22"/>
  <c r="X214" i="22"/>
  <c r="X212" i="22"/>
  <c r="X213" i="22" s="1"/>
  <c r="AE371" i="22" l="1"/>
  <c r="AF213" i="22"/>
  <c r="AF216" i="22" s="1"/>
  <c r="Z205" i="22"/>
  <c r="Y268" i="22"/>
  <c r="Y270" i="22" s="1"/>
  <c r="AC300" i="22"/>
  <c r="AC295" i="22"/>
  <c r="AH306" i="22"/>
  <c r="AH317" i="22" s="1"/>
  <c r="AC311" i="22"/>
  <c r="AF219" i="22"/>
  <c r="AH322" i="22"/>
  <c r="Y373" i="22"/>
  <c r="AD209" i="22"/>
  <c r="AF302" i="22"/>
  <c r="AF252" i="22"/>
  <c r="AD166" i="22"/>
  <c r="AD154" i="22"/>
  <c r="AD158" i="22" s="1"/>
  <c r="AD160" i="22" s="1"/>
  <c r="Z208" i="22"/>
  <c r="Z209" i="22" s="1"/>
  <c r="X192" i="22"/>
  <c r="AB133" i="22"/>
  <c r="AB136" i="22" s="1"/>
  <c r="AG373" i="22"/>
  <c r="AG376" i="22" s="1"/>
  <c r="Y355" i="22"/>
  <c r="AF330" i="22"/>
  <c r="AD331" i="22"/>
  <c r="X200" i="22"/>
  <c r="Z263" i="22"/>
  <c r="Z268" i="22" s="1"/>
  <c r="Z270" i="22" s="1"/>
  <c r="Z211" i="22"/>
  <c r="Z210" i="22"/>
  <c r="AB152" i="22"/>
  <c r="Z238" i="22"/>
  <c r="AB179" i="22"/>
  <c r="D55" i="32"/>
  <c r="C48" i="32"/>
  <c r="C49" i="32" s="1"/>
  <c r="X234" i="22"/>
  <c r="AB185" i="22"/>
  <c r="AE372" i="22" l="1"/>
  <c r="AE379" i="22" s="1"/>
  <c r="Y283" i="22"/>
  <c r="Y316" i="22" s="1"/>
  <c r="Y339" i="22" s="1"/>
  <c r="Y341" i="22" s="1"/>
  <c r="Y353" i="22" s="1"/>
  <c r="AF236" i="22"/>
  <c r="AF233" i="22"/>
  <c r="AB181" i="22"/>
  <c r="AB137" i="22"/>
  <c r="AB139" i="22" s="1"/>
  <c r="AC304" i="22"/>
  <c r="AC305" i="22" s="1"/>
  <c r="AC309" i="22" s="1"/>
  <c r="AH365" i="22"/>
  <c r="AH336" i="22"/>
  <c r="AD167" i="22"/>
  <c r="AD168" i="22" s="1"/>
  <c r="AG377" i="22"/>
  <c r="AG378" i="22" s="1"/>
  <c r="X201" i="22"/>
  <c r="X202" i="22" s="1"/>
  <c r="X205" i="22" s="1"/>
  <c r="AD171" i="22"/>
  <c r="AG380" i="22"/>
  <c r="AF254" i="22"/>
  <c r="AF256" i="22" s="1"/>
  <c r="AF257" i="22" s="1"/>
  <c r="AF258" i="22" s="1"/>
  <c r="AF269" i="22" s="1"/>
  <c r="AF253" i="22"/>
  <c r="AD286" i="22"/>
  <c r="Y371" i="22"/>
  <c r="Y374" i="22" s="1"/>
  <c r="AF304" i="22"/>
  <c r="AF333" i="22"/>
  <c r="AB142" i="22"/>
  <c r="AB147" i="22" s="1"/>
  <c r="AF335" i="22"/>
  <c r="X207" i="22"/>
  <c r="Z213" i="22"/>
  <c r="AB154" i="22"/>
  <c r="X229" i="22"/>
  <c r="X223" i="22"/>
  <c r="Z305" i="22"/>
  <c r="D56" i="32"/>
  <c r="C50" i="32"/>
  <c r="C51" i="32" s="1"/>
  <c r="AB186" i="22"/>
  <c r="AB188" i="22" s="1"/>
  <c r="X248" i="22"/>
  <c r="AE3" i="22" l="1"/>
  <c r="AC312" i="22"/>
  <c r="AC320" i="22" s="1"/>
  <c r="AC357" i="22" s="1"/>
  <c r="AC359" i="22" s="1"/>
  <c r="AC360" i="22" s="1"/>
  <c r="Y358" i="22"/>
  <c r="Y360" i="22" s="1"/>
  <c r="Y369" i="22" s="1"/>
  <c r="AB143" i="22"/>
  <c r="AB144" i="22" s="1"/>
  <c r="AF246" i="22"/>
  <c r="AF243" i="22"/>
  <c r="AC332" i="22"/>
  <c r="AH370" i="22"/>
  <c r="AH381" i="22" s="1"/>
  <c r="AD172" i="22"/>
  <c r="AG379" i="22"/>
  <c r="AF270" i="22"/>
  <c r="Z214" i="22"/>
  <c r="AF357" i="22"/>
  <c r="X215" i="22"/>
  <c r="X208" i="22"/>
  <c r="AB148" i="22"/>
  <c r="AB158" i="22" s="1"/>
  <c r="X230" i="22"/>
  <c r="Z216" i="22"/>
  <c r="Z234" i="22"/>
  <c r="AB163" i="22"/>
  <c r="AB196" i="22"/>
  <c r="D57" i="32"/>
  <c r="C52" i="32"/>
  <c r="C53" i="32" s="1"/>
  <c r="C69" i="33"/>
  <c r="AB197" i="22"/>
  <c r="X250" i="22"/>
  <c r="X249" i="22"/>
  <c r="AB201" i="22"/>
  <c r="C68" i="33" l="1"/>
  <c r="AC326" i="22"/>
  <c r="AC334" i="22" s="1"/>
  <c r="AC351" i="22" s="1"/>
  <c r="AD197" i="22"/>
  <c r="AD210" i="22" s="1"/>
  <c r="AD175" i="22"/>
  <c r="Z215" i="22"/>
  <c r="Y378" i="22"/>
  <c r="Y380" i="22" s="1"/>
  <c r="AF281" i="22"/>
  <c r="AH3" i="22"/>
  <c r="X216" i="22"/>
  <c r="AD287" i="22"/>
  <c r="AD332" i="22" s="1"/>
  <c r="AG381" i="22"/>
  <c r="Z217" i="22"/>
  <c r="X240" i="22"/>
  <c r="AB149" i="22"/>
  <c r="AF363" i="22"/>
  <c r="AF294" i="22"/>
  <c r="AB160" i="22"/>
  <c r="Z220" i="22"/>
  <c r="Z221" i="22" s="1"/>
  <c r="AB167" i="22"/>
  <c r="AB165" i="22"/>
  <c r="C70" i="33"/>
  <c r="C71" i="33" s="1"/>
  <c r="C72" i="33" s="1"/>
  <c r="D58" i="32"/>
  <c r="C54" i="32"/>
  <c r="X260" i="22"/>
  <c r="X251" i="22"/>
  <c r="AD181" i="22" l="1"/>
  <c r="AC372" i="22"/>
  <c r="AC374" i="22" s="1"/>
  <c r="X259" i="22"/>
  <c r="X231" i="22"/>
  <c r="X225" i="22"/>
  <c r="Y3" i="22"/>
  <c r="AB155" i="22"/>
  <c r="AB157" i="22" s="1"/>
  <c r="AG3" i="22"/>
  <c r="AB159" i="22"/>
  <c r="X243" i="22"/>
  <c r="X241" i="22"/>
  <c r="Z225" i="22"/>
  <c r="Z222" i="22"/>
  <c r="AF303" i="22"/>
  <c r="AF305" i="22" s="1"/>
  <c r="AB151" i="22"/>
  <c r="AB172" i="22"/>
  <c r="Z253" i="22"/>
  <c r="AB184" i="22"/>
  <c r="D59" i="32"/>
  <c r="C55" i="32"/>
  <c r="X264" i="22"/>
  <c r="X261" i="22"/>
  <c r="AD207" i="22" l="1"/>
  <c r="AD254" i="22" s="1"/>
  <c r="AD196" i="22"/>
  <c r="AC3" i="22"/>
  <c r="X226" i="22"/>
  <c r="X235" i="22" s="1"/>
  <c r="X239" i="22" s="1"/>
  <c r="X242" i="22" s="1"/>
  <c r="AF331" i="22"/>
  <c r="AF313" i="22"/>
  <c r="AB161" i="22"/>
  <c r="AB164" i="22" s="1"/>
  <c r="AB168" i="22" s="1"/>
  <c r="AB169" i="22" s="1"/>
  <c r="AB170" i="22" s="1"/>
  <c r="X244" i="22"/>
  <c r="X262" i="22" s="1"/>
  <c r="AB174" i="22"/>
  <c r="Z258" i="22"/>
  <c r="Z228" i="22"/>
  <c r="Z226" i="22"/>
  <c r="AF334" i="22"/>
  <c r="AF336" i="22" s="1"/>
  <c r="AF358" i="22" s="1"/>
  <c r="AB182" i="22"/>
  <c r="AB189" i="22" s="1"/>
  <c r="Z294" i="22"/>
  <c r="AB221" i="22"/>
  <c r="AB208" i="22"/>
  <c r="D60" i="32"/>
  <c r="D61" i="32" s="1"/>
  <c r="C56" i="32"/>
  <c r="AB240" i="22"/>
  <c r="X291" i="22"/>
  <c r="X265" i="22"/>
  <c r="AD211" i="22" l="1"/>
  <c r="AD219" i="22" s="1"/>
  <c r="AD234" i="22" s="1"/>
  <c r="AF332" i="22"/>
  <c r="AF359" i="22" s="1"/>
  <c r="X257" i="22"/>
  <c r="AB173" i="22"/>
  <c r="AB176" i="22" s="1"/>
  <c r="Z278" i="22"/>
  <c r="AF364" i="22"/>
  <c r="Z229" i="22"/>
  <c r="AB183" i="22"/>
  <c r="AB190" i="22" s="1"/>
  <c r="AB200" i="22" s="1"/>
  <c r="Z379" i="22"/>
  <c r="X280" i="22"/>
  <c r="X268" i="22"/>
  <c r="X270" i="22" s="1"/>
  <c r="AB215" i="22"/>
  <c r="AB258" i="22"/>
  <c r="AB235" i="22"/>
  <c r="AB222" i="22"/>
  <c r="D62" i="32"/>
  <c r="C71" i="30"/>
  <c r="C70" i="30"/>
  <c r="C57" i="32"/>
  <c r="C73" i="30"/>
  <c r="C72" i="30"/>
  <c r="C74" i="30"/>
  <c r="X304" i="22"/>
  <c r="X292" i="22"/>
  <c r="X293" i="22" s="1"/>
  <c r="AB274" i="22"/>
  <c r="AB266" i="22"/>
  <c r="AD266" i="22" l="1"/>
  <c r="AD278" i="22" s="1"/>
  <c r="AD292" i="22" s="1"/>
  <c r="AD311" i="22" s="1"/>
  <c r="Z232" i="22"/>
  <c r="Z231" i="22"/>
  <c r="AF3" i="22"/>
  <c r="AB178" i="22"/>
  <c r="AB180" i="22" s="1"/>
  <c r="Z254" i="22"/>
  <c r="Z259" i="22" s="1"/>
  <c r="AB203" i="22"/>
  <c r="AB204" i="22" s="1"/>
  <c r="Z285" i="22"/>
  <c r="AB206" i="22"/>
  <c r="AB232" i="22"/>
  <c r="AB228" i="22"/>
  <c r="X283" i="22"/>
  <c r="X284" i="22" s="1"/>
  <c r="X282" i="22"/>
  <c r="AB246" i="22"/>
  <c r="D63" i="32"/>
  <c r="D64" i="32" s="1"/>
  <c r="D65" i="32" s="1"/>
  <c r="C58" i="32"/>
  <c r="C59" i="32" s="1"/>
  <c r="C60" i="32" s="1"/>
  <c r="AB299" i="22"/>
  <c r="AB275" i="22"/>
  <c r="X305" i="22"/>
  <c r="X306" i="22" s="1"/>
  <c r="AD3" i="22" l="1"/>
  <c r="Z251" i="22"/>
  <c r="Z271" i="22" s="1"/>
  <c r="Z279" i="22"/>
  <c r="AB198" i="22"/>
  <c r="AB207" i="22"/>
  <c r="Z286" i="22"/>
  <c r="AB257" i="22"/>
  <c r="X314" i="22"/>
  <c r="X308" i="22"/>
  <c r="X309" i="22" s="1"/>
  <c r="AB211" i="22"/>
  <c r="AB262" i="22"/>
  <c r="D66" i="32"/>
  <c r="D67" i="32" s="1"/>
  <c r="C61" i="32"/>
  <c r="C62" i="32" s="1"/>
  <c r="AB303" i="22"/>
  <c r="Z295" i="22" l="1"/>
  <c r="Z293" i="22"/>
  <c r="AB199" i="22"/>
  <c r="Z380" i="22"/>
  <c r="X338" i="22"/>
  <c r="AB212" i="22"/>
  <c r="D68" i="32"/>
  <c r="D69" i="32" s="1"/>
  <c r="D70" i="32" s="1"/>
  <c r="D71" i="32" s="1"/>
  <c r="D72" i="32" s="1"/>
  <c r="D73" i="32" s="1"/>
  <c r="D74" i="32" s="1"/>
  <c r="D75" i="32" s="1"/>
  <c r="D76" i="32" s="1"/>
  <c r="D77" i="32" s="1"/>
  <c r="C63" i="32"/>
  <c r="C64" i="32" s="1"/>
  <c r="C65" i="32" s="1"/>
  <c r="AB324" i="22"/>
  <c r="AB304" i="22"/>
  <c r="Z303" i="22" l="1"/>
  <c r="Z337" i="22" s="1"/>
  <c r="AB202" i="22"/>
  <c r="X339" i="22"/>
  <c r="AB214" i="22"/>
  <c r="AB287" i="22"/>
  <c r="AB289" i="22" s="1"/>
  <c r="C66" i="32"/>
  <c r="C67" i="32" s="1"/>
  <c r="C68" i="32" s="1"/>
  <c r="AB325" i="22"/>
  <c r="AB218" i="22" l="1"/>
  <c r="X349" i="22"/>
  <c r="X3" i="22" s="1"/>
  <c r="Z3" i="22"/>
  <c r="AB219" i="22"/>
  <c r="AB294" i="22"/>
  <c r="C69" i="32"/>
  <c r="C70" i="32" s="1"/>
  <c r="C71" i="32" s="1"/>
  <c r="C72" i="32" s="1"/>
  <c r="AB226" i="22" l="1"/>
  <c r="AB220" i="22"/>
  <c r="AB254" i="22"/>
  <c r="C73" i="32"/>
  <c r="C74" i="32" s="1"/>
  <c r="C75" i="32" s="1"/>
  <c r="C76" i="32" s="1"/>
  <c r="C77" i="32" s="1"/>
  <c r="C78" i="32" s="1"/>
  <c r="C79" i="32" s="1"/>
  <c r="AB224" i="22" l="1"/>
  <c r="AB238" i="22"/>
  <c r="AB227" i="22"/>
  <c r="AB264" i="22"/>
  <c r="AB239" i="22" l="1"/>
  <c r="AB270" i="22"/>
  <c r="U7" i="28"/>
  <c r="U28" i="28"/>
  <c r="U22" i="28"/>
  <c r="U13" i="28"/>
  <c r="U16" i="28"/>
  <c r="U10" i="28"/>
  <c r="U25" i="28"/>
  <c r="U19" i="28"/>
  <c r="C48" i="38"/>
  <c r="D47" i="38"/>
  <c r="C44" i="38"/>
  <c r="C43" i="38"/>
  <c r="D42" i="38"/>
  <c r="C41" i="38"/>
  <c r="D40" i="38"/>
  <c r="C39" i="38"/>
  <c r="C36" i="38"/>
  <c r="D35" i="38"/>
  <c r="D33" i="38"/>
  <c r="AB245" i="22" l="1"/>
  <c r="AB255" i="22"/>
  <c r="AB334" i="22"/>
  <c r="C45" i="38"/>
  <c r="D48" i="38"/>
  <c r="D43" i="38"/>
  <c r="D44" i="38" s="1"/>
  <c r="D45" i="38" s="1"/>
  <c r="C33" i="38"/>
  <c r="C35" i="38" s="1"/>
  <c r="D41" i="38"/>
  <c r="B70" i="30"/>
  <c r="B71" i="30" s="1"/>
  <c r="B72" i="30" s="1"/>
  <c r="B73" i="30" s="1"/>
  <c r="B74" i="30" s="1"/>
  <c r="B48" i="36"/>
  <c r="B49" i="36" s="1"/>
  <c r="B50" i="36" s="1"/>
  <c r="D34" i="38"/>
  <c r="D36" i="38" s="1"/>
  <c r="C34" i="38"/>
  <c r="B67" i="35"/>
  <c r="B68" i="35" s="1"/>
  <c r="B69" i="35" s="1"/>
  <c r="B70" i="35" s="1"/>
  <c r="B71" i="35" s="1"/>
  <c r="B72" i="35" s="1"/>
  <c r="B33" i="38"/>
  <c r="B34" i="38" s="1"/>
  <c r="B35" i="38" s="1"/>
  <c r="B36" i="38" s="1"/>
  <c r="B37" i="38" s="1"/>
  <c r="B38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D37" i="38"/>
  <c r="C37" i="38"/>
  <c r="C40" i="38" s="1"/>
  <c r="C42" i="38" s="1"/>
  <c r="B44" i="32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B61" i="32" s="1"/>
  <c r="B62" i="32" s="1"/>
  <c r="B63" i="32" s="1"/>
  <c r="B64" i="32" s="1"/>
  <c r="B65" i="32" s="1"/>
  <c r="B66" i="32" s="1"/>
  <c r="B67" i="32" s="1"/>
  <c r="B68" i="32" s="1"/>
  <c r="B69" i="32" s="1"/>
  <c r="B70" i="32" s="1"/>
  <c r="B71" i="32" s="1"/>
  <c r="B72" i="32" s="1"/>
  <c r="B73" i="32" s="1"/>
  <c r="B74" i="32" s="1"/>
  <c r="B75" i="32" s="1"/>
  <c r="B76" i="32" s="1"/>
  <c r="B77" i="32" s="1"/>
  <c r="B78" i="32" s="1"/>
  <c r="B79" i="32" s="1"/>
  <c r="B32" i="37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B44" i="37" s="1"/>
  <c r="B45" i="37" s="1"/>
  <c r="B46" i="37" s="1"/>
  <c r="B47" i="37" s="1"/>
  <c r="B48" i="37" s="1"/>
  <c r="B49" i="37" s="1"/>
  <c r="B50" i="37" s="1"/>
  <c r="C38" i="38"/>
  <c r="D38" i="38"/>
  <c r="D39" i="38" s="1"/>
  <c r="D46" i="38"/>
  <c r="C46" i="38"/>
  <c r="C47" i="38" s="1"/>
  <c r="C49" i="38" s="1"/>
  <c r="C50" i="38" s="1"/>
  <c r="B68" i="33"/>
  <c r="B69" i="33" s="1"/>
  <c r="B70" i="33" s="1"/>
  <c r="B71" i="33" s="1"/>
  <c r="B72" i="33" s="1"/>
  <c r="B73" i="33" s="1"/>
  <c r="AB265" i="22" l="1"/>
  <c r="AB267" i="22" s="1"/>
  <c r="AB276" i="22" s="1"/>
  <c r="AB374" i="22"/>
  <c r="AB271" i="22"/>
  <c r="AB284" i="22"/>
  <c r="AB277" i="22"/>
  <c r="AB300" i="22" l="1"/>
  <c r="AB285" i="22"/>
  <c r="AB290" i="22" s="1"/>
  <c r="AB296" i="22" s="1"/>
  <c r="AB301" i="22" l="1"/>
  <c r="AB307" i="22" l="1"/>
  <c r="AB335" i="22" s="1"/>
  <c r="C32" i="37"/>
  <c r="C34" i="37" s="1"/>
  <c r="C36" i="37" s="1"/>
  <c r="C37" i="37" s="1"/>
  <c r="C40" i="37" s="1"/>
  <c r="C42" i="37" s="1"/>
  <c r="C46" i="37" s="1"/>
  <c r="C47" i="37" s="1"/>
  <c r="C49" i="37" s="1"/>
  <c r="C50" i="37" s="1"/>
  <c r="AB375" i="22" l="1"/>
  <c r="AB373" i="22"/>
  <c r="AB3" i="22" s="1"/>
  <c r="C49" i="36" l="1"/>
  <c r="C50" i="36" s="1"/>
  <c r="D35" i="37"/>
  <c r="D70" i="30"/>
  <c r="D71" i="30" s="1"/>
  <c r="D72" i="30" s="1"/>
  <c r="D73" i="30" s="1"/>
  <c r="D48" i="36" l="1"/>
  <c r="D67" i="35" l="1"/>
  <c r="D68" i="35" s="1"/>
  <c r="D69" i="35" s="1"/>
  <c r="D70" i="35" s="1"/>
  <c r="D71" i="35" s="1"/>
  <c r="H6" i="39"/>
  <c r="I6" i="39" s="1"/>
  <c r="D6" i="39"/>
  <c r="E6" i="39" s="1"/>
  <c r="C6" i="39" s="1"/>
  <c r="B9" i="22" s="1"/>
  <c r="N6" i="39" l="1"/>
  <c r="O6" i="39" s="1"/>
  <c r="Q6" i="39"/>
  <c r="S6" i="39" s="1"/>
  <c r="I7" i="39"/>
</calcChain>
</file>

<file path=xl/sharedStrings.xml><?xml version="1.0" encoding="utf-8"?>
<sst xmlns="http://schemas.openxmlformats.org/spreadsheetml/2006/main" count="3362" uniqueCount="820">
  <si>
    <t>C&amp;C</t>
  </si>
  <si>
    <t>CTC</t>
  </si>
  <si>
    <t>Ely</t>
  </si>
  <si>
    <t>HRC</t>
  </si>
  <si>
    <t>NJ</t>
  </si>
  <si>
    <t>SS</t>
  </si>
  <si>
    <t>Position</t>
  </si>
  <si>
    <t>Time</t>
  </si>
  <si>
    <t>Name</t>
  </si>
  <si>
    <t>Gender</t>
  </si>
  <si>
    <t>Club</t>
  </si>
  <si>
    <t>Club-Gender</t>
  </si>
  <si>
    <t>M</t>
  </si>
  <si>
    <t>F</t>
  </si>
  <si>
    <t>Pos</t>
  </si>
  <si>
    <t>Est Time</t>
  </si>
  <si>
    <t>DeDup</t>
  </si>
  <si>
    <t>Numbers</t>
  </si>
  <si>
    <t>TOTAL</t>
  </si>
  <si>
    <t>Number</t>
  </si>
  <si>
    <t>CLUB</t>
  </si>
  <si>
    <t>CAT</t>
  </si>
  <si>
    <t>POINTS</t>
  </si>
  <si>
    <t>LESS TOTAL RUNNERS</t>
  </si>
  <si>
    <t>FINAL SCORE</t>
  </si>
  <si>
    <t>SCORE</t>
  </si>
  <si>
    <t>MALE</t>
  </si>
  <si>
    <t>FEMALE</t>
  </si>
  <si>
    <t>COMBINED</t>
  </si>
  <si>
    <t>ELY</t>
  </si>
  <si>
    <t>Watch 1</t>
  </si>
  <si>
    <t>Watch 2</t>
  </si>
  <si>
    <t>FS-M</t>
  </si>
  <si>
    <t>FS-F</t>
  </si>
  <si>
    <t>S-M</t>
  </si>
  <si>
    <t>S-F</t>
  </si>
  <si>
    <t>S-C</t>
  </si>
  <si>
    <t>Offset</t>
  </si>
  <si>
    <t>RAWlookup</t>
  </si>
  <si>
    <t>Royston Runners</t>
  </si>
  <si>
    <t>HI</t>
  </si>
  <si>
    <t>RR</t>
  </si>
  <si>
    <t>KH?</t>
  </si>
  <si>
    <t>?</t>
  </si>
  <si>
    <t>Race Points (inc Guests)</t>
  </si>
  <si>
    <t>Seq Check</t>
  </si>
  <si>
    <t>Club Check</t>
  </si>
  <si>
    <t>Gen-Pos</t>
  </si>
  <si>
    <t>RACE POS</t>
  </si>
  <si>
    <t>LEAGUE POS</t>
  </si>
  <si>
    <t>Cambridge &amp; Coleridge AC</t>
  </si>
  <si>
    <t>Cambridge Triathlon Club</t>
  </si>
  <si>
    <t>Ely Runners</t>
  </si>
  <si>
    <t>Histon &amp; Impington Runners</t>
  </si>
  <si>
    <t>Haverhill Running Club</t>
  </si>
  <si>
    <t>Newmarket Joggers</t>
  </si>
  <si>
    <t>Saffron Striders Running Club</t>
  </si>
  <si>
    <t>L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</si>
  <si>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</si>
  <si>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</si>
  <si>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</si>
  <si>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</si>
  <si>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</si>
  <si>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</si>
  <si>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</si>
  <si>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</si>
  <si>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</si>
  <si>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</si>
  <si>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KHResults</t>
  </si>
  <si>
    <t>CheckClub</t>
  </si>
  <si>
    <t xml:space="preserve"> </t>
  </si>
  <si>
    <t>CAC</t>
  </si>
  <si>
    <t>H</t>
  </si>
  <si>
    <t>No. Runners</t>
  </si>
  <si>
    <t>% Runners</t>
  </si>
  <si>
    <t>I</t>
  </si>
  <si>
    <t>J</t>
  </si>
  <si>
    <t>K</t>
  </si>
  <si>
    <t xml:space="preserve"> Male Total</t>
  </si>
  <si>
    <t xml:space="preserve"> Female Total</t>
  </si>
  <si>
    <t>Club Pos</t>
  </si>
  <si>
    <t>Overall Pos</t>
  </si>
  <si>
    <t>Overall Gen-Pos</t>
  </si>
  <si>
    <t>Club M Pos</t>
  </si>
  <si>
    <t>Club F Pos</t>
  </si>
  <si>
    <t>CTCHI</t>
  </si>
  <si>
    <t>Timecheck</t>
  </si>
  <si>
    <t>Intra-club Race Positions</t>
  </si>
  <si>
    <t xml:space="preserve"> G12:G3H226</t>
  </si>
  <si>
    <t>David Raimondo</t>
  </si>
  <si>
    <t>Tim McMahon</t>
  </si>
  <si>
    <t>Alan Jones</t>
  </si>
  <si>
    <t>Marco Arcidiacono</t>
  </si>
  <si>
    <t>Neil Halls</t>
  </si>
  <si>
    <t>Hannah Parsons</t>
  </si>
  <si>
    <t>Sarah Kinston</t>
  </si>
  <si>
    <t>Joey Bendall</t>
  </si>
  <si>
    <t>Andy Fryatt</t>
  </si>
  <si>
    <t>Neville Clarke</t>
  </si>
  <si>
    <t>Brian Munns</t>
  </si>
  <si>
    <t>Robert Hawkins</t>
  </si>
  <si>
    <t>Jim Withers</t>
  </si>
  <si>
    <t>Mary Ann Tuli</t>
  </si>
  <si>
    <t>Rachel Darvill</t>
  </si>
  <si>
    <t>Cheryl Trundle</t>
  </si>
  <si>
    <t>Hayley Wilson</t>
  </si>
  <si>
    <t>Grace Judge</t>
  </si>
  <si>
    <t>Louise Harris</t>
  </si>
  <si>
    <t>Mark Novels</t>
  </si>
  <si>
    <t>Ray Mooney</t>
  </si>
  <si>
    <t>Mark Phillips</t>
  </si>
  <si>
    <t>Barry Osborne</t>
  </si>
  <si>
    <t>Charlotte Diggins</t>
  </si>
  <si>
    <t>Iain Rogers</t>
  </si>
  <si>
    <t>Elke Hausler</t>
  </si>
  <si>
    <t>Ruth Eberhardt</t>
  </si>
  <si>
    <t>Suzanne Bailey</t>
  </si>
  <si>
    <t>Daniel Everitt</t>
  </si>
  <si>
    <t>James Hymas</t>
  </si>
  <si>
    <t>James Minnette</t>
  </si>
  <si>
    <t>Stuart Nunn</t>
  </si>
  <si>
    <t>Tony Bacon</t>
  </si>
  <si>
    <t>Karen North</t>
  </si>
  <si>
    <t>Kate Russell</t>
  </si>
  <si>
    <t>Sil Clay</t>
  </si>
  <si>
    <t>Alan Pritchard</t>
  </si>
  <si>
    <t>Anthony Irwin</t>
  </si>
  <si>
    <t>Ben Chamberlain</t>
  </si>
  <si>
    <t>Fredrik Krylander</t>
  </si>
  <si>
    <t>James Rutland</t>
  </si>
  <si>
    <t>Paul Shearer</t>
  </si>
  <si>
    <t>Michael Gilbert</t>
  </si>
  <si>
    <t>Mike Brentnall</t>
  </si>
  <si>
    <t>Sandy Rogers</t>
  </si>
  <si>
    <t>Ank Michielsen</t>
  </si>
  <si>
    <t>Heather Keenan</t>
  </si>
  <si>
    <t>Joanna Colley</t>
  </si>
  <si>
    <t>Pamela Abbott</t>
  </si>
  <si>
    <t>Lucy Jones</t>
  </si>
  <si>
    <t>Amy Pearson</t>
  </si>
  <si>
    <t>Andrew Brown</t>
  </si>
  <si>
    <t>Andrew Scarlett</t>
  </si>
  <si>
    <t>Andrew Thompson</t>
  </si>
  <si>
    <t>Barry Graves</t>
  </si>
  <si>
    <t>Frederick Cheung</t>
  </si>
  <si>
    <t>Graham Chapman</t>
  </si>
  <si>
    <t>James Fisher</t>
  </si>
  <si>
    <t>Justin Smith</t>
  </si>
  <si>
    <t>Peter Royle</t>
  </si>
  <si>
    <t>Peter Wood</t>
  </si>
  <si>
    <t>Stephen Howard</t>
  </si>
  <si>
    <t>Tom Levinson</t>
  </si>
  <si>
    <t>Clare Noble</t>
  </si>
  <si>
    <t>Debbie Abraham</t>
  </si>
  <si>
    <t>Gwen Graves</t>
  </si>
  <si>
    <t>Kayleigh Smith</t>
  </si>
  <si>
    <t>Matt Everett</t>
  </si>
  <si>
    <t>Mark Sampson</t>
  </si>
  <si>
    <t>Chris Sewell</t>
  </si>
  <si>
    <t>Rich Sales</t>
  </si>
  <si>
    <t>Gavin Belsham</t>
  </si>
  <si>
    <t>Andrew Carver</t>
  </si>
  <si>
    <t>Rob Calvert</t>
  </si>
  <si>
    <t>Neil Marsh</t>
  </si>
  <si>
    <t>Emma Rocheteau</t>
  </si>
  <si>
    <t>Jen Moss</t>
  </si>
  <si>
    <t>Trish Barker-Barrett</t>
  </si>
  <si>
    <t>Claire Galpin</t>
  </si>
  <si>
    <t>Michelle Hawkes</t>
  </si>
  <si>
    <t>Bev Misik</t>
  </si>
  <si>
    <t>Clare Robinson</t>
  </si>
  <si>
    <t>Jenna Harvey</t>
  </si>
  <si>
    <t>Annemarie Humphreys</t>
  </si>
  <si>
    <t>Liam Butler</t>
  </si>
  <si>
    <t>Paul Makowski</t>
  </si>
  <si>
    <t>Brian Jones</t>
  </si>
  <si>
    <t>Kelvin Southgate</t>
  </si>
  <si>
    <t>Claire Littlewood</t>
  </si>
  <si>
    <t>See raw for adhjustments made</t>
  </si>
  <si>
    <t>Edyta Marek</t>
  </si>
  <si>
    <t>Lucy Drummond</t>
  </si>
  <si>
    <t>Amie Reed</t>
  </si>
  <si>
    <t>Jacqueline Hayward</t>
  </si>
  <si>
    <t>Sue Brentnall</t>
  </si>
  <si>
    <t>Eilidh Nicol</t>
  </si>
  <si>
    <t>Claire Palmer</t>
  </si>
  <si>
    <t>Daisy Moran</t>
  </si>
  <si>
    <t>Alex Downie</t>
  </si>
  <si>
    <t>Chris Austin</t>
  </si>
  <si>
    <t>Iain Wood</t>
  </si>
  <si>
    <t>Ed Mezzetti</t>
  </si>
  <si>
    <t>Nathan Graves</t>
  </si>
  <si>
    <t>Daniel Heath</t>
  </si>
  <si>
    <t>Indjami Djiddi</t>
  </si>
  <si>
    <t>Michael O'Donnell</t>
  </si>
  <si>
    <t>Nev Doe</t>
  </si>
  <si>
    <t>Peter Bennet</t>
  </si>
  <si>
    <t>Peter Miller</t>
  </si>
  <si>
    <t>Tom Norfolk</t>
  </si>
  <si>
    <t>Shannon Burke</t>
  </si>
  <si>
    <t>Lisa Redman</t>
  </si>
  <si>
    <t>Michelle Berry</t>
  </si>
  <si>
    <t>Natalie Andrews</t>
  </si>
  <si>
    <t>Kate Jones</t>
  </si>
  <si>
    <t>Ali Driver</t>
  </si>
  <si>
    <t>Megan Foster</t>
  </si>
  <si>
    <t>Ruby Rae-Smith</t>
  </si>
  <si>
    <t>Charlotte Hall</t>
  </si>
  <si>
    <t>Julie Smith</t>
  </si>
  <si>
    <t>Allistair Berry</t>
  </si>
  <si>
    <t>Andrew Rands</t>
  </si>
  <si>
    <t>John Turner</t>
  </si>
  <si>
    <t>Lee Thompson</t>
  </si>
  <si>
    <t>Tony Kirby-Cook</t>
  </si>
  <si>
    <t>Simon Grimshaw</t>
  </si>
  <si>
    <t>Josh Burgess</t>
  </si>
  <si>
    <t>George Smith</t>
  </si>
  <si>
    <t>Andrew Berrill</t>
  </si>
  <si>
    <t>Sean McManus</t>
  </si>
  <si>
    <t>James Mills</t>
  </si>
  <si>
    <t>Richard Suswain</t>
  </si>
  <si>
    <t>Alan Rutterford</t>
  </si>
  <si>
    <t>Nicholas Dowdy</t>
  </si>
  <si>
    <t>Jason Clarke</t>
  </si>
  <si>
    <t>Michelle Van Lill</t>
  </si>
  <si>
    <t>Jessica Smith-Lamkin</t>
  </si>
  <si>
    <t>Charlotte White</t>
  </si>
  <si>
    <t>Tracey Read</t>
  </si>
  <si>
    <t>Sharon Blood</t>
  </si>
  <si>
    <t>Jenny Payne</t>
  </si>
  <si>
    <t>Amanda Swann</t>
  </si>
  <si>
    <t>Angela McGarrity</t>
  </si>
  <si>
    <t>Jacqueline Bell</t>
  </si>
  <si>
    <t>Therese Ashdjian</t>
  </si>
  <si>
    <t>David Harrison</t>
  </si>
  <si>
    <t>Tom Moss</t>
  </si>
  <si>
    <t>Will Allen</t>
  </si>
  <si>
    <t>James Rixon</t>
  </si>
  <si>
    <t>Mike Barnaby</t>
  </si>
  <si>
    <t>Tolan Collins</t>
  </si>
  <si>
    <t>Liam White</t>
  </si>
  <si>
    <t>Tim Davis</t>
  </si>
  <si>
    <t>Tom Man</t>
  </si>
  <si>
    <t>Ernie Hann</t>
  </si>
  <si>
    <t>Adam Nix</t>
  </si>
  <si>
    <t>Scott McCarthy</t>
  </si>
  <si>
    <t>Nick White</t>
  </si>
  <si>
    <t>Mike Taylor</t>
  </si>
  <si>
    <t>Caitlyn Wishart</t>
  </si>
  <si>
    <t>Sophie Horler-Impey</t>
  </si>
  <si>
    <t>Diena Bolton</t>
  </si>
  <si>
    <t>Sharon Borowy</t>
  </si>
  <si>
    <t>Suz Carter-White</t>
  </si>
  <si>
    <t>Susan Marren</t>
  </si>
  <si>
    <t>Andrew Mynott</t>
  </si>
  <si>
    <t>Harry Minnette</t>
  </si>
  <si>
    <t>Cameron Wishart</t>
  </si>
  <si>
    <t>Jayson Shuter</t>
  </si>
  <si>
    <t>Craig Sisson</t>
  </si>
  <si>
    <t>Ethan Bolton</t>
  </si>
  <si>
    <t>Tujan Sari</t>
  </si>
  <si>
    <t>Tom Bentley</t>
  </si>
  <si>
    <t>Andres Luna</t>
  </si>
  <si>
    <t>Lilian Corbett</t>
  </si>
  <si>
    <t>Cerys Bithell</t>
  </si>
  <si>
    <t>Rebecca Oettle</t>
  </si>
  <si>
    <t>Svitlana Zinchenko</t>
  </si>
  <si>
    <t>Mark Hayward</t>
  </si>
  <si>
    <t>Stephen Edwards</t>
  </si>
  <si>
    <t>Liam Elvidge</t>
  </si>
  <si>
    <t>Stephen Cousins</t>
  </si>
  <si>
    <t>Alan Thornhill</t>
  </si>
  <si>
    <t>Maureen Miller</t>
  </si>
  <si>
    <t>Julie McGreal</t>
  </si>
  <si>
    <t>Chantal Liscombe</t>
  </si>
  <si>
    <t>Zoe Taylor</t>
  </si>
  <si>
    <t>Kara Eagling</t>
  </si>
  <si>
    <t>Romy Barfield</t>
  </si>
  <si>
    <t>Marisa Rispoli</t>
  </si>
  <si>
    <t>Ella Chapman</t>
  </si>
  <si>
    <t>Grant Chapman</t>
  </si>
  <si>
    <t>Ryan De Vooght-Johnson</t>
  </si>
  <si>
    <t>Peter Roberts</t>
  </si>
  <si>
    <t>Andy Briggs</t>
  </si>
  <si>
    <t>Chris Holton</t>
  </si>
  <si>
    <t>Karl Howard</t>
  </si>
  <si>
    <t>Martin Beaver</t>
  </si>
  <si>
    <t>Eric Taylor</t>
  </si>
  <si>
    <t>Rebecca White</t>
  </si>
  <si>
    <t>Kerry Harrington</t>
  </si>
  <si>
    <t>Alan Taylor</t>
  </si>
  <si>
    <t>Alistair Cooke</t>
  </si>
  <si>
    <t>Lelio Cereda</t>
  </si>
  <si>
    <t>Jonathan Durward</t>
  </si>
  <si>
    <t>David Riley</t>
  </si>
  <si>
    <t>Trevor Coleman</t>
  </si>
  <si>
    <t>Harry Druiff</t>
  </si>
  <si>
    <t>Oliver Martinez</t>
  </si>
  <si>
    <t>Ben Veitch</t>
  </si>
  <si>
    <t>Ned Hoyle</t>
  </si>
  <si>
    <t>Martyn Leeks</t>
  </si>
  <si>
    <t>Vicki Moignard</t>
  </si>
  <si>
    <t>Teresa Almeida</t>
  </si>
  <si>
    <t>Rachel Barnes</t>
  </si>
  <si>
    <t>Catriona Buchanan</t>
  </si>
  <si>
    <t>Julia Watkinson</t>
  </si>
  <si>
    <t>Nathan Brown</t>
  </si>
  <si>
    <t>James Smith</t>
  </si>
  <si>
    <t>Denys Olefir</t>
  </si>
  <si>
    <t>Sam Sadler</t>
  </si>
  <si>
    <t>Sean Rollinson</t>
  </si>
  <si>
    <t>Christopher Underwood</t>
  </si>
  <si>
    <t>Marc Feary</t>
  </si>
  <si>
    <t>Chris Burns</t>
  </si>
  <si>
    <t>Jonathan Ollington</t>
  </si>
  <si>
    <t>Richard Eddershaw</t>
  </si>
  <si>
    <t>Greg Davis</t>
  </si>
  <si>
    <t>Ian Butcher</t>
  </si>
  <si>
    <t>Aaron Self</t>
  </si>
  <si>
    <t>Jeremy Reader</t>
  </si>
  <si>
    <t>Mike Sales</t>
  </si>
  <si>
    <t>Malcolm Osbourn</t>
  </si>
  <si>
    <t>Andy Hayward</t>
  </si>
  <si>
    <t>Sarah Osborne</t>
  </si>
  <si>
    <t>Olivia Carter</t>
  </si>
  <si>
    <t>Danielle Jones</t>
  </si>
  <si>
    <t>Jackie Hall</t>
  </si>
  <si>
    <t>Sarah Sales</t>
  </si>
  <si>
    <t>Nicole Smith</t>
  </si>
  <si>
    <t>Siane Painter</t>
  </si>
  <si>
    <t>Angela Brennan</t>
  </si>
  <si>
    <t>Pearl Fay</t>
  </si>
  <si>
    <t>Bethan Everson</t>
  </si>
  <si>
    <t>Caroline Brown</t>
  </si>
  <si>
    <t>Emily Sweatt</t>
  </si>
  <si>
    <t>Fiona Waddelow</t>
  </si>
  <si>
    <t>Laura Upstone</t>
  </si>
  <si>
    <t>Janette Palmer</t>
  </si>
  <si>
    <t>Alice Brear Clarkson</t>
  </si>
  <si>
    <t>Emma Bibby</t>
  </si>
  <si>
    <t>Charlotte Nevison</t>
  </si>
  <si>
    <t>Elaine Hendrie</t>
  </si>
  <si>
    <t>Jonathan Baxendale</t>
  </si>
  <si>
    <t>Lee Tatum</t>
  </si>
  <si>
    <t>Martin Lewis</t>
  </si>
  <si>
    <t>Sam Russell</t>
  </si>
  <si>
    <t>Ben Morris</t>
  </si>
  <si>
    <t>Alexander Upstone</t>
  </si>
  <si>
    <t>Paul Brear Clarkson</t>
  </si>
  <si>
    <t>Callum Corley</t>
  </si>
  <si>
    <t>Oliver Taylor</t>
  </si>
  <si>
    <t>Ethan Cole</t>
  </si>
  <si>
    <t>Alex Levantis</t>
  </si>
  <si>
    <t>Andy Barber</t>
  </si>
  <si>
    <t>Darren Murfitt</t>
  </si>
  <si>
    <t>Kristian Skinner</t>
  </si>
  <si>
    <t>David Carnac</t>
  </si>
  <si>
    <t>Estivy Perez</t>
  </si>
  <si>
    <t>Helen George</t>
  </si>
  <si>
    <t>Natasha Smith</t>
  </si>
  <si>
    <t>Clare Clark</t>
  </si>
  <si>
    <t>Suzanne Pattinson</t>
  </si>
  <si>
    <t>Jannette Walker</t>
  </si>
  <si>
    <t>Jayne Sari</t>
  </si>
  <si>
    <t>Veronica Lewis</t>
  </si>
  <si>
    <t>Cheryl Claydon</t>
  </si>
  <si>
    <t>Ben Phillips</t>
  </si>
  <si>
    <t>Darren Elsom</t>
  </si>
  <si>
    <t>Glenn Fruish</t>
  </si>
  <si>
    <t>John Steel</t>
  </si>
  <si>
    <t>David Greenham</t>
  </si>
  <si>
    <t>Alex Creasy</t>
  </si>
  <si>
    <t>Aoife Holohan</t>
  </si>
  <si>
    <t>Alex Geoghegan</t>
  </si>
  <si>
    <t>Anna Broughton</t>
  </si>
  <si>
    <t>Caroline Zakrzewski</t>
  </si>
  <si>
    <t>Clare Bacchus</t>
  </si>
  <si>
    <t>Eliza Gilchrist</t>
  </si>
  <si>
    <t>Lisa Goldberg</t>
  </si>
  <si>
    <t>Millie Wood</t>
  </si>
  <si>
    <t>Pauline Blake</t>
  </si>
  <si>
    <t>Vashti McDonald-Clink</t>
  </si>
  <si>
    <t>Amy Henfrey</t>
  </si>
  <si>
    <t>Gabriella Kyriacou</t>
  </si>
  <si>
    <t>Catherine Knox</t>
  </si>
  <si>
    <t>Bethan Morgan</t>
  </si>
  <si>
    <t>Kathy Peters</t>
  </si>
  <si>
    <t>Olivia Baker</t>
  </si>
  <si>
    <t>Conor Flanagan</t>
  </si>
  <si>
    <t>Luke Ashby</t>
  </si>
  <si>
    <t>Kale van Paridon</t>
  </si>
  <si>
    <t>David Brookes</t>
  </si>
  <si>
    <t>Zac Brown</t>
  </si>
  <si>
    <t>Alex Eberlin</t>
  </si>
  <si>
    <t>Adam Zaleszczenko</t>
  </si>
  <si>
    <t>Thomas Fincham</t>
  </si>
  <si>
    <t>Thomas Quere</t>
  </si>
  <si>
    <t>Kjell Baridon</t>
  </si>
  <si>
    <t>Robert Fincham</t>
  </si>
  <si>
    <t>Simon Hargraves</t>
  </si>
  <si>
    <t>Miguel Torres</t>
  </si>
  <si>
    <t>Jake Williams</t>
  </si>
  <si>
    <t>Matt Pullen</t>
  </si>
  <si>
    <t>Paul Bello</t>
  </si>
  <si>
    <t>Claire Wilshaw</t>
  </si>
  <si>
    <t>Christine Barr</t>
  </si>
  <si>
    <t>Martina Mobelell</t>
  </si>
  <si>
    <t>Helen Davis</t>
  </si>
  <si>
    <t>Flo Greatrix</t>
  </si>
  <si>
    <t>Anne Dawson</t>
  </si>
  <si>
    <t>Katharine Lewis</t>
  </si>
  <si>
    <t>Kate Waite</t>
  </si>
  <si>
    <t>Lili Pluck</t>
  </si>
  <si>
    <t>Paula Thurston</t>
  </si>
  <si>
    <t>Chloe Brown</t>
  </si>
  <si>
    <t>Tina Hamilton</t>
  </si>
  <si>
    <t>Craig Dyce</t>
  </si>
  <si>
    <t>Nigel Poad</t>
  </si>
  <si>
    <t>Yusuf Firat</t>
  </si>
  <si>
    <t>Richard Balarkas</t>
  </si>
  <si>
    <t>Luke Sweetland</t>
  </si>
  <si>
    <t>Thomas Roelleke</t>
  </si>
  <si>
    <t>Robert Shaw</t>
  </si>
  <si>
    <t>Lee Gamble</t>
  </si>
  <si>
    <t>Mark Fitzhenry</t>
  </si>
  <si>
    <t>Matthew Slater</t>
  </si>
  <si>
    <t>Rick Merrick</t>
  </si>
  <si>
    <t>Rob Mahen</t>
  </si>
  <si>
    <t>Tim Long</t>
  </si>
  <si>
    <t>Chris Kelly</t>
  </si>
  <si>
    <t>Hamish Morton</t>
  </si>
  <si>
    <t>Dominic Milham</t>
  </si>
  <si>
    <t>Daniel Collis</t>
  </si>
  <si>
    <t>Daniel Aguilar-Agon</t>
  </si>
  <si>
    <t>Martyn Brearley</t>
  </si>
  <si>
    <t>Tom Jenkinson</t>
  </si>
  <si>
    <t>Ollie Langford</t>
  </si>
  <si>
    <t>Tom Barnes</t>
  </si>
  <si>
    <t>Alex Harris</t>
  </si>
  <si>
    <t>Tim O'Neil</t>
  </si>
  <si>
    <t>Liam Sullivan</t>
  </si>
  <si>
    <t>Stuart McClaran</t>
  </si>
  <si>
    <t>Martin Clay</t>
  </si>
  <si>
    <t>Mike Rose</t>
  </si>
  <si>
    <t>Ben Ricketts</t>
  </si>
  <si>
    <t>Clare Crook</t>
  </si>
  <si>
    <t>Sarah Kenward</t>
  </si>
  <si>
    <t>Kate Millward</t>
  </si>
  <si>
    <t>Heather Withers</t>
  </si>
  <si>
    <t>Lee Cackett</t>
  </si>
  <si>
    <t>Emily Grapes</t>
  </si>
  <si>
    <t>Lyvia Oldland</t>
  </si>
  <si>
    <t>Jane Munro</t>
  </si>
  <si>
    <t>Lucy Day</t>
  </si>
  <si>
    <t>Lucy Harrison</t>
  </si>
  <si>
    <t>Letitia Ward</t>
  </si>
  <si>
    <t>Tina Filby</t>
  </si>
  <si>
    <t>Jackie Cort-Monk</t>
  </si>
  <si>
    <t>Angelina Snook</t>
  </si>
  <si>
    <t>Marie Forster</t>
  </si>
  <si>
    <t>Scott Leger</t>
  </si>
  <si>
    <t>Paul Green</t>
  </si>
  <si>
    <t>Simon Oughton</t>
  </si>
  <si>
    <t>Tom Forster</t>
  </si>
  <si>
    <t>Tim Jones</t>
  </si>
  <si>
    <t>Race 2 - NJ</t>
  </si>
  <si>
    <t>Arkwrights 2023 LEAGUE TABLE</t>
  </si>
  <si>
    <t>CAC-M</t>
  </si>
  <si>
    <t/>
  </si>
  <si>
    <t>0:16:09</t>
  </si>
  <si>
    <t>0:16:21</t>
  </si>
  <si>
    <t>0:16:50</t>
  </si>
  <si>
    <t>0:16:57</t>
  </si>
  <si>
    <t>0:17:00</t>
  </si>
  <si>
    <t>0:17:41</t>
  </si>
  <si>
    <t>0:17:43</t>
  </si>
  <si>
    <t>0:18:04</t>
  </si>
  <si>
    <t>0:18:07</t>
  </si>
  <si>
    <t>0:18:14</t>
  </si>
  <si>
    <t>0:18:19</t>
  </si>
  <si>
    <t>CAC-F</t>
  </si>
  <si>
    <t>0:18:32</t>
  </si>
  <si>
    <t>0:18:48</t>
  </si>
  <si>
    <t>0:18:56</t>
  </si>
  <si>
    <t>0:19:02</t>
  </si>
  <si>
    <t>0:19:08</t>
  </si>
  <si>
    <t>0:19:24</t>
  </si>
  <si>
    <t>0:19:27</t>
  </si>
  <si>
    <t>0:19:36</t>
  </si>
  <si>
    <t>0:19:48</t>
  </si>
  <si>
    <t>0:19:54</t>
  </si>
  <si>
    <t>0:20:03</t>
  </si>
  <si>
    <t>0:20:07</t>
  </si>
  <si>
    <t>0:20:15</t>
  </si>
  <si>
    <t>0:20:23</t>
  </si>
  <si>
    <t>0:20:34</t>
  </si>
  <si>
    <t>0:20:39</t>
  </si>
  <si>
    <t>0:20:54</t>
  </si>
  <si>
    <t>0:21:15</t>
  </si>
  <si>
    <t>0:21:17</t>
  </si>
  <si>
    <t>0:21:20</t>
  </si>
  <si>
    <t>0:21:33</t>
  </si>
  <si>
    <t>0:21:55</t>
  </si>
  <si>
    <t>0:22:22</t>
  </si>
  <si>
    <t>0:23:35</t>
  </si>
  <si>
    <t>0:23:44</t>
  </si>
  <si>
    <t>0:24:00</t>
  </si>
  <si>
    <t>0:24:11</t>
  </si>
  <si>
    <t>0:24:50</t>
  </si>
  <si>
    <t>0:24:55</t>
  </si>
  <si>
    <t>0:25:11</t>
  </si>
  <si>
    <t>0:25:18</t>
  </si>
  <si>
    <t>0:25:29</t>
  </si>
  <si>
    <t>0:25:46</t>
  </si>
  <si>
    <t>0:26:03</t>
  </si>
  <si>
    <t>0:26:11</t>
  </si>
  <si>
    <t>0:26:15</t>
  </si>
  <si>
    <t>0:26:25</t>
  </si>
  <si>
    <t>0:26:26</t>
  </si>
  <si>
    <t>0:26:42</t>
  </si>
  <si>
    <t>0:27:03</t>
  </si>
  <si>
    <t>0:27:04</t>
  </si>
  <si>
    <t>0:29:07</t>
  </si>
  <si>
    <t>0:30:17</t>
  </si>
  <si>
    <t>0:30:21</t>
  </si>
  <si>
    <t>0:31:22</t>
  </si>
  <si>
    <t>0:32:38</t>
  </si>
  <si>
    <t>0:33:52</t>
  </si>
  <si>
    <t>0:34:45</t>
  </si>
  <si>
    <t>0:36:44</t>
  </si>
  <si>
    <t>0:40:50</t>
  </si>
  <si>
    <t>0:41:22</t>
  </si>
  <si>
    <t>CTC-M</t>
  </si>
  <si>
    <t>0:17:12</t>
  </si>
  <si>
    <t>0:17:28</t>
  </si>
  <si>
    <t>0:17:48</t>
  </si>
  <si>
    <t>0:18:30</t>
  </si>
  <si>
    <t>0:18:55</t>
  </si>
  <si>
    <t>0:19:06</t>
  </si>
  <si>
    <t>0:19:43</t>
  </si>
  <si>
    <t>CTC-F</t>
  </si>
  <si>
    <t>0:19:52</t>
  </si>
  <si>
    <t>0:19:59</t>
  </si>
  <si>
    <t>0:20:21</t>
  </si>
  <si>
    <t>0:20:28</t>
  </si>
  <si>
    <t>0:20:36</t>
  </si>
  <si>
    <t>0:20:38</t>
  </si>
  <si>
    <t>0:20:55</t>
  </si>
  <si>
    <t>0:21:10</t>
  </si>
  <si>
    <t>0:22:02</t>
  </si>
  <si>
    <t>0:23:12</t>
  </si>
  <si>
    <t>0:23:24</t>
  </si>
  <si>
    <t>0:23:28</t>
  </si>
  <si>
    <t>0:23:42</t>
  </si>
  <si>
    <t>0:24:06</t>
  </si>
  <si>
    <t>0:24:24</t>
  </si>
  <si>
    <t>0:24:27</t>
  </si>
  <si>
    <t>0:25:02</t>
  </si>
  <si>
    <t>0:25:45</t>
  </si>
  <si>
    <t>0:25:50</t>
  </si>
  <si>
    <t>0:26:43</t>
  </si>
  <si>
    <t>0:27:35</t>
  </si>
  <si>
    <t>0:27:54</t>
  </si>
  <si>
    <t>0:27:56</t>
  </si>
  <si>
    <t>0:29:28</t>
  </si>
  <si>
    <t>0:29:29</t>
  </si>
  <si>
    <t>0:30:07</t>
  </si>
  <si>
    <t>ELY-M</t>
  </si>
  <si>
    <t>0:17:51</t>
  </si>
  <si>
    <t>0:18:25</t>
  </si>
  <si>
    <t>0:18:31</t>
  </si>
  <si>
    <t>0:18:35</t>
  </si>
  <si>
    <t>0:18:54</t>
  </si>
  <si>
    <t>0:19:04</t>
  </si>
  <si>
    <t>ELY-F</t>
  </si>
  <si>
    <t>0:19:15</t>
  </si>
  <si>
    <t>0:19:38</t>
  </si>
  <si>
    <t>0:19:39</t>
  </si>
  <si>
    <t>0:19:42</t>
  </si>
  <si>
    <t>0:19:45</t>
  </si>
  <si>
    <t>0:19:49</t>
  </si>
  <si>
    <t>0:19:57</t>
  </si>
  <si>
    <t>0:20:14</t>
  </si>
  <si>
    <t>0:20:25</t>
  </si>
  <si>
    <t>0:20:30</t>
  </si>
  <si>
    <t>0:20:42</t>
  </si>
  <si>
    <t>0:20:43</t>
  </si>
  <si>
    <t>0:20:47</t>
  </si>
  <si>
    <t>0:21:26</t>
  </si>
  <si>
    <t>0:21:46</t>
  </si>
  <si>
    <t>0:21:48</t>
  </si>
  <si>
    <t>0:22:18</t>
  </si>
  <si>
    <t>0:22:32</t>
  </si>
  <si>
    <t>0:22:36</t>
  </si>
  <si>
    <t>0:22:38</t>
  </si>
  <si>
    <t>0:22:50</t>
  </si>
  <si>
    <t>0:22:56</t>
  </si>
  <si>
    <t>0:23:05</t>
  </si>
  <si>
    <t>0:23:08</t>
  </si>
  <si>
    <t>0:23:10</t>
  </si>
  <si>
    <t>0:23:17</t>
  </si>
  <si>
    <t>0:23:20</t>
  </si>
  <si>
    <t>0:23:30</t>
  </si>
  <si>
    <t>0:23:48</t>
  </si>
  <si>
    <t>0:23:50</t>
  </si>
  <si>
    <t>0:23:52</t>
  </si>
  <si>
    <t>0:24:30</t>
  </si>
  <si>
    <t>0:24:42</t>
  </si>
  <si>
    <t>0:24:56</t>
  </si>
  <si>
    <t>0:24:57</t>
  </si>
  <si>
    <t>0:24:58</t>
  </si>
  <si>
    <t>0:25:21</t>
  </si>
  <si>
    <t>0:25:38</t>
  </si>
  <si>
    <t>0:25:57</t>
  </si>
  <si>
    <t>0:26:02</t>
  </si>
  <si>
    <t>0:26:10</t>
  </si>
  <si>
    <t>0:26:19</t>
  </si>
  <si>
    <t>0:26:48</t>
  </si>
  <si>
    <t>0:27:23</t>
  </si>
  <si>
    <t>0:27:27</t>
  </si>
  <si>
    <t>0:27:37</t>
  </si>
  <si>
    <t>0:27:39</t>
  </si>
  <si>
    <t>0:28:01</t>
  </si>
  <si>
    <t>0:28:18</t>
  </si>
  <si>
    <t>0:28:46</t>
  </si>
  <si>
    <t>0:29:27</t>
  </si>
  <si>
    <t>0:29:50</t>
  </si>
  <si>
    <t>0:29:52</t>
  </si>
  <si>
    <t>0:31:48</t>
  </si>
  <si>
    <t>0:37:19</t>
  </si>
  <si>
    <t>0:37:40</t>
  </si>
  <si>
    <t>HI-M</t>
  </si>
  <si>
    <t>0:16:23</t>
  </si>
  <si>
    <t>0:17:45</t>
  </si>
  <si>
    <t>0:18:06</t>
  </si>
  <si>
    <t>0:18:09</t>
  </si>
  <si>
    <t>0:18:17</t>
  </si>
  <si>
    <t>0:18:18</t>
  </si>
  <si>
    <t>0:18:27</t>
  </si>
  <si>
    <t>0:18:29</t>
  </si>
  <si>
    <t>0:18:59</t>
  </si>
  <si>
    <t>HI-F</t>
  </si>
  <si>
    <t>0:19:03</t>
  </si>
  <si>
    <t>0:19:05</t>
  </si>
  <si>
    <t>0:19:11</t>
  </si>
  <si>
    <t>0:19:13</t>
  </si>
  <si>
    <t>0:19:22</t>
  </si>
  <si>
    <t>0:20:04</t>
  </si>
  <si>
    <t>0:20:26</t>
  </si>
  <si>
    <t>0:20:50</t>
  </si>
  <si>
    <t>0:20:58</t>
  </si>
  <si>
    <t>0:21:07</t>
  </si>
  <si>
    <t>0:21:12</t>
  </si>
  <si>
    <t>0:21:16</t>
  </si>
  <si>
    <t>0:21:54</t>
  </si>
  <si>
    <t>0:22:00</t>
  </si>
  <si>
    <t>0:22:25</t>
  </si>
  <si>
    <t>0:22:27</t>
  </si>
  <si>
    <t>0:22:29</t>
  </si>
  <si>
    <t>0:22:34</t>
  </si>
  <si>
    <t>0:22:48</t>
  </si>
  <si>
    <t>0:22:59</t>
  </si>
  <si>
    <t>0:23:09</t>
  </si>
  <si>
    <t>0:23:47</t>
  </si>
  <si>
    <t>0:24:17</t>
  </si>
  <si>
    <t>0:24:31</t>
  </si>
  <si>
    <t>0:25:09</t>
  </si>
  <si>
    <t>0:25:17</t>
  </si>
  <si>
    <t>0:25:54</t>
  </si>
  <si>
    <t>0:25:55</t>
  </si>
  <si>
    <t>0:26:23</t>
  </si>
  <si>
    <t>0:26:36</t>
  </si>
  <si>
    <t>0:26:52</t>
  </si>
  <si>
    <t>0:27:11</t>
  </si>
  <si>
    <t>0:27:31</t>
  </si>
  <si>
    <t>0:27:32</t>
  </si>
  <si>
    <t>0:28:17</t>
  </si>
  <si>
    <t>0:28:33</t>
  </si>
  <si>
    <t>0:28:40</t>
  </si>
  <si>
    <t>0:29:15</t>
  </si>
  <si>
    <t>0:29:20</t>
  </si>
  <si>
    <t>0:30:41</t>
  </si>
  <si>
    <t>0:31:37</t>
  </si>
  <si>
    <t>0:31:51</t>
  </si>
  <si>
    <t>0:33:02</t>
  </si>
  <si>
    <t>0:33:26</t>
  </si>
  <si>
    <t>0:35:23</t>
  </si>
  <si>
    <t>0:37:12</t>
  </si>
  <si>
    <t>0:40:57</t>
  </si>
  <si>
    <t>HRC-M</t>
  </si>
  <si>
    <t>0:16:25</t>
  </si>
  <si>
    <t>0:19:25</t>
  </si>
  <si>
    <t>0:19:37</t>
  </si>
  <si>
    <t>0:19:46</t>
  </si>
  <si>
    <t>0:21:05</t>
  </si>
  <si>
    <t>HRC-F</t>
  </si>
  <si>
    <t>0:21:08</t>
  </si>
  <si>
    <t>0:21:09</t>
  </si>
  <si>
    <t>0:21:19</t>
  </si>
  <si>
    <t>0:21:38</t>
  </si>
  <si>
    <t>0:21:51</t>
  </si>
  <si>
    <t>0:22:15</t>
  </si>
  <si>
    <t>0:22:40</t>
  </si>
  <si>
    <t>0:22:45</t>
  </si>
  <si>
    <t>0:23:32</t>
  </si>
  <si>
    <t>0:23:59</t>
  </si>
  <si>
    <t>0:24:10</t>
  </si>
  <si>
    <t>0:24:20</t>
  </si>
  <si>
    <t>0:24:26</t>
  </si>
  <si>
    <t>0:25:08</t>
  </si>
  <si>
    <t>0:25:30</t>
  </si>
  <si>
    <t>0:25:40</t>
  </si>
  <si>
    <t>0:26:55</t>
  </si>
  <si>
    <t>0:27:18</t>
  </si>
  <si>
    <t>0:27:48</t>
  </si>
  <si>
    <t>0:28:49</t>
  </si>
  <si>
    <t>0:29:17</t>
  </si>
  <si>
    <t>0:29:19</t>
  </si>
  <si>
    <t>0:29:42</t>
  </si>
  <si>
    <t>0:29:47</t>
  </si>
  <si>
    <t>0:30:44</t>
  </si>
  <si>
    <t>0:33:04</t>
  </si>
  <si>
    <t>0:33:41</t>
  </si>
  <si>
    <t>0:34:22</t>
  </si>
  <si>
    <t>0:35:11</t>
  </si>
  <si>
    <t>0:35:49</t>
  </si>
  <si>
    <t>0:35:50</t>
  </si>
  <si>
    <t>0:38:22</t>
  </si>
  <si>
    <t>0:39:12</t>
  </si>
  <si>
    <t>NJ-M</t>
  </si>
  <si>
    <t>0:16:49</t>
  </si>
  <si>
    <t>0:16:51</t>
  </si>
  <si>
    <t>0:16:55</t>
  </si>
  <si>
    <t>0:17:17</t>
  </si>
  <si>
    <t>0:17:29</t>
  </si>
  <si>
    <t>0:18:51</t>
  </si>
  <si>
    <t>0:19:16</t>
  </si>
  <si>
    <t>NJ-F</t>
  </si>
  <si>
    <t>0:20:00</t>
  </si>
  <si>
    <t>0:20:12</t>
  </si>
  <si>
    <t>0:20:29</t>
  </si>
  <si>
    <t>0:20:32</t>
  </si>
  <si>
    <t>0:21:41</t>
  </si>
  <si>
    <t>0:21:44</t>
  </si>
  <si>
    <t>0:21:45</t>
  </si>
  <si>
    <t>0:21:56</t>
  </si>
  <si>
    <t>0:22:09</t>
  </si>
  <si>
    <t>0:22:20</t>
  </si>
  <si>
    <t>0:22:53</t>
  </si>
  <si>
    <t>0:23:19</t>
  </si>
  <si>
    <t>0:23:22</t>
  </si>
  <si>
    <t>0:23:55</t>
  </si>
  <si>
    <t>0:24:04</t>
  </si>
  <si>
    <t>0:24:13</t>
  </si>
  <si>
    <t>0:24:19</t>
  </si>
  <si>
    <t>0:24:22</t>
  </si>
  <si>
    <t>0:24:35</t>
  </si>
  <si>
    <t>0:25:35</t>
  </si>
  <si>
    <t>0:26:47</t>
  </si>
  <si>
    <t>0:27:43</t>
  </si>
  <si>
    <t>0:28:51</t>
  </si>
  <si>
    <t>0:28:57</t>
  </si>
  <si>
    <t>0:29:12</t>
  </si>
  <si>
    <t>0:29:35</t>
  </si>
  <si>
    <t>0:29:38</t>
  </si>
  <si>
    <t>0:30:02</t>
  </si>
  <si>
    <t>0:30:38</t>
  </si>
  <si>
    <t>0:36:29</t>
  </si>
  <si>
    <t>0:37:01</t>
  </si>
  <si>
    <t>0:41:23</t>
  </si>
  <si>
    <t>RR-M</t>
  </si>
  <si>
    <t>0:18:03</t>
  </si>
  <si>
    <t>0:19:19</t>
  </si>
  <si>
    <t>0:20:06</t>
  </si>
  <si>
    <t>0:20:08</t>
  </si>
  <si>
    <t>0:20:09</t>
  </si>
  <si>
    <t>RR-F</t>
  </si>
  <si>
    <t>0:23:34</t>
  </si>
  <si>
    <t>0:23:36</t>
  </si>
  <si>
    <t>0:24:37</t>
  </si>
  <si>
    <t>0:24:38</t>
  </si>
  <si>
    <t>0:25:24</t>
  </si>
  <si>
    <t>0:26:00</t>
  </si>
  <si>
    <t>0:26:12</t>
  </si>
  <si>
    <t>0:26:49</t>
  </si>
  <si>
    <t>0:26:54</t>
  </si>
  <si>
    <t>0:28:26</t>
  </si>
  <si>
    <t>0:28:38</t>
  </si>
  <si>
    <t>0:29:13</t>
  </si>
  <si>
    <t>0:29:32</t>
  </si>
  <si>
    <t>0:30:34</t>
  </si>
  <si>
    <t>0:31:07</t>
  </si>
  <si>
    <t>0:35:21</t>
  </si>
  <si>
    <t>0:37:48</t>
  </si>
  <si>
    <t>SS-M</t>
  </si>
  <si>
    <t>0:17:10</t>
  </si>
  <si>
    <t>0:17:27</t>
  </si>
  <si>
    <t>0:18:13</t>
  </si>
  <si>
    <t>0:19:29</t>
  </si>
  <si>
    <t>SS-F</t>
  </si>
  <si>
    <t>0:20:11</t>
  </si>
  <si>
    <t>0:21:53</t>
  </si>
  <si>
    <t>0:21:58</t>
  </si>
  <si>
    <t>0:23:26</t>
  </si>
  <si>
    <t>0:23:39</t>
  </si>
  <si>
    <t>0:24:05</t>
  </si>
  <si>
    <t>0:24:07</t>
  </si>
  <si>
    <t>0:24:32</t>
  </si>
  <si>
    <t>0:25:07</t>
  </si>
  <si>
    <t>0:25:44</t>
  </si>
  <si>
    <t>0:26:09</t>
  </si>
  <si>
    <t>0:26:46</t>
  </si>
  <si>
    <t>0:27:01</t>
  </si>
  <si>
    <t>0:27:15</t>
  </si>
  <si>
    <t>0:27:19</t>
  </si>
  <si>
    <t>0:27:44</t>
  </si>
  <si>
    <t>0:27:45</t>
  </si>
  <si>
    <t>0:27:46</t>
  </si>
  <si>
    <t>0:29:14</t>
  </si>
  <si>
    <t>0:30:29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</si>
</sst>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rebuchet MS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FD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3743705557422"/>
      </bottom>
      <diagonal/>
    </border>
  </borders>
  <cellStyleXfs count="872">
    <xf numFmtId="0" fontId="0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21" fillId="0" borderId="0"/>
    <xf numFmtId="0" fontId="27" fillId="10" borderId="0" applyNumberFormat="0" applyBorder="0" applyAlignment="0" applyProtection="0"/>
  </cellStyleXfs>
  <cellXfs count="20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49" fontId="5" fillId="0" borderId="0" xfId="0" applyNumberFormat="1" applyFont="1"/>
    <xf numFmtId="0" fontId="11" fillId="0" borderId="0" xfId="0" applyFont="1"/>
    <xf numFmtId="21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/>
    <xf numFmtId="164" fontId="0" fillId="0" borderId="0" xfId="0" applyNumberFormat="1"/>
    <xf numFmtId="0" fontId="15" fillId="0" borderId="0" xfId="0" applyFont="1"/>
    <xf numFmtId="47" fontId="14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1" fontId="3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1" fontId="3" fillId="0" borderId="9" xfId="0" applyNumberFormat="1" applyFont="1" applyBorder="1" applyAlignment="1">
      <alignment horizontal="center" vertical="center" wrapText="1"/>
    </xf>
    <xf numFmtId="20" fontId="3" fillId="0" borderId="12" xfId="0" applyNumberFormat="1" applyFont="1" applyBorder="1" applyAlignment="1">
      <alignment horizontal="center" vertical="center" wrapText="1"/>
    </xf>
    <xf numFmtId="20" fontId="3" fillId="0" borderId="13" xfId="0" applyNumberFormat="1" applyFont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7" fillId="4" borderId="32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left"/>
    </xf>
    <xf numFmtId="0" fontId="18" fillId="3" borderId="38" xfId="0" applyFont="1" applyFill="1" applyBorder="1" applyAlignment="1">
      <alignment horizontal="left"/>
    </xf>
    <xf numFmtId="0" fontId="16" fillId="4" borderId="39" xfId="0" applyFont="1" applyFill="1" applyBorder="1" applyAlignment="1">
      <alignment horizontal="left"/>
    </xf>
    <xf numFmtId="0" fontId="18" fillId="3" borderId="40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47" fontId="2" fillId="5" borderId="6" xfId="0" applyNumberFormat="1" applyFont="1" applyFill="1" applyBorder="1" applyAlignment="1">
      <alignment horizontal="left"/>
    </xf>
    <xf numFmtId="20" fontId="2" fillId="5" borderId="1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6" fillId="4" borderId="26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center"/>
    </xf>
    <xf numFmtId="0" fontId="16" fillId="4" borderId="30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0" fillId="7" borderId="0" xfId="0" applyFill="1" applyAlignment="1">
      <alignment horizontal="right"/>
    </xf>
    <xf numFmtId="0" fontId="0" fillId="5" borderId="0" xfId="0" applyFill="1"/>
    <xf numFmtId="0" fontId="21" fillId="0" borderId="0" xfId="0" applyFont="1" applyAlignment="1">
      <alignment horizontal="center"/>
    </xf>
    <xf numFmtId="0" fontId="21" fillId="0" borderId="0" xfId="0" applyFont="1"/>
    <xf numFmtId="45" fontId="22" fillId="0" borderId="0" xfId="0" applyNumberFormat="1" applyFont="1"/>
    <xf numFmtId="45" fontId="22" fillId="0" borderId="0" xfId="0" applyNumberFormat="1" applyFont="1" applyAlignment="1">
      <alignment horizontal="center"/>
    </xf>
    <xf numFmtId="0" fontId="1" fillId="0" borderId="0" xfId="869"/>
    <xf numFmtId="0" fontId="21" fillId="0" borderId="0" xfId="870"/>
    <xf numFmtId="0" fontId="21" fillId="0" borderId="0" xfId="870" applyAlignment="1">
      <alignment horizontal="center"/>
    </xf>
    <xf numFmtId="0" fontId="2" fillId="5" borderId="0" xfId="870" applyFont="1" applyFill="1" applyAlignment="1">
      <alignment horizontal="center"/>
    </xf>
    <xf numFmtId="0" fontId="2" fillId="5" borderId="0" xfId="870" applyFont="1" applyFill="1"/>
    <xf numFmtId="9" fontId="21" fillId="0" borderId="0" xfId="870" applyNumberFormat="1"/>
    <xf numFmtId="0" fontId="1" fillId="0" borderId="0" xfId="869" applyAlignment="1">
      <alignment horizontal="center"/>
    </xf>
    <xf numFmtId="0" fontId="20" fillId="0" borderId="0" xfId="869" applyFont="1" applyAlignment="1">
      <alignment horizontal="right"/>
    </xf>
    <xf numFmtId="1" fontId="20" fillId="0" borderId="0" xfId="869" applyNumberFormat="1" applyFont="1" applyAlignment="1">
      <alignment horizontal="center"/>
    </xf>
    <xf numFmtId="0" fontId="19" fillId="6" borderId="19" xfId="869" applyFont="1" applyFill="1" applyBorder="1" applyAlignment="1">
      <alignment horizontal="center"/>
    </xf>
    <xf numFmtId="0" fontId="19" fillId="6" borderId="20" xfId="869" applyFont="1" applyFill="1" applyBorder="1" applyAlignment="1">
      <alignment horizontal="center"/>
    </xf>
    <xf numFmtId="1" fontId="2" fillId="5" borderId="19" xfId="869" applyNumberFormat="1" applyFont="1" applyFill="1" applyBorder="1" applyAlignment="1">
      <alignment horizontal="left"/>
    </xf>
    <xf numFmtId="49" fontId="2" fillId="5" borderId="20" xfId="869" applyNumberFormat="1" applyFont="1" applyFill="1" applyBorder="1"/>
    <xf numFmtId="49" fontId="2" fillId="5" borderId="19" xfId="869" applyNumberFormat="1" applyFont="1" applyFill="1" applyBorder="1" applyAlignment="1">
      <alignment horizontal="center"/>
    </xf>
    <xf numFmtId="49" fontId="2" fillId="5" borderId="20" xfId="869" applyNumberFormat="1" applyFont="1" applyFill="1" applyBorder="1" applyAlignment="1">
      <alignment horizontal="center"/>
    </xf>
    <xf numFmtId="49" fontId="2" fillId="5" borderId="20" xfId="869" applyNumberFormat="1" applyFont="1" applyFill="1" applyBorder="1" applyAlignment="1">
      <alignment horizontal="left"/>
    </xf>
    <xf numFmtId="49" fontId="2" fillId="5" borderId="21" xfId="869" applyNumberFormat="1" applyFont="1" applyFill="1" applyBorder="1" applyAlignment="1">
      <alignment horizontal="center"/>
    </xf>
    <xf numFmtId="0" fontId="10" fillId="5" borderId="21" xfId="869" applyFont="1" applyFill="1" applyBorder="1" applyAlignment="1">
      <alignment horizontal="center"/>
    </xf>
    <xf numFmtId="1" fontId="3" fillId="0" borderId="17" xfId="869" applyNumberFormat="1" applyFont="1" applyBorder="1" applyAlignment="1">
      <alignment horizontal="left" vertical="center"/>
    </xf>
    <xf numFmtId="49" fontId="5" fillId="0" borderId="0" xfId="869" applyNumberFormat="1" applyFont="1"/>
    <xf numFmtId="1" fontId="5" fillId="0" borderId="17" xfId="869" applyNumberFormat="1" applyFont="1" applyBorder="1" applyAlignment="1">
      <alignment horizontal="center"/>
    </xf>
    <xf numFmtId="1" fontId="5" fillId="0" borderId="0" xfId="869" applyNumberFormat="1" applyFont="1" applyAlignment="1">
      <alignment horizontal="center"/>
    </xf>
    <xf numFmtId="0" fontId="5" fillId="0" borderId="8" xfId="869" applyFont="1" applyBorder="1" applyAlignment="1">
      <alignment horizontal="center"/>
    </xf>
    <xf numFmtId="0" fontId="5" fillId="0" borderId="0" xfId="869" applyFont="1" applyAlignment="1">
      <alignment horizontal="center"/>
    </xf>
    <xf numFmtId="0" fontId="5" fillId="0" borderId="15" xfId="869" applyFont="1" applyBorder="1" applyAlignment="1">
      <alignment horizontal="center"/>
    </xf>
    <xf numFmtId="1" fontId="7" fillId="0" borderId="42" xfId="869" applyNumberFormat="1" applyFont="1" applyBorder="1" applyAlignment="1">
      <alignment horizontal="left" vertical="center"/>
    </xf>
    <xf numFmtId="49" fontId="2" fillId="0" borderId="2" xfId="869" applyNumberFormat="1" applyFont="1" applyBorder="1"/>
    <xf numFmtId="1" fontId="2" fillId="0" borderId="42" xfId="869" applyNumberFormat="1" applyFont="1" applyBorder="1" applyAlignment="1">
      <alignment horizontal="center"/>
    </xf>
    <xf numFmtId="1" fontId="2" fillId="0" borderId="2" xfId="869" applyNumberFormat="1" applyFont="1" applyBorder="1" applyAlignment="1">
      <alignment horizontal="center"/>
    </xf>
    <xf numFmtId="1" fontId="10" fillId="0" borderId="2" xfId="869" applyNumberFormat="1" applyFont="1" applyBorder="1" applyAlignment="1">
      <alignment horizontal="center"/>
    </xf>
    <xf numFmtId="0" fontId="2" fillId="0" borderId="43" xfId="869" applyFont="1" applyBorder="1" applyAlignment="1">
      <alignment horizontal="center"/>
    </xf>
    <xf numFmtId="0" fontId="2" fillId="0" borderId="42" xfId="869" applyFont="1" applyBorder="1" applyAlignment="1">
      <alignment horizontal="center"/>
    </xf>
    <xf numFmtId="0" fontId="2" fillId="0" borderId="2" xfId="869" applyFont="1" applyBorder="1" applyAlignment="1">
      <alignment horizontal="center"/>
    </xf>
    <xf numFmtId="0" fontId="10" fillId="0" borderId="43" xfId="869" applyFont="1" applyBorder="1" applyAlignment="1">
      <alignment horizontal="center"/>
    </xf>
    <xf numFmtId="49" fontId="3" fillId="0" borderId="0" xfId="869" applyNumberFormat="1" applyFont="1" applyAlignment="1">
      <alignment horizontal="left" vertical="center" wrapText="1"/>
    </xf>
    <xf numFmtId="0" fontId="5" fillId="0" borderId="44" xfId="869" applyFont="1" applyBorder="1" applyAlignment="1">
      <alignment horizontal="center"/>
    </xf>
    <xf numFmtId="1" fontId="5" fillId="0" borderId="17" xfId="869" applyNumberFormat="1" applyFont="1" applyBorder="1" applyAlignment="1">
      <alignment horizontal="left" vertical="center"/>
    </xf>
    <xf numFmtId="1" fontId="2" fillId="0" borderId="42" xfId="869" applyNumberFormat="1" applyFont="1" applyBorder="1" applyAlignment="1">
      <alignment horizontal="left" vertical="center"/>
    </xf>
    <xf numFmtId="0" fontId="2" fillId="0" borderId="42" xfId="869" applyFont="1" applyBorder="1" applyAlignment="1">
      <alignment horizontal="left"/>
    </xf>
    <xf numFmtId="1" fontId="5" fillId="0" borderId="2" xfId="869" applyNumberFormat="1" applyFont="1" applyBorder="1" applyAlignment="1">
      <alignment horizontal="center"/>
    </xf>
    <xf numFmtId="0" fontId="2" fillId="0" borderId="17" xfId="869" applyFont="1" applyBorder="1" applyAlignment="1">
      <alignment horizontal="left"/>
    </xf>
    <xf numFmtId="0" fontId="20" fillId="0" borderId="45" xfId="869" applyFont="1" applyBorder="1" applyAlignment="1">
      <alignment horizontal="right"/>
    </xf>
    <xf numFmtId="0" fontId="20" fillId="0" borderId="46" xfId="869" applyFont="1" applyBorder="1" applyAlignment="1">
      <alignment horizontal="right"/>
    </xf>
    <xf numFmtId="1" fontId="20" fillId="0" borderId="46" xfId="869" applyNumberFormat="1" applyFont="1" applyBorder="1" applyAlignment="1">
      <alignment horizontal="center"/>
    </xf>
    <xf numFmtId="0" fontId="2" fillId="0" borderId="8" xfId="869" applyFont="1" applyBorder="1" applyAlignment="1">
      <alignment horizontal="center"/>
    </xf>
    <xf numFmtId="0" fontId="2" fillId="0" borderId="17" xfId="869" applyFont="1" applyBorder="1" applyAlignment="1">
      <alignment horizontal="center"/>
    </xf>
    <xf numFmtId="0" fontId="2" fillId="0" borderId="0" xfId="869" applyFont="1" applyAlignment="1">
      <alignment horizontal="center"/>
    </xf>
    <xf numFmtId="0" fontId="10" fillId="0" borderId="8" xfId="869" applyFont="1" applyBorder="1" applyAlignment="1">
      <alignment horizontal="center"/>
    </xf>
    <xf numFmtId="0" fontId="20" fillId="0" borderId="8" xfId="869" applyFont="1" applyBorder="1" applyAlignment="1">
      <alignment horizontal="right"/>
    </xf>
    <xf numFmtId="1" fontId="20" fillId="0" borderId="44" xfId="869" applyNumberFormat="1" applyFont="1" applyBorder="1" applyAlignment="1">
      <alignment horizontal="center"/>
    </xf>
    <xf numFmtId="0" fontId="1" fillId="0" borderId="18" xfId="869" applyBorder="1"/>
    <xf numFmtId="0" fontId="20" fillId="0" borderId="10" xfId="869" applyFont="1" applyBorder="1" applyAlignment="1">
      <alignment horizontal="right"/>
    </xf>
    <xf numFmtId="0" fontId="20" fillId="0" borderId="4" xfId="869" applyFont="1" applyBorder="1" applyAlignment="1">
      <alignment horizontal="right"/>
    </xf>
    <xf numFmtId="1" fontId="20" fillId="0" borderId="4" xfId="869" applyNumberFormat="1" applyFont="1" applyBorder="1" applyAlignment="1">
      <alignment horizontal="center"/>
    </xf>
    <xf numFmtId="0" fontId="1" fillId="0" borderId="4" xfId="869" applyBorder="1"/>
    <xf numFmtId="0" fontId="1" fillId="0" borderId="10" xfId="869" applyBorder="1"/>
    <xf numFmtId="45" fontId="0" fillId="0" borderId="0" xfId="0" applyNumberFormat="1" applyAlignment="1">
      <alignment horizontal="center"/>
    </xf>
    <xf numFmtId="45" fontId="0" fillId="0" borderId="0" xfId="0" applyNumberFormat="1"/>
    <xf numFmtId="45" fontId="21" fillId="0" borderId="0" xfId="0" applyNumberFormat="1" applyFont="1" applyAlignment="1">
      <alignment horizontal="center"/>
    </xf>
    <xf numFmtId="45" fontId="0" fillId="0" borderId="3" xfId="0" applyNumberFormat="1" applyBorder="1" applyAlignment="1">
      <alignment horizontal="center"/>
    </xf>
    <xf numFmtId="0" fontId="23" fillId="8" borderId="54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4" fillId="8" borderId="56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left"/>
    </xf>
    <xf numFmtId="0" fontId="23" fillId="8" borderId="57" xfId="0" applyFont="1" applyFill="1" applyBorder="1" applyAlignment="1">
      <alignment horizontal="center"/>
    </xf>
    <xf numFmtId="0" fontId="23" fillId="8" borderId="47" xfId="0" applyFont="1" applyFill="1" applyBorder="1"/>
    <xf numFmtId="0" fontId="23" fillId="8" borderId="59" xfId="0" applyFont="1" applyFill="1" applyBorder="1" applyAlignment="1">
      <alignment horizontal="center"/>
    </xf>
    <xf numFmtId="0" fontId="23" fillId="8" borderId="60" xfId="0" applyFont="1" applyFill="1" applyBorder="1" applyAlignment="1">
      <alignment horizontal="center"/>
    </xf>
    <xf numFmtId="0" fontId="24" fillId="8" borderId="61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left"/>
    </xf>
    <xf numFmtId="0" fontId="25" fillId="9" borderId="49" xfId="0" applyFont="1" applyFill="1" applyBorder="1" applyAlignment="1">
      <alignment horizontal="center"/>
    </xf>
    <xf numFmtId="0" fontId="25" fillId="9" borderId="50" xfId="0" applyFont="1" applyFill="1" applyBorder="1" applyAlignment="1">
      <alignment horizontal="center"/>
    </xf>
    <xf numFmtId="0" fontId="26" fillId="9" borderId="51" xfId="0" applyFont="1" applyFill="1" applyBorder="1" applyAlignment="1">
      <alignment horizontal="center"/>
    </xf>
    <xf numFmtId="0" fontId="26" fillId="9" borderId="52" xfId="0" applyFont="1" applyFill="1" applyBorder="1" applyAlignment="1">
      <alignment horizontal="left"/>
    </xf>
    <xf numFmtId="0" fontId="25" fillId="9" borderId="48" xfId="0" applyFont="1" applyFill="1" applyBorder="1" applyAlignment="1">
      <alignment horizontal="center"/>
    </xf>
    <xf numFmtId="0" fontId="25" fillId="9" borderId="0" xfId="0" applyFont="1" applyFill="1"/>
    <xf numFmtId="0" fontId="25" fillId="9" borderId="62" xfId="0" applyFont="1" applyFill="1" applyBorder="1" applyAlignment="1">
      <alignment horizontal="center"/>
    </xf>
    <xf numFmtId="0" fontId="25" fillId="9" borderId="63" xfId="0" applyFont="1" applyFill="1" applyBorder="1" applyAlignment="1">
      <alignment horizontal="center"/>
    </xf>
    <xf numFmtId="0" fontId="26" fillId="9" borderId="64" xfId="0" applyFont="1" applyFill="1" applyBorder="1" applyAlignment="1">
      <alignment horizontal="center"/>
    </xf>
    <xf numFmtId="0" fontId="26" fillId="9" borderId="21" xfId="0" applyFont="1" applyFill="1" applyBorder="1" applyAlignment="1">
      <alignment horizontal="left"/>
    </xf>
    <xf numFmtId="0" fontId="25" fillId="9" borderId="65" xfId="0" applyFont="1" applyFill="1" applyBorder="1" applyAlignment="1">
      <alignment horizontal="center"/>
    </xf>
    <xf numFmtId="0" fontId="25" fillId="9" borderId="8" xfId="0" applyFont="1" applyFill="1" applyBorder="1"/>
    <xf numFmtId="0" fontId="2" fillId="0" borderId="0" xfId="0" applyFont="1"/>
    <xf numFmtId="2" fontId="0" fillId="0" borderId="0" xfId="0" applyNumberFormat="1"/>
    <xf numFmtId="0" fontId="23" fillId="8" borderId="50" xfId="0" applyFont="1" applyFill="1" applyBorder="1" applyAlignment="1">
      <alignment horizontal="center"/>
    </xf>
    <xf numFmtId="0" fontId="25" fillId="9" borderId="66" xfId="0" applyFont="1" applyFill="1" applyBorder="1" applyAlignment="1">
      <alignment horizontal="center"/>
    </xf>
    <xf numFmtId="21" fontId="21" fillId="0" borderId="0" xfId="0" applyNumberFormat="1" applyFont="1" applyAlignment="1">
      <alignment horizontal="center"/>
    </xf>
    <xf numFmtId="0" fontId="22" fillId="0" borderId="0" xfId="0" applyFont="1"/>
    <xf numFmtId="21" fontId="22" fillId="0" borderId="0" xfId="0" applyNumberFormat="1" applyFont="1"/>
    <xf numFmtId="0" fontId="22" fillId="0" borderId="0" xfId="0" applyFont="1" applyAlignment="1">
      <alignment horizontal="center"/>
    </xf>
    <xf numFmtId="46" fontId="0" fillId="0" borderId="0" xfId="0" applyNumberFormat="1"/>
    <xf numFmtId="20" fontId="0" fillId="0" borderId="0" xfId="0" applyNumberFormat="1"/>
    <xf numFmtId="0" fontId="3" fillId="0" borderId="0" xfId="0" applyFon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21" fontId="13" fillId="0" borderId="0" xfId="0" applyNumberFormat="1" applyFont="1"/>
    <xf numFmtId="0" fontId="0" fillId="0" borderId="67" xfId="0" applyBorder="1" applyAlignment="1">
      <alignment horizontal="right" wrapText="1"/>
    </xf>
    <xf numFmtId="0" fontId="28" fillId="0" borderId="67" xfId="0" applyFont="1" applyBorder="1" applyAlignment="1">
      <alignment horizontal="right" wrapText="1"/>
    </xf>
    <xf numFmtId="21" fontId="0" fillId="0" borderId="67" xfId="0" applyNumberFormat="1" applyBorder="1" applyAlignment="1">
      <alignment horizontal="right" wrapText="1"/>
    </xf>
    <xf numFmtId="21" fontId="28" fillId="0" borderId="67" xfId="0" applyNumberFormat="1" applyFont="1" applyBorder="1" applyAlignment="1">
      <alignment horizontal="right" wrapText="1"/>
    </xf>
    <xf numFmtId="0" fontId="0" fillId="0" borderId="67" xfId="0" applyBorder="1" applyAlignment="1">
      <alignment wrapText="1"/>
    </xf>
    <xf numFmtId="21" fontId="0" fillId="0" borderId="67" xfId="0" applyNumberFormat="1" applyBorder="1"/>
    <xf numFmtId="21" fontId="21" fillId="0" borderId="67" xfId="0" applyNumberFormat="1" applyFont="1" applyBorder="1"/>
    <xf numFmtId="0" fontId="0" fillId="0" borderId="0" xfId="0" applyAlignment="1">
      <alignment horizontal="right" wrapText="1"/>
    </xf>
    <xf numFmtId="47" fontId="28" fillId="0" borderId="67" xfId="0" applyNumberFormat="1" applyFont="1" applyBorder="1" applyAlignment="1">
      <alignment horizontal="right" wrapText="1"/>
    </xf>
    <xf numFmtId="45" fontId="0" fillId="0" borderId="1" xfId="0" applyNumberFormat="1" applyBorder="1" applyAlignment="1">
      <alignment horizontal="center"/>
    </xf>
    <xf numFmtId="20" fontId="3" fillId="0" borderId="68" xfId="0" applyNumberFormat="1" applyFont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/>
    </xf>
    <xf numFmtId="0" fontId="17" fillId="4" borderId="70" xfId="0" applyFont="1" applyFill="1" applyBorder="1" applyAlignment="1">
      <alignment horizontal="center"/>
    </xf>
    <xf numFmtId="0" fontId="12" fillId="3" borderId="71" xfId="0" applyFont="1" applyFill="1" applyBorder="1" applyAlignment="1">
      <alignment horizontal="center"/>
    </xf>
    <xf numFmtId="0" fontId="17" fillId="4" borderId="72" xfId="0" applyFont="1" applyFill="1" applyBorder="1" applyAlignment="1">
      <alignment horizontal="center"/>
    </xf>
    <xf numFmtId="0" fontId="12" fillId="3" borderId="73" xfId="0" applyFont="1" applyFill="1" applyBorder="1" applyAlignment="1">
      <alignment horizontal="center"/>
    </xf>
    <xf numFmtId="0" fontId="23" fillId="8" borderId="74" xfId="0" applyFont="1" applyFill="1" applyBorder="1" applyAlignment="1">
      <alignment horizontal="center"/>
    </xf>
    <xf numFmtId="0" fontId="25" fillId="9" borderId="75" xfId="0" applyFont="1" applyFill="1" applyBorder="1" applyAlignment="1">
      <alignment horizontal="center"/>
    </xf>
    <xf numFmtId="0" fontId="25" fillId="9" borderId="76" xfId="0" applyFont="1" applyFill="1" applyBorder="1" applyAlignment="1">
      <alignment horizontal="center"/>
    </xf>
    <xf numFmtId="0" fontId="12" fillId="3" borderId="78" xfId="0" applyFont="1" applyFill="1" applyBorder="1" applyAlignment="1">
      <alignment horizontal="center"/>
    </xf>
    <xf numFmtId="0" fontId="17" fillId="4" borderId="79" xfId="0" applyFont="1" applyFill="1" applyBorder="1" applyAlignment="1">
      <alignment horizontal="center"/>
    </xf>
    <xf numFmtId="0" fontId="12" fillId="3" borderId="77" xfId="0" applyFont="1" applyFill="1" applyBorder="1" applyAlignment="1">
      <alignment horizontal="center"/>
    </xf>
    <xf numFmtId="0" fontId="23" fillId="8" borderId="80" xfId="0" applyFont="1" applyFill="1" applyBorder="1" applyAlignment="1">
      <alignment horizontal="center"/>
    </xf>
    <xf numFmtId="0" fontId="25" fillId="9" borderId="81" xfId="0" applyFont="1" applyFill="1" applyBorder="1" applyAlignment="1">
      <alignment horizontal="center"/>
    </xf>
    <xf numFmtId="0" fontId="25" fillId="9" borderId="82" xfId="0" applyFont="1" applyFill="1" applyBorder="1" applyAlignment="1">
      <alignment horizontal="center"/>
    </xf>
    <xf numFmtId="21" fontId="0" fillId="0" borderId="67" xfId="0" applyNumberFormat="1" applyBorder="1" applyAlignment="1">
      <alignment wrapText="1"/>
    </xf>
    <xf numFmtId="21" fontId="22" fillId="0" borderId="67" xfId="0" applyNumberFormat="1" applyFont="1" applyBorder="1"/>
    <xf numFmtId="0" fontId="5" fillId="0" borderId="0" xfId="0" applyFont="1" applyAlignment="1">
      <alignment horizontal="right"/>
    </xf>
    <xf numFmtId="21" fontId="27" fillId="0" borderId="67" xfId="871" applyNumberFormat="1" applyFill="1" applyBorder="1" applyAlignment="1">
      <alignment horizontal="right" wrapText="1"/>
    </xf>
    <xf numFmtId="0" fontId="27" fillId="0" borderId="0" xfId="871" applyFill="1"/>
    <xf numFmtId="0" fontId="27" fillId="0" borderId="67" xfId="871" applyFill="1" applyBorder="1" applyAlignment="1">
      <alignment horizontal="right" wrapText="1"/>
    </xf>
    <xf numFmtId="21" fontId="0" fillId="0" borderId="0" xfId="0" applyNumberFormat="1" applyAlignment="1">
      <alignment horizontal="right" wrapText="1"/>
    </xf>
    <xf numFmtId="21" fontId="0" fillId="0" borderId="0" xfId="0" applyNumberFormat="1" applyAlignment="1">
      <alignment wrapText="1"/>
    </xf>
    <xf numFmtId="0" fontId="29" fillId="0" borderId="67" xfId="0" applyFont="1" applyBorder="1" applyAlignment="1">
      <alignment wrapText="1"/>
    </xf>
    <xf numFmtId="0" fontId="19" fillId="5" borderId="14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53" xfId="0" applyFont="1" applyFill="1" applyBorder="1" applyAlignment="1">
      <alignment horizontal="center"/>
    </xf>
    <xf numFmtId="0" fontId="19" fillId="5" borderId="58" xfId="0" applyFont="1" applyFill="1" applyBorder="1" applyAlignment="1">
      <alignment horizontal="center"/>
    </xf>
    <xf numFmtId="0" fontId="19" fillId="6" borderId="19" xfId="869" applyFont="1" applyFill="1" applyBorder="1" applyAlignment="1">
      <alignment horizontal="center"/>
    </xf>
    <xf numFmtId="0" fontId="19" fillId="6" borderId="20" xfId="869" applyFont="1" applyFill="1" applyBorder="1" applyAlignment="1">
      <alignment horizontal="center"/>
    </xf>
    <xf numFmtId="0" fontId="19" fillId="6" borderId="21" xfId="869" applyFont="1" applyFill="1" applyBorder="1" applyAlignment="1">
      <alignment horizontal="center"/>
    </xf>
    <xf numFmtId="0" fontId="0" fillId="7" borderId="0" xfId="0" applyFill="1" applyAlignment="1">
      <alignment horizontal="center"/>
    </xf>
  </cellXfs>
  <cellStyles count="872">
    <cellStyle name="Bad" xfId="871" builtinId="27"/>
    <cellStyle name="Excel Built-in Normal" xfId="2" xr:uid="{00000000-0005-0000-0000-000000000000}"/>
    <cellStyle name="Followed Hyperlink" xfId="208" builtinId="9" hidden="1"/>
    <cellStyle name="Followed Hyperlink" xfId="216" builtinId="9" hidden="1"/>
    <cellStyle name="Followed Hyperlink" xfId="224" builtinId="9" hidden="1"/>
    <cellStyle name="Followed Hyperlink" xfId="232" builtinId="9" hidden="1"/>
    <cellStyle name="Followed Hyperlink" xfId="240" builtinId="9" hidden="1"/>
    <cellStyle name="Followed Hyperlink" xfId="248" builtinId="9" hidden="1"/>
    <cellStyle name="Followed Hyperlink" xfId="256" builtinId="9" hidden="1"/>
    <cellStyle name="Followed Hyperlink" xfId="264" builtinId="9" hidden="1"/>
    <cellStyle name="Followed Hyperlink" xfId="272" builtinId="9" hidden="1"/>
    <cellStyle name="Followed Hyperlink" xfId="280" builtinId="9" hidden="1"/>
    <cellStyle name="Followed Hyperlink" xfId="288" builtinId="9" hidden="1"/>
    <cellStyle name="Followed Hyperlink" xfId="296" builtinId="9" hidden="1"/>
    <cellStyle name="Followed Hyperlink" xfId="304" builtinId="9" hidden="1"/>
    <cellStyle name="Followed Hyperlink" xfId="312" builtinId="9" hidden="1"/>
    <cellStyle name="Followed Hyperlink" xfId="320" builtinId="9" hidden="1"/>
    <cellStyle name="Followed Hyperlink" xfId="328" builtinId="9" hidden="1"/>
    <cellStyle name="Followed Hyperlink" xfId="336" builtinId="9" hidden="1"/>
    <cellStyle name="Followed Hyperlink" xfId="344" builtinId="9" hidden="1"/>
    <cellStyle name="Followed Hyperlink" xfId="352" builtinId="9" hidden="1"/>
    <cellStyle name="Followed Hyperlink" xfId="360" builtinId="9" hidden="1"/>
    <cellStyle name="Followed Hyperlink" xfId="368" builtinId="9" hidden="1"/>
    <cellStyle name="Followed Hyperlink" xfId="376" builtinId="9" hidden="1"/>
    <cellStyle name="Followed Hyperlink" xfId="384" builtinId="9" hidden="1"/>
    <cellStyle name="Followed Hyperlink" xfId="392" builtinId="9" hidden="1"/>
    <cellStyle name="Followed Hyperlink" xfId="400" builtinId="9" hidden="1"/>
    <cellStyle name="Followed Hyperlink" xfId="408" builtinId="9" hidden="1"/>
    <cellStyle name="Followed Hyperlink" xfId="416" builtinId="9" hidden="1"/>
    <cellStyle name="Followed Hyperlink" xfId="424" builtinId="9" hidden="1"/>
    <cellStyle name="Followed Hyperlink" xfId="432" builtinId="9" hidden="1"/>
    <cellStyle name="Followed Hyperlink" xfId="440" builtinId="9" hidden="1"/>
    <cellStyle name="Followed Hyperlink" xfId="448" builtinId="9" hidden="1"/>
    <cellStyle name="Followed Hyperlink" xfId="456" builtinId="9" hidden="1"/>
    <cellStyle name="Followed Hyperlink" xfId="464" builtinId="9" hidden="1"/>
    <cellStyle name="Followed Hyperlink" xfId="472" builtinId="9" hidden="1"/>
    <cellStyle name="Followed Hyperlink" xfId="480" builtinId="9" hidden="1"/>
    <cellStyle name="Followed Hyperlink" xfId="488" builtinId="9" hidden="1"/>
    <cellStyle name="Followed Hyperlink" xfId="496" builtinId="9" hidden="1"/>
    <cellStyle name="Followed Hyperlink" xfId="504" builtinId="9" hidden="1"/>
    <cellStyle name="Followed Hyperlink" xfId="512" builtinId="9" hidden="1"/>
    <cellStyle name="Followed Hyperlink" xfId="520" builtinId="9" hidden="1"/>
    <cellStyle name="Followed Hyperlink" xfId="528" builtinId="9" hidden="1"/>
    <cellStyle name="Followed Hyperlink" xfId="536" builtinId="9" hidden="1"/>
    <cellStyle name="Followed Hyperlink" xfId="544" builtinId="9" hidden="1"/>
    <cellStyle name="Followed Hyperlink" xfId="552" builtinId="9" hidden="1"/>
    <cellStyle name="Followed Hyperlink" xfId="560" builtinId="9" hidden="1"/>
    <cellStyle name="Followed Hyperlink" xfId="568" builtinId="9" hidden="1"/>
    <cellStyle name="Followed Hyperlink" xfId="576" builtinId="9" hidden="1"/>
    <cellStyle name="Followed Hyperlink" xfId="584" builtinId="9" hidden="1"/>
    <cellStyle name="Followed Hyperlink" xfId="592" builtinId="9" hidden="1"/>
    <cellStyle name="Followed Hyperlink" xfId="600" builtinId="9" hidden="1"/>
    <cellStyle name="Followed Hyperlink" xfId="608" builtinId="9" hidden="1"/>
    <cellStyle name="Followed Hyperlink" xfId="616" builtinId="9" hidden="1"/>
    <cellStyle name="Followed Hyperlink" xfId="624" builtinId="9" hidden="1"/>
    <cellStyle name="Followed Hyperlink" xfId="632" builtinId="9" hidden="1"/>
    <cellStyle name="Followed Hyperlink" xfId="640" builtinId="9" hidden="1"/>
    <cellStyle name="Followed Hyperlink" xfId="648" builtinId="9" hidden="1"/>
    <cellStyle name="Followed Hyperlink" xfId="656" builtinId="9" hidden="1"/>
    <cellStyle name="Followed Hyperlink" xfId="664" builtinId="9" hidden="1"/>
    <cellStyle name="Followed Hyperlink" xfId="672" builtinId="9" hidden="1"/>
    <cellStyle name="Followed Hyperlink" xfId="680" builtinId="9" hidden="1"/>
    <cellStyle name="Followed Hyperlink" xfId="688" builtinId="9" hidden="1"/>
    <cellStyle name="Followed Hyperlink" xfId="696" builtinId="9" hidden="1"/>
    <cellStyle name="Followed Hyperlink" xfId="704" builtinId="9" hidden="1"/>
    <cellStyle name="Followed Hyperlink" xfId="712" builtinId="9" hidden="1"/>
    <cellStyle name="Followed Hyperlink" xfId="720" builtinId="9" hidden="1"/>
    <cellStyle name="Followed Hyperlink" xfId="728" builtinId="9" hidden="1"/>
    <cellStyle name="Followed Hyperlink" xfId="736" builtinId="9" hidden="1"/>
    <cellStyle name="Followed Hyperlink" xfId="744" builtinId="9" hidden="1"/>
    <cellStyle name="Followed Hyperlink" xfId="752" builtinId="9" hidden="1"/>
    <cellStyle name="Followed Hyperlink" xfId="760" builtinId="9" hidden="1"/>
    <cellStyle name="Followed Hyperlink" xfId="768" builtinId="9" hidden="1"/>
    <cellStyle name="Followed Hyperlink" xfId="776" builtinId="9" hidden="1"/>
    <cellStyle name="Followed Hyperlink" xfId="784" builtinId="9" hidden="1"/>
    <cellStyle name="Followed Hyperlink" xfId="792" builtinId="9" hidden="1"/>
    <cellStyle name="Followed Hyperlink" xfId="800" builtinId="9" hidden="1"/>
    <cellStyle name="Followed Hyperlink" xfId="808" builtinId="9" hidden="1"/>
    <cellStyle name="Followed Hyperlink" xfId="816" builtinId="9" hidden="1"/>
    <cellStyle name="Followed Hyperlink" xfId="824" builtinId="9" hidden="1"/>
    <cellStyle name="Followed Hyperlink" xfId="832" builtinId="9" hidden="1"/>
    <cellStyle name="Followed Hyperlink" xfId="840" builtinId="9" hidden="1"/>
    <cellStyle name="Followed Hyperlink" xfId="848" builtinId="9" hidden="1"/>
    <cellStyle name="Followed Hyperlink" xfId="856" builtinId="9" hidden="1"/>
    <cellStyle name="Followed Hyperlink" xfId="864" builtinId="9" hidden="1"/>
    <cellStyle name="Followed Hyperlink" xfId="866" builtinId="9" hidden="1"/>
    <cellStyle name="Followed Hyperlink" xfId="858" builtinId="9" hidden="1"/>
    <cellStyle name="Followed Hyperlink" xfId="850" builtinId="9" hidden="1"/>
    <cellStyle name="Followed Hyperlink" xfId="842" builtinId="9" hidden="1"/>
    <cellStyle name="Followed Hyperlink" xfId="834" builtinId="9" hidden="1"/>
    <cellStyle name="Followed Hyperlink" xfId="826" builtinId="9" hidden="1"/>
    <cellStyle name="Followed Hyperlink" xfId="818" builtinId="9" hidden="1"/>
    <cellStyle name="Followed Hyperlink" xfId="810" builtinId="9" hidden="1"/>
    <cellStyle name="Followed Hyperlink" xfId="802" builtinId="9" hidden="1"/>
    <cellStyle name="Followed Hyperlink" xfId="794" builtinId="9" hidden="1"/>
    <cellStyle name="Followed Hyperlink" xfId="786" builtinId="9" hidden="1"/>
    <cellStyle name="Followed Hyperlink" xfId="778" builtinId="9" hidden="1"/>
    <cellStyle name="Followed Hyperlink" xfId="770" builtinId="9" hidden="1"/>
    <cellStyle name="Followed Hyperlink" xfId="762" builtinId="9" hidden="1"/>
    <cellStyle name="Followed Hyperlink" xfId="754" builtinId="9" hidden="1"/>
    <cellStyle name="Followed Hyperlink" xfId="746" builtinId="9" hidden="1"/>
    <cellStyle name="Followed Hyperlink" xfId="738" builtinId="9" hidden="1"/>
    <cellStyle name="Followed Hyperlink" xfId="730" builtinId="9" hidden="1"/>
    <cellStyle name="Followed Hyperlink" xfId="722" builtinId="9" hidden="1"/>
    <cellStyle name="Followed Hyperlink" xfId="714" builtinId="9" hidden="1"/>
    <cellStyle name="Followed Hyperlink" xfId="706" builtinId="9" hidden="1"/>
    <cellStyle name="Followed Hyperlink" xfId="698" builtinId="9" hidden="1"/>
    <cellStyle name="Followed Hyperlink" xfId="690" builtinId="9" hidden="1"/>
    <cellStyle name="Followed Hyperlink" xfId="682" builtinId="9" hidden="1"/>
    <cellStyle name="Followed Hyperlink" xfId="674" builtinId="9" hidden="1"/>
    <cellStyle name="Followed Hyperlink" xfId="666" builtinId="9" hidden="1"/>
    <cellStyle name="Followed Hyperlink" xfId="658" builtinId="9" hidden="1"/>
    <cellStyle name="Followed Hyperlink" xfId="650" builtinId="9" hidden="1"/>
    <cellStyle name="Followed Hyperlink" xfId="642" builtinId="9" hidden="1"/>
    <cellStyle name="Followed Hyperlink" xfId="634" builtinId="9" hidden="1"/>
    <cellStyle name="Followed Hyperlink" xfId="626" builtinId="9" hidden="1"/>
    <cellStyle name="Followed Hyperlink" xfId="618" builtinId="9" hidden="1"/>
    <cellStyle name="Followed Hyperlink" xfId="610" builtinId="9" hidden="1"/>
    <cellStyle name="Followed Hyperlink" xfId="602" builtinId="9" hidden="1"/>
    <cellStyle name="Followed Hyperlink" xfId="594" builtinId="9" hidden="1"/>
    <cellStyle name="Followed Hyperlink" xfId="586" builtinId="9" hidden="1"/>
    <cellStyle name="Followed Hyperlink" xfId="578" builtinId="9" hidden="1"/>
    <cellStyle name="Followed Hyperlink" xfId="570" builtinId="9" hidden="1"/>
    <cellStyle name="Followed Hyperlink" xfId="562" builtinId="9" hidden="1"/>
    <cellStyle name="Followed Hyperlink" xfId="554" builtinId="9" hidden="1"/>
    <cellStyle name="Followed Hyperlink" xfId="546" builtinId="9" hidden="1"/>
    <cellStyle name="Followed Hyperlink" xfId="538" builtinId="9" hidden="1"/>
    <cellStyle name="Followed Hyperlink" xfId="530" builtinId="9" hidden="1"/>
    <cellStyle name="Followed Hyperlink" xfId="522" builtinId="9" hidden="1"/>
    <cellStyle name="Followed Hyperlink" xfId="514" builtinId="9" hidden="1"/>
    <cellStyle name="Followed Hyperlink" xfId="506" builtinId="9" hidden="1"/>
    <cellStyle name="Followed Hyperlink" xfId="498" builtinId="9" hidden="1"/>
    <cellStyle name="Followed Hyperlink" xfId="490" builtinId="9" hidden="1"/>
    <cellStyle name="Followed Hyperlink" xfId="482" builtinId="9" hidden="1"/>
    <cellStyle name="Followed Hyperlink" xfId="474" builtinId="9" hidden="1"/>
    <cellStyle name="Followed Hyperlink" xfId="466" builtinId="9" hidden="1"/>
    <cellStyle name="Followed Hyperlink" xfId="458" builtinId="9" hidden="1"/>
    <cellStyle name="Followed Hyperlink" xfId="450" builtinId="9" hidden="1"/>
    <cellStyle name="Followed Hyperlink" xfId="442" builtinId="9" hidden="1"/>
    <cellStyle name="Followed Hyperlink" xfId="434" builtinId="9" hidden="1"/>
    <cellStyle name="Followed Hyperlink" xfId="426" builtinId="9" hidden="1"/>
    <cellStyle name="Followed Hyperlink" xfId="418" builtinId="9" hidden="1"/>
    <cellStyle name="Followed Hyperlink" xfId="410" builtinId="9" hidden="1"/>
    <cellStyle name="Followed Hyperlink" xfId="402" builtinId="9" hidden="1"/>
    <cellStyle name="Followed Hyperlink" xfId="394" builtinId="9" hidden="1"/>
    <cellStyle name="Followed Hyperlink" xfId="386" builtinId="9" hidden="1"/>
    <cellStyle name="Followed Hyperlink" xfId="378" builtinId="9" hidden="1"/>
    <cellStyle name="Followed Hyperlink" xfId="370" builtinId="9" hidden="1"/>
    <cellStyle name="Followed Hyperlink" xfId="362" builtinId="9" hidden="1"/>
    <cellStyle name="Followed Hyperlink" xfId="354" builtinId="9" hidden="1"/>
    <cellStyle name="Followed Hyperlink" xfId="346" builtinId="9" hidden="1"/>
    <cellStyle name="Followed Hyperlink" xfId="338" builtinId="9" hidden="1"/>
    <cellStyle name="Followed Hyperlink" xfId="330" builtinId="9" hidden="1"/>
    <cellStyle name="Followed Hyperlink" xfId="322" builtinId="9" hidden="1"/>
    <cellStyle name="Followed Hyperlink" xfId="314" builtinId="9" hidden="1"/>
    <cellStyle name="Followed Hyperlink" xfId="306" builtinId="9" hidden="1"/>
    <cellStyle name="Followed Hyperlink" xfId="298" builtinId="9" hidden="1"/>
    <cellStyle name="Followed Hyperlink" xfId="290" builtinId="9" hidden="1"/>
    <cellStyle name="Followed Hyperlink" xfId="282" builtinId="9" hidden="1"/>
    <cellStyle name="Followed Hyperlink" xfId="274" builtinId="9" hidden="1"/>
    <cellStyle name="Followed Hyperlink" xfId="266" builtinId="9" hidden="1"/>
    <cellStyle name="Followed Hyperlink" xfId="258" builtinId="9" hidden="1"/>
    <cellStyle name="Followed Hyperlink" xfId="250" builtinId="9" hidden="1"/>
    <cellStyle name="Followed Hyperlink" xfId="242" builtinId="9" hidden="1"/>
    <cellStyle name="Followed Hyperlink" xfId="234" builtinId="9" hidden="1"/>
    <cellStyle name="Followed Hyperlink" xfId="226" builtinId="9" hidden="1"/>
    <cellStyle name="Followed Hyperlink" xfId="218" builtinId="9" hidden="1"/>
    <cellStyle name="Followed Hyperlink" xfId="210" builtinId="9" hidden="1"/>
    <cellStyle name="Followed Hyperlink" xfId="202" builtinId="9" hidden="1"/>
    <cellStyle name="Followed Hyperlink" xfId="194" builtinId="9" hidden="1"/>
    <cellStyle name="Followed Hyperlink" xfId="186" builtinId="9" hidden="1"/>
    <cellStyle name="Followed Hyperlink" xfId="178" builtinId="9" hidden="1"/>
    <cellStyle name="Followed Hyperlink" xfId="170" builtinId="9" hidden="1"/>
    <cellStyle name="Followed Hyperlink" xfId="162" builtinId="9" hidden="1"/>
    <cellStyle name="Followed Hyperlink" xfId="154" builtinId="9" hidden="1"/>
    <cellStyle name="Followed Hyperlink" xfId="146" builtinId="9" hidden="1"/>
    <cellStyle name="Followed Hyperlink" xfId="138" builtinId="9" hidden="1"/>
    <cellStyle name="Followed Hyperlink" xfId="130" builtinId="9" hidden="1"/>
    <cellStyle name="Followed Hyperlink" xfId="122" builtinId="9" hidden="1"/>
    <cellStyle name="Followed Hyperlink" xfId="114" builtinId="9" hidden="1"/>
    <cellStyle name="Followed Hyperlink" xfId="106" builtinId="9" hidden="1"/>
    <cellStyle name="Followed Hyperlink" xfId="98" builtinId="9" hidden="1"/>
    <cellStyle name="Followed Hyperlink" xfId="90" builtinId="9" hidden="1"/>
    <cellStyle name="Followed Hyperlink" xfId="82" builtinId="9" hidden="1"/>
    <cellStyle name="Followed Hyperlink" xfId="74" builtinId="9" hidden="1"/>
    <cellStyle name="Followed Hyperlink" xfId="26" builtinId="9" hidden="1"/>
    <cellStyle name="Followed Hyperlink" xfId="32" builtinId="9" hidden="1"/>
    <cellStyle name="Followed Hyperlink" xfId="36" builtinId="9" hidden="1"/>
    <cellStyle name="Followed Hyperlink" xfId="42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4" builtinId="9" hidden="1"/>
    <cellStyle name="Followed Hyperlink" xfId="68" builtinId="9" hidden="1"/>
    <cellStyle name="Followed Hyperlink" xfId="54" builtinId="9" hidden="1"/>
    <cellStyle name="Followed Hyperlink" xfId="38" builtinId="9" hidden="1"/>
    <cellStyle name="Followed Hyperlink" xfId="12" builtinId="9" hidden="1"/>
    <cellStyle name="Followed Hyperlink" xfId="18" builtinId="9" hidden="1"/>
    <cellStyle name="Followed Hyperlink" xfId="22" builtinId="9" hidden="1"/>
    <cellStyle name="Followed Hyperlink" xfId="14" builtinId="9" hidden="1"/>
    <cellStyle name="Followed Hyperlink" xfId="10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24" builtinId="9" hidden="1"/>
    <cellStyle name="Followed Hyperlink" xfId="20" builtinId="9" hidden="1"/>
    <cellStyle name="Followed Hyperlink" xfId="16" builtinId="9" hidden="1"/>
    <cellStyle name="Followed Hyperlink" xfId="30" builtinId="9" hidden="1"/>
    <cellStyle name="Followed Hyperlink" xfId="46" builtinId="9" hidden="1"/>
    <cellStyle name="Followed Hyperlink" xfId="62" builtinId="9" hidden="1"/>
    <cellStyle name="Followed Hyperlink" xfId="66" builtinId="9" hidden="1"/>
    <cellStyle name="Followed Hyperlink" xfId="60" builtinId="9" hidden="1"/>
    <cellStyle name="Followed Hyperlink" xfId="56" builtinId="9" hidden="1"/>
    <cellStyle name="Followed Hyperlink" xfId="50" builtinId="9" hidden="1"/>
    <cellStyle name="Followed Hyperlink" xfId="44" builtinId="9" hidden="1"/>
    <cellStyle name="Followed Hyperlink" xfId="40" builtinId="9" hidden="1"/>
    <cellStyle name="Followed Hyperlink" xfId="34" builtinId="9" hidden="1"/>
    <cellStyle name="Followed Hyperlink" xfId="28" builtinId="9" hidden="1"/>
    <cellStyle name="Followed Hyperlink" xfId="70" builtinId="9" hidden="1"/>
    <cellStyle name="Followed Hyperlink" xfId="78" builtinId="9" hidden="1"/>
    <cellStyle name="Followed Hyperlink" xfId="86" builtinId="9" hidden="1"/>
    <cellStyle name="Followed Hyperlink" xfId="94" builtinId="9" hidden="1"/>
    <cellStyle name="Followed Hyperlink" xfId="102" builtinId="9" hidden="1"/>
    <cellStyle name="Followed Hyperlink" xfId="110" builtinId="9" hidden="1"/>
    <cellStyle name="Followed Hyperlink" xfId="118" builtinId="9" hidden="1"/>
    <cellStyle name="Followed Hyperlink" xfId="126" builtinId="9" hidden="1"/>
    <cellStyle name="Followed Hyperlink" xfId="134" builtinId="9" hidden="1"/>
    <cellStyle name="Followed Hyperlink" xfId="142" builtinId="9" hidden="1"/>
    <cellStyle name="Followed Hyperlink" xfId="150" builtinId="9" hidden="1"/>
    <cellStyle name="Followed Hyperlink" xfId="158" builtinId="9" hidden="1"/>
    <cellStyle name="Followed Hyperlink" xfId="166" builtinId="9" hidden="1"/>
    <cellStyle name="Followed Hyperlink" xfId="174" builtinId="9" hidden="1"/>
    <cellStyle name="Followed Hyperlink" xfId="182" builtinId="9" hidden="1"/>
    <cellStyle name="Followed Hyperlink" xfId="190" builtinId="9" hidden="1"/>
    <cellStyle name="Followed Hyperlink" xfId="198" builtinId="9" hidden="1"/>
    <cellStyle name="Followed Hyperlink" xfId="206" builtinId="9" hidden="1"/>
    <cellStyle name="Followed Hyperlink" xfId="214" builtinId="9" hidden="1"/>
    <cellStyle name="Followed Hyperlink" xfId="222" builtinId="9" hidden="1"/>
    <cellStyle name="Followed Hyperlink" xfId="230" builtinId="9" hidden="1"/>
    <cellStyle name="Followed Hyperlink" xfId="238" builtinId="9" hidden="1"/>
    <cellStyle name="Followed Hyperlink" xfId="246" builtinId="9" hidden="1"/>
    <cellStyle name="Followed Hyperlink" xfId="254" builtinId="9" hidden="1"/>
    <cellStyle name="Followed Hyperlink" xfId="262" builtinId="9" hidden="1"/>
    <cellStyle name="Followed Hyperlink" xfId="270" builtinId="9" hidden="1"/>
    <cellStyle name="Followed Hyperlink" xfId="278" builtinId="9" hidden="1"/>
    <cellStyle name="Followed Hyperlink" xfId="286" builtinId="9" hidden="1"/>
    <cellStyle name="Followed Hyperlink" xfId="294" builtinId="9" hidden="1"/>
    <cellStyle name="Followed Hyperlink" xfId="302" builtinId="9" hidden="1"/>
    <cellStyle name="Followed Hyperlink" xfId="310" builtinId="9" hidden="1"/>
    <cellStyle name="Followed Hyperlink" xfId="318" builtinId="9" hidden="1"/>
    <cellStyle name="Followed Hyperlink" xfId="326" builtinId="9" hidden="1"/>
    <cellStyle name="Followed Hyperlink" xfId="334" builtinId="9" hidden="1"/>
    <cellStyle name="Followed Hyperlink" xfId="342" builtinId="9" hidden="1"/>
    <cellStyle name="Followed Hyperlink" xfId="350" builtinId="9" hidden="1"/>
    <cellStyle name="Followed Hyperlink" xfId="358" builtinId="9" hidden="1"/>
    <cellStyle name="Followed Hyperlink" xfId="366" builtinId="9" hidden="1"/>
    <cellStyle name="Followed Hyperlink" xfId="374" builtinId="9" hidden="1"/>
    <cellStyle name="Followed Hyperlink" xfId="382" builtinId="9" hidden="1"/>
    <cellStyle name="Followed Hyperlink" xfId="390" builtinId="9" hidden="1"/>
    <cellStyle name="Followed Hyperlink" xfId="398" builtinId="9" hidden="1"/>
    <cellStyle name="Followed Hyperlink" xfId="406" builtinId="9" hidden="1"/>
    <cellStyle name="Followed Hyperlink" xfId="414" builtinId="9" hidden="1"/>
    <cellStyle name="Followed Hyperlink" xfId="422" builtinId="9" hidden="1"/>
    <cellStyle name="Followed Hyperlink" xfId="430" builtinId="9" hidden="1"/>
    <cellStyle name="Followed Hyperlink" xfId="438" builtinId="9" hidden="1"/>
    <cellStyle name="Followed Hyperlink" xfId="446" builtinId="9" hidden="1"/>
    <cellStyle name="Followed Hyperlink" xfId="454" builtinId="9" hidden="1"/>
    <cellStyle name="Followed Hyperlink" xfId="462" builtinId="9" hidden="1"/>
    <cellStyle name="Followed Hyperlink" xfId="470" builtinId="9" hidden="1"/>
    <cellStyle name="Followed Hyperlink" xfId="478" builtinId="9" hidden="1"/>
    <cellStyle name="Followed Hyperlink" xfId="486" builtinId="9" hidden="1"/>
    <cellStyle name="Followed Hyperlink" xfId="494" builtinId="9" hidden="1"/>
    <cellStyle name="Followed Hyperlink" xfId="502" builtinId="9" hidden="1"/>
    <cellStyle name="Followed Hyperlink" xfId="510" builtinId="9" hidden="1"/>
    <cellStyle name="Followed Hyperlink" xfId="518" builtinId="9" hidden="1"/>
    <cellStyle name="Followed Hyperlink" xfId="526" builtinId="9" hidden="1"/>
    <cellStyle name="Followed Hyperlink" xfId="534" builtinId="9" hidden="1"/>
    <cellStyle name="Followed Hyperlink" xfId="542" builtinId="9" hidden="1"/>
    <cellStyle name="Followed Hyperlink" xfId="550" builtinId="9" hidden="1"/>
    <cellStyle name="Followed Hyperlink" xfId="558" builtinId="9" hidden="1"/>
    <cellStyle name="Followed Hyperlink" xfId="566" builtinId="9" hidden="1"/>
    <cellStyle name="Followed Hyperlink" xfId="574" builtinId="9" hidden="1"/>
    <cellStyle name="Followed Hyperlink" xfId="582" builtinId="9" hidden="1"/>
    <cellStyle name="Followed Hyperlink" xfId="590" builtinId="9" hidden="1"/>
    <cellStyle name="Followed Hyperlink" xfId="598" builtinId="9" hidden="1"/>
    <cellStyle name="Followed Hyperlink" xfId="606" builtinId="9" hidden="1"/>
    <cellStyle name="Followed Hyperlink" xfId="614" builtinId="9" hidden="1"/>
    <cellStyle name="Followed Hyperlink" xfId="622" builtinId="9" hidden="1"/>
    <cellStyle name="Followed Hyperlink" xfId="630" builtinId="9" hidden="1"/>
    <cellStyle name="Followed Hyperlink" xfId="638" builtinId="9" hidden="1"/>
    <cellStyle name="Followed Hyperlink" xfId="646" builtinId="9" hidden="1"/>
    <cellStyle name="Followed Hyperlink" xfId="654" builtinId="9" hidden="1"/>
    <cellStyle name="Followed Hyperlink" xfId="662" builtinId="9" hidden="1"/>
    <cellStyle name="Followed Hyperlink" xfId="670" builtinId="9" hidden="1"/>
    <cellStyle name="Followed Hyperlink" xfId="678" builtinId="9" hidden="1"/>
    <cellStyle name="Followed Hyperlink" xfId="686" builtinId="9" hidden="1"/>
    <cellStyle name="Followed Hyperlink" xfId="694" builtinId="9" hidden="1"/>
    <cellStyle name="Followed Hyperlink" xfId="702" builtinId="9" hidden="1"/>
    <cellStyle name="Followed Hyperlink" xfId="710" builtinId="9" hidden="1"/>
    <cellStyle name="Followed Hyperlink" xfId="718" builtinId="9" hidden="1"/>
    <cellStyle name="Followed Hyperlink" xfId="726" builtinId="9" hidden="1"/>
    <cellStyle name="Followed Hyperlink" xfId="734" builtinId="9" hidden="1"/>
    <cellStyle name="Followed Hyperlink" xfId="742" builtinId="9" hidden="1"/>
    <cellStyle name="Followed Hyperlink" xfId="750" builtinId="9" hidden="1"/>
    <cellStyle name="Followed Hyperlink" xfId="758" builtinId="9" hidden="1"/>
    <cellStyle name="Followed Hyperlink" xfId="766" builtinId="9" hidden="1"/>
    <cellStyle name="Followed Hyperlink" xfId="774" builtinId="9" hidden="1"/>
    <cellStyle name="Followed Hyperlink" xfId="782" builtinId="9" hidden="1"/>
    <cellStyle name="Followed Hyperlink" xfId="790" builtinId="9" hidden="1"/>
    <cellStyle name="Followed Hyperlink" xfId="798" builtinId="9" hidden="1"/>
    <cellStyle name="Followed Hyperlink" xfId="806" builtinId="9" hidden="1"/>
    <cellStyle name="Followed Hyperlink" xfId="814" builtinId="9" hidden="1"/>
    <cellStyle name="Followed Hyperlink" xfId="822" builtinId="9" hidden="1"/>
    <cellStyle name="Followed Hyperlink" xfId="830" builtinId="9" hidden="1"/>
    <cellStyle name="Followed Hyperlink" xfId="838" builtinId="9" hidden="1"/>
    <cellStyle name="Followed Hyperlink" xfId="846" builtinId="9" hidden="1"/>
    <cellStyle name="Followed Hyperlink" xfId="854" builtinId="9" hidden="1"/>
    <cellStyle name="Followed Hyperlink" xfId="862" builtinId="9" hidden="1"/>
    <cellStyle name="Followed Hyperlink" xfId="868" builtinId="9" hidden="1"/>
    <cellStyle name="Followed Hyperlink" xfId="860" builtinId="9" hidden="1"/>
    <cellStyle name="Followed Hyperlink" xfId="852" builtinId="9" hidden="1"/>
    <cellStyle name="Followed Hyperlink" xfId="844" builtinId="9" hidden="1"/>
    <cellStyle name="Followed Hyperlink" xfId="836" builtinId="9" hidden="1"/>
    <cellStyle name="Followed Hyperlink" xfId="828" builtinId="9" hidden="1"/>
    <cellStyle name="Followed Hyperlink" xfId="820" builtinId="9" hidden="1"/>
    <cellStyle name="Followed Hyperlink" xfId="812" builtinId="9" hidden="1"/>
    <cellStyle name="Followed Hyperlink" xfId="804" builtinId="9" hidden="1"/>
    <cellStyle name="Followed Hyperlink" xfId="796" builtinId="9" hidden="1"/>
    <cellStyle name="Followed Hyperlink" xfId="788" builtinId="9" hidden="1"/>
    <cellStyle name="Followed Hyperlink" xfId="780" builtinId="9" hidden="1"/>
    <cellStyle name="Followed Hyperlink" xfId="772" builtinId="9" hidden="1"/>
    <cellStyle name="Followed Hyperlink" xfId="764" builtinId="9" hidden="1"/>
    <cellStyle name="Followed Hyperlink" xfId="756" builtinId="9" hidden="1"/>
    <cellStyle name="Followed Hyperlink" xfId="748" builtinId="9" hidden="1"/>
    <cellStyle name="Followed Hyperlink" xfId="740" builtinId="9" hidden="1"/>
    <cellStyle name="Followed Hyperlink" xfId="732" builtinId="9" hidden="1"/>
    <cellStyle name="Followed Hyperlink" xfId="724" builtinId="9" hidden="1"/>
    <cellStyle name="Followed Hyperlink" xfId="716" builtinId="9" hidden="1"/>
    <cellStyle name="Followed Hyperlink" xfId="708" builtinId="9" hidden="1"/>
    <cellStyle name="Followed Hyperlink" xfId="700" builtinId="9" hidden="1"/>
    <cellStyle name="Followed Hyperlink" xfId="692" builtinId="9" hidden="1"/>
    <cellStyle name="Followed Hyperlink" xfId="684" builtinId="9" hidden="1"/>
    <cellStyle name="Followed Hyperlink" xfId="676" builtinId="9" hidden="1"/>
    <cellStyle name="Followed Hyperlink" xfId="668" builtinId="9" hidden="1"/>
    <cellStyle name="Followed Hyperlink" xfId="660" builtinId="9" hidden="1"/>
    <cellStyle name="Followed Hyperlink" xfId="652" builtinId="9" hidden="1"/>
    <cellStyle name="Followed Hyperlink" xfId="644" builtinId="9" hidden="1"/>
    <cellStyle name="Followed Hyperlink" xfId="636" builtinId="9" hidden="1"/>
    <cellStyle name="Followed Hyperlink" xfId="628" builtinId="9" hidden="1"/>
    <cellStyle name="Followed Hyperlink" xfId="620" builtinId="9" hidden="1"/>
    <cellStyle name="Followed Hyperlink" xfId="612" builtinId="9" hidden="1"/>
    <cellStyle name="Followed Hyperlink" xfId="604" builtinId="9" hidden="1"/>
    <cellStyle name="Followed Hyperlink" xfId="596" builtinId="9" hidden="1"/>
    <cellStyle name="Followed Hyperlink" xfId="588" builtinId="9" hidden="1"/>
    <cellStyle name="Followed Hyperlink" xfId="580" builtinId="9" hidden="1"/>
    <cellStyle name="Followed Hyperlink" xfId="572" builtinId="9" hidden="1"/>
    <cellStyle name="Followed Hyperlink" xfId="564" builtinId="9" hidden="1"/>
    <cellStyle name="Followed Hyperlink" xfId="556" builtinId="9" hidden="1"/>
    <cellStyle name="Followed Hyperlink" xfId="548" builtinId="9" hidden="1"/>
    <cellStyle name="Followed Hyperlink" xfId="540" builtinId="9" hidden="1"/>
    <cellStyle name="Followed Hyperlink" xfId="532" builtinId="9" hidden="1"/>
    <cellStyle name="Followed Hyperlink" xfId="524" builtinId="9" hidden="1"/>
    <cellStyle name="Followed Hyperlink" xfId="516" builtinId="9" hidden="1"/>
    <cellStyle name="Followed Hyperlink" xfId="508" builtinId="9" hidden="1"/>
    <cellStyle name="Followed Hyperlink" xfId="500" builtinId="9" hidden="1"/>
    <cellStyle name="Followed Hyperlink" xfId="492" builtinId="9" hidden="1"/>
    <cellStyle name="Followed Hyperlink" xfId="484" builtinId="9" hidden="1"/>
    <cellStyle name="Followed Hyperlink" xfId="476" builtinId="9" hidden="1"/>
    <cellStyle name="Followed Hyperlink" xfId="468" builtinId="9" hidden="1"/>
    <cellStyle name="Followed Hyperlink" xfId="460" builtinId="9" hidden="1"/>
    <cellStyle name="Followed Hyperlink" xfId="452" builtinId="9" hidden="1"/>
    <cellStyle name="Followed Hyperlink" xfId="444" builtinId="9" hidden="1"/>
    <cellStyle name="Followed Hyperlink" xfId="436" builtinId="9" hidden="1"/>
    <cellStyle name="Followed Hyperlink" xfId="428" builtinId="9" hidden="1"/>
    <cellStyle name="Followed Hyperlink" xfId="420" builtinId="9" hidden="1"/>
    <cellStyle name="Followed Hyperlink" xfId="412" builtinId="9" hidden="1"/>
    <cellStyle name="Followed Hyperlink" xfId="404" builtinId="9" hidden="1"/>
    <cellStyle name="Followed Hyperlink" xfId="396" builtinId="9" hidden="1"/>
    <cellStyle name="Followed Hyperlink" xfId="388" builtinId="9" hidden="1"/>
    <cellStyle name="Followed Hyperlink" xfId="380" builtinId="9" hidden="1"/>
    <cellStyle name="Followed Hyperlink" xfId="372" builtinId="9" hidden="1"/>
    <cellStyle name="Followed Hyperlink" xfId="364" builtinId="9" hidden="1"/>
    <cellStyle name="Followed Hyperlink" xfId="356" builtinId="9" hidden="1"/>
    <cellStyle name="Followed Hyperlink" xfId="348" builtinId="9" hidden="1"/>
    <cellStyle name="Followed Hyperlink" xfId="340" builtinId="9" hidden="1"/>
    <cellStyle name="Followed Hyperlink" xfId="332" builtinId="9" hidden="1"/>
    <cellStyle name="Followed Hyperlink" xfId="324" builtinId="9" hidden="1"/>
    <cellStyle name="Followed Hyperlink" xfId="316" builtinId="9" hidden="1"/>
    <cellStyle name="Followed Hyperlink" xfId="308" builtinId="9" hidden="1"/>
    <cellStyle name="Followed Hyperlink" xfId="300" builtinId="9" hidden="1"/>
    <cellStyle name="Followed Hyperlink" xfId="292" builtinId="9" hidden="1"/>
    <cellStyle name="Followed Hyperlink" xfId="284" builtinId="9" hidden="1"/>
    <cellStyle name="Followed Hyperlink" xfId="276" builtinId="9" hidden="1"/>
    <cellStyle name="Followed Hyperlink" xfId="268" builtinId="9" hidden="1"/>
    <cellStyle name="Followed Hyperlink" xfId="260" builtinId="9" hidden="1"/>
    <cellStyle name="Followed Hyperlink" xfId="252" builtinId="9" hidden="1"/>
    <cellStyle name="Followed Hyperlink" xfId="244" builtinId="9" hidden="1"/>
    <cellStyle name="Followed Hyperlink" xfId="236" builtinId="9" hidden="1"/>
    <cellStyle name="Followed Hyperlink" xfId="228" builtinId="9" hidden="1"/>
    <cellStyle name="Followed Hyperlink" xfId="220" builtinId="9" hidden="1"/>
    <cellStyle name="Followed Hyperlink" xfId="212" builtinId="9" hidden="1"/>
    <cellStyle name="Followed Hyperlink" xfId="204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92" builtinId="9" hidden="1"/>
    <cellStyle name="Followed Hyperlink" xfId="196" builtinId="9" hidden="1"/>
    <cellStyle name="Followed Hyperlink" xfId="200" builtinId="9" hidden="1"/>
    <cellStyle name="Followed Hyperlink" xfId="188" builtinId="9" hidden="1"/>
    <cellStyle name="Followed Hyperlink" xfId="172" builtinId="9" hidden="1"/>
    <cellStyle name="Followed Hyperlink" xfId="156" builtinId="9" hidden="1"/>
    <cellStyle name="Followed Hyperlink" xfId="140" builtinId="9" hidden="1"/>
    <cellStyle name="Followed Hyperlink" xfId="12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2" builtinId="9" hidden="1"/>
    <cellStyle name="Followed Hyperlink" xfId="92" builtinId="9" hidden="1"/>
    <cellStyle name="Followed Hyperlink" xfId="80" builtinId="9" hidden="1"/>
    <cellStyle name="Followed Hyperlink" xfId="84" builtinId="9" hidden="1"/>
    <cellStyle name="Followed Hyperlink" xfId="76" builtinId="9" hidden="1"/>
    <cellStyle name="Followed Hyperlink" xfId="72" builtinId="9" hidden="1"/>
    <cellStyle name="Hyperlink" xfId="737" builtinId="8" hidden="1"/>
    <cellStyle name="Hyperlink" xfId="739" builtinId="8" hidden="1"/>
    <cellStyle name="Hyperlink" xfId="745" builtinId="8" hidden="1"/>
    <cellStyle name="Hyperlink" xfId="747" builtinId="8" hidden="1"/>
    <cellStyle name="Hyperlink" xfId="749" builtinId="8" hidden="1"/>
    <cellStyle name="Hyperlink" xfId="755" builtinId="8" hidden="1"/>
    <cellStyle name="Hyperlink" xfId="757" builtinId="8" hidden="1"/>
    <cellStyle name="Hyperlink" xfId="761" builtinId="8" hidden="1"/>
    <cellStyle name="Hyperlink" xfId="765" builtinId="8" hidden="1"/>
    <cellStyle name="Hyperlink" xfId="769" builtinId="8" hidden="1"/>
    <cellStyle name="Hyperlink" xfId="771" builtinId="8" hidden="1"/>
    <cellStyle name="Hyperlink" xfId="777" builtinId="8" hidden="1"/>
    <cellStyle name="Hyperlink" xfId="779" builtinId="8" hidden="1"/>
    <cellStyle name="Hyperlink" xfId="781" builtinId="8" hidden="1"/>
    <cellStyle name="Hyperlink" xfId="787" builtinId="8" hidden="1"/>
    <cellStyle name="Hyperlink" xfId="789" builtinId="8" hidden="1"/>
    <cellStyle name="Hyperlink" xfId="793" builtinId="8" hidden="1"/>
    <cellStyle name="Hyperlink" xfId="797" builtinId="8" hidden="1"/>
    <cellStyle name="Hyperlink" xfId="801" builtinId="8" hidden="1"/>
    <cellStyle name="Hyperlink" xfId="803" builtinId="8" hidden="1"/>
    <cellStyle name="Hyperlink" xfId="809" builtinId="8" hidden="1"/>
    <cellStyle name="Hyperlink" xfId="811" builtinId="8" hidden="1"/>
    <cellStyle name="Hyperlink" xfId="813" builtinId="8" hidden="1"/>
    <cellStyle name="Hyperlink" xfId="819" builtinId="8" hidden="1"/>
    <cellStyle name="Hyperlink" xfId="821" builtinId="8" hidden="1"/>
    <cellStyle name="Hyperlink" xfId="825" builtinId="8" hidden="1"/>
    <cellStyle name="Hyperlink" xfId="829" builtinId="8" hidden="1"/>
    <cellStyle name="Hyperlink" xfId="833" builtinId="8" hidden="1"/>
    <cellStyle name="Hyperlink" xfId="835" builtinId="8" hidden="1"/>
    <cellStyle name="Hyperlink" xfId="841" builtinId="8" hidden="1"/>
    <cellStyle name="Hyperlink" xfId="843" builtinId="8" hidden="1"/>
    <cellStyle name="Hyperlink" xfId="845" builtinId="8" hidden="1"/>
    <cellStyle name="Hyperlink" xfId="851" builtinId="8" hidden="1"/>
    <cellStyle name="Hyperlink" xfId="853" builtinId="8" hidden="1"/>
    <cellStyle name="Hyperlink" xfId="857" builtinId="8" hidden="1"/>
    <cellStyle name="Hyperlink" xfId="861" builtinId="8" hidden="1"/>
    <cellStyle name="Hyperlink" xfId="865" builtinId="8" hidden="1"/>
    <cellStyle name="Hyperlink" xfId="867" builtinId="8" hidden="1"/>
    <cellStyle name="Hyperlink" xfId="855" builtinId="8" hidden="1"/>
    <cellStyle name="Hyperlink" xfId="847" builtinId="8" hidden="1"/>
    <cellStyle name="Hyperlink" xfId="839" builtinId="8" hidden="1"/>
    <cellStyle name="Hyperlink" xfId="823" builtinId="8" hidden="1"/>
    <cellStyle name="Hyperlink" xfId="815" builtinId="8" hidden="1"/>
    <cellStyle name="Hyperlink" xfId="807" builtinId="8" hidden="1"/>
    <cellStyle name="Hyperlink" xfId="791" builtinId="8" hidden="1"/>
    <cellStyle name="Hyperlink" xfId="783" builtinId="8" hidden="1"/>
    <cellStyle name="Hyperlink" xfId="775" builtinId="8" hidden="1"/>
    <cellStyle name="Hyperlink" xfId="759" builtinId="8" hidden="1"/>
    <cellStyle name="Hyperlink" xfId="751" builtinId="8" hidden="1"/>
    <cellStyle name="Hyperlink" xfId="743" builtinId="8" hidden="1"/>
    <cellStyle name="Hyperlink" xfId="727" builtinId="8" hidden="1"/>
    <cellStyle name="Hyperlink" xfId="719" builtinId="8" hidden="1"/>
    <cellStyle name="Hyperlink" xfId="711" builtinId="8" hidden="1"/>
    <cellStyle name="Hyperlink" xfId="695" builtinId="8" hidden="1"/>
    <cellStyle name="Hyperlink" xfId="687" builtinId="8" hidden="1"/>
    <cellStyle name="Hyperlink" xfId="679" builtinId="8" hidden="1"/>
    <cellStyle name="Hyperlink" xfId="663" builtinId="8" hidden="1"/>
    <cellStyle name="Hyperlink" xfId="655" builtinId="8" hidden="1"/>
    <cellStyle name="Hyperlink" xfId="647" builtinId="8" hidden="1"/>
    <cellStyle name="Hyperlink" xfId="631" builtinId="8" hidden="1"/>
    <cellStyle name="Hyperlink" xfId="623" builtinId="8" hidden="1"/>
    <cellStyle name="Hyperlink" xfId="615" builtinId="8" hidden="1"/>
    <cellStyle name="Hyperlink" xfId="599" builtinId="8" hidden="1"/>
    <cellStyle name="Hyperlink" xfId="591" builtinId="8" hidden="1"/>
    <cellStyle name="Hyperlink" xfId="583" builtinId="8" hidden="1"/>
    <cellStyle name="Hyperlink" xfId="567" builtinId="8" hidden="1"/>
    <cellStyle name="Hyperlink" xfId="559" builtinId="8" hidden="1"/>
    <cellStyle name="Hyperlink" xfId="551" builtinId="8" hidden="1"/>
    <cellStyle name="Hyperlink" xfId="535" builtinId="8" hidden="1"/>
    <cellStyle name="Hyperlink" xfId="527" builtinId="8" hidden="1"/>
    <cellStyle name="Hyperlink" xfId="519" builtinId="8" hidden="1"/>
    <cellStyle name="Hyperlink" xfId="503" builtinId="8" hidden="1"/>
    <cellStyle name="Hyperlink" xfId="495" builtinId="8" hidden="1"/>
    <cellStyle name="Hyperlink" xfId="487" builtinId="8" hidden="1"/>
    <cellStyle name="Hyperlink" xfId="471" builtinId="8" hidden="1"/>
    <cellStyle name="Hyperlink" xfId="463" builtinId="8" hidden="1"/>
    <cellStyle name="Hyperlink" xfId="455" builtinId="8" hidden="1"/>
    <cellStyle name="Hyperlink" xfId="439" builtinId="8" hidden="1"/>
    <cellStyle name="Hyperlink" xfId="431" builtinId="8" hidden="1"/>
    <cellStyle name="Hyperlink" xfId="423" builtinId="8" hidden="1"/>
    <cellStyle name="Hyperlink" xfId="407" builtinId="8" hidden="1"/>
    <cellStyle name="Hyperlink" xfId="399" builtinId="8" hidden="1"/>
    <cellStyle name="Hyperlink" xfId="391" builtinId="8" hidden="1"/>
    <cellStyle name="Hyperlink" xfId="375" builtinId="8" hidden="1"/>
    <cellStyle name="Hyperlink" xfId="367" builtinId="8" hidden="1"/>
    <cellStyle name="Hyperlink" xfId="359" builtinId="8" hidden="1"/>
    <cellStyle name="Hyperlink" xfId="343" builtinId="8" hidden="1"/>
    <cellStyle name="Hyperlink" xfId="335" builtinId="8" hidden="1"/>
    <cellStyle name="Hyperlink" xfId="327" builtinId="8" hidden="1"/>
    <cellStyle name="Hyperlink" xfId="137" builtinId="8" hidden="1"/>
    <cellStyle name="Hyperlink" xfId="139" builtinId="8" hidden="1"/>
    <cellStyle name="Hyperlink" xfId="141" builtinId="8" hidden="1"/>
    <cellStyle name="Hyperlink" xfId="147" builtinId="8" hidden="1"/>
    <cellStyle name="Hyperlink" xfId="149" builtinId="8" hidden="1"/>
    <cellStyle name="Hyperlink" xfId="151" builtinId="8" hidden="1"/>
    <cellStyle name="Hyperlink" xfId="155" builtinId="8" hidden="1"/>
    <cellStyle name="Hyperlink" xfId="157" builtinId="8" hidden="1"/>
    <cellStyle name="Hyperlink" xfId="161" builtinId="8" hidden="1"/>
    <cellStyle name="Hyperlink" xfId="165" builtinId="8" hidden="1"/>
    <cellStyle name="Hyperlink" xfId="167" builtinId="8" hidden="1"/>
    <cellStyle name="Hyperlink" xfId="169" builtinId="8" hidden="1"/>
    <cellStyle name="Hyperlink" xfId="173" builtinId="8" hidden="1"/>
    <cellStyle name="Hyperlink" xfId="177" builtinId="8" hidden="1"/>
    <cellStyle name="Hyperlink" xfId="179" builtinId="8" hidden="1"/>
    <cellStyle name="Hyperlink" xfId="183" builtinId="8" hidden="1"/>
    <cellStyle name="Hyperlink" xfId="185" builtinId="8" hidden="1"/>
    <cellStyle name="Hyperlink" xfId="187" builtinId="8" hidden="1"/>
    <cellStyle name="Hyperlink" xfId="193" builtinId="8" hidden="1"/>
    <cellStyle name="Hyperlink" xfId="195" builtinId="8" hidden="1"/>
    <cellStyle name="Hyperlink" xfId="197" builtinId="8" hidden="1"/>
    <cellStyle name="Hyperlink" xfId="201" builtinId="8" hidden="1"/>
    <cellStyle name="Hyperlink" xfId="203" builtinId="8" hidden="1"/>
    <cellStyle name="Hyperlink" xfId="205" builtinId="8" hidden="1"/>
    <cellStyle name="Hyperlink" xfId="211" builtinId="8" hidden="1"/>
    <cellStyle name="Hyperlink" xfId="213" builtinId="8" hidden="1"/>
    <cellStyle name="Hyperlink" xfId="215" builtinId="8" hidden="1"/>
    <cellStyle name="Hyperlink" xfId="219" builtinId="8" hidden="1"/>
    <cellStyle name="Hyperlink" xfId="221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41" builtinId="8" hidden="1"/>
    <cellStyle name="Hyperlink" xfId="243" builtinId="8" hidden="1"/>
    <cellStyle name="Hyperlink" xfId="247" builtinId="8" hidden="1"/>
    <cellStyle name="Hyperlink" xfId="249" builtinId="8" hidden="1"/>
    <cellStyle name="Hyperlink" xfId="251" builtinId="8" hidden="1"/>
    <cellStyle name="Hyperlink" xfId="257" builtinId="8" hidden="1"/>
    <cellStyle name="Hyperlink" xfId="259" builtinId="8" hidden="1"/>
    <cellStyle name="Hyperlink" xfId="261" builtinId="8" hidden="1"/>
    <cellStyle name="Hyperlink" xfId="265" builtinId="8" hidden="1"/>
    <cellStyle name="Hyperlink" xfId="267" builtinId="8" hidden="1"/>
    <cellStyle name="Hyperlink" xfId="269" builtinId="8" hidden="1"/>
    <cellStyle name="Hyperlink" xfId="275" builtinId="8" hidden="1"/>
    <cellStyle name="Hyperlink" xfId="277" builtinId="8" hidden="1"/>
    <cellStyle name="Hyperlink" xfId="279" builtinId="8" hidden="1"/>
    <cellStyle name="Hyperlink" xfId="283" builtinId="8" hidden="1"/>
    <cellStyle name="Hyperlink" xfId="285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5" builtinId="8" hidden="1"/>
    <cellStyle name="Hyperlink" xfId="307" builtinId="8" hidden="1"/>
    <cellStyle name="Hyperlink" xfId="311" builtinId="8" hidden="1"/>
    <cellStyle name="Hyperlink" xfId="313" builtinId="8" hidden="1"/>
    <cellStyle name="Hyperlink" xfId="315" builtinId="8" hidden="1"/>
    <cellStyle name="Hyperlink" xfId="287" builtinId="8" hidden="1"/>
    <cellStyle name="Hyperlink" xfId="271" builtinId="8" hidden="1"/>
    <cellStyle name="Hyperlink" xfId="255" builtinId="8" hidden="1"/>
    <cellStyle name="Hyperlink" xfId="223" builtinId="8" hidden="1"/>
    <cellStyle name="Hyperlink" xfId="207" builtinId="8" hidden="1"/>
    <cellStyle name="Hyperlink" xfId="191" builtinId="8" hidden="1"/>
    <cellStyle name="Hyperlink" xfId="159" builtinId="8" hidden="1"/>
    <cellStyle name="Hyperlink" xfId="143" builtinId="8" hidden="1"/>
    <cellStyle name="Hyperlink" xfId="65" builtinId="8" hidden="1"/>
    <cellStyle name="Hyperlink" xfId="69" builtinId="8" hidden="1"/>
    <cellStyle name="Hyperlink" xfId="71" builtinId="8" hidden="1"/>
    <cellStyle name="Hyperlink" xfId="73" builtinId="8" hidden="1"/>
    <cellStyle name="Hyperlink" xfId="77" builtinId="8" hidden="1"/>
    <cellStyle name="Hyperlink" xfId="81" builtinId="8" hidden="1"/>
    <cellStyle name="Hyperlink" xfId="83" builtinId="8" hidden="1"/>
    <cellStyle name="Hyperlink" xfId="87" builtinId="8" hidden="1"/>
    <cellStyle name="Hyperlink" xfId="89" builtinId="8" hidden="1"/>
    <cellStyle name="Hyperlink" xfId="91" builtinId="8" hidden="1"/>
    <cellStyle name="Hyperlink" xfId="95" builtinId="8" hidden="1"/>
    <cellStyle name="Hyperlink" xfId="97" builtinId="8" hidden="1"/>
    <cellStyle name="Hyperlink" xfId="99" builtinId="8" hidden="1"/>
    <cellStyle name="Hyperlink" xfId="103" builtinId="8" hidden="1"/>
    <cellStyle name="Hyperlink" xfId="105" builtinId="8" hidden="1"/>
    <cellStyle name="Hyperlink" xfId="107" builtinId="8" hidden="1"/>
    <cellStyle name="Hyperlink" xfId="113" builtinId="8" hidden="1"/>
    <cellStyle name="Hyperlink" xfId="115" builtinId="8" hidden="1"/>
    <cellStyle name="Hyperlink" xfId="117" builtinId="8" hidden="1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1" builtinId="8" hidden="1"/>
    <cellStyle name="Hyperlink" xfId="133" builtinId="8" hidden="1"/>
    <cellStyle name="Hyperlink" xfId="111" builtinId="8" hidden="1"/>
    <cellStyle name="Hyperlink" xfId="79" builtinId="8" hidden="1"/>
    <cellStyle name="Hyperlink" xfId="33" builtinId="8" hidden="1"/>
    <cellStyle name="Hyperlink" xfId="37" builtinId="8" hidden="1"/>
    <cellStyle name="Hyperlink" xfId="39" builtinId="8" hidden="1"/>
    <cellStyle name="Hyperlink" xfId="41" builtinId="8" hidden="1"/>
    <cellStyle name="Hyperlink" xfId="45" builtinId="8" hidden="1"/>
    <cellStyle name="Hyperlink" xfId="47" builtinId="8" hidden="1"/>
    <cellStyle name="Hyperlink" xfId="49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17" builtinId="8" hidden="1"/>
    <cellStyle name="Hyperlink" xfId="21" builtinId="8" hidden="1"/>
    <cellStyle name="Hyperlink" xfId="23" builtinId="8" hidden="1"/>
    <cellStyle name="Hyperlink" xfId="25" builtinId="8" hidden="1"/>
    <cellStyle name="Hyperlink" xfId="29" builtinId="8" hidden="1"/>
    <cellStyle name="Hyperlink" xfId="31" builtinId="8" hidden="1"/>
    <cellStyle name="Hyperlink" xfId="9" builtinId="8" hidden="1"/>
    <cellStyle name="Hyperlink" xfId="13" builtinId="8" hidden="1"/>
    <cellStyle name="Hyperlink" xfId="15" builtinId="8" hidden="1"/>
    <cellStyle name="Hyperlink" xfId="5" builtinId="8" hidden="1"/>
    <cellStyle name="Hyperlink" xfId="3" builtinId="8" hidden="1"/>
    <cellStyle name="Hyperlink" xfId="7" builtinId="8" hidden="1"/>
    <cellStyle name="Hyperlink" xfId="11" builtinId="8" hidden="1"/>
    <cellStyle name="Hyperlink" xfId="27" builtinId="8" hidden="1"/>
    <cellStyle name="Hyperlink" xfId="19" builtinId="8" hidden="1"/>
    <cellStyle name="Hyperlink" xfId="59" builtinId="8" hidden="1"/>
    <cellStyle name="Hyperlink" xfId="51" builtinId="8" hidden="1"/>
    <cellStyle name="Hyperlink" xfId="43" builtinId="8" hidden="1"/>
    <cellStyle name="Hyperlink" xfId="35" builtinId="8" hidden="1"/>
    <cellStyle name="Hyperlink" xfId="135" builtinId="8" hidden="1"/>
    <cellStyle name="Hyperlink" xfId="127" builtinId="8" hidden="1"/>
    <cellStyle name="Hyperlink" xfId="119" builtinId="8" hidden="1"/>
    <cellStyle name="Hyperlink" xfId="109" builtinId="8" hidden="1"/>
    <cellStyle name="Hyperlink" xfId="101" builtinId="8" hidden="1"/>
    <cellStyle name="Hyperlink" xfId="93" builtinId="8" hidden="1"/>
    <cellStyle name="Hyperlink" xfId="85" builtinId="8" hidden="1"/>
    <cellStyle name="Hyperlink" xfId="75" builtinId="8" hidden="1"/>
    <cellStyle name="Hyperlink" xfId="67" builtinId="8" hidden="1"/>
    <cellStyle name="Hyperlink" xfId="175" builtinId="8" hidden="1"/>
    <cellStyle name="Hyperlink" xfId="239" builtinId="8" hidden="1"/>
    <cellStyle name="Hyperlink" xfId="303" builtinId="8" hidden="1"/>
    <cellStyle name="Hyperlink" xfId="309" builtinId="8" hidden="1"/>
    <cellStyle name="Hyperlink" xfId="299" builtinId="8" hidden="1"/>
    <cellStyle name="Hyperlink" xfId="291" builtinId="8" hidden="1"/>
    <cellStyle name="Hyperlink" xfId="281" builtinId="8" hidden="1"/>
    <cellStyle name="Hyperlink" xfId="273" builtinId="8" hidden="1"/>
    <cellStyle name="Hyperlink" xfId="263" builtinId="8" hidden="1"/>
    <cellStyle name="Hyperlink" xfId="253" builtinId="8" hidden="1"/>
    <cellStyle name="Hyperlink" xfId="245" builtinId="8" hidden="1"/>
    <cellStyle name="Hyperlink" xfId="235" builtinId="8" hidden="1"/>
    <cellStyle name="Hyperlink" xfId="227" builtinId="8" hidden="1"/>
    <cellStyle name="Hyperlink" xfId="217" builtinId="8" hidden="1"/>
    <cellStyle name="Hyperlink" xfId="209" builtinId="8" hidden="1"/>
    <cellStyle name="Hyperlink" xfId="199" builtinId="8" hidden="1"/>
    <cellStyle name="Hyperlink" xfId="189" builtinId="8" hidden="1"/>
    <cellStyle name="Hyperlink" xfId="181" builtinId="8" hidden="1"/>
    <cellStyle name="Hyperlink" xfId="171" builtinId="8" hidden="1"/>
    <cellStyle name="Hyperlink" xfId="163" builtinId="8" hidden="1"/>
    <cellStyle name="Hyperlink" xfId="153" builtinId="8" hidden="1"/>
    <cellStyle name="Hyperlink" xfId="145" builtinId="8" hidden="1"/>
    <cellStyle name="Hyperlink" xfId="319" builtinId="8" hidden="1"/>
    <cellStyle name="Hyperlink" xfId="351" builtinId="8" hidden="1"/>
    <cellStyle name="Hyperlink" xfId="383" builtinId="8" hidden="1"/>
    <cellStyle name="Hyperlink" xfId="415" builtinId="8" hidden="1"/>
    <cellStyle name="Hyperlink" xfId="447" builtinId="8" hidden="1"/>
    <cellStyle name="Hyperlink" xfId="479" builtinId="8" hidden="1"/>
    <cellStyle name="Hyperlink" xfId="511" builtinId="8" hidden="1"/>
    <cellStyle name="Hyperlink" xfId="543" builtinId="8" hidden="1"/>
    <cellStyle name="Hyperlink" xfId="575" builtinId="8" hidden="1"/>
    <cellStyle name="Hyperlink" xfId="607" builtinId="8" hidden="1"/>
    <cellStyle name="Hyperlink" xfId="639" builtinId="8" hidden="1"/>
    <cellStyle name="Hyperlink" xfId="671" builtinId="8" hidden="1"/>
    <cellStyle name="Hyperlink" xfId="703" builtinId="8" hidden="1"/>
    <cellStyle name="Hyperlink" xfId="735" builtinId="8" hidden="1"/>
    <cellStyle name="Hyperlink" xfId="767" builtinId="8" hidden="1"/>
    <cellStyle name="Hyperlink" xfId="799" builtinId="8" hidden="1"/>
    <cellStyle name="Hyperlink" xfId="831" builtinId="8" hidden="1"/>
    <cellStyle name="Hyperlink" xfId="863" builtinId="8" hidden="1"/>
    <cellStyle name="Hyperlink" xfId="859" builtinId="8" hidden="1"/>
    <cellStyle name="Hyperlink" xfId="849" builtinId="8" hidden="1"/>
    <cellStyle name="Hyperlink" xfId="837" builtinId="8" hidden="1"/>
    <cellStyle name="Hyperlink" xfId="827" builtinId="8" hidden="1"/>
    <cellStyle name="Hyperlink" xfId="817" builtinId="8" hidden="1"/>
    <cellStyle name="Hyperlink" xfId="805" builtinId="8" hidden="1"/>
    <cellStyle name="Hyperlink" xfId="795" builtinId="8" hidden="1"/>
    <cellStyle name="Hyperlink" xfId="785" builtinId="8" hidden="1"/>
    <cellStyle name="Hyperlink" xfId="773" builtinId="8" hidden="1"/>
    <cellStyle name="Hyperlink" xfId="763" builtinId="8" hidden="1"/>
    <cellStyle name="Hyperlink" xfId="753" builtinId="8" hidden="1"/>
    <cellStyle name="Hyperlink" xfId="741" builtinId="8" hidden="1"/>
    <cellStyle name="Hyperlink" xfId="497" builtinId="8" hidden="1"/>
    <cellStyle name="Hyperlink" xfId="499" builtinId="8" hidden="1"/>
    <cellStyle name="Hyperlink" xfId="501" builtinId="8" hidden="1"/>
    <cellStyle name="Hyperlink" xfId="505" builtinId="8" hidden="1"/>
    <cellStyle name="Hyperlink" xfId="509" builtinId="8" hidden="1"/>
    <cellStyle name="Hyperlink" xfId="513" builtinId="8" hidden="1"/>
    <cellStyle name="Hyperlink" xfId="515" builtinId="8" hidden="1"/>
    <cellStyle name="Hyperlink" xfId="517" builtinId="8" hidden="1"/>
    <cellStyle name="Hyperlink" xfId="521" builtinId="8" hidden="1"/>
    <cellStyle name="Hyperlink" xfId="523" builtinId="8" hidden="1"/>
    <cellStyle name="Hyperlink" xfId="525" builtinId="8" hidden="1"/>
    <cellStyle name="Hyperlink" xfId="531" builtinId="8" hidden="1"/>
    <cellStyle name="Hyperlink" xfId="533" builtinId="8" hidden="1"/>
    <cellStyle name="Hyperlink" xfId="537" builtinId="8" hidden="1"/>
    <cellStyle name="Hyperlink" xfId="539" builtinId="8" hidden="1"/>
    <cellStyle name="Hyperlink" xfId="541" builtinId="8" hidden="1"/>
    <cellStyle name="Hyperlink" xfId="545" builtinId="8" hidden="1"/>
    <cellStyle name="Hyperlink" xfId="547" builtinId="8" hidden="1"/>
    <cellStyle name="Hyperlink" xfId="553" builtinId="8" hidden="1"/>
    <cellStyle name="Hyperlink" xfId="555" builtinId="8" hidden="1"/>
    <cellStyle name="Hyperlink" xfId="557" builtinId="8" hidden="1"/>
    <cellStyle name="Hyperlink" xfId="561" builtinId="8" hidden="1"/>
    <cellStyle name="Hyperlink" xfId="563" builtinId="8" hidden="1"/>
    <cellStyle name="Hyperlink" xfId="565" builtinId="8" hidden="1"/>
    <cellStyle name="Hyperlink" xfId="569" builtinId="8" hidden="1"/>
    <cellStyle name="Hyperlink" xfId="573" builtinId="8" hidden="1"/>
    <cellStyle name="Hyperlink" xfId="577" builtinId="8" hidden="1"/>
    <cellStyle name="Hyperlink" xfId="579" builtinId="8" hidden="1"/>
    <cellStyle name="Hyperlink" xfId="581" builtinId="8" hidden="1"/>
    <cellStyle name="Hyperlink" xfId="585" builtinId="8" hidden="1"/>
    <cellStyle name="Hyperlink" xfId="587" builtinId="8" hidden="1"/>
    <cellStyle name="Hyperlink" xfId="589" builtinId="8" hidden="1"/>
    <cellStyle name="Hyperlink" xfId="595" builtinId="8" hidden="1"/>
    <cellStyle name="Hyperlink" xfId="597" builtinId="8" hidden="1"/>
    <cellStyle name="Hyperlink" xfId="601" builtinId="8" hidden="1"/>
    <cellStyle name="Hyperlink" xfId="603" builtinId="8" hidden="1"/>
    <cellStyle name="Hyperlink" xfId="605" builtinId="8" hidden="1"/>
    <cellStyle name="Hyperlink" xfId="609" builtinId="8" hidden="1"/>
    <cellStyle name="Hyperlink" xfId="611" builtinId="8" hidden="1"/>
    <cellStyle name="Hyperlink" xfId="617" builtinId="8" hidden="1"/>
    <cellStyle name="Hyperlink" xfId="619" builtinId="8" hidden="1"/>
    <cellStyle name="Hyperlink" xfId="621" builtinId="8" hidden="1"/>
    <cellStyle name="Hyperlink" xfId="625" builtinId="8" hidden="1"/>
    <cellStyle name="Hyperlink" xfId="627" builtinId="8" hidden="1"/>
    <cellStyle name="Hyperlink" xfId="629" builtinId="8" hidden="1"/>
    <cellStyle name="Hyperlink" xfId="633" builtinId="8" hidden="1"/>
    <cellStyle name="Hyperlink" xfId="637" builtinId="8" hidden="1"/>
    <cellStyle name="Hyperlink" xfId="641" builtinId="8" hidden="1"/>
    <cellStyle name="Hyperlink" xfId="643" builtinId="8" hidden="1"/>
    <cellStyle name="Hyperlink" xfId="645" builtinId="8" hidden="1"/>
    <cellStyle name="Hyperlink" xfId="649" builtinId="8" hidden="1"/>
    <cellStyle name="Hyperlink" xfId="651" builtinId="8" hidden="1"/>
    <cellStyle name="Hyperlink" xfId="653" builtinId="8" hidden="1"/>
    <cellStyle name="Hyperlink" xfId="659" builtinId="8" hidden="1"/>
    <cellStyle name="Hyperlink" xfId="661" builtinId="8" hidden="1"/>
    <cellStyle name="Hyperlink" xfId="665" builtinId="8" hidden="1"/>
    <cellStyle name="Hyperlink" xfId="667" builtinId="8" hidden="1"/>
    <cellStyle name="Hyperlink" xfId="669" builtinId="8" hidden="1"/>
    <cellStyle name="Hyperlink" xfId="673" builtinId="8" hidden="1"/>
    <cellStyle name="Hyperlink" xfId="675" builtinId="8" hidden="1"/>
    <cellStyle name="Hyperlink" xfId="681" builtinId="8" hidden="1"/>
    <cellStyle name="Hyperlink" xfId="683" builtinId="8" hidden="1"/>
    <cellStyle name="Hyperlink" xfId="685" builtinId="8" hidden="1"/>
    <cellStyle name="Hyperlink" xfId="689" builtinId="8" hidden="1"/>
    <cellStyle name="Hyperlink" xfId="691" builtinId="8" hidden="1"/>
    <cellStyle name="Hyperlink" xfId="693" builtinId="8" hidden="1"/>
    <cellStyle name="Hyperlink" xfId="697" builtinId="8" hidden="1"/>
    <cellStyle name="Hyperlink" xfId="701" builtinId="8" hidden="1"/>
    <cellStyle name="Hyperlink" xfId="705" builtinId="8" hidden="1"/>
    <cellStyle name="Hyperlink" xfId="707" builtinId="8" hidden="1"/>
    <cellStyle name="Hyperlink" xfId="709" builtinId="8" hidden="1"/>
    <cellStyle name="Hyperlink" xfId="713" builtinId="8" hidden="1"/>
    <cellStyle name="Hyperlink" xfId="715" builtinId="8" hidden="1"/>
    <cellStyle name="Hyperlink" xfId="717" builtinId="8" hidden="1"/>
    <cellStyle name="Hyperlink" xfId="723" builtinId="8" hidden="1"/>
    <cellStyle name="Hyperlink" xfId="725" builtinId="8" hidden="1"/>
    <cellStyle name="Hyperlink" xfId="729" builtinId="8" hidden="1"/>
    <cellStyle name="Hyperlink" xfId="731" builtinId="8" hidden="1"/>
    <cellStyle name="Hyperlink" xfId="733" builtinId="8" hidden="1"/>
    <cellStyle name="Hyperlink" xfId="721" builtinId="8" hidden="1"/>
    <cellStyle name="Hyperlink" xfId="699" builtinId="8" hidden="1"/>
    <cellStyle name="Hyperlink" xfId="677" builtinId="8" hidden="1"/>
    <cellStyle name="Hyperlink" xfId="657" builtinId="8" hidden="1"/>
    <cellStyle name="Hyperlink" xfId="635" builtinId="8" hidden="1"/>
    <cellStyle name="Hyperlink" xfId="613" builtinId="8" hidden="1"/>
    <cellStyle name="Hyperlink" xfId="593" builtinId="8" hidden="1"/>
    <cellStyle name="Hyperlink" xfId="571" builtinId="8" hidden="1"/>
    <cellStyle name="Hyperlink" xfId="549" builtinId="8" hidden="1"/>
    <cellStyle name="Hyperlink" xfId="529" builtinId="8" hidden="1"/>
    <cellStyle name="Hyperlink" xfId="507" builtinId="8" hidden="1"/>
    <cellStyle name="Hyperlink" xfId="401" builtinId="8" hidden="1"/>
    <cellStyle name="Hyperlink" xfId="403" builtinId="8" hidden="1"/>
    <cellStyle name="Hyperlink" xfId="405" builtinId="8" hidden="1"/>
    <cellStyle name="Hyperlink" xfId="409" builtinId="8" hidden="1"/>
    <cellStyle name="Hyperlink" xfId="411" builtinId="8" hidden="1"/>
    <cellStyle name="Hyperlink" xfId="413" builtinId="8" hidden="1"/>
    <cellStyle name="Hyperlink" xfId="417" builtinId="8" hidden="1"/>
    <cellStyle name="Hyperlink" xfId="419" builtinId="8" hidden="1"/>
    <cellStyle name="Hyperlink" xfId="425" builtinId="8" hidden="1"/>
    <cellStyle name="Hyperlink" xfId="427" builtinId="8" hidden="1"/>
    <cellStyle name="Hyperlink" xfId="429" builtinId="8" hidden="1"/>
    <cellStyle name="Hyperlink" xfId="433" builtinId="8" hidden="1"/>
    <cellStyle name="Hyperlink" xfId="435" builtinId="8" hidden="1"/>
    <cellStyle name="Hyperlink" xfId="437" builtinId="8" hidden="1"/>
    <cellStyle name="Hyperlink" xfId="441" builtinId="8" hidden="1"/>
    <cellStyle name="Hyperlink" xfId="443" builtinId="8" hidden="1"/>
    <cellStyle name="Hyperlink" xfId="445" builtinId="8" hidden="1"/>
    <cellStyle name="Hyperlink" xfId="449" builtinId="8" hidden="1"/>
    <cellStyle name="Hyperlink" xfId="451" builtinId="8" hidden="1"/>
    <cellStyle name="Hyperlink" xfId="453" builtinId="8" hidden="1"/>
    <cellStyle name="Hyperlink" xfId="457" builtinId="8" hidden="1"/>
    <cellStyle name="Hyperlink" xfId="459" builtinId="8" hidden="1"/>
    <cellStyle name="Hyperlink" xfId="461" builtinId="8" hidden="1"/>
    <cellStyle name="Hyperlink" xfId="467" builtinId="8" hidden="1"/>
    <cellStyle name="Hyperlink" xfId="469" builtinId="8" hidden="1"/>
    <cellStyle name="Hyperlink" xfId="473" builtinId="8" hidden="1"/>
    <cellStyle name="Hyperlink" xfId="475" builtinId="8" hidden="1"/>
    <cellStyle name="Hyperlink" xfId="477" builtinId="8" hidden="1"/>
    <cellStyle name="Hyperlink" xfId="481" builtinId="8" hidden="1"/>
    <cellStyle name="Hyperlink" xfId="483" builtinId="8" hidden="1"/>
    <cellStyle name="Hyperlink" xfId="485" builtinId="8" hidden="1"/>
    <cellStyle name="Hyperlink" xfId="489" builtinId="8" hidden="1"/>
    <cellStyle name="Hyperlink" xfId="491" builtinId="8" hidden="1"/>
    <cellStyle name="Hyperlink" xfId="493" builtinId="8" hidden="1"/>
    <cellStyle name="Hyperlink" xfId="465" builtinId="8" hidden="1"/>
    <cellStyle name="Hyperlink" xfId="421" builtinId="8" hidden="1"/>
    <cellStyle name="Hyperlink" xfId="357" builtinId="8" hidden="1"/>
    <cellStyle name="Hyperlink" xfId="361" builtinId="8" hidden="1"/>
    <cellStyle name="Hyperlink" xfId="363" builtinId="8" hidden="1"/>
    <cellStyle name="Hyperlink" xfId="365" builtinId="8" hidden="1"/>
    <cellStyle name="Hyperlink" xfId="369" builtinId="8" hidden="1"/>
    <cellStyle name="Hyperlink" xfId="371" builtinId="8" hidden="1"/>
    <cellStyle name="Hyperlink" xfId="373" builtinId="8" hidden="1"/>
    <cellStyle name="Hyperlink" xfId="377" builtinId="8" hidden="1"/>
    <cellStyle name="Hyperlink" xfId="379" builtinId="8" hidden="1"/>
    <cellStyle name="Hyperlink" xfId="381" builtinId="8" hidden="1"/>
    <cellStyle name="Hyperlink" xfId="385" builtinId="8" hidden="1"/>
    <cellStyle name="Hyperlink" xfId="387" builtinId="8" hidden="1"/>
    <cellStyle name="Hyperlink" xfId="389" builtinId="8" hidden="1"/>
    <cellStyle name="Hyperlink" xfId="393" builtinId="8" hidden="1"/>
    <cellStyle name="Hyperlink" xfId="395" builtinId="8" hidden="1"/>
    <cellStyle name="Hyperlink" xfId="397" builtinId="8" hidden="1"/>
    <cellStyle name="Hyperlink" xfId="337" builtinId="8" hidden="1"/>
    <cellStyle name="Hyperlink" xfId="339" builtinId="8" hidden="1"/>
    <cellStyle name="Hyperlink" xfId="341" builtinId="8" hidden="1"/>
    <cellStyle name="Hyperlink" xfId="345" builtinId="8" hidden="1"/>
    <cellStyle name="Hyperlink" xfId="347" builtinId="8" hidden="1"/>
    <cellStyle name="Hyperlink" xfId="349" builtinId="8" hidden="1"/>
    <cellStyle name="Hyperlink" xfId="353" builtinId="8" hidden="1"/>
    <cellStyle name="Hyperlink" xfId="355" builtinId="8" hidden="1"/>
    <cellStyle name="Hyperlink" xfId="325" builtinId="8" hidden="1"/>
    <cellStyle name="Hyperlink" xfId="329" builtinId="8" hidden="1"/>
    <cellStyle name="Hyperlink" xfId="331" builtinId="8" hidden="1"/>
    <cellStyle name="Hyperlink" xfId="333" builtinId="8" hidden="1"/>
    <cellStyle name="Hyperlink" xfId="321" builtinId="8" hidden="1"/>
    <cellStyle name="Hyperlink" xfId="323" builtinId="8" hidden="1"/>
    <cellStyle name="Hyperlink" xfId="317" builtinId="8" hidden="1"/>
    <cellStyle name="Normal" xfId="0" builtinId="0"/>
    <cellStyle name="Normal 2" xfId="1" xr:uid="{00000000-0005-0000-0000-000064030000}"/>
    <cellStyle name="Normal 2 2" xfId="870" xr:uid="{A6226249-7798-B64E-9010-EC292A85DF4B}"/>
    <cellStyle name="Normal 3" xfId="869" xr:uid="{9FCD81D8-97D5-4D48-9826-BBEEDC533A7B}"/>
  </cellStyles>
  <dxfs count="0"/>
  <tableStyles count="0" defaultTableStyle="TableStyleMedium9" defaultPivotStyle="PivotStyleLight16"/>
  <colors>
    <mruColors>
      <color rgb="FFFFF2F5"/>
      <color rgb="FFE9FFF6"/>
      <color rgb="FFFB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BB-3746-955D-EB7B3AD28D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BB-3746-955D-EB7B3AD28D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BB-3746-955D-EB7B3AD28D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BB-3746-955D-EB7B3AD28D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BB-3746-955D-EB7B3AD28D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BB-3746-955D-EB7B3AD28D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BB-3746-955D-EB7B3AD28D1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8BB-3746-955D-EB7B3AD28D1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8BB-3746-955D-EB7B3AD28D1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8BB-3746-955D-EB7B3AD28D1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BB-3746-955D-EB7B3AD28D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DDE6FCE-CAC2-5C4E-A80E-86E2E4AD45A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79494E6E-42BF-E243-A6B6-FA468336DFE8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8BB-3746-955D-EB7B3AD28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Clubs!$C$4:$C$11</c:f>
              <c:strCache>
                <c:ptCount val="8"/>
                <c:pt idx="0">
                  <c:v>CAC</c:v>
                </c:pt>
                <c:pt idx="1">
                  <c:v>CTC</c:v>
                </c:pt>
                <c:pt idx="2">
                  <c:v>Ely</c:v>
                </c:pt>
                <c:pt idx="3">
                  <c:v>HI</c:v>
                </c:pt>
                <c:pt idx="4">
                  <c:v>HRC</c:v>
                </c:pt>
                <c:pt idx="5">
                  <c:v>NJ</c:v>
                </c:pt>
                <c:pt idx="6">
                  <c:v>RR</c:v>
                </c:pt>
                <c:pt idx="7">
                  <c:v>SS</c:v>
                </c:pt>
              </c:strCache>
            </c:strRef>
          </c:cat>
          <c:val>
            <c:numRef>
              <c:f>Clubs!$G$4:$G$11</c:f>
              <c:numCache>
                <c:formatCode>0%</c:formatCode>
                <c:ptCount val="8"/>
                <c:pt idx="0">
                  <c:v>0.1702127659574468</c:v>
                </c:pt>
                <c:pt idx="1">
                  <c:v>9.0425531914893623E-2</c:v>
                </c:pt>
                <c:pt idx="2">
                  <c:v>0.17553191489361702</c:v>
                </c:pt>
                <c:pt idx="3">
                  <c:v>0.15957446808510639</c:v>
                </c:pt>
                <c:pt idx="4">
                  <c:v>0.125</c:v>
                </c:pt>
                <c:pt idx="5">
                  <c:v>0.12234042553191489</c:v>
                </c:pt>
                <c:pt idx="6">
                  <c:v>7.9787234042553196E-2</c:v>
                </c:pt>
                <c:pt idx="7">
                  <c:v>7.7127659574468085E-2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BB-3746-955D-EB7B3AD28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CAE4267-BD5F-C544-B8C2-B8851118FE7F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A4F52B-58A5-1554-233C-DDD7791718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8B66-A0DB-024B-A0FF-C795D22F30F0}">
  <dimension ref="A1:AM381"/>
  <sheetViews>
    <sheetView zoomScale="115" zoomScaleNormal="100" workbookViewId="0">
      <pane xSplit="7" ySplit="5" topLeftCell="H356" activePane="bottomRight" state="frozen"/>
      <selection pane="topRight" activeCell="J1" sqref="J1"/>
      <selection pane="bottomLeft" activeCell="A6" sqref="A6"/>
      <selection pane="bottomRight" activeCell="A381" sqref="A381"/>
    </sheetView>
  </sheetViews>
  <sheetFormatPr defaultColWidth="25.85546875" defaultRowHeight="15"/>
  <cols>
    <col min="1" max="1" width="9.140625" customWidth="1"/>
    <col min="2" max="2" width="9.42578125" customWidth="1"/>
    <col min="3" max="3" width="23.140625" customWidth="1"/>
    <col min="4" max="4" width="7.7109375" customWidth="1"/>
    <col min="5" max="6" width="7.140625" customWidth="1"/>
    <col min="7" max="7" width="12.140625" customWidth="1"/>
    <col min="8" max="12" width="6.140625" customWidth="1"/>
    <col min="13" max="13" width="6.7109375" customWidth="1"/>
    <col min="14" max="23" width="6.140625" customWidth="1"/>
    <col min="24" max="24" width="6.140625" style="129" customWidth="1"/>
    <col min="25" max="25" width="6.140625" style="139" customWidth="1"/>
    <col min="26" max="26" width="6.140625" style="129" customWidth="1"/>
    <col min="27" max="27" width="6.140625" style="139" customWidth="1"/>
    <col min="28" max="28" width="6.140625" style="129" customWidth="1"/>
    <col min="29" max="29" width="6.7109375" style="139" customWidth="1"/>
    <col min="30" max="30" width="6.140625" style="129" customWidth="1"/>
    <col min="31" max="31" width="6.140625" style="139" customWidth="1"/>
    <col min="32" max="32" width="6.140625" style="129" customWidth="1"/>
    <col min="33" max="33" width="6.140625" style="139" customWidth="1"/>
    <col min="34" max="34" width="6.140625" style="129" customWidth="1"/>
    <col min="35" max="35" width="6.140625" style="139" customWidth="1"/>
    <col min="36" max="36" width="6.140625" style="129" customWidth="1"/>
    <col min="37" max="37" width="6.140625" style="139" customWidth="1"/>
    <col min="38" max="38" width="6.140625" style="129" customWidth="1"/>
    <col min="39" max="39" width="6.140625" style="145" customWidth="1"/>
  </cols>
  <sheetData>
    <row r="1" spans="1:39" ht="19.5" thickBot="1">
      <c r="E1" s="46">
        <f>COUNTIF(E$6:E381,$F1)</f>
        <v>219</v>
      </c>
      <c r="F1" s="48" t="s">
        <v>12</v>
      </c>
      <c r="H1" s="194" t="s">
        <v>44</v>
      </c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6"/>
      <c r="X1" s="197" t="s">
        <v>87</v>
      </c>
      <c r="Y1" s="195"/>
      <c r="Z1" s="198"/>
      <c r="AA1" s="195"/>
      <c r="AB1" s="198"/>
      <c r="AC1" s="195"/>
      <c r="AD1" s="198"/>
      <c r="AE1" s="195"/>
      <c r="AF1" s="198"/>
      <c r="AG1" s="195"/>
      <c r="AH1" s="198"/>
      <c r="AI1" s="195"/>
      <c r="AJ1" s="198"/>
      <c r="AK1" s="195"/>
      <c r="AL1" s="195"/>
      <c r="AM1" s="196"/>
    </row>
    <row r="2" spans="1:39" ht="15.75" thickBot="1">
      <c r="A2" s="3"/>
      <c r="B2" s="6"/>
      <c r="D2" s="3"/>
      <c r="E2" s="47">
        <f>COUNTIF(E$6:E836,$F2)</f>
        <v>157</v>
      </c>
      <c r="F2" s="49" t="s">
        <v>13</v>
      </c>
      <c r="G2" s="7">
        <f>SUM(H2:W2)</f>
        <v>376</v>
      </c>
      <c r="H2" s="27">
        <f t="shared" ref="H2:AM2" si="0">COUNTIF($G$6:$G$836,"="&amp;H$4&amp;"-"&amp;H$5)</f>
        <v>34</v>
      </c>
      <c r="I2" s="36">
        <f t="shared" si="0"/>
        <v>30</v>
      </c>
      <c r="J2" s="37">
        <f t="shared" si="0"/>
        <v>25</v>
      </c>
      <c r="K2" s="36">
        <f t="shared" si="0"/>
        <v>9</v>
      </c>
      <c r="L2" s="37">
        <f t="shared" si="0"/>
        <v>43</v>
      </c>
      <c r="M2" s="36">
        <f t="shared" si="0"/>
        <v>23</v>
      </c>
      <c r="N2" s="37">
        <f t="shared" si="0"/>
        <v>30</v>
      </c>
      <c r="O2" s="36">
        <f t="shared" si="0"/>
        <v>30</v>
      </c>
      <c r="P2" s="37">
        <f t="shared" si="0"/>
        <v>24</v>
      </c>
      <c r="Q2" s="36">
        <f t="shared" si="0"/>
        <v>23</v>
      </c>
      <c r="R2" s="37">
        <f t="shared" si="0"/>
        <v>28</v>
      </c>
      <c r="S2" s="36">
        <f t="shared" si="0"/>
        <v>18</v>
      </c>
      <c r="T2" s="37">
        <f t="shared" si="0"/>
        <v>17</v>
      </c>
      <c r="U2" s="36">
        <f t="shared" si="0"/>
        <v>13</v>
      </c>
      <c r="V2" s="37">
        <f t="shared" si="0"/>
        <v>18</v>
      </c>
      <c r="W2" s="28">
        <f t="shared" si="0"/>
        <v>11</v>
      </c>
      <c r="X2" s="124">
        <f t="shared" si="0"/>
        <v>34</v>
      </c>
      <c r="Y2" s="134">
        <f t="shared" si="0"/>
        <v>30</v>
      </c>
      <c r="Z2" s="130">
        <f t="shared" si="0"/>
        <v>25</v>
      </c>
      <c r="AA2" s="134">
        <f t="shared" si="0"/>
        <v>9</v>
      </c>
      <c r="AB2" s="130">
        <f t="shared" si="0"/>
        <v>43</v>
      </c>
      <c r="AC2" s="134">
        <f t="shared" si="0"/>
        <v>23</v>
      </c>
      <c r="AD2" s="130">
        <f t="shared" si="0"/>
        <v>30</v>
      </c>
      <c r="AE2" s="134">
        <f t="shared" si="0"/>
        <v>30</v>
      </c>
      <c r="AF2" s="130">
        <f t="shared" si="0"/>
        <v>24</v>
      </c>
      <c r="AG2" s="134">
        <f t="shared" si="0"/>
        <v>23</v>
      </c>
      <c r="AH2" s="130">
        <f t="shared" si="0"/>
        <v>28</v>
      </c>
      <c r="AI2" s="134">
        <f t="shared" si="0"/>
        <v>18</v>
      </c>
      <c r="AJ2" s="130">
        <f t="shared" si="0"/>
        <v>17</v>
      </c>
      <c r="AK2" s="134">
        <f t="shared" si="0"/>
        <v>13</v>
      </c>
      <c r="AL2" s="130">
        <f t="shared" si="0"/>
        <v>18</v>
      </c>
      <c r="AM2" s="140">
        <f t="shared" si="0"/>
        <v>11</v>
      </c>
    </row>
    <row r="3" spans="1:39" ht="15.75" thickTop="1">
      <c r="A3" s="3"/>
      <c r="B3" s="6"/>
      <c r="D3" s="3"/>
      <c r="E3" s="51">
        <f>SUM(E1:E2)</f>
        <v>376</v>
      </c>
      <c r="F3" s="50" t="s">
        <v>18</v>
      </c>
      <c r="G3" s="4"/>
      <c r="H3" s="29">
        <f t="shared" ref="H3:AM3" si="1">SUM(H6:H836)</f>
        <v>28</v>
      </c>
      <c r="I3" s="32">
        <f t="shared" si="1"/>
        <v>33</v>
      </c>
      <c r="J3" s="31">
        <f t="shared" si="1"/>
        <v>124</v>
      </c>
      <c r="K3" s="32">
        <f t="shared" si="1"/>
        <v>152</v>
      </c>
      <c r="L3" s="31">
        <f t="shared" si="1"/>
        <v>167</v>
      </c>
      <c r="M3" s="32">
        <f t="shared" si="1"/>
        <v>96</v>
      </c>
      <c r="N3" s="31">
        <f t="shared" si="1"/>
        <v>101</v>
      </c>
      <c r="O3" s="32">
        <f t="shared" si="1"/>
        <v>58</v>
      </c>
      <c r="P3" s="31">
        <f t="shared" si="1"/>
        <v>275</v>
      </c>
      <c r="Q3" s="32">
        <f t="shared" si="1"/>
        <v>213</v>
      </c>
      <c r="R3" s="31">
        <f t="shared" si="1"/>
        <v>49</v>
      </c>
      <c r="S3" s="32">
        <f t="shared" si="1"/>
        <v>87</v>
      </c>
      <c r="T3" s="31">
        <f t="shared" si="1"/>
        <v>224</v>
      </c>
      <c r="U3" s="32">
        <f t="shared" si="1"/>
        <v>321</v>
      </c>
      <c r="V3" s="31">
        <f t="shared" si="1"/>
        <v>184</v>
      </c>
      <c r="W3" s="30">
        <f t="shared" si="1"/>
        <v>216</v>
      </c>
      <c r="X3" s="125">
        <f t="shared" si="1"/>
        <v>595</v>
      </c>
      <c r="Y3" s="135">
        <f t="shared" si="1"/>
        <v>465</v>
      </c>
      <c r="Z3" s="131">
        <f t="shared" si="1"/>
        <v>325</v>
      </c>
      <c r="AA3" s="135">
        <f t="shared" si="1"/>
        <v>45</v>
      </c>
      <c r="AB3" s="131">
        <f t="shared" si="1"/>
        <v>946</v>
      </c>
      <c r="AC3" s="135">
        <f t="shared" si="1"/>
        <v>276</v>
      </c>
      <c r="AD3" s="131">
        <f t="shared" si="1"/>
        <v>465</v>
      </c>
      <c r="AE3" s="135">
        <f t="shared" si="1"/>
        <v>465</v>
      </c>
      <c r="AF3" s="131">
        <f t="shared" si="1"/>
        <v>300</v>
      </c>
      <c r="AG3" s="135">
        <f t="shared" si="1"/>
        <v>276</v>
      </c>
      <c r="AH3" s="131">
        <f t="shared" si="1"/>
        <v>406</v>
      </c>
      <c r="AI3" s="135">
        <f t="shared" si="1"/>
        <v>171</v>
      </c>
      <c r="AJ3" s="131">
        <f t="shared" si="1"/>
        <v>153</v>
      </c>
      <c r="AK3" s="135">
        <f t="shared" si="1"/>
        <v>91</v>
      </c>
      <c r="AL3" s="131">
        <f t="shared" si="1"/>
        <v>171</v>
      </c>
      <c r="AM3" s="141">
        <f t="shared" si="1"/>
        <v>66</v>
      </c>
    </row>
    <row r="4" spans="1:39" ht="15.75" thickBot="1">
      <c r="A4" s="3"/>
      <c r="B4" s="6"/>
      <c r="D4" s="3"/>
      <c r="E4" s="3"/>
      <c r="F4" s="3"/>
      <c r="G4" s="4"/>
      <c r="H4" s="52" t="s">
        <v>71</v>
      </c>
      <c r="I4" s="53" t="s">
        <v>71</v>
      </c>
      <c r="J4" s="54" t="s">
        <v>1</v>
      </c>
      <c r="K4" s="53" t="s">
        <v>1</v>
      </c>
      <c r="L4" s="54" t="s">
        <v>2</v>
      </c>
      <c r="M4" s="53" t="s">
        <v>2</v>
      </c>
      <c r="N4" s="54" t="s">
        <v>40</v>
      </c>
      <c r="O4" s="53" t="s">
        <v>40</v>
      </c>
      <c r="P4" s="54" t="s">
        <v>3</v>
      </c>
      <c r="Q4" s="53" t="s">
        <v>3</v>
      </c>
      <c r="R4" s="54" t="s">
        <v>4</v>
      </c>
      <c r="S4" s="53" t="s">
        <v>4</v>
      </c>
      <c r="T4" s="54" t="s">
        <v>41</v>
      </c>
      <c r="U4" s="53" t="s">
        <v>41</v>
      </c>
      <c r="V4" s="54" t="s">
        <v>5</v>
      </c>
      <c r="W4" s="55" t="s">
        <v>5</v>
      </c>
      <c r="X4" s="126" t="s">
        <v>71</v>
      </c>
      <c r="Y4" s="136" t="s">
        <v>71</v>
      </c>
      <c r="Z4" s="132" t="s">
        <v>1</v>
      </c>
      <c r="AA4" s="136" t="s">
        <v>1</v>
      </c>
      <c r="AB4" s="132" t="s">
        <v>2</v>
      </c>
      <c r="AC4" s="136" t="s">
        <v>2</v>
      </c>
      <c r="AD4" s="132" t="s">
        <v>40</v>
      </c>
      <c r="AE4" s="136" t="s">
        <v>40</v>
      </c>
      <c r="AF4" s="132" t="s">
        <v>3</v>
      </c>
      <c r="AG4" s="136" t="s">
        <v>3</v>
      </c>
      <c r="AH4" s="132" t="s">
        <v>4</v>
      </c>
      <c r="AI4" s="136" t="s">
        <v>4</v>
      </c>
      <c r="AJ4" s="132" t="s">
        <v>41</v>
      </c>
      <c r="AK4" s="136" t="s">
        <v>41</v>
      </c>
      <c r="AL4" s="132" t="s">
        <v>5</v>
      </c>
      <c r="AM4" s="142" t="s">
        <v>5</v>
      </c>
    </row>
    <row r="5" spans="1:39" s="21" customFormat="1" ht="15.75" thickBot="1">
      <c r="A5" s="42" t="s">
        <v>6</v>
      </c>
      <c r="B5" s="44" t="s">
        <v>7</v>
      </c>
      <c r="C5" s="43" t="s">
        <v>8</v>
      </c>
      <c r="D5" s="43" t="s">
        <v>10</v>
      </c>
      <c r="E5" s="43" t="s">
        <v>9</v>
      </c>
      <c r="F5" s="43" t="s">
        <v>47</v>
      </c>
      <c r="G5" s="45" t="s">
        <v>11</v>
      </c>
      <c r="H5" s="38" t="s">
        <v>12</v>
      </c>
      <c r="I5" s="39" t="s">
        <v>13</v>
      </c>
      <c r="J5" s="40" t="s">
        <v>12</v>
      </c>
      <c r="K5" s="39" t="s">
        <v>13</v>
      </c>
      <c r="L5" s="40" t="s">
        <v>12</v>
      </c>
      <c r="M5" s="39" t="s">
        <v>13</v>
      </c>
      <c r="N5" s="40" t="s">
        <v>12</v>
      </c>
      <c r="O5" s="39" t="s">
        <v>13</v>
      </c>
      <c r="P5" s="40" t="s">
        <v>12</v>
      </c>
      <c r="Q5" s="39" t="s">
        <v>13</v>
      </c>
      <c r="R5" s="40" t="s">
        <v>12</v>
      </c>
      <c r="S5" s="39" t="s">
        <v>13</v>
      </c>
      <c r="T5" s="40" t="s">
        <v>12</v>
      </c>
      <c r="U5" s="39" t="s">
        <v>13</v>
      </c>
      <c r="V5" s="40" t="s">
        <v>12</v>
      </c>
      <c r="W5" s="41" t="s">
        <v>13</v>
      </c>
      <c r="X5" s="127" t="s">
        <v>12</v>
      </c>
      <c r="Y5" s="137" t="s">
        <v>13</v>
      </c>
      <c r="Z5" s="133" t="s">
        <v>12</v>
      </c>
      <c r="AA5" s="137" t="s">
        <v>13</v>
      </c>
      <c r="AB5" s="133" t="s">
        <v>12</v>
      </c>
      <c r="AC5" s="137" t="s">
        <v>13</v>
      </c>
      <c r="AD5" s="133" t="s">
        <v>12</v>
      </c>
      <c r="AE5" s="137" t="s">
        <v>13</v>
      </c>
      <c r="AF5" s="133" t="s">
        <v>12</v>
      </c>
      <c r="AG5" s="137" t="s">
        <v>13</v>
      </c>
      <c r="AH5" s="133" t="s">
        <v>12</v>
      </c>
      <c r="AI5" s="137" t="s">
        <v>13</v>
      </c>
      <c r="AJ5" s="133" t="s">
        <v>12</v>
      </c>
      <c r="AK5" s="137" t="s">
        <v>13</v>
      </c>
      <c r="AL5" s="133" t="s">
        <v>12</v>
      </c>
      <c r="AM5" s="143" t="s">
        <v>13</v>
      </c>
    </row>
    <row r="6" spans="1:39">
      <c r="A6" s="22">
        <v>1</v>
      </c>
      <c r="B6" s="123" t="str">
        <f>VLOOKUP(A6,Times_2023!B3:C433,2,FALSE)</f>
        <v>0:16:09</v>
      </c>
      <c r="C6" s="1" t="str">
        <f>VLOOKUP($A6,Raw,3,FALSE)</f>
        <v>Michael Gilbert</v>
      </c>
      <c r="D6" s="20" t="str">
        <f t="shared" ref="D6:D69" si="2">VLOOKUP($A6,Raw,2,FALSE)</f>
        <v>CAC</v>
      </c>
      <c r="E6" s="20" t="str">
        <f t="shared" ref="E6:E69" si="3">VLOOKUP($A6,Raw,4,FALSE)</f>
        <v>M</v>
      </c>
      <c r="F6" s="20">
        <f>COUNTIF(E$6:E6,E6)</f>
        <v>1</v>
      </c>
      <c r="G6" s="25" t="str">
        <f t="shared" ref="G6:G69" si="4">IF(ISNA(D6),"",D6&amp;"-"&amp;E6)</f>
        <v>CAC-M</v>
      </c>
      <c r="H6" s="29">
        <f>IF($G6=H$4&amp;"-"&amp;H$5,IF(COUNTIF($G$6:$G6,"="&amp;$G6)&gt;5,"",$F6),"")</f>
        <v>1</v>
      </c>
      <c r="I6" s="33" t="str">
        <f>IF($G6=I$4&amp;"-"&amp;I$5,IF(COUNTIF($G$6:$G6,"="&amp;$G6)&gt;5,"",$F6),"")</f>
        <v/>
      </c>
      <c r="J6" s="34" t="str">
        <f>IF($G6=J$4&amp;"-"&amp;J$5,IF(COUNTIF($G$6:$G6,"="&amp;$G6)&gt;5,"",$F6),"")</f>
        <v/>
      </c>
      <c r="K6" s="33" t="str">
        <f>IF($G6=K$4&amp;"-"&amp;K$5,IF(COUNTIF($G$6:$G6,"="&amp;$G6)&gt;5,"",$F6),"")</f>
        <v/>
      </c>
      <c r="L6" s="34" t="str">
        <f>IF($G6=L$4&amp;"-"&amp;L$5,IF(COUNTIF($G$6:$G6,"="&amp;$G6)&gt;5,"",$F6),"")</f>
        <v/>
      </c>
      <c r="M6" s="33" t="str">
        <f>IF($G6=M$4&amp;"-"&amp;M$5,IF(COUNTIF($G$6:$G6,"="&amp;$G6)&gt;5,"",$F6),"")</f>
        <v/>
      </c>
      <c r="N6" s="34" t="str">
        <f>IF($G6=N$4&amp;"-"&amp;N$5,IF(COUNTIF($G$6:$G6,"="&amp;$G6)&gt;5,"",$F6),"")</f>
        <v/>
      </c>
      <c r="O6" s="33" t="str">
        <f>IF($G6=O$4&amp;"-"&amp;O$5,IF(COUNTIF($G$6:$G6,"="&amp;$G6)&gt;5,"",$F6),"")</f>
        <v/>
      </c>
      <c r="P6" s="34" t="str">
        <f>IF($G6=P$4&amp;"-"&amp;P$5,IF(COUNTIF($G$6:$G6,"="&amp;$G6)&gt;5,"",$F6),"")</f>
        <v/>
      </c>
      <c r="Q6" s="33" t="str">
        <f>IF($G6=Q$4&amp;"-"&amp;Q$5,IF(COUNTIF($G$6:$G6,"="&amp;$G6)&gt;5,"",$F6),"")</f>
        <v/>
      </c>
      <c r="R6" s="34" t="str">
        <f>IF($G6=R$4&amp;"-"&amp;R$5,IF(COUNTIF($G$6:$G6,"="&amp;$G6)&gt;5,"",$F6),"")</f>
        <v/>
      </c>
      <c r="S6" s="33" t="str">
        <f>IF($G6=S$4&amp;"-"&amp;S$5,IF(COUNTIF($G$6:$G6,"="&amp;$G6)&gt;5,"",$F6),"")</f>
        <v/>
      </c>
      <c r="T6" s="34" t="str">
        <f>IF($G6=T$4&amp;"-"&amp;T$5,IF(COUNTIF($G$6:$G6,"="&amp;$G6)&gt;5,"",$F6),"")</f>
        <v/>
      </c>
      <c r="U6" s="33" t="str">
        <f>IF($G6=U$4&amp;"-"&amp;U$5,IF(COUNTIF($G$6:$G6,"="&amp;$G6)&gt;5,"",$F6),"")</f>
        <v/>
      </c>
      <c r="V6" s="34" t="str">
        <f>IF($G6=V$4&amp;"-"&amp;V$5,IF(COUNTIF($G$6:$G6,"="&amp;$G6)&gt;5,"",$F6),"")</f>
        <v/>
      </c>
      <c r="W6" s="35" t="str">
        <f>IF($G6=W$4&amp;"-"&amp;W$5,IF(COUNTIF($G$6:$G6,"="&amp;$G6)&gt;5,"",$F6),"")</f>
        <v/>
      </c>
      <c r="X6" s="128">
        <f>IF($G6=X$4&amp;"-"&amp;X$5,IF(COUNTIF($G$6:$G6,"="&amp;$G6)&gt;1000,"",$F6),"")</f>
        <v>1</v>
      </c>
      <c r="Y6" s="138" t="str">
        <f>IF($G6=Y$4&amp;"-"&amp;Y$5,IF(COUNTIF($G$6:$G6,"="&amp;$G6)&gt;1000,"",$F6),"")</f>
        <v/>
      </c>
      <c r="Z6" s="128" t="str">
        <f>IF($G6=Z$4&amp;"-"&amp;Z$5,IF(COUNTIF($G$6:$G6,"="&amp;$G6)&gt;1000,"",$F6),"")</f>
        <v/>
      </c>
      <c r="AA6" s="138" t="str">
        <f>IF($G6=AA$4&amp;"-"&amp;AA$5,IF(COUNTIF($G$6:$G6,"="&amp;$G6)&gt;1000,"",$F6),"")</f>
        <v/>
      </c>
      <c r="AB6" s="128" t="str">
        <f>IF($G6=AB$4&amp;"-"&amp;AB$5,IF(COUNTIF($G$6:$G6,"="&amp;$G6)&gt;1000,"",$F6),"")</f>
        <v/>
      </c>
      <c r="AC6" s="138" t="str">
        <f>IF($G6=AC$4&amp;"-"&amp;AC$5,IF(COUNTIF($G$6:$G6,"="&amp;$G6)&gt;1000,"",$F6),"")</f>
        <v/>
      </c>
      <c r="AD6" s="128" t="str">
        <f>IF($G6=AD$4&amp;"-"&amp;AD$5,IF(COUNTIF($G$6:$G6,"="&amp;$G6)&gt;1000,"",$F6),"")</f>
        <v/>
      </c>
      <c r="AE6" s="138" t="str">
        <f>IF($G6=AE$4&amp;"-"&amp;AE$5,IF(COUNTIF($G$6:$G6,"="&amp;$G6)&gt;1000,"",$F6),"")</f>
        <v/>
      </c>
      <c r="AF6" s="128" t="str">
        <f>IF($G6=AF$4&amp;"-"&amp;AF$5,IF(COUNTIF($G$6:$G6,"="&amp;$G6)&gt;1000,"",$F6),"")</f>
        <v/>
      </c>
      <c r="AG6" s="138" t="str">
        <f>IF($G6=AG$4&amp;"-"&amp;AG$5,IF(COUNTIF($G$6:$G6,"="&amp;$G6)&gt;1000,"",$F6),"")</f>
        <v/>
      </c>
      <c r="AH6" s="128" t="str">
        <f>IF($G6=AH$4&amp;"-"&amp;AH$5,IF(COUNTIF($G$6:$G6,"="&amp;$G6)&gt;1000,"",$F6),"")</f>
        <v/>
      </c>
      <c r="AI6" s="138" t="str">
        <f>IF($G6=AI$4&amp;"-"&amp;AI$5,IF(COUNTIF($G$6:$G6,"="&amp;$G6)&gt;1000,"",$F6),"")</f>
        <v/>
      </c>
      <c r="AJ6" s="128" t="str">
        <f>IF($G6=AJ$4&amp;"-"&amp;AJ$5,IF(COUNTIF($G$6:$G6,"="&amp;$G6)&gt;1000,"",$F6),"")</f>
        <v/>
      </c>
      <c r="AK6" s="138" t="str">
        <f>IF($G6=AK$4&amp;"-"&amp;AK$5,IF(COUNTIF($G$6:$G6,"="&amp;$G6)&gt;1000,"",$F6),"")</f>
        <v/>
      </c>
      <c r="AL6" s="128" t="str">
        <f>IF($G6=AL$4&amp;"-"&amp;AL$5,IF(COUNTIF($G$6:$G6,"="&amp;$G6)&gt;1000,"",$F6),"")</f>
        <v/>
      </c>
      <c r="AM6" s="144" t="str">
        <f>IF($G6=AM$4&amp;"-"&amp;AM$5,IF(COUNTIF($G$6:$G6,"="&amp;$G6)&gt;1000,"",$F6),"")</f>
        <v/>
      </c>
    </row>
    <row r="7" spans="1:39">
      <c r="A7" s="23">
        <v>2</v>
      </c>
      <c r="B7" s="123" t="str">
        <f>VLOOKUP(A7,Times_2023!B4:C434,2,FALSE)</f>
        <v>0:16:21</v>
      </c>
      <c r="C7" s="1" t="str">
        <f>VLOOKUP($A7,Raw,3,FALSE)</f>
        <v>Peter Miller</v>
      </c>
      <c r="D7" s="2" t="str">
        <f t="shared" si="2"/>
        <v>CAC</v>
      </c>
      <c r="E7" s="2" t="str">
        <f t="shared" si="3"/>
        <v>M</v>
      </c>
      <c r="F7" s="2">
        <f>COUNTIF(E$6:E7,E7)</f>
        <v>2</v>
      </c>
      <c r="G7" s="26" t="str">
        <f t="shared" si="4"/>
        <v>CAC-M</v>
      </c>
      <c r="H7" s="29">
        <f>IF($G7=H$4&amp;"-"&amp;H$5,IF(COUNTIF($G$6:$G7,"="&amp;$G7)&gt;5,"",$F7),"")</f>
        <v>2</v>
      </c>
      <c r="I7" s="32" t="str">
        <f>IF($G7=I$4&amp;"-"&amp;I$5,IF(COUNTIF($G$6:$G7,"="&amp;$G7)&gt;5,"",$F7),"")</f>
        <v/>
      </c>
      <c r="J7" s="31" t="str">
        <f>IF($G7=J$4&amp;"-"&amp;J$5,IF(COUNTIF($G$6:$G7,"="&amp;$G7)&gt;5,"",$F7),"")</f>
        <v/>
      </c>
      <c r="K7" s="32" t="str">
        <f>IF($G7=K$4&amp;"-"&amp;K$5,IF(COUNTIF($G$6:$G7,"="&amp;$G7)&gt;5,"",$F7),"")</f>
        <v/>
      </c>
      <c r="L7" s="31" t="str">
        <f>IF($G7=L$4&amp;"-"&amp;L$5,IF(COUNTIF($G$6:$G7,"="&amp;$G7)&gt;5,"",$F7),"")</f>
        <v/>
      </c>
      <c r="M7" s="32" t="str">
        <f>IF($G7=M$4&amp;"-"&amp;M$5,IF(COUNTIF($G$6:$G7,"="&amp;$G7)&gt;5,"",$F7),"")</f>
        <v/>
      </c>
      <c r="N7" s="31" t="str">
        <f>IF($G7=N$4&amp;"-"&amp;N$5,IF(COUNTIF($G$6:$G7,"="&amp;$G7)&gt;5,"",$F7),"")</f>
        <v/>
      </c>
      <c r="O7" s="32" t="str">
        <f>IF($G7=O$4&amp;"-"&amp;O$5,IF(COUNTIF($G$6:$G7,"="&amp;$G7)&gt;5,"",$F7),"")</f>
        <v/>
      </c>
      <c r="P7" s="31" t="str">
        <f>IF($G7=P$4&amp;"-"&amp;P$5,IF(COUNTIF($G$6:$G7,"="&amp;$G7)&gt;5,"",$F7),"")</f>
        <v/>
      </c>
      <c r="Q7" s="32" t="str">
        <f>IF($G7=Q$4&amp;"-"&amp;Q$5,IF(COUNTIF($G$6:$G7,"="&amp;$G7)&gt;5,"",$F7),"")</f>
        <v/>
      </c>
      <c r="R7" s="31" t="str">
        <f>IF($G7=R$4&amp;"-"&amp;R$5,IF(COUNTIF($G$6:$G7,"="&amp;$G7)&gt;5,"",$F7),"")</f>
        <v/>
      </c>
      <c r="S7" s="32" t="str">
        <f>IF($G7=S$4&amp;"-"&amp;S$5,IF(COUNTIF($G$6:$G7,"="&amp;$G7)&gt;5,"",$F7),"")</f>
        <v/>
      </c>
      <c r="T7" s="31" t="str">
        <f>IF($G7=T$4&amp;"-"&amp;T$5,IF(COUNTIF($G$6:$G7,"="&amp;$G7)&gt;5,"",$F7),"")</f>
        <v/>
      </c>
      <c r="U7" s="32" t="str">
        <f>IF($G7=U$4&amp;"-"&amp;U$5,IF(COUNTIF($G$6:$G7,"="&amp;$G7)&gt;5,"",$F7),"")</f>
        <v/>
      </c>
      <c r="V7" s="31" t="str">
        <f>IF($G7=V$4&amp;"-"&amp;V$5,IF(COUNTIF($G$6:$G7,"="&amp;$G7)&gt;5,"",$F7),"")</f>
        <v/>
      </c>
      <c r="W7" s="30" t="str">
        <f>IF($G7=W$4&amp;"-"&amp;W$5,IF(COUNTIF($G$6:$G7,"="&amp;$G7)&gt;5,"",$F7),"")</f>
        <v/>
      </c>
      <c r="X7" s="128">
        <f>IF($G7=X$4&amp;"-"&amp;X$5,IF(COUNTIF($G$6:$G7,"="&amp;$G7)&gt;1000,"",MAX(X$6:X6)+1),"")</f>
        <v>2</v>
      </c>
      <c r="Y7" s="138" t="str">
        <f>IF($G7=Y$4&amp;"-"&amp;Y$5,IF(COUNTIF($G$6:$G7,"="&amp;$G7)&gt;1000,"",MAX(Y$6:Y6)+1),"")</f>
        <v/>
      </c>
      <c r="Z7" s="128" t="str">
        <f>IF($G7=Z$4&amp;"-"&amp;Z$5,IF(COUNTIF($G$6:$G7,"="&amp;$G7)&gt;1000,"",MAX(Z$6:Z6)+1),"")</f>
        <v/>
      </c>
      <c r="AA7" s="138" t="str">
        <f>IF($G7=AA$4&amp;"-"&amp;AA$5,IF(COUNTIF($G$6:$G7,"="&amp;$G7)&gt;1000,"",MAX(AA$6:AA6)+1),"")</f>
        <v/>
      </c>
      <c r="AB7" s="128" t="str">
        <f>IF($G7=AB$4&amp;"-"&amp;AB$5,IF(COUNTIF($G$6:$G7,"="&amp;$G7)&gt;1000,"",MAX(AB$6:AB6)+1),"")</f>
        <v/>
      </c>
      <c r="AC7" s="138" t="str">
        <f>IF($G7=AC$4&amp;"-"&amp;AC$5,IF(COUNTIF($G$6:$G7,"="&amp;$G7)&gt;1000,"",MAX(AC$6:AC6)+1),"")</f>
        <v/>
      </c>
      <c r="AD7" s="128" t="str">
        <f>IF($G7=AD$4&amp;"-"&amp;AD$5,IF(COUNTIF($G$6:$G7,"="&amp;$G7)&gt;1000,"",MAX(AD$6:AD6)+1),"")</f>
        <v/>
      </c>
      <c r="AE7" s="138" t="str">
        <f>IF($G7=AE$4&amp;"-"&amp;AE$5,IF(COUNTIF($G$6:$G7,"="&amp;$G7)&gt;1000,"",MAX(AE$6:AE6)+1),"")</f>
        <v/>
      </c>
      <c r="AF7" s="128" t="str">
        <f>IF($G7=AF$4&amp;"-"&amp;AF$5,IF(COUNTIF($G$6:$G7,"="&amp;$G7)&gt;1000,"",MAX(AF$6:AF6)+1),"")</f>
        <v/>
      </c>
      <c r="AG7" s="138" t="str">
        <f>IF($G7=AG$4&amp;"-"&amp;AG$5,IF(COUNTIF($G$6:$G7,"="&amp;$G7)&gt;1000,"",MAX(AG$6:AG6)+1),"")</f>
        <v/>
      </c>
      <c r="AH7" s="128" t="str">
        <f>IF($G7=AH$4&amp;"-"&amp;AH$5,IF(COUNTIF($G$6:$G7,"="&amp;$G7)&gt;1000,"",MAX(AH$6:AH6)+1),"")</f>
        <v/>
      </c>
      <c r="AI7" s="138" t="str">
        <f>IF($G7=AI$4&amp;"-"&amp;AI$5,IF(COUNTIF($G$6:$G7,"="&amp;$G7)&gt;1000,"",MAX(AI$6:AI6)+1),"")</f>
        <v/>
      </c>
      <c r="AJ7" s="128" t="str">
        <f>IF($G7=AJ$4&amp;"-"&amp;AJ$5,IF(COUNTIF($G$6:$G7,"="&amp;$G7)&gt;1000,"",MAX(AJ$6:AJ6)+1),"")</f>
        <v/>
      </c>
      <c r="AK7" s="138" t="str">
        <f>IF($G7=AK$4&amp;"-"&amp;AK$5,IF(COUNTIF($G$6:$G7,"="&amp;$G7)&gt;1000,"",MAX(AK$6:AK6)+1),"")</f>
        <v/>
      </c>
      <c r="AL7" s="128" t="str">
        <f>IF($G7=AL$4&amp;"-"&amp;AL$5,IF(COUNTIF($G$6:$G7,"="&amp;$G7)&gt;1000,"",MAX(AL$6:AL6)+1),"")</f>
        <v/>
      </c>
      <c r="AM7" s="144" t="str">
        <f>IF($G7=AM$4&amp;"-"&amp;AM$5,IF(COUNTIF($G$6:$G7,"="&amp;$G7)&gt;1000,"",MAX(AM$6:AM6)+1),"")</f>
        <v/>
      </c>
    </row>
    <row r="8" spans="1:39">
      <c r="A8" s="24">
        <v>3</v>
      </c>
      <c r="B8" s="123" t="str">
        <f>VLOOKUP(A8,Times_2023!B5:C435,2,FALSE)</f>
        <v>0:16:23</v>
      </c>
      <c r="C8" s="1" t="str">
        <f t="shared" ref="C8:C69" si="5">VLOOKUP($A8,Raw,3,FALSE)</f>
        <v>Mark Sampson</v>
      </c>
      <c r="D8" s="2" t="str">
        <f t="shared" si="2"/>
        <v>HI</v>
      </c>
      <c r="E8" s="2" t="str">
        <f t="shared" si="3"/>
        <v>M</v>
      </c>
      <c r="F8" s="2">
        <f>COUNTIF(E$6:E8,E8)</f>
        <v>3</v>
      </c>
      <c r="G8" s="26" t="str">
        <f t="shared" si="4"/>
        <v>HI-M</v>
      </c>
      <c r="H8" s="29" t="str">
        <f>IF($G8=H$4&amp;"-"&amp;H$5,IF(COUNTIF($G$6:$G8,"="&amp;$G8)&gt;5,"",$F8),"")</f>
        <v/>
      </c>
      <c r="I8" s="32" t="str">
        <f>IF($G8=I$4&amp;"-"&amp;I$5,IF(COUNTIF($G$6:$G8,"="&amp;$G8)&gt;5,"",$F8),"")</f>
        <v/>
      </c>
      <c r="J8" s="31" t="str">
        <f>IF($G8=J$4&amp;"-"&amp;J$5,IF(COUNTIF($G$6:$G8,"="&amp;$G8)&gt;5,"",$F8),"")</f>
        <v/>
      </c>
      <c r="K8" s="32" t="str">
        <f>IF($G8=K$4&amp;"-"&amp;K$5,IF(COUNTIF($G$6:$G8,"="&amp;$G8)&gt;5,"",$F8),"")</f>
        <v/>
      </c>
      <c r="L8" s="31" t="str">
        <f>IF($G8=L$4&amp;"-"&amp;L$5,IF(COUNTIF($G$6:$G8,"="&amp;$G8)&gt;5,"",$F8),"")</f>
        <v/>
      </c>
      <c r="M8" s="32" t="str">
        <f>IF($G8=M$4&amp;"-"&amp;M$5,IF(COUNTIF($G$6:$G8,"="&amp;$G8)&gt;5,"",$F8),"")</f>
        <v/>
      </c>
      <c r="N8" s="31">
        <f>IF($G8=N$4&amp;"-"&amp;N$5,IF(COUNTIF($G$6:$G8,"="&amp;$G8)&gt;5,"",$F8),"")</f>
        <v>3</v>
      </c>
      <c r="O8" s="32" t="str">
        <f>IF($G8=O$4&amp;"-"&amp;O$5,IF(COUNTIF($G$6:$G8,"="&amp;$G8)&gt;5,"",$F8),"")</f>
        <v/>
      </c>
      <c r="P8" s="31" t="str">
        <f>IF($G8=P$4&amp;"-"&amp;P$5,IF(COUNTIF($G$6:$G8,"="&amp;$G8)&gt;5,"",$F8),"")</f>
        <v/>
      </c>
      <c r="Q8" s="32" t="str">
        <f>IF($G8=Q$4&amp;"-"&amp;Q$5,IF(COUNTIF($G$6:$G8,"="&amp;$G8)&gt;5,"",$F8),"")</f>
        <v/>
      </c>
      <c r="R8" s="31" t="str">
        <f>IF($G8=R$4&amp;"-"&amp;R$5,IF(COUNTIF($G$6:$G8,"="&amp;$G8)&gt;5,"",$F8),"")</f>
        <v/>
      </c>
      <c r="S8" s="32" t="str">
        <f>IF($G8=S$4&amp;"-"&amp;S$5,IF(COUNTIF($G$6:$G8,"="&amp;$G8)&gt;5,"",$F8),"")</f>
        <v/>
      </c>
      <c r="T8" s="31" t="str">
        <f>IF($G8=T$4&amp;"-"&amp;T$5,IF(COUNTIF($G$6:$G8,"="&amp;$G8)&gt;5,"",$F8),"")</f>
        <v/>
      </c>
      <c r="U8" s="32" t="str">
        <f>IF($G8=U$4&amp;"-"&amp;U$5,IF(COUNTIF($G$6:$G8,"="&amp;$G8)&gt;5,"",$F8),"")</f>
        <v/>
      </c>
      <c r="V8" s="31" t="str">
        <f>IF($G8=V$4&amp;"-"&amp;V$5,IF(COUNTIF($G$6:$G8,"="&amp;$G8)&gt;5,"",$F8),"")</f>
        <v/>
      </c>
      <c r="W8" s="30" t="str">
        <f>IF($G8=W$4&amp;"-"&amp;W$5,IF(COUNTIF($G$6:$G8,"="&amp;$G8)&gt;5,"",$F8),"")</f>
        <v/>
      </c>
      <c r="X8" s="128" t="str">
        <f>IF($G8=X$4&amp;"-"&amp;X$5,IF(COUNTIF($G$6:$G8,"="&amp;$G8)&gt;1000,"",MAX(X$6:X7)+1),"")</f>
        <v/>
      </c>
      <c r="Y8" s="138" t="str">
        <f>IF($G8=Y$4&amp;"-"&amp;Y$5,IF(COUNTIF($G$6:$G8,"="&amp;$G8)&gt;1000,"",MAX(Y$6:Y7)+1),"")</f>
        <v/>
      </c>
      <c r="Z8" s="128" t="str">
        <f>IF($G8=Z$4&amp;"-"&amp;Z$5,IF(COUNTIF($G$6:$G8,"="&amp;$G8)&gt;1000,"",MAX(Z$6:Z7)+1),"")</f>
        <v/>
      </c>
      <c r="AA8" s="138" t="str">
        <f>IF($G8=AA$4&amp;"-"&amp;AA$5,IF(COUNTIF($G$6:$G8,"="&amp;$G8)&gt;1000,"",MAX(AA$6:AA7)+1),"")</f>
        <v/>
      </c>
      <c r="AB8" s="128" t="str">
        <f>IF($G8=AB$4&amp;"-"&amp;AB$5,IF(COUNTIF($G$6:$G8,"="&amp;$G8)&gt;1000,"",MAX(AB$6:AB7)+1),"")</f>
        <v/>
      </c>
      <c r="AC8" s="138" t="str">
        <f>IF($G8=AC$4&amp;"-"&amp;AC$5,IF(COUNTIF($G$6:$G8,"="&amp;$G8)&gt;1000,"",MAX(AC$6:AC7)+1),"")</f>
        <v/>
      </c>
      <c r="AD8" s="128">
        <f>IF($G8=AD$4&amp;"-"&amp;AD$5,IF(COUNTIF($G$6:$G8,"="&amp;$G8)&gt;1000,"",MAX(AD$6:AD7)+1),"")</f>
        <v>1</v>
      </c>
      <c r="AE8" s="138" t="str">
        <f>IF($G8=AE$4&amp;"-"&amp;AE$5,IF(COUNTIF($G$6:$G8,"="&amp;$G8)&gt;1000,"",MAX(AE$6:AE7)+1),"")</f>
        <v/>
      </c>
      <c r="AF8" s="128" t="str">
        <f>IF($G8=AF$4&amp;"-"&amp;AF$5,IF(COUNTIF($G$6:$G8,"="&amp;$G8)&gt;1000,"",MAX(AF$6:AF7)+1),"")</f>
        <v/>
      </c>
      <c r="AG8" s="138" t="str">
        <f>IF($G8=AG$4&amp;"-"&amp;AG$5,IF(COUNTIF($G$6:$G8,"="&amp;$G8)&gt;1000,"",MAX(AG$6:AG7)+1),"")</f>
        <v/>
      </c>
      <c r="AH8" s="128" t="str">
        <f>IF($G8=AH$4&amp;"-"&amp;AH$5,IF(COUNTIF($G$6:$G8,"="&amp;$G8)&gt;1000,"",MAX(AH$6:AH7)+1),"")</f>
        <v/>
      </c>
      <c r="AI8" s="138" t="str">
        <f>IF($G8=AI$4&amp;"-"&amp;AI$5,IF(COUNTIF($G$6:$G8,"="&amp;$G8)&gt;1000,"",MAX(AI$6:AI7)+1),"")</f>
        <v/>
      </c>
      <c r="AJ8" s="128" t="str">
        <f>IF($G8=AJ$4&amp;"-"&amp;AJ$5,IF(COUNTIF($G$6:$G8,"="&amp;$G8)&gt;1000,"",MAX(AJ$6:AJ7)+1),"")</f>
        <v/>
      </c>
      <c r="AK8" s="138" t="str">
        <f>IF($G8=AK$4&amp;"-"&amp;AK$5,IF(COUNTIF($G$6:$G8,"="&amp;$G8)&gt;1000,"",MAX(AK$6:AK7)+1),"")</f>
        <v/>
      </c>
      <c r="AL8" s="128" t="str">
        <f>IF($G8=AL$4&amp;"-"&amp;AL$5,IF(COUNTIF($G$6:$G8,"="&amp;$G8)&gt;1000,"",MAX(AL$6:AL7)+1),"")</f>
        <v/>
      </c>
      <c r="AM8" s="144" t="str">
        <f>IF($G8=AM$4&amp;"-"&amp;AM$5,IF(COUNTIF($G$6:$G8,"="&amp;$G8)&gt;1000,"",MAX(AM$6:AM7)+1),"")</f>
        <v/>
      </c>
    </row>
    <row r="9" spans="1:39">
      <c r="A9" s="23">
        <v>4</v>
      </c>
      <c r="B9" s="123" t="str">
        <f>VLOOKUP(A9,Times_2023!B6:C436,2,FALSE)</f>
        <v>0:16:25</v>
      </c>
      <c r="C9" s="1" t="str">
        <f t="shared" si="5"/>
        <v>Andrew Mynott</v>
      </c>
      <c r="D9" s="2" t="str">
        <f t="shared" si="2"/>
        <v>HRC</v>
      </c>
      <c r="E9" s="2" t="str">
        <f t="shared" si="3"/>
        <v>M</v>
      </c>
      <c r="F9" s="2">
        <f>COUNTIF(E$6:E9,E9)</f>
        <v>4</v>
      </c>
      <c r="G9" s="26" t="str">
        <f t="shared" si="4"/>
        <v>HRC-M</v>
      </c>
      <c r="H9" s="29" t="str">
        <f>IF($G9=H$4&amp;"-"&amp;H$5,IF(COUNTIF($G$6:$G9,"="&amp;$G9)&gt;5,"",$F9),"")</f>
        <v/>
      </c>
      <c r="I9" s="32" t="str">
        <f>IF($G9=I$4&amp;"-"&amp;I$5,IF(COUNTIF($G$6:$G9,"="&amp;$G9)&gt;5,"",$F9),"")</f>
        <v/>
      </c>
      <c r="J9" s="31" t="str">
        <f>IF($G9=J$4&amp;"-"&amp;J$5,IF(COUNTIF($G$6:$G9,"="&amp;$G9)&gt;5,"",$F9),"")</f>
        <v/>
      </c>
      <c r="K9" s="32" t="str">
        <f>IF($G9=K$4&amp;"-"&amp;K$5,IF(COUNTIF($G$6:$G9,"="&amp;$G9)&gt;5,"",$F9),"")</f>
        <v/>
      </c>
      <c r="L9" s="31" t="str">
        <f>IF($G9=L$4&amp;"-"&amp;L$5,IF(COUNTIF($G$6:$G9,"="&amp;$G9)&gt;5,"",$F9),"")</f>
        <v/>
      </c>
      <c r="M9" s="32" t="str">
        <f>IF($G9=M$4&amp;"-"&amp;M$5,IF(COUNTIF($G$6:$G9,"="&amp;$G9)&gt;5,"",$F9),"")</f>
        <v/>
      </c>
      <c r="N9" s="31" t="str">
        <f>IF($G9=N$4&amp;"-"&amp;N$5,IF(COUNTIF($G$6:$G9,"="&amp;$G9)&gt;5,"",$F9),"")</f>
        <v/>
      </c>
      <c r="O9" s="32" t="str">
        <f>IF($G9=O$4&amp;"-"&amp;O$5,IF(COUNTIF($G$6:$G9,"="&amp;$G9)&gt;5,"",$F9),"")</f>
        <v/>
      </c>
      <c r="P9" s="31">
        <f>IF($G9=P$4&amp;"-"&amp;P$5,IF(COUNTIF($G$6:$G9,"="&amp;$G9)&gt;5,"",$F9),"")</f>
        <v>4</v>
      </c>
      <c r="Q9" s="32" t="str">
        <f>IF($G9=Q$4&amp;"-"&amp;Q$5,IF(COUNTIF($G$6:$G9,"="&amp;$G9)&gt;5,"",$F9),"")</f>
        <v/>
      </c>
      <c r="R9" s="31" t="str">
        <f>IF($G9=R$4&amp;"-"&amp;R$5,IF(COUNTIF($G$6:$G9,"="&amp;$G9)&gt;5,"",$F9),"")</f>
        <v/>
      </c>
      <c r="S9" s="32" t="str">
        <f>IF($G9=S$4&amp;"-"&amp;S$5,IF(COUNTIF($G$6:$G9,"="&amp;$G9)&gt;5,"",$F9),"")</f>
        <v/>
      </c>
      <c r="T9" s="31" t="str">
        <f>IF($G9=T$4&amp;"-"&amp;T$5,IF(COUNTIF($G$6:$G9,"="&amp;$G9)&gt;5,"",$F9),"")</f>
        <v/>
      </c>
      <c r="U9" s="32" t="str">
        <f>IF($G9=U$4&amp;"-"&amp;U$5,IF(COUNTIF($G$6:$G9,"="&amp;$G9)&gt;5,"",$F9),"")</f>
        <v/>
      </c>
      <c r="V9" s="31" t="str">
        <f>IF($G9=V$4&amp;"-"&amp;V$5,IF(COUNTIF($G$6:$G9,"="&amp;$G9)&gt;5,"",$F9),"")</f>
        <v/>
      </c>
      <c r="W9" s="30" t="str">
        <f>IF($G9=W$4&amp;"-"&amp;W$5,IF(COUNTIF($G$6:$G9,"="&amp;$G9)&gt;5,"",$F9),"")</f>
        <v/>
      </c>
      <c r="X9" s="128" t="str">
        <f>IF($G9=X$4&amp;"-"&amp;X$5,IF(COUNTIF($G$6:$G9,"="&amp;$G9)&gt;1000,"",MAX(X$6:X8)+1),"")</f>
        <v/>
      </c>
      <c r="Y9" s="138" t="str">
        <f>IF($G9=Y$4&amp;"-"&amp;Y$5,IF(COUNTIF($G$6:$G9,"="&amp;$G9)&gt;1000,"",MAX(Y$6:Y8)+1),"")</f>
        <v/>
      </c>
      <c r="Z9" s="128" t="str">
        <f>IF($G9=Z$4&amp;"-"&amp;Z$5,IF(COUNTIF($G$6:$G9,"="&amp;$G9)&gt;1000,"",MAX(Z$6:Z8)+1),"")</f>
        <v/>
      </c>
      <c r="AA9" s="138" t="str">
        <f>IF($G9=AA$4&amp;"-"&amp;AA$5,IF(COUNTIF($G$6:$G9,"="&amp;$G9)&gt;1000,"",MAX(AA$6:AA8)+1),"")</f>
        <v/>
      </c>
      <c r="AB9" s="128" t="str">
        <f>IF($G9=AB$4&amp;"-"&amp;AB$5,IF(COUNTIF($G$6:$G9,"="&amp;$G9)&gt;1000,"",MAX(AB$6:AB8)+1),"")</f>
        <v/>
      </c>
      <c r="AC9" s="138" t="str">
        <f>IF($G9=AC$4&amp;"-"&amp;AC$5,IF(COUNTIF($G$6:$G9,"="&amp;$G9)&gt;1000,"",MAX(AC$6:AC8)+1),"")</f>
        <v/>
      </c>
      <c r="AD9" s="128" t="str">
        <f>IF($G9=AD$4&amp;"-"&amp;AD$5,IF(COUNTIF($G$6:$G9,"="&amp;$G9)&gt;1000,"",MAX(AD$6:AD8)+1),"")</f>
        <v/>
      </c>
      <c r="AE9" s="138" t="str">
        <f>IF($G9=AE$4&amp;"-"&amp;AE$5,IF(COUNTIF($G$6:$G9,"="&amp;$G9)&gt;1000,"",MAX(AE$6:AE8)+1),"")</f>
        <v/>
      </c>
      <c r="AF9" s="128">
        <f>IF($G9=AF$4&amp;"-"&amp;AF$5,IF(COUNTIF($G$6:$G9,"="&amp;$G9)&gt;1000,"",MAX(AF$6:AF8)+1),"")</f>
        <v>1</v>
      </c>
      <c r="AG9" s="138" t="str">
        <f>IF($G9=AG$4&amp;"-"&amp;AG$5,IF(COUNTIF($G$6:$G9,"="&amp;$G9)&gt;1000,"",MAX(AG$6:AG8)+1),"")</f>
        <v/>
      </c>
      <c r="AH9" s="128" t="str">
        <f>IF($G9=AH$4&amp;"-"&amp;AH$5,IF(COUNTIF($G$6:$G9,"="&amp;$G9)&gt;1000,"",MAX(AH$6:AH8)+1),"")</f>
        <v/>
      </c>
      <c r="AI9" s="138" t="str">
        <f>IF($G9=AI$4&amp;"-"&amp;AI$5,IF(COUNTIF($G$6:$G9,"="&amp;$G9)&gt;1000,"",MAX(AI$6:AI8)+1),"")</f>
        <v/>
      </c>
      <c r="AJ9" s="128" t="str">
        <f>IF($G9=AJ$4&amp;"-"&amp;AJ$5,IF(COUNTIF($G$6:$G9,"="&amp;$G9)&gt;1000,"",MAX(AJ$6:AJ8)+1),"")</f>
        <v/>
      </c>
      <c r="AK9" s="138" t="str">
        <f>IF($G9=AK$4&amp;"-"&amp;AK$5,IF(COUNTIF($G$6:$G9,"="&amp;$G9)&gt;1000,"",MAX(AK$6:AK8)+1),"")</f>
        <v/>
      </c>
      <c r="AL9" s="128" t="str">
        <f>IF($G9=AL$4&amp;"-"&amp;AL$5,IF(COUNTIF($G$6:$G9,"="&amp;$G9)&gt;1000,"",MAX(AL$6:AL8)+1),"")</f>
        <v/>
      </c>
      <c r="AM9" s="144" t="str">
        <f>IF($G9=AM$4&amp;"-"&amp;AM$5,IF(COUNTIF($G$6:$G9,"="&amp;$G9)&gt;1000,"",MAX(AM$6:AM8)+1),"")</f>
        <v/>
      </c>
    </row>
    <row r="10" spans="1:39">
      <c r="A10" s="24">
        <v>5</v>
      </c>
      <c r="B10" s="123" t="str">
        <f>VLOOKUP(A10,Times_2023!B7:C437,2,FALSE)</f>
        <v>0:16:49</v>
      </c>
      <c r="C10" s="1" t="str">
        <f t="shared" si="5"/>
        <v>Joey Bendall</v>
      </c>
      <c r="D10" s="2" t="str">
        <f t="shared" si="2"/>
        <v>NJ</v>
      </c>
      <c r="E10" s="2" t="str">
        <f t="shared" si="3"/>
        <v>M</v>
      </c>
      <c r="F10" s="2">
        <f>COUNTIF(E$6:E10,E10)</f>
        <v>5</v>
      </c>
      <c r="G10" s="26" t="str">
        <f t="shared" si="4"/>
        <v>NJ-M</v>
      </c>
      <c r="H10" s="29" t="str">
        <f>IF($G10=H$4&amp;"-"&amp;H$5,IF(COUNTIF($G$6:$G10,"="&amp;$G10)&gt;5,"",$F10),"")</f>
        <v/>
      </c>
      <c r="I10" s="32" t="str">
        <f>IF($G10=I$4&amp;"-"&amp;I$5,IF(COUNTIF($G$6:$G10,"="&amp;$G10)&gt;5,"",$F10),"")</f>
        <v/>
      </c>
      <c r="J10" s="31" t="str">
        <f>IF($G10=J$4&amp;"-"&amp;J$5,IF(COUNTIF($G$6:$G10,"="&amp;$G10)&gt;5,"",$F10),"")</f>
        <v/>
      </c>
      <c r="K10" s="32" t="str">
        <f>IF($G10=K$4&amp;"-"&amp;K$5,IF(COUNTIF($G$6:$G10,"="&amp;$G10)&gt;5,"",$F10),"")</f>
        <v/>
      </c>
      <c r="L10" s="31" t="str">
        <f>IF($G10=L$4&amp;"-"&amp;L$5,IF(COUNTIF($G$6:$G10,"="&amp;$G10)&gt;5,"",$F10),"")</f>
        <v/>
      </c>
      <c r="M10" s="32" t="str">
        <f>IF($G10=M$4&amp;"-"&amp;M$5,IF(COUNTIF($G$6:$G10,"="&amp;$G10)&gt;5,"",$F10),"")</f>
        <v/>
      </c>
      <c r="N10" s="31" t="str">
        <f>IF($G10=N$4&amp;"-"&amp;N$5,IF(COUNTIF($G$6:$G10,"="&amp;$G10)&gt;5,"",$F10),"")</f>
        <v/>
      </c>
      <c r="O10" s="32" t="str">
        <f>IF($G10=O$4&amp;"-"&amp;O$5,IF(COUNTIF($G$6:$G10,"="&amp;$G10)&gt;5,"",$F10),"")</f>
        <v/>
      </c>
      <c r="P10" s="31" t="str">
        <f>IF($G10=P$4&amp;"-"&amp;P$5,IF(COUNTIF($G$6:$G10,"="&amp;$G10)&gt;5,"",$F10),"")</f>
        <v/>
      </c>
      <c r="Q10" s="32" t="str">
        <f>IF($G10=Q$4&amp;"-"&amp;Q$5,IF(COUNTIF($G$6:$G10,"="&amp;$G10)&gt;5,"",$F10),"")</f>
        <v/>
      </c>
      <c r="R10" s="31">
        <f>IF($G10=R$4&amp;"-"&amp;R$5,IF(COUNTIF($G$6:$G10,"="&amp;$G10)&gt;5,"",$F10),"")</f>
        <v>5</v>
      </c>
      <c r="S10" s="32" t="str">
        <f>IF($G10=S$4&amp;"-"&amp;S$5,IF(COUNTIF($G$6:$G10,"="&amp;$G10)&gt;5,"",$F10),"")</f>
        <v/>
      </c>
      <c r="T10" s="31" t="str">
        <f>IF($G10=T$4&amp;"-"&amp;T$5,IF(COUNTIF($G$6:$G10,"="&amp;$G10)&gt;5,"",$F10),"")</f>
        <v/>
      </c>
      <c r="U10" s="32" t="str">
        <f>IF($G10=U$4&amp;"-"&amp;U$5,IF(COUNTIF($G$6:$G10,"="&amp;$G10)&gt;5,"",$F10),"")</f>
        <v/>
      </c>
      <c r="V10" s="31" t="str">
        <f>IF($G10=V$4&amp;"-"&amp;V$5,IF(COUNTIF($G$6:$G10,"="&amp;$G10)&gt;5,"",$F10),"")</f>
        <v/>
      </c>
      <c r="W10" s="30" t="str">
        <f>IF($G10=W$4&amp;"-"&amp;W$5,IF(COUNTIF($G$6:$G10,"="&amp;$G10)&gt;5,"",$F10),"")</f>
        <v/>
      </c>
      <c r="X10" s="128" t="str">
        <f>IF($G10=X$4&amp;"-"&amp;X$5,IF(COUNTIF($G$6:$G10,"="&amp;$G10)&gt;1000,"",MAX(X$6:X9)+1),"")</f>
        <v/>
      </c>
      <c r="Y10" s="138" t="str">
        <f>IF($G10=Y$4&amp;"-"&amp;Y$5,IF(COUNTIF($G$6:$G10,"="&amp;$G10)&gt;1000,"",MAX(Y$6:Y9)+1),"")</f>
        <v/>
      </c>
      <c r="Z10" s="128" t="str">
        <f>IF($G10=Z$4&amp;"-"&amp;Z$5,IF(COUNTIF($G$6:$G10,"="&amp;$G10)&gt;1000,"",MAX(Z$6:Z9)+1),"")</f>
        <v/>
      </c>
      <c r="AA10" s="138" t="str">
        <f>IF($G10=AA$4&amp;"-"&amp;AA$5,IF(COUNTIF($G$6:$G10,"="&amp;$G10)&gt;1000,"",MAX(AA$6:AA9)+1),"")</f>
        <v/>
      </c>
      <c r="AB10" s="128" t="str">
        <f>IF($G10=AB$4&amp;"-"&amp;AB$5,IF(COUNTIF($G$6:$G10,"="&amp;$G10)&gt;1000,"",MAX(AB$6:AB9)+1),"")</f>
        <v/>
      </c>
      <c r="AC10" s="138" t="str">
        <f>IF($G10=AC$4&amp;"-"&amp;AC$5,IF(COUNTIF($G$6:$G10,"="&amp;$G10)&gt;1000,"",MAX(AC$6:AC9)+1),"")</f>
        <v/>
      </c>
      <c r="AD10" s="128" t="str">
        <f>IF($G10=AD$4&amp;"-"&amp;AD$5,IF(COUNTIF($G$6:$G10,"="&amp;$G10)&gt;1000,"",MAX(AD$6:AD9)+1),"")</f>
        <v/>
      </c>
      <c r="AE10" s="138" t="str">
        <f>IF($G10=AE$4&amp;"-"&amp;AE$5,IF(COUNTIF($G$6:$G10,"="&amp;$G10)&gt;1000,"",MAX(AE$6:AE9)+1),"")</f>
        <v/>
      </c>
      <c r="AF10" s="128" t="str">
        <f>IF($G10=AF$4&amp;"-"&amp;AF$5,IF(COUNTIF($G$6:$G10,"="&amp;$G10)&gt;1000,"",MAX(AF$6:AF9)+1),"")</f>
        <v/>
      </c>
      <c r="AG10" s="138" t="str">
        <f>IF($G10=AG$4&amp;"-"&amp;AG$5,IF(COUNTIF($G$6:$G10,"="&amp;$G10)&gt;1000,"",MAX(AG$6:AG9)+1),"")</f>
        <v/>
      </c>
      <c r="AH10" s="128">
        <f>IF($G10=AH$4&amp;"-"&amp;AH$5,IF(COUNTIF($G$6:$G10,"="&amp;$G10)&gt;1000,"",MAX(AH$6:AH9)+1),"")</f>
        <v>1</v>
      </c>
      <c r="AI10" s="138" t="str">
        <f>IF($G10=AI$4&amp;"-"&amp;AI$5,IF(COUNTIF($G$6:$G10,"="&amp;$G10)&gt;1000,"",MAX(AI$6:AI9)+1),"")</f>
        <v/>
      </c>
      <c r="AJ10" s="128" t="str">
        <f>IF($G10=AJ$4&amp;"-"&amp;AJ$5,IF(COUNTIF($G$6:$G10,"="&amp;$G10)&gt;1000,"",MAX(AJ$6:AJ9)+1),"")</f>
        <v/>
      </c>
      <c r="AK10" s="138" t="str">
        <f>IF($G10=AK$4&amp;"-"&amp;AK$5,IF(COUNTIF($G$6:$G10,"="&amp;$G10)&gt;1000,"",MAX(AK$6:AK9)+1),"")</f>
        <v/>
      </c>
      <c r="AL10" s="128" t="str">
        <f>IF($G10=AL$4&amp;"-"&amp;AL$5,IF(COUNTIF($G$6:$G10,"="&amp;$G10)&gt;1000,"",MAX(AL$6:AL9)+1),"")</f>
        <v/>
      </c>
      <c r="AM10" s="144" t="str">
        <f>IF($G10=AM$4&amp;"-"&amp;AM$5,IF(COUNTIF($G$6:$G10,"="&amp;$G10)&gt;1000,"",MAX(AM$6:AM9)+1),"")</f>
        <v/>
      </c>
    </row>
    <row r="11" spans="1:39">
      <c r="A11" s="23">
        <v>6</v>
      </c>
      <c r="B11" s="123" t="str">
        <f>VLOOKUP(A11,Times_2023!B8:C438,2,FALSE)</f>
        <v>0:16:50</v>
      </c>
      <c r="C11" s="1" t="str">
        <f t="shared" si="5"/>
        <v>Fredrik Krylander</v>
      </c>
      <c r="D11" s="2" t="str">
        <f t="shared" si="2"/>
        <v>CAC</v>
      </c>
      <c r="E11" s="2" t="str">
        <f t="shared" si="3"/>
        <v>M</v>
      </c>
      <c r="F11" s="2">
        <f>COUNTIF(E$6:E11,E11)</f>
        <v>6</v>
      </c>
      <c r="G11" s="26" t="str">
        <f t="shared" si="4"/>
        <v>CAC-M</v>
      </c>
      <c r="H11" s="29">
        <f>IF($G11=H$4&amp;"-"&amp;H$5,IF(COUNTIF($G$6:$G11,"="&amp;$G11)&gt;5,"",$F11),"")</f>
        <v>6</v>
      </c>
      <c r="I11" s="32" t="str">
        <f>IF($G11=I$4&amp;"-"&amp;I$5,IF(COUNTIF($G$6:$G11,"="&amp;$G11)&gt;5,"",$F11),"")</f>
        <v/>
      </c>
      <c r="J11" s="31" t="str">
        <f>IF($G11=J$4&amp;"-"&amp;J$5,IF(COUNTIF($G$6:$G11,"="&amp;$G11)&gt;5,"",$F11),"")</f>
        <v/>
      </c>
      <c r="K11" s="32" t="str">
        <f>IF($G11=K$4&amp;"-"&amp;K$5,IF(COUNTIF($G$6:$G11,"="&amp;$G11)&gt;5,"",$F11),"")</f>
        <v/>
      </c>
      <c r="L11" s="31" t="str">
        <f>IF($G11=L$4&amp;"-"&amp;L$5,IF(COUNTIF($G$6:$G11,"="&amp;$G11)&gt;5,"",$F11),"")</f>
        <v/>
      </c>
      <c r="M11" s="32" t="str">
        <f>IF($G11=M$4&amp;"-"&amp;M$5,IF(COUNTIF($G$6:$G11,"="&amp;$G11)&gt;5,"",$F11),"")</f>
        <v/>
      </c>
      <c r="N11" s="31" t="str">
        <f>IF($G11=N$4&amp;"-"&amp;N$5,IF(COUNTIF($G$6:$G11,"="&amp;$G11)&gt;5,"",$F11),"")</f>
        <v/>
      </c>
      <c r="O11" s="32" t="str">
        <f>IF($G11=O$4&amp;"-"&amp;O$5,IF(COUNTIF($G$6:$G11,"="&amp;$G11)&gt;5,"",$F11),"")</f>
        <v/>
      </c>
      <c r="P11" s="31" t="str">
        <f>IF($G11=P$4&amp;"-"&amp;P$5,IF(COUNTIF($G$6:$G11,"="&amp;$G11)&gt;5,"",$F11),"")</f>
        <v/>
      </c>
      <c r="Q11" s="32" t="str">
        <f>IF($G11=Q$4&amp;"-"&amp;Q$5,IF(COUNTIF($G$6:$G11,"="&amp;$G11)&gt;5,"",$F11),"")</f>
        <v/>
      </c>
      <c r="R11" s="31" t="str">
        <f>IF($G11=R$4&amp;"-"&amp;R$5,IF(COUNTIF($G$6:$G11,"="&amp;$G11)&gt;5,"",$F11),"")</f>
        <v/>
      </c>
      <c r="S11" s="32" t="str">
        <f>IF($G11=S$4&amp;"-"&amp;S$5,IF(COUNTIF($G$6:$G11,"="&amp;$G11)&gt;5,"",$F11),"")</f>
        <v/>
      </c>
      <c r="T11" s="31" t="str">
        <f>IF($G11=T$4&amp;"-"&amp;T$5,IF(COUNTIF($G$6:$G11,"="&amp;$G11)&gt;5,"",$F11),"")</f>
        <v/>
      </c>
      <c r="U11" s="32" t="str">
        <f>IF($G11=U$4&amp;"-"&amp;U$5,IF(COUNTIF($G$6:$G11,"="&amp;$G11)&gt;5,"",$F11),"")</f>
        <v/>
      </c>
      <c r="V11" s="31" t="str">
        <f>IF($G11=V$4&amp;"-"&amp;V$5,IF(COUNTIF($G$6:$G11,"="&amp;$G11)&gt;5,"",$F11),"")</f>
        <v/>
      </c>
      <c r="W11" s="30" t="str">
        <f>IF($G11=W$4&amp;"-"&amp;W$5,IF(COUNTIF($G$6:$G11,"="&amp;$G11)&gt;5,"",$F11),"")</f>
        <v/>
      </c>
      <c r="X11" s="128">
        <f>IF($G11=X$4&amp;"-"&amp;X$5,IF(COUNTIF($G$6:$G11,"="&amp;$G11)&gt;1000,"",MAX(X$6:X10)+1),"")</f>
        <v>3</v>
      </c>
      <c r="Y11" s="138" t="str">
        <f>IF($G11=Y$4&amp;"-"&amp;Y$5,IF(COUNTIF($G$6:$G11,"="&amp;$G11)&gt;1000,"",MAX(Y$6:Y10)+1),"")</f>
        <v/>
      </c>
      <c r="Z11" s="128" t="str">
        <f>IF($G11=Z$4&amp;"-"&amp;Z$5,IF(COUNTIF($G$6:$G11,"="&amp;$G11)&gt;1000,"",MAX(Z$6:Z10)+1),"")</f>
        <v/>
      </c>
      <c r="AA11" s="138" t="str">
        <f>IF($G11=AA$4&amp;"-"&amp;AA$5,IF(COUNTIF($G$6:$G11,"="&amp;$G11)&gt;1000,"",MAX(AA$6:AA10)+1),"")</f>
        <v/>
      </c>
      <c r="AB11" s="128" t="str">
        <f>IF($G11=AB$4&amp;"-"&amp;AB$5,IF(COUNTIF($G$6:$G11,"="&amp;$G11)&gt;1000,"",MAX(AB$6:AB10)+1),"")</f>
        <v/>
      </c>
      <c r="AC11" s="138" t="str">
        <f>IF($G11=AC$4&amp;"-"&amp;AC$5,IF(COUNTIF($G$6:$G11,"="&amp;$G11)&gt;1000,"",MAX(AC$6:AC10)+1),"")</f>
        <v/>
      </c>
      <c r="AD11" s="128" t="str">
        <f>IF($G11=AD$4&amp;"-"&amp;AD$5,IF(COUNTIF($G$6:$G11,"="&amp;$G11)&gt;1000,"",MAX(AD$6:AD10)+1),"")</f>
        <v/>
      </c>
      <c r="AE11" s="138" t="str">
        <f>IF($G11=AE$4&amp;"-"&amp;AE$5,IF(COUNTIF($G$6:$G11,"="&amp;$G11)&gt;1000,"",MAX(AE$6:AE10)+1),"")</f>
        <v/>
      </c>
      <c r="AF11" s="128" t="str">
        <f>IF($G11=AF$4&amp;"-"&amp;AF$5,IF(COUNTIF($G$6:$G11,"="&amp;$G11)&gt;1000,"",MAX(AF$6:AF10)+1),"")</f>
        <v/>
      </c>
      <c r="AG11" s="138" t="str">
        <f>IF($G11=AG$4&amp;"-"&amp;AG$5,IF(COUNTIF($G$6:$G11,"="&amp;$G11)&gt;1000,"",MAX(AG$6:AG10)+1),"")</f>
        <v/>
      </c>
      <c r="AH11" s="128" t="str">
        <f>IF($G11=AH$4&amp;"-"&amp;AH$5,IF(COUNTIF($G$6:$G11,"="&amp;$G11)&gt;1000,"",MAX(AH$6:AH10)+1),"")</f>
        <v/>
      </c>
      <c r="AI11" s="138" t="str">
        <f>IF($G11=AI$4&amp;"-"&amp;AI$5,IF(COUNTIF($G$6:$G11,"="&amp;$G11)&gt;1000,"",MAX(AI$6:AI10)+1),"")</f>
        <v/>
      </c>
      <c r="AJ11" s="128" t="str">
        <f>IF($G11=AJ$4&amp;"-"&amp;AJ$5,IF(COUNTIF($G$6:$G11,"="&amp;$G11)&gt;1000,"",MAX(AJ$6:AJ10)+1),"")</f>
        <v/>
      </c>
      <c r="AK11" s="138" t="str">
        <f>IF($G11=AK$4&amp;"-"&amp;AK$5,IF(COUNTIF($G$6:$G11,"="&amp;$G11)&gt;1000,"",MAX(AK$6:AK10)+1),"")</f>
        <v/>
      </c>
      <c r="AL11" s="128" t="str">
        <f>IF($G11=AL$4&amp;"-"&amp;AL$5,IF(COUNTIF($G$6:$G11,"="&amp;$G11)&gt;1000,"",MAX(AL$6:AL10)+1),"")</f>
        <v/>
      </c>
      <c r="AM11" s="144" t="str">
        <f>IF($G11=AM$4&amp;"-"&amp;AM$5,IF(COUNTIF($G$6:$G11,"="&amp;$G11)&gt;1000,"",MAX(AM$6:AM10)+1),"")</f>
        <v/>
      </c>
    </row>
    <row r="12" spans="1:39">
      <c r="A12" s="24">
        <v>7</v>
      </c>
      <c r="B12" s="123" t="str">
        <f>VLOOKUP(A12,Times_2023!B9:C439,2,FALSE)</f>
        <v>0:16:51</v>
      </c>
      <c r="C12" s="1" t="str">
        <f t="shared" si="5"/>
        <v>Nathan Brown</v>
      </c>
      <c r="D12" s="2" t="str">
        <f t="shared" si="2"/>
        <v>NJ</v>
      </c>
      <c r="E12" s="2" t="str">
        <f t="shared" si="3"/>
        <v>M</v>
      </c>
      <c r="F12" s="2">
        <f>COUNTIF(E$6:E12,E12)</f>
        <v>7</v>
      </c>
      <c r="G12" s="26" t="str">
        <f t="shared" si="4"/>
        <v>NJ-M</v>
      </c>
      <c r="H12" s="29" t="str">
        <f>IF($G12=H$4&amp;"-"&amp;H$5,IF(COUNTIF($G$6:$G12,"="&amp;$G12)&gt;5,"",$F12),"")</f>
        <v/>
      </c>
      <c r="I12" s="32" t="str">
        <f>IF($G12=I$4&amp;"-"&amp;I$5,IF(COUNTIF($G$6:$G12,"="&amp;$G12)&gt;5,"",$F12),"")</f>
        <v/>
      </c>
      <c r="J12" s="31" t="str">
        <f>IF($G12=J$4&amp;"-"&amp;J$5,IF(COUNTIF($G$6:$G12,"="&amp;$G12)&gt;5,"",$F12),"")</f>
        <v/>
      </c>
      <c r="K12" s="32" t="str">
        <f>IF($G12=K$4&amp;"-"&amp;K$5,IF(COUNTIF($G$6:$G12,"="&amp;$G12)&gt;5,"",$F12),"")</f>
        <v/>
      </c>
      <c r="L12" s="31" t="str">
        <f>IF($G12=L$4&amp;"-"&amp;L$5,IF(COUNTIF($G$6:$G12,"="&amp;$G12)&gt;5,"",$F12),"")</f>
        <v/>
      </c>
      <c r="M12" s="32" t="str">
        <f>IF($G12=M$4&amp;"-"&amp;M$5,IF(COUNTIF($G$6:$G12,"="&amp;$G12)&gt;5,"",$F12),"")</f>
        <v/>
      </c>
      <c r="N12" s="31" t="str">
        <f>IF($G12=N$4&amp;"-"&amp;N$5,IF(COUNTIF($G$6:$G12,"="&amp;$G12)&gt;5,"",$F12),"")</f>
        <v/>
      </c>
      <c r="O12" s="32" t="str">
        <f>IF($G12=O$4&amp;"-"&amp;O$5,IF(COUNTIF($G$6:$G12,"="&amp;$G12)&gt;5,"",$F12),"")</f>
        <v/>
      </c>
      <c r="P12" s="31" t="str">
        <f>IF($G12=P$4&amp;"-"&amp;P$5,IF(COUNTIF($G$6:$G12,"="&amp;$G12)&gt;5,"",$F12),"")</f>
        <v/>
      </c>
      <c r="Q12" s="32" t="str">
        <f>IF($G12=Q$4&amp;"-"&amp;Q$5,IF(COUNTIF($G$6:$G12,"="&amp;$G12)&gt;5,"",$F12),"")</f>
        <v/>
      </c>
      <c r="R12" s="31">
        <f>IF($G12=R$4&amp;"-"&amp;R$5,IF(COUNTIF($G$6:$G12,"="&amp;$G12)&gt;5,"",$F12),"")</f>
        <v>7</v>
      </c>
      <c r="S12" s="32" t="str">
        <f>IF($G12=S$4&amp;"-"&amp;S$5,IF(COUNTIF($G$6:$G12,"="&amp;$G12)&gt;5,"",$F12),"")</f>
        <v/>
      </c>
      <c r="T12" s="31" t="str">
        <f>IF($G12=T$4&amp;"-"&amp;T$5,IF(COUNTIF($G$6:$G12,"="&amp;$G12)&gt;5,"",$F12),"")</f>
        <v/>
      </c>
      <c r="U12" s="32" t="str">
        <f>IF($G12=U$4&amp;"-"&amp;U$5,IF(COUNTIF($G$6:$G12,"="&amp;$G12)&gt;5,"",$F12),"")</f>
        <v/>
      </c>
      <c r="V12" s="31" t="str">
        <f>IF($G12=V$4&amp;"-"&amp;V$5,IF(COUNTIF($G$6:$G12,"="&amp;$G12)&gt;5,"",$F12),"")</f>
        <v/>
      </c>
      <c r="W12" s="30" t="str">
        <f>IF($G12=W$4&amp;"-"&amp;W$5,IF(COUNTIF($G$6:$G12,"="&amp;$G12)&gt;5,"",$F12),"")</f>
        <v/>
      </c>
      <c r="X12" s="128" t="str">
        <f>IF($G12=X$4&amp;"-"&amp;X$5,IF(COUNTIF($G$6:$G12,"="&amp;$G12)&gt;1000,"",MAX(X$6:X11)+1),"")</f>
        <v/>
      </c>
      <c r="Y12" s="138" t="str">
        <f>IF($G12=Y$4&amp;"-"&amp;Y$5,IF(COUNTIF($G$6:$G12,"="&amp;$G12)&gt;1000,"",MAX(Y$6:Y11)+1),"")</f>
        <v/>
      </c>
      <c r="Z12" s="128" t="str">
        <f>IF($G12=Z$4&amp;"-"&amp;Z$5,IF(COUNTIF($G$6:$G12,"="&amp;$G12)&gt;1000,"",MAX(Z$6:Z11)+1),"")</f>
        <v/>
      </c>
      <c r="AA12" s="138" t="str">
        <f>IF($G12=AA$4&amp;"-"&amp;AA$5,IF(COUNTIF($G$6:$G12,"="&amp;$G12)&gt;1000,"",MAX(AA$6:AA11)+1),"")</f>
        <v/>
      </c>
      <c r="AB12" s="128" t="str">
        <f>IF($G12=AB$4&amp;"-"&amp;AB$5,IF(COUNTIF($G$6:$G12,"="&amp;$G12)&gt;1000,"",MAX(AB$6:AB11)+1),"")</f>
        <v/>
      </c>
      <c r="AC12" s="138" t="str">
        <f>IF($G12=AC$4&amp;"-"&amp;AC$5,IF(COUNTIF($G$6:$G12,"="&amp;$G12)&gt;1000,"",MAX(AC$6:AC11)+1),"")</f>
        <v/>
      </c>
      <c r="AD12" s="128" t="str">
        <f>IF($G12=AD$4&amp;"-"&amp;AD$5,IF(COUNTIF($G$6:$G12,"="&amp;$G12)&gt;1000,"",MAX(AD$6:AD11)+1),"")</f>
        <v/>
      </c>
      <c r="AE12" s="138" t="str">
        <f>IF($G12=AE$4&amp;"-"&amp;AE$5,IF(COUNTIF($G$6:$G12,"="&amp;$G12)&gt;1000,"",MAX(AE$6:AE11)+1),"")</f>
        <v/>
      </c>
      <c r="AF12" s="128" t="str">
        <f>IF($G12=AF$4&amp;"-"&amp;AF$5,IF(COUNTIF($G$6:$G12,"="&amp;$G12)&gt;1000,"",MAX(AF$6:AF11)+1),"")</f>
        <v/>
      </c>
      <c r="AG12" s="138" t="str">
        <f>IF($G12=AG$4&amp;"-"&amp;AG$5,IF(COUNTIF($G$6:$G12,"="&amp;$G12)&gt;1000,"",MAX(AG$6:AG11)+1),"")</f>
        <v/>
      </c>
      <c r="AH12" s="128">
        <f>IF($G12=AH$4&amp;"-"&amp;AH$5,IF(COUNTIF($G$6:$G12,"="&amp;$G12)&gt;1000,"",MAX(AH$6:AH11)+1),"")</f>
        <v>2</v>
      </c>
      <c r="AI12" s="138" t="str">
        <f>IF($G12=AI$4&amp;"-"&amp;AI$5,IF(COUNTIF($G$6:$G12,"="&amp;$G12)&gt;1000,"",MAX(AI$6:AI11)+1),"")</f>
        <v/>
      </c>
      <c r="AJ12" s="128" t="str">
        <f>IF($G12=AJ$4&amp;"-"&amp;AJ$5,IF(COUNTIF($G$6:$G12,"="&amp;$G12)&gt;1000,"",MAX(AJ$6:AJ11)+1),"")</f>
        <v/>
      </c>
      <c r="AK12" s="138" t="str">
        <f>IF($G12=AK$4&amp;"-"&amp;AK$5,IF(COUNTIF($G$6:$G12,"="&amp;$G12)&gt;1000,"",MAX(AK$6:AK11)+1),"")</f>
        <v/>
      </c>
      <c r="AL12" s="128" t="str">
        <f>IF($G12=AL$4&amp;"-"&amp;AL$5,IF(COUNTIF($G$6:$G12,"="&amp;$G12)&gt;1000,"",MAX(AL$6:AL11)+1),"")</f>
        <v/>
      </c>
      <c r="AM12" s="144" t="str">
        <f>IF($G12=AM$4&amp;"-"&amp;AM$5,IF(COUNTIF($G$6:$G12,"="&amp;$G12)&gt;1000,"",MAX(AM$6:AM11)+1),"")</f>
        <v/>
      </c>
    </row>
    <row r="13" spans="1:39">
      <c r="A13" s="23">
        <v>8</v>
      </c>
      <c r="B13" s="123" t="str">
        <f>VLOOKUP(A13,Times_2023!B10:C440,2,FALSE)</f>
        <v>0:16:55</v>
      </c>
      <c r="C13" s="1" t="str">
        <f t="shared" si="5"/>
        <v>James Smith</v>
      </c>
      <c r="D13" s="2" t="str">
        <f t="shared" si="2"/>
        <v>NJ</v>
      </c>
      <c r="E13" s="2" t="str">
        <f t="shared" si="3"/>
        <v>M</v>
      </c>
      <c r="F13" s="2">
        <f>COUNTIF(E$6:E13,E13)</f>
        <v>8</v>
      </c>
      <c r="G13" s="26" t="str">
        <f t="shared" si="4"/>
        <v>NJ-M</v>
      </c>
      <c r="H13" s="29" t="str">
        <f>IF($G13=H$4&amp;"-"&amp;H$5,IF(COUNTIF($G$6:$G13,"="&amp;$G13)&gt;5,"",$F13),"")</f>
        <v/>
      </c>
      <c r="I13" s="32" t="str">
        <f>IF($G13=I$4&amp;"-"&amp;I$5,IF(COUNTIF($G$6:$G13,"="&amp;$G13)&gt;5,"",$F13),"")</f>
        <v/>
      </c>
      <c r="J13" s="31" t="str">
        <f>IF($G13=J$4&amp;"-"&amp;J$5,IF(COUNTIF($G$6:$G13,"="&amp;$G13)&gt;5,"",$F13),"")</f>
        <v/>
      </c>
      <c r="K13" s="32" t="str">
        <f>IF($G13=K$4&amp;"-"&amp;K$5,IF(COUNTIF($G$6:$G13,"="&amp;$G13)&gt;5,"",$F13),"")</f>
        <v/>
      </c>
      <c r="L13" s="31" t="str">
        <f>IF($G13=L$4&amp;"-"&amp;L$5,IF(COUNTIF($G$6:$G13,"="&amp;$G13)&gt;5,"",$F13),"")</f>
        <v/>
      </c>
      <c r="M13" s="32" t="str">
        <f>IF($G13=M$4&amp;"-"&amp;M$5,IF(COUNTIF($G$6:$G13,"="&amp;$G13)&gt;5,"",$F13),"")</f>
        <v/>
      </c>
      <c r="N13" s="31" t="str">
        <f>IF($G13=N$4&amp;"-"&amp;N$5,IF(COUNTIF($G$6:$G13,"="&amp;$G13)&gt;5,"",$F13),"")</f>
        <v/>
      </c>
      <c r="O13" s="32" t="str">
        <f>IF($G13=O$4&amp;"-"&amp;O$5,IF(COUNTIF($G$6:$G13,"="&amp;$G13)&gt;5,"",$F13),"")</f>
        <v/>
      </c>
      <c r="P13" s="31" t="str">
        <f>IF($G13=P$4&amp;"-"&amp;P$5,IF(COUNTIF($G$6:$G13,"="&amp;$G13)&gt;5,"",$F13),"")</f>
        <v/>
      </c>
      <c r="Q13" s="32" t="str">
        <f>IF($G13=Q$4&amp;"-"&amp;Q$5,IF(COUNTIF($G$6:$G13,"="&amp;$G13)&gt;5,"",$F13),"")</f>
        <v/>
      </c>
      <c r="R13" s="31">
        <f>IF($G13=R$4&amp;"-"&amp;R$5,IF(COUNTIF($G$6:$G13,"="&amp;$G13)&gt;5,"",$F13),"")</f>
        <v>8</v>
      </c>
      <c r="S13" s="32" t="str">
        <f>IF($G13=S$4&amp;"-"&amp;S$5,IF(COUNTIF($G$6:$G13,"="&amp;$G13)&gt;5,"",$F13),"")</f>
        <v/>
      </c>
      <c r="T13" s="31" t="str">
        <f>IF($G13=T$4&amp;"-"&amp;T$5,IF(COUNTIF($G$6:$G13,"="&amp;$G13)&gt;5,"",$F13),"")</f>
        <v/>
      </c>
      <c r="U13" s="32" t="str">
        <f>IF($G13=U$4&amp;"-"&amp;U$5,IF(COUNTIF($G$6:$G13,"="&amp;$G13)&gt;5,"",$F13),"")</f>
        <v/>
      </c>
      <c r="V13" s="31" t="str">
        <f>IF($G13=V$4&amp;"-"&amp;V$5,IF(COUNTIF($G$6:$G13,"="&amp;$G13)&gt;5,"",$F13),"")</f>
        <v/>
      </c>
      <c r="W13" s="30" t="str">
        <f>IF($G13=W$4&amp;"-"&amp;W$5,IF(COUNTIF($G$6:$G13,"="&amp;$G13)&gt;5,"",$F13),"")</f>
        <v/>
      </c>
      <c r="X13" s="128" t="str">
        <f>IF($G13=X$4&amp;"-"&amp;X$5,IF(COUNTIF($G$6:$G13,"="&amp;$G13)&gt;1000,"",MAX(X$6:X12)+1),"")</f>
        <v/>
      </c>
      <c r="Y13" s="138" t="str">
        <f>IF($G13=Y$4&amp;"-"&amp;Y$5,IF(COUNTIF($G$6:$G13,"="&amp;$G13)&gt;1000,"",MAX(Y$6:Y12)+1),"")</f>
        <v/>
      </c>
      <c r="Z13" s="128" t="str">
        <f>IF($G13=Z$4&amp;"-"&amp;Z$5,IF(COUNTIF($G$6:$G13,"="&amp;$G13)&gt;1000,"",MAX(Z$6:Z12)+1),"")</f>
        <v/>
      </c>
      <c r="AA13" s="138" t="str">
        <f>IF($G13=AA$4&amp;"-"&amp;AA$5,IF(COUNTIF($G$6:$G13,"="&amp;$G13)&gt;1000,"",MAX(AA$6:AA12)+1),"")</f>
        <v/>
      </c>
      <c r="AB13" s="128" t="str">
        <f>IF($G13=AB$4&amp;"-"&amp;AB$5,IF(COUNTIF($G$6:$G13,"="&amp;$G13)&gt;1000,"",MAX(AB$6:AB12)+1),"")</f>
        <v/>
      </c>
      <c r="AC13" s="149" t="str">
        <f>IF($G13=AC$4&amp;"-"&amp;AC$5,IF(COUNTIF($G$6:$G13,"="&amp;$G13)&gt;1000,"",MAX(AC$6:AC12)+1),"")</f>
        <v/>
      </c>
      <c r="AD13" s="148" t="str">
        <f>IF($G13=AD$4&amp;"-"&amp;AD$5,IF(COUNTIF($G$6:$G13,"="&amp;$G13)&gt;1000,"",MAX(AD$6:AD12)+1),"")</f>
        <v/>
      </c>
      <c r="AE13" s="138" t="str">
        <f>IF($G13=AE$4&amp;"-"&amp;AE$5,IF(COUNTIF($G$6:$G13,"="&amp;$G13)&gt;1000,"",MAX(AE$6:AE12)+1),"")</f>
        <v/>
      </c>
      <c r="AF13" s="128" t="str">
        <f>IF($G13=AF$4&amp;"-"&amp;AF$5,IF(COUNTIF($G$6:$G13,"="&amp;$G13)&gt;1000,"",MAX(AF$6:AF12)+1),"")</f>
        <v/>
      </c>
      <c r="AG13" s="138" t="str">
        <f>IF($G13=AG$4&amp;"-"&amp;AG$5,IF(COUNTIF($G$6:$G13,"="&amp;$G13)&gt;1000,"",MAX(AG$6:AG12)+1),"")</f>
        <v/>
      </c>
      <c r="AH13" s="128">
        <f>IF($G13=AH$4&amp;"-"&amp;AH$5,IF(COUNTIF($G$6:$G13,"="&amp;$G13)&gt;1000,"",MAX(AH$6:AH12)+1),"")</f>
        <v>3</v>
      </c>
      <c r="AI13" s="138" t="str">
        <f>IF($G13=AI$4&amp;"-"&amp;AI$5,IF(COUNTIF($G$6:$G13,"="&amp;$G13)&gt;1000,"",MAX(AI$6:AI12)+1),"")</f>
        <v/>
      </c>
      <c r="AJ13" s="128" t="str">
        <f>IF($G13=AJ$4&amp;"-"&amp;AJ$5,IF(COUNTIF($G$6:$G13,"="&amp;$G13)&gt;1000,"",MAX(AJ$6:AJ12)+1),"")</f>
        <v/>
      </c>
      <c r="AK13" s="138" t="str">
        <f>IF($G13=AK$4&amp;"-"&amp;AK$5,IF(COUNTIF($G$6:$G13,"="&amp;$G13)&gt;1000,"",MAX(AK$6:AK12)+1),"")</f>
        <v/>
      </c>
      <c r="AL13" s="128" t="str">
        <f>IF($G13=AL$4&amp;"-"&amp;AL$5,IF(COUNTIF($G$6:$G13,"="&amp;$G13)&gt;1000,"",MAX(AL$6:AL12)+1),"")</f>
        <v/>
      </c>
      <c r="AM13" s="144" t="str">
        <f>IF($G13=AM$4&amp;"-"&amp;AM$5,IF(COUNTIF($G$6:$G13,"="&amp;$G13)&gt;1000,"",MAX(AM$6:AM12)+1),"")</f>
        <v/>
      </c>
    </row>
    <row r="14" spans="1:39">
      <c r="A14" s="24">
        <v>9</v>
      </c>
      <c r="B14" s="123" t="str">
        <f>VLOOKUP(A14,Times_2023!B11:C441,2,FALSE)</f>
        <v>0:16:57</v>
      </c>
      <c r="C14" s="1" t="str">
        <f t="shared" si="5"/>
        <v>Rob Mahen</v>
      </c>
      <c r="D14" s="2" t="str">
        <f t="shared" si="2"/>
        <v>CAC</v>
      </c>
      <c r="E14" s="2" t="str">
        <f t="shared" si="3"/>
        <v>M</v>
      </c>
      <c r="F14" s="2">
        <f>COUNTIF(E$6:E14,E14)</f>
        <v>9</v>
      </c>
      <c r="G14" s="26" t="str">
        <f t="shared" si="4"/>
        <v>CAC-M</v>
      </c>
      <c r="H14" s="29">
        <f>IF($G14=H$4&amp;"-"&amp;H$5,IF(COUNTIF($G$6:$G14,"="&amp;$G14)&gt;5,"",$F14),"")</f>
        <v>9</v>
      </c>
      <c r="I14" s="32" t="str">
        <f>IF($G14=I$4&amp;"-"&amp;I$5,IF(COUNTIF($G$6:$G14,"="&amp;$G14)&gt;5,"",$F14),"")</f>
        <v/>
      </c>
      <c r="J14" s="31" t="str">
        <f>IF($G14=J$4&amp;"-"&amp;J$5,IF(COUNTIF($G$6:$G14,"="&amp;$G14)&gt;5,"",$F14),"")</f>
        <v/>
      </c>
      <c r="K14" s="32" t="str">
        <f>IF($G14=K$4&amp;"-"&amp;K$5,IF(COUNTIF($G$6:$G14,"="&amp;$G14)&gt;5,"",$F14),"")</f>
        <v/>
      </c>
      <c r="L14" s="31" t="str">
        <f>IF($G14=L$4&amp;"-"&amp;L$5,IF(COUNTIF($G$6:$G14,"="&amp;$G14)&gt;5,"",$F14),"")</f>
        <v/>
      </c>
      <c r="M14" s="32" t="str">
        <f>IF($G14=M$4&amp;"-"&amp;M$5,IF(COUNTIF($G$6:$G14,"="&amp;$G14)&gt;5,"",$F14),"")</f>
        <v/>
      </c>
      <c r="N14" s="31" t="str">
        <f>IF($G14=N$4&amp;"-"&amp;N$5,IF(COUNTIF($G$6:$G14,"="&amp;$G14)&gt;5,"",$F14),"")</f>
        <v/>
      </c>
      <c r="O14" s="32" t="str">
        <f>IF($G14=O$4&amp;"-"&amp;O$5,IF(COUNTIF($G$6:$G14,"="&amp;$G14)&gt;5,"",$F14),"")</f>
        <v/>
      </c>
      <c r="P14" s="31" t="str">
        <f>IF($G14=P$4&amp;"-"&amp;P$5,IF(COUNTIF($G$6:$G14,"="&amp;$G14)&gt;5,"",$F14),"")</f>
        <v/>
      </c>
      <c r="Q14" s="32" t="str">
        <f>IF($G14=Q$4&amp;"-"&amp;Q$5,IF(COUNTIF($G$6:$G14,"="&amp;$G14)&gt;5,"",$F14),"")</f>
        <v/>
      </c>
      <c r="R14" s="31" t="str">
        <f>IF($G14=R$4&amp;"-"&amp;R$5,IF(COUNTIF($G$6:$G14,"="&amp;$G14)&gt;5,"",$F14),"")</f>
        <v/>
      </c>
      <c r="S14" s="32" t="str">
        <f>IF($G14=S$4&amp;"-"&amp;S$5,IF(COUNTIF($G$6:$G14,"="&amp;$G14)&gt;5,"",$F14),"")</f>
        <v/>
      </c>
      <c r="T14" s="31" t="str">
        <f>IF($G14=T$4&amp;"-"&amp;T$5,IF(COUNTIF($G$6:$G14,"="&amp;$G14)&gt;5,"",$F14),"")</f>
        <v/>
      </c>
      <c r="U14" s="32" t="str">
        <f>IF($G14=U$4&amp;"-"&amp;U$5,IF(COUNTIF($G$6:$G14,"="&amp;$G14)&gt;5,"",$F14),"")</f>
        <v/>
      </c>
      <c r="V14" s="31" t="str">
        <f>IF($G14=V$4&amp;"-"&amp;V$5,IF(COUNTIF($G$6:$G14,"="&amp;$G14)&gt;5,"",$F14),"")</f>
        <v/>
      </c>
      <c r="W14" s="30" t="str">
        <f>IF($G14=W$4&amp;"-"&amp;W$5,IF(COUNTIF($G$6:$G14,"="&amp;$G14)&gt;5,"",$F14),"")</f>
        <v/>
      </c>
      <c r="X14" s="128">
        <f>IF($G14=X$4&amp;"-"&amp;X$5,IF(COUNTIF($G$6:$G14,"="&amp;$G14)&gt;1000,"",MAX(X$6:X13)+1),"")</f>
        <v>4</v>
      </c>
      <c r="Y14" s="138" t="str">
        <f>IF($G14=Y$4&amp;"-"&amp;Y$5,IF(COUNTIF($G$6:$G14,"="&amp;$G14)&gt;1000,"",MAX(Y$6:Y13)+1),"")</f>
        <v/>
      </c>
      <c r="Z14" s="128" t="str">
        <f>IF($G14=Z$4&amp;"-"&amp;Z$5,IF(COUNTIF($G$6:$G14,"="&amp;$G14)&gt;1000,"",MAX(Z$6:Z13)+1),"")</f>
        <v/>
      </c>
      <c r="AA14" s="138" t="str">
        <f>IF($G14=AA$4&amp;"-"&amp;AA$5,IF(COUNTIF($G$6:$G14,"="&amp;$G14)&gt;1000,"",MAX(AA$6:AA13)+1),"")</f>
        <v/>
      </c>
      <c r="AB14" s="128" t="str">
        <f>IF($G14=AB$4&amp;"-"&amp;AB$5,IF(COUNTIF($G$6:$G14,"="&amp;$G14)&gt;1000,"",MAX(AB$6:AB13)+1),"")</f>
        <v/>
      </c>
      <c r="AC14" s="138" t="str">
        <f>IF($G14=AC$4&amp;"-"&amp;AC$5,IF(COUNTIF($G$6:$G14,"="&amp;$G14)&gt;1000,"",MAX(AC$6:AC13)+1),"")</f>
        <v/>
      </c>
      <c r="AD14" s="128" t="str">
        <f>IF($G14=AD$4&amp;"-"&amp;AD$5,IF(COUNTIF($G$6:$G14,"="&amp;$G14)&gt;1000,"",MAX(AD$6:AD13)+1),"")</f>
        <v/>
      </c>
      <c r="AE14" s="138" t="str">
        <f>IF($G14=AE$4&amp;"-"&amp;AE$5,IF(COUNTIF($G$6:$G14,"="&amp;$G14)&gt;1000,"",MAX(AE$6:AE13)+1),"")</f>
        <v/>
      </c>
      <c r="AF14" s="128" t="str">
        <f>IF($G14=AF$4&amp;"-"&amp;AF$5,IF(COUNTIF($G$6:$G14,"="&amp;$G14)&gt;1000,"",MAX(AF$6:AF13)+1),"")</f>
        <v/>
      </c>
      <c r="AG14" s="138" t="str">
        <f>IF($G14=AG$4&amp;"-"&amp;AG$5,IF(COUNTIF($G$6:$G14,"="&amp;$G14)&gt;1000,"",MAX(AG$6:AG13)+1),"")</f>
        <v/>
      </c>
      <c r="AH14" s="128" t="str">
        <f>IF($G14=AH$4&amp;"-"&amp;AH$5,IF(COUNTIF($G$6:$G14,"="&amp;$G14)&gt;1000,"",MAX(AH$6:AH13)+1),"")</f>
        <v/>
      </c>
      <c r="AI14" s="138" t="str">
        <f>IF($G14=AI$4&amp;"-"&amp;AI$5,IF(COUNTIF($G$6:$G14,"="&amp;$G14)&gt;1000,"",MAX(AI$6:AI13)+1),"")</f>
        <v/>
      </c>
      <c r="AJ14" s="128" t="str">
        <f>IF($G14=AJ$4&amp;"-"&amp;AJ$5,IF(COUNTIF($G$6:$G14,"="&amp;$G14)&gt;1000,"",MAX(AJ$6:AJ13)+1),"")</f>
        <v/>
      </c>
      <c r="AK14" s="138" t="str">
        <f>IF($G14=AK$4&amp;"-"&amp;AK$5,IF(COUNTIF($G$6:$G14,"="&amp;$G14)&gt;1000,"",MAX(AK$6:AK13)+1),"")</f>
        <v/>
      </c>
      <c r="AL14" s="128" t="str">
        <f>IF($G14=AL$4&amp;"-"&amp;AL$5,IF(COUNTIF($G$6:$G14,"="&amp;$G14)&gt;1000,"",MAX(AL$6:AL13)+1),"")</f>
        <v/>
      </c>
      <c r="AM14" s="144" t="str">
        <f>IF($G14=AM$4&amp;"-"&amp;AM$5,IF(COUNTIF($G$6:$G14,"="&amp;$G14)&gt;1000,"",MAX(AM$6:AM13)+1),"")</f>
        <v/>
      </c>
    </row>
    <row r="15" spans="1:39">
      <c r="A15" s="23">
        <v>10</v>
      </c>
      <c r="B15" s="123" t="str">
        <f>VLOOKUP(A15,Times_2023!B12:C442,2,FALSE)</f>
        <v>0:17:00</v>
      </c>
      <c r="C15" s="1" t="str">
        <f t="shared" si="5"/>
        <v>Hamish Morton</v>
      </c>
      <c r="D15" s="2" t="str">
        <f t="shared" si="2"/>
        <v>CAC</v>
      </c>
      <c r="E15" s="2" t="str">
        <f t="shared" si="3"/>
        <v>M</v>
      </c>
      <c r="F15" s="2">
        <f>COUNTIF(E$6:E15,E15)</f>
        <v>10</v>
      </c>
      <c r="G15" s="26" t="str">
        <f t="shared" si="4"/>
        <v>CAC-M</v>
      </c>
      <c r="H15" s="29">
        <f>IF($G15=H$4&amp;"-"&amp;H$5,IF(COUNTIF($G$6:$G15,"="&amp;$G15)&gt;5,"",$F15),"")</f>
        <v>10</v>
      </c>
      <c r="I15" s="32" t="str">
        <f>IF($G15=I$4&amp;"-"&amp;I$5,IF(COUNTIF($G$6:$G15,"="&amp;$G15)&gt;5,"",$F15),"")</f>
        <v/>
      </c>
      <c r="J15" s="31" t="str">
        <f>IF($G15=J$4&amp;"-"&amp;J$5,IF(COUNTIF($G$6:$G15,"="&amp;$G15)&gt;5,"",$F15),"")</f>
        <v/>
      </c>
      <c r="K15" s="32" t="str">
        <f>IF($G15=K$4&amp;"-"&amp;K$5,IF(COUNTIF($G$6:$G15,"="&amp;$G15)&gt;5,"",$F15),"")</f>
        <v/>
      </c>
      <c r="L15" s="31" t="str">
        <f>IF($G15=L$4&amp;"-"&amp;L$5,IF(COUNTIF($G$6:$G15,"="&amp;$G15)&gt;5,"",$F15),"")</f>
        <v/>
      </c>
      <c r="M15" s="32" t="str">
        <f>IF($G15=M$4&amp;"-"&amp;M$5,IF(COUNTIF($G$6:$G15,"="&amp;$G15)&gt;5,"",$F15),"")</f>
        <v/>
      </c>
      <c r="N15" s="31" t="str">
        <f>IF($G15=N$4&amp;"-"&amp;N$5,IF(COUNTIF($G$6:$G15,"="&amp;$G15)&gt;5,"",$F15),"")</f>
        <v/>
      </c>
      <c r="O15" s="32" t="str">
        <f>IF($G15=O$4&amp;"-"&amp;O$5,IF(COUNTIF($G$6:$G15,"="&amp;$G15)&gt;5,"",$F15),"")</f>
        <v/>
      </c>
      <c r="P15" s="31" t="str">
        <f>IF($G15=P$4&amp;"-"&amp;P$5,IF(COUNTIF($G$6:$G15,"="&amp;$G15)&gt;5,"",$F15),"")</f>
        <v/>
      </c>
      <c r="Q15" s="32" t="str">
        <f>IF($G15=Q$4&amp;"-"&amp;Q$5,IF(COUNTIF($G$6:$G15,"="&amp;$G15)&gt;5,"",$F15),"")</f>
        <v/>
      </c>
      <c r="R15" s="31" t="str">
        <f>IF($G15=R$4&amp;"-"&amp;R$5,IF(COUNTIF($G$6:$G15,"="&amp;$G15)&gt;5,"",$F15),"")</f>
        <v/>
      </c>
      <c r="S15" s="32" t="str">
        <f>IF($G15=S$4&amp;"-"&amp;S$5,IF(COUNTIF($G$6:$G15,"="&amp;$G15)&gt;5,"",$F15),"")</f>
        <v/>
      </c>
      <c r="T15" s="31" t="str">
        <f>IF($G15=T$4&amp;"-"&amp;T$5,IF(COUNTIF($G$6:$G15,"="&amp;$G15)&gt;5,"",$F15),"")</f>
        <v/>
      </c>
      <c r="U15" s="32" t="str">
        <f>IF($G15=U$4&amp;"-"&amp;U$5,IF(COUNTIF($G$6:$G15,"="&amp;$G15)&gt;5,"",$F15),"")</f>
        <v/>
      </c>
      <c r="V15" s="31" t="str">
        <f>IF($G15=V$4&amp;"-"&amp;V$5,IF(COUNTIF($G$6:$G15,"="&amp;$G15)&gt;5,"",$F15),"")</f>
        <v/>
      </c>
      <c r="W15" s="30" t="str">
        <f>IF($G15=W$4&amp;"-"&amp;W$5,IF(COUNTIF($G$6:$G15,"="&amp;$G15)&gt;5,"",$F15),"")</f>
        <v/>
      </c>
      <c r="X15" s="128">
        <f>IF($G15=X$4&amp;"-"&amp;X$5,IF(COUNTIF($G$6:$G15,"="&amp;$G15)&gt;1000,"",MAX(X$6:X14)+1),"")</f>
        <v>5</v>
      </c>
      <c r="Y15" s="138" t="str">
        <f>IF($G15=Y$4&amp;"-"&amp;Y$5,IF(COUNTIF($G$6:$G15,"="&amp;$G15)&gt;1000,"",MAX(Y$6:Y14)+1),"")</f>
        <v/>
      </c>
      <c r="Z15" s="128" t="str">
        <f>IF($G15=Z$4&amp;"-"&amp;Z$5,IF(COUNTIF($G$6:$G15,"="&amp;$G15)&gt;1000,"",MAX(Z$6:Z14)+1),"")</f>
        <v/>
      </c>
      <c r="AA15" s="138" t="str">
        <f>IF($G15=AA$4&amp;"-"&amp;AA$5,IF(COUNTIF($G$6:$G15,"="&amp;$G15)&gt;1000,"",MAX(AA$6:AA14)+1),"")</f>
        <v/>
      </c>
      <c r="AB15" s="128" t="str">
        <f>IF($G15=AB$4&amp;"-"&amp;AB$5,IF(COUNTIF($G$6:$G15,"="&amp;$G15)&gt;1000,"",MAX(AB$6:AB14)+1),"")</f>
        <v/>
      </c>
      <c r="AC15" s="138" t="str">
        <f>IF($G15=AC$4&amp;"-"&amp;AC$5,IF(COUNTIF($G$6:$G15,"="&amp;$G15)&gt;1000,"",MAX(AC$6:AC14)+1),"")</f>
        <v/>
      </c>
      <c r="AD15" s="128" t="str">
        <f>IF($G15=AD$4&amp;"-"&amp;AD$5,IF(COUNTIF($G$6:$G15,"="&amp;$G15)&gt;1000,"",MAX(AD$6:AD14)+1),"")</f>
        <v/>
      </c>
      <c r="AE15" s="138" t="str">
        <f>IF($G15=AE$4&amp;"-"&amp;AE$5,IF(COUNTIF($G$6:$G15,"="&amp;$G15)&gt;1000,"",MAX(AE$6:AE14)+1),"")</f>
        <v/>
      </c>
      <c r="AF15" s="128" t="str">
        <f>IF($G15=AF$4&amp;"-"&amp;AF$5,IF(COUNTIF($G$6:$G15,"="&amp;$G15)&gt;1000,"",MAX(AF$6:AF14)+1),"")</f>
        <v/>
      </c>
      <c r="AG15" s="138" t="str">
        <f>IF($G15=AG$4&amp;"-"&amp;AG$5,IF(COUNTIF($G$6:$G15,"="&amp;$G15)&gt;1000,"",MAX(AG$6:AG14)+1),"")</f>
        <v/>
      </c>
      <c r="AH15" s="128" t="str">
        <f>IF($G15=AH$4&amp;"-"&amp;AH$5,IF(COUNTIF($G$6:$G15,"="&amp;$G15)&gt;1000,"",MAX(AH$6:AH14)+1),"")</f>
        <v/>
      </c>
      <c r="AI15" s="138" t="str">
        <f>IF($G15=AI$4&amp;"-"&amp;AI$5,IF(COUNTIF($G$6:$G15,"="&amp;$G15)&gt;1000,"",MAX(AI$6:AI14)+1),"")</f>
        <v/>
      </c>
      <c r="AJ15" s="128" t="str">
        <f>IF($G15=AJ$4&amp;"-"&amp;AJ$5,IF(COUNTIF($G$6:$G15,"="&amp;$G15)&gt;1000,"",MAX(AJ$6:AJ14)+1),"")</f>
        <v/>
      </c>
      <c r="AK15" s="138" t="str">
        <f>IF($G15=AK$4&amp;"-"&amp;AK$5,IF(COUNTIF($G$6:$G15,"="&amp;$G15)&gt;1000,"",MAX(AK$6:AK14)+1),"")</f>
        <v/>
      </c>
      <c r="AL15" s="128" t="str">
        <f>IF($G15=AL$4&amp;"-"&amp;AL$5,IF(COUNTIF($G$6:$G15,"="&amp;$G15)&gt;1000,"",MAX(AL$6:AL14)+1),"")</f>
        <v/>
      </c>
      <c r="AM15" s="144" t="str">
        <f>IF($G15=AM$4&amp;"-"&amp;AM$5,IF(COUNTIF($G$6:$G15,"="&amp;$G15)&gt;1000,"",MAX(AM$6:AM14)+1),"")</f>
        <v/>
      </c>
    </row>
    <row r="16" spans="1:39">
      <c r="A16" s="24">
        <v>11</v>
      </c>
      <c r="B16" s="123" t="str">
        <f>VLOOKUP(A16,Times_2023!B13:C443,2,FALSE)</f>
        <v>0:17:10</v>
      </c>
      <c r="C16" s="1" t="str">
        <f t="shared" si="5"/>
        <v>Nick White</v>
      </c>
      <c r="D16" s="2" t="str">
        <f t="shared" si="2"/>
        <v>SS</v>
      </c>
      <c r="E16" s="2" t="str">
        <f t="shared" si="3"/>
        <v>M</v>
      </c>
      <c r="F16" s="2">
        <f>COUNTIF(E$6:E16,E16)</f>
        <v>11</v>
      </c>
      <c r="G16" s="26" t="str">
        <f t="shared" si="4"/>
        <v>SS-M</v>
      </c>
      <c r="H16" s="29" t="str">
        <f>IF($G16=H$4&amp;"-"&amp;H$5,IF(COUNTIF($G$6:$G16,"="&amp;$G16)&gt;5,"",$F16),"")</f>
        <v/>
      </c>
      <c r="I16" s="32" t="str">
        <f>IF($G16=I$4&amp;"-"&amp;I$5,IF(COUNTIF($G$6:$G16,"="&amp;$G16)&gt;5,"",$F16),"")</f>
        <v/>
      </c>
      <c r="J16" s="31" t="str">
        <f>IF($G16=J$4&amp;"-"&amp;J$5,IF(COUNTIF($G$6:$G16,"="&amp;$G16)&gt;5,"",$F16),"")</f>
        <v/>
      </c>
      <c r="K16" s="32" t="str">
        <f>IF($G16=K$4&amp;"-"&amp;K$5,IF(COUNTIF($G$6:$G16,"="&amp;$G16)&gt;5,"",$F16),"")</f>
        <v/>
      </c>
      <c r="L16" s="31" t="str">
        <f>IF($G16=L$4&amp;"-"&amp;L$5,IF(COUNTIF($G$6:$G16,"="&amp;$G16)&gt;5,"",$F16),"")</f>
        <v/>
      </c>
      <c r="M16" s="32" t="str">
        <f>IF($G16=M$4&amp;"-"&amp;M$5,IF(COUNTIF($G$6:$G16,"="&amp;$G16)&gt;5,"",$F16),"")</f>
        <v/>
      </c>
      <c r="N16" s="31" t="str">
        <f>IF($G16=N$4&amp;"-"&amp;N$5,IF(COUNTIF($G$6:$G16,"="&amp;$G16)&gt;5,"",$F16),"")</f>
        <v/>
      </c>
      <c r="O16" s="32" t="str">
        <f>IF($G16=O$4&amp;"-"&amp;O$5,IF(COUNTIF($G$6:$G16,"="&amp;$G16)&gt;5,"",$F16),"")</f>
        <v/>
      </c>
      <c r="P16" s="31" t="str">
        <f>IF($G16=P$4&amp;"-"&amp;P$5,IF(COUNTIF($G$6:$G16,"="&amp;$G16)&gt;5,"",$F16),"")</f>
        <v/>
      </c>
      <c r="Q16" s="32" t="str">
        <f>IF($G16=Q$4&amp;"-"&amp;Q$5,IF(COUNTIF($G$6:$G16,"="&amp;$G16)&gt;5,"",$F16),"")</f>
        <v/>
      </c>
      <c r="R16" s="31" t="str">
        <f>IF($G16=R$4&amp;"-"&amp;R$5,IF(COUNTIF($G$6:$G16,"="&amp;$G16)&gt;5,"",$F16),"")</f>
        <v/>
      </c>
      <c r="S16" s="32" t="str">
        <f>IF($G16=S$4&amp;"-"&amp;S$5,IF(COUNTIF($G$6:$G16,"="&amp;$G16)&gt;5,"",$F16),"")</f>
        <v/>
      </c>
      <c r="T16" s="31" t="str">
        <f>IF($G16=T$4&amp;"-"&amp;T$5,IF(COUNTIF($G$6:$G16,"="&amp;$G16)&gt;5,"",$F16),"")</f>
        <v/>
      </c>
      <c r="U16" s="32" t="str">
        <f>IF($G16=U$4&amp;"-"&amp;U$5,IF(COUNTIF($G$6:$G16,"="&amp;$G16)&gt;5,"",$F16),"")</f>
        <v/>
      </c>
      <c r="V16" s="31">
        <f>IF($G16=V$4&amp;"-"&amp;V$5,IF(COUNTIF($G$6:$G16,"="&amp;$G16)&gt;5,"",$F16),"")</f>
        <v>11</v>
      </c>
      <c r="W16" s="30" t="str">
        <f>IF($G16=W$4&amp;"-"&amp;W$5,IF(COUNTIF($G$6:$G16,"="&amp;$G16)&gt;5,"",$F16),"")</f>
        <v/>
      </c>
      <c r="X16" s="128" t="str">
        <f>IF($G16=X$4&amp;"-"&amp;X$5,IF(COUNTIF($G$6:$G16,"="&amp;$G16)&gt;1000,"",MAX(X$6:X15)+1),"")</f>
        <v/>
      </c>
      <c r="Y16" s="138" t="str">
        <f>IF($G16=Y$4&amp;"-"&amp;Y$5,IF(COUNTIF($G$6:$G16,"="&amp;$G16)&gt;1000,"",MAX(Y$6:Y15)+1),"")</f>
        <v/>
      </c>
      <c r="Z16" s="128" t="str">
        <f>IF($G16=Z$4&amp;"-"&amp;Z$5,IF(COUNTIF($G$6:$G16,"="&amp;$G16)&gt;1000,"",MAX(Z$6:Z15)+1),"")</f>
        <v/>
      </c>
      <c r="AA16" s="138" t="str">
        <f>IF($G16=AA$4&amp;"-"&amp;AA$5,IF(COUNTIF($G$6:$G16,"="&amp;$G16)&gt;1000,"",MAX(AA$6:AA15)+1),"")</f>
        <v/>
      </c>
      <c r="AB16" s="128" t="str">
        <f>IF($G16=AB$4&amp;"-"&amp;AB$5,IF(COUNTIF($G$6:$G16,"="&amp;$G16)&gt;1000,"",MAX(AB$6:AB15)+1),"")</f>
        <v/>
      </c>
      <c r="AC16" s="138" t="str">
        <f>IF($G16=AC$4&amp;"-"&amp;AC$5,IF(COUNTIF($G$6:$G16,"="&amp;$G16)&gt;1000,"",MAX(AC$6:AC15)+1),"")</f>
        <v/>
      </c>
      <c r="AD16" s="128" t="str">
        <f>IF($G16=AD$4&amp;"-"&amp;AD$5,IF(COUNTIF($G$6:$G16,"="&amp;$G16)&gt;1000,"",MAX(AD$6:AD15)+1),"")</f>
        <v/>
      </c>
      <c r="AE16" s="138" t="str">
        <f>IF($G16=AE$4&amp;"-"&amp;AE$5,IF(COUNTIF($G$6:$G16,"="&amp;$G16)&gt;1000,"",MAX(AE$6:AE15)+1),"")</f>
        <v/>
      </c>
      <c r="AF16" s="128" t="str">
        <f>IF($G16=AF$4&amp;"-"&amp;AF$5,IF(COUNTIF($G$6:$G16,"="&amp;$G16)&gt;1000,"",MAX(AF$6:AF15)+1),"")</f>
        <v/>
      </c>
      <c r="AG16" s="138" t="str">
        <f>IF($G16=AG$4&amp;"-"&amp;AG$5,IF(COUNTIF($G$6:$G16,"="&amp;$G16)&gt;1000,"",MAX(AG$6:AG15)+1),"")</f>
        <v/>
      </c>
      <c r="AH16" s="128" t="str">
        <f>IF($G16=AH$4&amp;"-"&amp;AH$5,IF(COUNTIF($G$6:$G16,"="&amp;$G16)&gt;1000,"",MAX(AH$6:AH15)+1),"")</f>
        <v/>
      </c>
      <c r="AI16" s="138" t="str">
        <f>IF($G16=AI$4&amp;"-"&amp;AI$5,IF(COUNTIF($G$6:$G16,"="&amp;$G16)&gt;1000,"",MAX(AI$6:AI15)+1),"")</f>
        <v/>
      </c>
      <c r="AJ16" s="128" t="str">
        <f>IF($G16=AJ$4&amp;"-"&amp;AJ$5,IF(COUNTIF($G$6:$G16,"="&amp;$G16)&gt;1000,"",MAX(AJ$6:AJ15)+1),"")</f>
        <v/>
      </c>
      <c r="AK16" s="138" t="str">
        <f>IF($G16=AK$4&amp;"-"&amp;AK$5,IF(COUNTIF($G$6:$G16,"="&amp;$G16)&gt;1000,"",MAX(AK$6:AK15)+1),"")</f>
        <v/>
      </c>
      <c r="AL16" s="128">
        <f>IF($G16=AL$4&amp;"-"&amp;AL$5,IF(COUNTIF($G$6:$G16,"="&amp;$G16)&gt;1000,"",MAX(AL$6:AL15)+1),"")</f>
        <v>1</v>
      </c>
      <c r="AM16" s="144" t="str">
        <f>IF($G16=AM$4&amp;"-"&amp;AM$5,IF(COUNTIF($G$6:$G16,"="&amp;$G16)&gt;1000,"",MAX(AM$6:AM15)+1),"")</f>
        <v/>
      </c>
    </row>
    <row r="17" spans="1:39">
      <c r="A17" s="23">
        <v>12</v>
      </c>
      <c r="B17" s="123" t="str">
        <f>VLOOKUP(A17,Times_2023!B14:C444,2,FALSE)</f>
        <v>0:17:12</v>
      </c>
      <c r="C17" s="1" t="str">
        <f t="shared" si="5"/>
        <v>Lelio Cereda</v>
      </c>
      <c r="D17" s="2" t="str">
        <f t="shared" si="2"/>
        <v>CTC</v>
      </c>
      <c r="E17" s="2" t="str">
        <f t="shared" si="3"/>
        <v>M</v>
      </c>
      <c r="F17" s="2">
        <f>COUNTIF(E$6:E17,E17)</f>
        <v>12</v>
      </c>
      <c r="G17" s="26" t="str">
        <f t="shared" si="4"/>
        <v>CTC-M</v>
      </c>
      <c r="H17" s="29" t="str">
        <f>IF($G17=H$4&amp;"-"&amp;H$5,IF(COUNTIF($G$6:$G17,"="&amp;$G17)&gt;5,"",$F17),"")</f>
        <v/>
      </c>
      <c r="I17" s="32" t="str">
        <f>IF($G17=I$4&amp;"-"&amp;I$5,IF(COUNTIF($G$6:$G17,"="&amp;$G17)&gt;5,"",$F17),"")</f>
        <v/>
      </c>
      <c r="J17" s="31">
        <f>IF($G17=J$4&amp;"-"&amp;J$5,IF(COUNTIF($G$6:$G17,"="&amp;$G17)&gt;5,"",$F17),"")</f>
        <v>12</v>
      </c>
      <c r="K17" s="32" t="str">
        <f>IF($G17=K$4&amp;"-"&amp;K$5,IF(COUNTIF($G$6:$G17,"="&amp;$G17)&gt;5,"",$F17),"")</f>
        <v/>
      </c>
      <c r="L17" s="31" t="str">
        <f>IF($G17=L$4&amp;"-"&amp;L$5,IF(COUNTIF($G$6:$G17,"="&amp;$G17)&gt;5,"",$F17),"")</f>
        <v/>
      </c>
      <c r="M17" s="32" t="str">
        <f>IF($G17=M$4&amp;"-"&amp;M$5,IF(COUNTIF($G$6:$G17,"="&amp;$G17)&gt;5,"",$F17),"")</f>
        <v/>
      </c>
      <c r="N17" s="31" t="str">
        <f>IF($G17=N$4&amp;"-"&amp;N$5,IF(COUNTIF($G$6:$G17,"="&amp;$G17)&gt;5,"",$F17),"")</f>
        <v/>
      </c>
      <c r="O17" s="32" t="str">
        <f>IF($G17=O$4&amp;"-"&amp;O$5,IF(COUNTIF($G$6:$G17,"="&amp;$G17)&gt;5,"",$F17),"")</f>
        <v/>
      </c>
      <c r="P17" s="31" t="str">
        <f>IF($G17=P$4&amp;"-"&amp;P$5,IF(COUNTIF($G$6:$G17,"="&amp;$G17)&gt;5,"",$F17),"")</f>
        <v/>
      </c>
      <c r="Q17" s="32" t="str">
        <f>IF($G17=Q$4&amp;"-"&amp;Q$5,IF(COUNTIF($G$6:$G17,"="&amp;$G17)&gt;5,"",$F17),"")</f>
        <v/>
      </c>
      <c r="R17" s="31" t="str">
        <f>IF($G17=R$4&amp;"-"&amp;R$5,IF(COUNTIF($G$6:$G17,"="&amp;$G17)&gt;5,"",$F17),"")</f>
        <v/>
      </c>
      <c r="S17" s="32" t="str">
        <f>IF($G17=S$4&amp;"-"&amp;S$5,IF(COUNTIF($G$6:$G17,"="&amp;$G17)&gt;5,"",$F17),"")</f>
        <v/>
      </c>
      <c r="T17" s="31" t="str">
        <f>IF($G17=T$4&amp;"-"&amp;T$5,IF(COUNTIF($G$6:$G17,"="&amp;$G17)&gt;5,"",$F17),"")</f>
        <v/>
      </c>
      <c r="U17" s="32" t="str">
        <f>IF($G17=U$4&amp;"-"&amp;U$5,IF(COUNTIF($G$6:$G17,"="&amp;$G17)&gt;5,"",$F17),"")</f>
        <v/>
      </c>
      <c r="V17" s="31" t="str">
        <f>IF($G17=V$4&amp;"-"&amp;V$5,IF(COUNTIF($G$6:$G17,"="&amp;$G17)&gt;5,"",$F17),"")</f>
        <v/>
      </c>
      <c r="W17" s="30" t="str">
        <f>IF($G17=W$4&amp;"-"&amp;W$5,IF(COUNTIF($G$6:$G17,"="&amp;$G17)&gt;5,"",$F17),"")</f>
        <v/>
      </c>
      <c r="X17" s="128" t="str">
        <f>IF($G17=X$4&amp;"-"&amp;X$5,IF(COUNTIF($G$6:$G17,"="&amp;$G17)&gt;1000,"",MAX(X$6:X16)+1),"")</f>
        <v/>
      </c>
      <c r="Y17" s="138" t="str">
        <f>IF($G17=Y$4&amp;"-"&amp;Y$5,IF(COUNTIF($G$6:$G17,"="&amp;$G17)&gt;1000,"",MAX(Y$6:Y16)+1),"")</f>
        <v/>
      </c>
      <c r="Z17" s="128">
        <f>IF($G17=Z$4&amp;"-"&amp;Z$5,IF(COUNTIF($G$6:$G17,"="&amp;$G17)&gt;1000,"",MAX(Z$6:Z16)+1),"")</f>
        <v>1</v>
      </c>
      <c r="AA17" s="138" t="str">
        <f>IF($G17=AA$4&amp;"-"&amp;AA$5,IF(COUNTIF($G$6:$G17,"="&amp;$G17)&gt;1000,"",MAX(AA$6:AA16)+1),"")</f>
        <v/>
      </c>
      <c r="AB17" s="128" t="str">
        <f>IF($G17=AB$4&amp;"-"&amp;AB$5,IF(COUNTIF($G$6:$G17,"="&amp;$G17)&gt;1000,"",MAX(AB$6:AB16)+1),"")</f>
        <v/>
      </c>
      <c r="AC17" s="138" t="str">
        <f>IF($G17=AC$4&amp;"-"&amp;AC$5,IF(COUNTIF($G$6:$G17,"="&amp;$G17)&gt;1000,"",MAX(AC$6:AC16)+1),"")</f>
        <v/>
      </c>
      <c r="AD17" s="128" t="str">
        <f>IF($G17=AD$4&amp;"-"&amp;AD$5,IF(COUNTIF($G$6:$G17,"="&amp;$G17)&gt;1000,"",MAX(AD$6:AD16)+1),"")</f>
        <v/>
      </c>
      <c r="AE17" s="138" t="str">
        <f>IF($G17=AE$4&amp;"-"&amp;AE$5,IF(COUNTIF($G$6:$G17,"="&amp;$G17)&gt;1000,"",MAX(AE$6:AE16)+1),"")</f>
        <v/>
      </c>
      <c r="AF17" s="128" t="str">
        <f>IF($G17=AF$4&amp;"-"&amp;AF$5,IF(COUNTIF($G$6:$G17,"="&amp;$G17)&gt;1000,"",MAX(AF$6:AF16)+1),"")</f>
        <v/>
      </c>
      <c r="AG17" s="138" t="str">
        <f>IF($G17=AG$4&amp;"-"&amp;AG$5,IF(COUNTIF($G$6:$G17,"="&amp;$G17)&gt;1000,"",MAX(AG$6:AG16)+1),"")</f>
        <v/>
      </c>
      <c r="AH17" s="128" t="str">
        <f>IF($G17=AH$4&amp;"-"&amp;AH$5,IF(COUNTIF($G$6:$G17,"="&amp;$G17)&gt;1000,"",MAX(AH$6:AH16)+1),"")</f>
        <v/>
      </c>
      <c r="AI17" s="138" t="str">
        <f>IF($G17=AI$4&amp;"-"&amp;AI$5,IF(COUNTIF($G$6:$G17,"="&amp;$G17)&gt;1000,"",MAX(AI$6:AI16)+1),"")</f>
        <v/>
      </c>
      <c r="AJ17" s="128" t="str">
        <f>IF($G17=AJ$4&amp;"-"&amp;AJ$5,IF(COUNTIF($G$6:$G17,"="&amp;$G17)&gt;1000,"",MAX(AJ$6:AJ16)+1),"")</f>
        <v/>
      </c>
      <c r="AK17" s="138" t="str">
        <f>IF($G17=AK$4&amp;"-"&amp;AK$5,IF(COUNTIF($G$6:$G17,"="&amp;$G17)&gt;1000,"",MAX(AK$6:AK16)+1),"")</f>
        <v/>
      </c>
      <c r="AL17" s="128" t="str">
        <f>IF($G17=AL$4&amp;"-"&amp;AL$5,IF(COUNTIF($G$6:$G17,"="&amp;$G17)&gt;1000,"",MAX(AL$6:AL16)+1),"")</f>
        <v/>
      </c>
      <c r="AM17" s="144" t="str">
        <f>IF($G17=AM$4&amp;"-"&amp;AM$5,IF(COUNTIF($G$6:$G17,"="&amp;$G17)&gt;1000,"",MAX(AM$6:AM16)+1),"")</f>
        <v/>
      </c>
    </row>
    <row r="18" spans="1:39">
      <c r="A18" s="24">
        <v>13</v>
      </c>
      <c r="B18" s="123" t="str">
        <f>VLOOKUP(A18,Times_2023!B15:C445,2,FALSE)</f>
        <v>0:17:17</v>
      </c>
      <c r="C18" s="1" t="str">
        <f t="shared" si="5"/>
        <v>Mark Hayward</v>
      </c>
      <c r="D18" s="2" t="str">
        <f t="shared" si="2"/>
        <v>NJ</v>
      </c>
      <c r="E18" s="2" t="str">
        <f t="shared" si="3"/>
        <v>M</v>
      </c>
      <c r="F18" s="2">
        <f>COUNTIF(E$6:E18,E18)</f>
        <v>13</v>
      </c>
      <c r="G18" s="26" t="str">
        <f t="shared" si="4"/>
        <v>NJ-M</v>
      </c>
      <c r="H18" s="29" t="str">
        <f>IF($G18=H$4&amp;"-"&amp;H$5,IF(COUNTIF($G$6:$G18,"="&amp;$G18)&gt;5,"",$F18),"")</f>
        <v/>
      </c>
      <c r="I18" s="32" t="str">
        <f>IF($G18=I$4&amp;"-"&amp;I$5,IF(COUNTIF($G$6:$G18,"="&amp;$G18)&gt;5,"",$F18),"")</f>
        <v/>
      </c>
      <c r="J18" s="31" t="str">
        <f>IF($G18=J$4&amp;"-"&amp;J$5,IF(COUNTIF($G$6:$G18,"="&amp;$G18)&gt;5,"",$F18),"")</f>
        <v/>
      </c>
      <c r="K18" s="32" t="str">
        <f>IF($G18=K$4&amp;"-"&amp;K$5,IF(COUNTIF($G$6:$G18,"="&amp;$G18)&gt;5,"",$F18),"")</f>
        <v/>
      </c>
      <c r="L18" s="31" t="str">
        <f>IF($G18=L$4&amp;"-"&amp;L$5,IF(COUNTIF($G$6:$G18,"="&amp;$G18)&gt;5,"",$F18),"")</f>
        <v/>
      </c>
      <c r="M18" s="32" t="str">
        <f>IF($G18=M$4&amp;"-"&amp;M$5,IF(COUNTIF($G$6:$G18,"="&amp;$G18)&gt;5,"",$F18),"")</f>
        <v/>
      </c>
      <c r="N18" s="31" t="str">
        <f>IF($G18=N$4&amp;"-"&amp;N$5,IF(COUNTIF($G$6:$G18,"="&amp;$G18)&gt;5,"",$F18),"")</f>
        <v/>
      </c>
      <c r="O18" s="32" t="str">
        <f>IF($G18=O$4&amp;"-"&amp;O$5,IF(COUNTIF($G$6:$G18,"="&amp;$G18)&gt;5,"",$F18),"")</f>
        <v/>
      </c>
      <c r="P18" s="31" t="str">
        <f>IF($G18=P$4&amp;"-"&amp;P$5,IF(COUNTIF($G$6:$G18,"="&amp;$G18)&gt;5,"",$F18),"")</f>
        <v/>
      </c>
      <c r="Q18" s="32" t="str">
        <f>IF($G18=Q$4&amp;"-"&amp;Q$5,IF(COUNTIF($G$6:$G18,"="&amp;$G18)&gt;5,"",$F18),"")</f>
        <v/>
      </c>
      <c r="R18" s="31">
        <f>IF($G18=R$4&amp;"-"&amp;R$5,IF(COUNTIF($G$6:$G18,"="&amp;$G18)&gt;5,"",$F18),"")</f>
        <v>13</v>
      </c>
      <c r="S18" s="32" t="str">
        <f>IF($G18=S$4&amp;"-"&amp;S$5,IF(COUNTIF($G$6:$G18,"="&amp;$G18)&gt;5,"",$F18),"")</f>
        <v/>
      </c>
      <c r="T18" s="31" t="str">
        <f>IF($G18=T$4&amp;"-"&amp;T$5,IF(COUNTIF($G$6:$G18,"="&amp;$G18)&gt;5,"",$F18),"")</f>
        <v/>
      </c>
      <c r="U18" s="32" t="str">
        <f>IF($G18=U$4&amp;"-"&amp;U$5,IF(COUNTIF($G$6:$G18,"="&amp;$G18)&gt;5,"",$F18),"")</f>
        <v/>
      </c>
      <c r="V18" s="31" t="str">
        <f>IF($G18=V$4&amp;"-"&amp;V$5,IF(COUNTIF($G$6:$G18,"="&amp;$G18)&gt;5,"",$F18),"")</f>
        <v/>
      </c>
      <c r="W18" s="30" t="str">
        <f>IF($G18=W$4&amp;"-"&amp;W$5,IF(COUNTIF($G$6:$G18,"="&amp;$G18)&gt;5,"",$F18),"")</f>
        <v/>
      </c>
      <c r="X18" s="128" t="str">
        <f>IF($G18=X$4&amp;"-"&amp;X$5,IF(COUNTIF($G$6:$G18,"="&amp;$G18)&gt;1000,"",MAX(X$6:X17)+1),"")</f>
        <v/>
      </c>
      <c r="Y18" s="138" t="str">
        <f>IF($G18=Y$4&amp;"-"&amp;Y$5,IF(COUNTIF($G$6:$G18,"="&amp;$G18)&gt;1000,"",MAX(Y$6:Y17)+1),"")</f>
        <v/>
      </c>
      <c r="Z18" s="128" t="str">
        <f>IF($G18=Z$4&amp;"-"&amp;Z$5,IF(COUNTIF($G$6:$G18,"="&amp;$G18)&gt;1000,"",MAX(Z$6:Z17)+1),"")</f>
        <v/>
      </c>
      <c r="AA18" s="138" t="str">
        <f>IF($G18=AA$4&amp;"-"&amp;AA$5,IF(COUNTIF($G$6:$G18,"="&amp;$G18)&gt;1000,"",MAX(AA$6:AA17)+1),"")</f>
        <v/>
      </c>
      <c r="AB18" s="128" t="str">
        <f>IF($G18=AB$4&amp;"-"&amp;AB$5,IF(COUNTIF($G$6:$G18,"="&amp;$G18)&gt;1000,"",MAX(AB$6:AB17)+1),"")</f>
        <v/>
      </c>
      <c r="AC18" s="138" t="str">
        <f>IF($G18=AC$4&amp;"-"&amp;AC$5,IF(COUNTIF($G$6:$G18,"="&amp;$G18)&gt;1000,"",MAX(AC$6:AC17)+1),"")</f>
        <v/>
      </c>
      <c r="AD18" s="128" t="str">
        <f>IF($G18=AD$4&amp;"-"&amp;AD$5,IF(COUNTIF($G$6:$G18,"="&amp;$G18)&gt;1000,"",MAX(AD$6:AD17)+1),"")</f>
        <v/>
      </c>
      <c r="AE18" s="138" t="str">
        <f>IF($G18=AE$4&amp;"-"&amp;AE$5,IF(COUNTIF($G$6:$G18,"="&amp;$G18)&gt;1000,"",MAX(AE$6:AE17)+1),"")</f>
        <v/>
      </c>
      <c r="AF18" s="128" t="str">
        <f>IF($G18=AF$4&amp;"-"&amp;AF$5,IF(COUNTIF($G$6:$G18,"="&amp;$G18)&gt;1000,"",MAX(AF$6:AF17)+1),"")</f>
        <v/>
      </c>
      <c r="AG18" s="138" t="str">
        <f>IF($G18=AG$4&amp;"-"&amp;AG$5,IF(COUNTIF($G$6:$G18,"="&amp;$G18)&gt;1000,"",MAX(AG$6:AG17)+1),"")</f>
        <v/>
      </c>
      <c r="AH18" s="128">
        <f>IF($G18=AH$4&amp;"-"&amp;AH$5,IF(COUNTIF($G$6:$G18,"="&amp;$G18)&gt;1000,"",MAX(AH$6:AH17)+1),"")</f>
        <v>4</v>
      </c>
      <c r="AI18" s="138" t="str">
        <f>IF($G18=AI$4&amp;"-"&amp;AI$5,IF(COUNTIF($G$6:$G18,"="&amp;$G18)&gt;1000,"",MAX(AI$6:AI17)+1),"")</f>
        <v/>
      </c>
      <c r="AJ18" s="128" t="str">
        <f>IF($G18=AJ$4&amp;"-"&amp;AJ$5,IF(COUNTIF($G$6:$G18,"="&amp;$G18)&gt;1000,"",MAX(AJ$6:AJ17)+1),"")</f>
        <v/>
      </c>
      <c r="AK18" s="138" t="str">
        <f>IF($G18=AK$4&amp;"-"&amp;AK$5,IF(COUNTIF($G$6:$G18,"="&amp;$G18)&gt;1000,"",MAX(AK$6:AK17)+1),"")</f>
        <v/>
      </c>
      <c r="AL18" s="128" t="str">
        <f>IF($G18=AL$4&amp;"-"&amp;AL$5,IF(COUNTIF($G$6:$G18,"="&amp;$G18)&gt;1000,"",MAX(AL$6:AL17)+1),"")</f>
        <v/>
      </c>
      <c r="AM18" s="144" t="str">
        <f>IF($G18=AM$4&amp;"-"&amp;AM$5,IF(COUNTIF($G$6:$G18,"="&amp;$G18)&gt;1000,"",MAX(AM$6:AM17)+1),"")</f>
        <v/>
      </c>
    </row>
    <row r="19" spans="1:39">
      <c r="A19" s="23">
        <v>14</v>
      </c>
      <c r="B19" s="123" t="str">
        <f>VLOOKUP(A19,Times_2023!B16:C446,2,FALSE)</f>
        <v>0:17:27</v>
      </c>
      <c r="C19" s="1" t="str">
        <f t="shared" si="5"/>
        <v>Craig Dyce</v>
      </c>
      <c r="D19" s="2" t="str">
        <f t="shared" si="2"/>
        <v>SS</v>
      </c>
      <c r="E19" s="2" t="str">
        <f t="shared" si="3"/>
        <v>M</v>
      </c>
      <c r="F19" s="2">
        <f>COUNTIF(E$6:E19,E19)</f>
        <v>14</v>
      </c>
      <c r="G19" s="26" t="str">
        <f t="shared" si="4"/>
        <v>SS-M</v>
      </c>
      <c r="H19" s="29" t="str">
        <f>IF($G19=H$4&amp;"-"&amp;H$5,IF(COUNTIF($G$6:$G19,"="&amp;$G19)&gt;5,"",$F19),"")</f>
        <v/>
      </c>
      <c r="I19" s="32" t="str">
        <f>IF($G19=I$4&amp;"-"&amp;I$5,IF(COUNTIF($G$6:$G19,"="&amp;$G19)&gt;5,"",$F19),"")</f>
        <v/>
      </c>
      <c r="J19" s="31" t="str">
        <f>IF($G19=J$4&amp;"-"&amp;J$5,IF(COUNTIF($G$6:$G19,"="&amp;$G19)&gt;5,"",$F19),"")</f>
        <v/>
      </c>
      <c r="K19" s="32" t="str">
        <f>IF($G19=K$4&amp;"-"&amp;K$5,IF(COUNTIF($G$6:$G19,"="&amp;$G19)&gt;5,"",$F19),"")</f>
        <v/>
      </c>
      <c r="L19" s="31" t="str">
        <f>IF($G19=L$4&amp;"-"&amp;L$5,IF(COUNTIF($G$6:$G19,"="&amp;$G19)&gt;5,"",$F19),"")</f>
        <v/>
      </c>
      <c r="M19" s="32" t="str">
        <f>IF($G19=M$4&amp;"-"&amp;M$5,IF(COUNTIF($G$6:$G19,"="&amp;$G19)&gt;5,"",$F19),"")</f>
        <v/>
      </c>
      <c r="N19" s="31" t="str">
        <f>IF($G19=N$4&amp;"-"&amp;N$5,IF(COUNTIF($G$6:$G19,"="&amp;$G19)&gt;5,"",$F19),"")</f>
        <v/>
      </c>
      <c r="O19" s="32" t="str">
        <f>IF($G19=O$4&amp;"-"&amp;O$5,IF(COUNTIF($G$6:$G19,"="&amp;$G19)&gt;5,"",$F19),"")</f>
        <v/>
      </c>
      <c r="P19" s="31" t="str">
        <f>IF($G19=P$4&amp;"-"&amp;P$5,IF(COUNTIF($G$6:$G19,"="&amp;$G19)&gt;5,"",$F19),"")</f>
        <v/>
      </c>
      <c r="Q19" s="32" t="str">
        <f>IF($G19=Q$4&amp;"-"&amp;Q$5,IF(COUNTIF($G$6:$G19,"="&amp;$G19)&gt;5,"",$F19),"")</f>
        <v/>
      </c>
      <c r="R19" s="31" t="str">
        <f>IF($G19=R$4&amp;"-"&amp;R$5,IF(COUNTIF($G$6:$G19,"="&amp;$G19)&gt;5,"",$F19),"")</f>
        <v/>
      </c>
      <c r="S19" s="32" t="str">
        <f>IF($G19=S$4&amp;"-"&amp;S$5,IF(COUNTIF($G$6:$G19,"="&amp;$G19)&gt;5,"",$F19),"")</f>
        <v/>
      </c>
      <c r="T19" s="31" t="str">
        <f>IF($G19=T$4&amp;"-"&amp;T$5,IF(COUNTIF($G$6:$G19,"="&amp;$G19)&gt;5,"",$F19),"")</f>
        <v/>
      </c>
      <c r="U19" s="32" t="str">
        <f>IF($G19=U$4&amp;"-"&amp;U$5,IF(COUNTIF($G$6:$G19,"="&amp;$G19)&gt;5,"",$F19),"")</f>
        <v/>
      </c>
      <c r="V19" s="31">
        <f>IF($G19=V$4&amp;"-"&amp;V$5,IF(COUNTIF($G$6:$G19,"="&amp;$G19)&gt;5,"",$F19),"")</f>
        <v>14</v>
      </c>
      <c r="W19" s="30" t="str">
        <f>IF($G19=W$4&amp;"-"&amp;W$5,IF(COUNTIF($G$6:$G19,"="&amp;$G19)&gt;5,"",$F19),"")</f>
        <v/>
      </c>
      <c r="X19" s="128" t="str">
        <f>IF($G19=X$4&amp;"-"&amp;X$5,IF(COUNTIF($G$6:$G19,"="&amp;$G19)&gt;1000,"",MAX(X$6:X18)+1),"")</f>
        <v/>
      </c>
      <c r="Y19" s="138" t="str">
        <f>IF($G19=Y$4&amp;"-"&amp;Y$5,IF(COUNTIF($G$6:$G19,"="&amp;$G19)&gt;1000,"",MAX(Y$6:Y18)+1),"")</f>
        <v/>
      </c>
      <c r="Z19" s="128" t="str">
        <f>IF($G19=Z$4&amp;"-"&amp;Z$5,IF(COUNTIF($G$6:$G19,"="&amp;$G19)&gt;1000,"",MAX(Z$6:Z18)+1),"")</f>
        <v/>
      </c>
      <c r="AA19" s="138" t="str">
        <f>IF($G19=AA$4&amp;"-"&amp;AA$5,IF(COUNTIF($G$6:$G19,"="&amp;$G19)&gt;1000,"",MAX(AA$6:AA18)+1),"")</f>
        <v/>
      </c>
      <c r="AB19" s="128" t="str">
        <f>IF($G19=AB$4&amp;"-"&amp;AB$5,IF(COUNTIF($G$6:$G19,"="&amp;$G19)&gt;1000,"",MAX(AB$6:AB18)+1),"")</f>
        <v/>
      </c>
      <c r="AC19" s="138" t="str">
        <f>IF($G19=AC$4&amp;"-"&amp;AC$5,IF(COUNTIF($G$6:$G19,"="&amp;$G19)&gt;1000,"",MAX(AC$6:AC18)+1),"")</f>
        <v/>
      </c>
      <c r="AD19" s="128" t="str">
        <f>IF($G19=AD$4&amp;"-"&amp;AD$5,IF(COUNTIF($G$6:$G19,"="&amp;$G19)&gt;1000,"",MAX(AD$6:AD18)+1),"")</f>
        <v/>
      </c>
      <c r="AE19" s="138" t="str">
        <f>IF($G19=AE$4&amp;"-"&amp;AE$5,IF(COUNTIF($G$6:$G19,"="&amp;$G19)&gt;1000,"",MAX(AE$6:AE18)+1),"")</f>
        <v/>
      </c>
      <c r="AF19" s="128" t="str">
        <f>IF($G19=AF$4&amp;"-"&amp;AF$5,IF(COUNTIF($G$6:$G19,"="&amp;$G19)&gt;1000,"",MAX(AF$6:AF18)+1),"")</f>
        <v/>
      </c>
      <c r="AG19" s="138" t="str">
        <f>IF($G19=AG$4&amp;"-"&amp;AG$5,IF(COUNTIF($G$6:$G19,"="&amp;$G19)&gt;1000,"",MAX(AG$6:AG18)+1),"")</f>
        <v/>
      </c>
      <c r="AH19" s="128" t="str">
        <f>IF($G19=AH$4&amp;"-"&amp;AH$5,IF(COUNTIF($G$6:$G19,"="&amp;$G19)&gt;1000,"",MAX(AH$6:AH18)+1),"")</f>
        <v/>
      </c>
      <c r="AI19" s="138" t="str">
        <f>IF($G19=AI$4&amp;"-"&amp;AI$5,IF(COUNTIF($G$6:$G19,"="&amp;$G19)&gt;1000,"",MAX(AI$6:AI18)+1),"")</f>
        <v/>
      </c>
      <c r="AJ19" s="128" t="str">
        <f>IF($G19=AJ$4&amp;"-"&amp;AJ$5,IF(COUNTIF($G$6:$G19,"="&amp;$G19)&gt;1000,"",MAX(AJ$6:AJ18)+1),"")</f>
        <v/>
      </c>
      <c r="AK19" s="138" t="str">
        <f>IF($G19=AK$4&amp;"-"&amp;AK$5,IF(COUNTIF($G$6:$G19,"="&amp;$G19)&gt;1000,"",MAX(AK$6:AK18)+1),"")</f>
        <v/>
      </c>
      <c r="AL19" s="128">
        <f>IF($G19=AL$4&amp;"-"&amp;AL$5,IF(COUNTIF($G$6:$G19,"="&amp;$G19)&gt;1000,"",MAX(AL$6:AL18)+1),"")</f>
        <v>2</v>
      </c>
      <c r="AM19" s="144" t="str">
        <f>IF($G19=AM$4&amp;"-"&amp;AM$5,IF(COUNTIF($G$6:$G19,"="&amp;$G19)&gt;1000,"",MAX(AM$6:AM18)+1),"")</f>
        <v/>
      </c>
    </row>
    <row r="20" spans="1:39">
      <c r="A20" s="24">
        <v>15</v>
      </c>
      <c r="B20" s="123" t="str">
        <f>VLOOKUP(A20,Times_2023!B17:C447,2,FALSE)</f>
        <v>0:17:28</v>
      </c>
      <c r="C20" s="1" t="str">
        <f t="shared" si="5"/>
        <v>Conor Flanagan</v>
      </c>
      <c r="D20" s="2" t="str">
        <f t="shared" si="2"/>
        <v>CTC</v>
      </c>
      <c r="E20" s="2" t="str">
        <f t="shared" si="3"/>
        <v>M</v>
      </c>
      <c r="F20" s="2">
        <f>COUNTIF(E$6:E20,E20)</f>
        <v>15</v>
      </c>
      <c r="G20" s="26" t="str">
        <f t="shared" si="4"/>
        <v>CTC-M</v>
      </c>
      <c r="H20" s="29" t="str">
        <f>IF($G20=H$4&amp;"-"&amp;H$5,IF(COUNTIF($G$6:$G20,"="&amp;$G20)&gt;5,"",$F20),"")</f>
        <v/>
      </c>
      <c r="I20" s="32" t="str">
        <f>IF($G20=I$4&amp;"-"&amp;I$5,IF(COUNTIF($G$6:$G20,"="&amp;$G20)&gt;5,"",$F20),"")</f>
        <v/>
      </c>
      <c r="J20" s="31">
        <f>IF($G20=J$4&amp;"-"&amp;J$5,IF(COUNTIF($G$6:$G20,"="&amp;$G20)&gt;5,"",$F20),"")</f>
        <v>15</v>
      </c>
      <c r="K20" s="32" t="str">
        <f>IF($G20=K$4&amp;"-"&amp;K$5,IF(COUNTIF($G$6:$G20,"="&amp;$G20)&gt;5,"",$F20),"")</f>
        <v/>
      </c>
      <c r="L20" s="31" t="str">
        <f>IF($G20=L$4&amp;"-"&amp;L$5,IF(COUNTIF($G$6:$G20,"="&amp;$G20)&gt;5,"",$F20),"")</f>
        <v/>
      </c>
      <c r="M20" s="32" t="str">
        <f>IF($G20=M$4&amp;"-"&amp;M$5,IF(COUNTIF($G$6:$G20,"="&amp;$G20)&gt;5,"",$F20),"")</f>
        <v/>
      </c>
      <c r="N20" s="31" t="str">
        <f>IF($G20=N$4&amp;"-"&amp;N$5,IF(COUNTIF($G$6:$G20,"="&amp;$G20)&gt;5,"",$F20),"")</f>
        <v/>
      </c>
      <c r="O20" s="32" t="str">
        <f>IF($G20=O$4&amp;"-"&amp;O$5,IF(COUNTIF($G$6:$G20,"="&amp;$G20)&gt;5,"",$F20),"")</f>
        <v/>
      </c>
      <c r="P20" s="31" t="str">
        <f>IF($G20=P$4&amp;"-"&amp;P$5,IF(COUNTIF($G$6:$G20,"="&amp;$G20)&gt;5,"",$F20),"")</f>
        <v/>
      </c>
      <c r="Q20" s="32" t="str">
        <f>IF($G20=Q$4&amp;"-"&amp;Q$5,IF(COUNTIF($G$6:$G20,"="&amp;$G20)&gt;5,"",$F20),"")</f>
        <v/>
      </c>
      <c r="R20" s="31" t="str">
        <f>IF($G20=R$4&amp;"-"&amp;R$5,IF(COUNTIF($G$6:$G20,"="&amp;$G20)&gt;5,"",$F20),"")</f>
        <v/>
      </c>
      <c r="S20" s="32" t="str">
        <f>IF($G20=S$4&amp;"-"&amp;S$5,IF(COUNTIF($G$6:$G20,"="&amp;$G20)&gt;5,"",$F20),"")</f>
        <v/>
      </c>
      <c r="T20" s="31" t="str">
        <f>IF($G20=T$4&amp;"-"&amp;T$5,IF(COUNTIF($G$6:$G20,"="&amp;$G20)&gt;5,"",$F20),"")</f>
        <v/>
      </c>
      <c r="U20" s="32" t="str">
        <f>IF($G20=U$4&amp;"-"&amp;U$5,IF(COUNTIF($G$6:$G20,"="&amp;$G20)&gt;5,"",$F20),"")</f>
        <v/>
      </c>
      <c r="V20" s="31" t="str">
        <f>IF($G20=V$4&amp;"-"&amp;V$5,IF(COUNTIF($G$6:$G20,"="&amp;$G20)&gt;5,"",$F20),"")</f>
        <v/>
      </c>
      <c r="W20" s="30" t="str">
        <f>IF($G20=W$4&amp;"-"&amp;W$5,IF(COUNTIF($G$6:$G20,"="&amp;$G20)&gt;5,"",$F20),"")</f>
        <v/>
      </c>
      <c r="X20" s="128" t="str">
        <f>IF($G20=X$4&amp;"-"&amp;X$5,IF(COUNTIF($G$6:$G20,"="&amp;$G20)&gt;1000,"",MAX(X$6:X19)+1),"")</f>
        <v/>
      </c>
      <c r="Y20" s="138" t="str">
        <f>IF($G20=Y$4&amp;"-"&amp;Y$5,IF(COUNTIF($G$6:$G20,"="&amp;$G20)&gt;1000,"",MAX(Y$6:Y19)+1),"")</f>
        <v/>
      </c>
      <c r="Z20" s="128">
        <f>IF($G20=Z$4&amp;"-"&amp;Z$5,IF(COUNTIF($G$6:$G20,"="&amp;$G20)&gt;1000,"",MAX(Z$6:Z19)+1),"")</f>
        <v>2</v>
      </c>
      <c r="AA20" s="138" t="str">
        <f>IF($G20=AA$4&amp;"-"&amp;AA$5,IF(COUNTIF($G$6:$G20,"="&amp;$G20)&gt;1000,"",MAX(AA$6:AA19)+1),"")</f>
        <v/>
      </c>
      <c r="AB20" s="128" t="str">
        <f>IF($G20=AB$4&amp;"-"&amp;AB$5,IF(COUNTIF($G$6:$G20,"="&amp;$G20)&gt;1000,"",MAX(AB$6:AB19)+1),"")</f>
        <v/>
      </c>
      <c r="AC20" s="138" t="str">
        <f>IF($G20=AC$4&amp;"-"&amp;AC$5,IF(COUNTIF($G$6:$G20,"="&amp;$G20)&gt;1000,"",MAX(AC$6:AC19)+1),"")</f>
        <v/>
      </c>
      <c r="AD20" s="128" t="str">
        <f>IF($G20=AD$4&amp;"-"&amp;AD$5,IF(COUNTIF($G$6:$G20,"="&amp;$G20)&gt;1000,"",MAX(AD$6:AD19)+1),"")</f>
        <v/>
      </c>
      <c r="AE20" s="138" t="str">
        <f>IF($G20=AE$4&amp;"-"&amp;AE$5,IF(COUNTIF($G$6:$G20,"="&amp;$G20)&gt;1000,"",MAX(AE$6:AE19)+1),"")</f>
        <v/>
      </c>
      <c r="AF20" s="128" t="str">
        <f>IF($G20=AF$4&amp;"-"&amp;AF$5,IF(COUNTIF($G$6:$G20,"="&amp;$G20)&gt;1000,"",MAX(AF$6:AF19)+1),"")</f>
        <v/>
      </c>
      <c r="AG20" s="138" t="str">
        <f>IF($G20=AG$4&amp;"-"&amp;AG$5,IF(COUNTIF($G$6:$G20,"="&amp;$G20)&gt;1000,"",MAX(AG$6:AG19)+1),"")</f>
        <v/>
      </c>
      <c r="AH20" s="128" t="str">
        <f>IF($G20=AH$4&amp;"-"&amp;AH$5,IF(COUNTIF($G$6:$G20,"="&amp;$G20)&gt;1000,"",MAX(AH$6:AH19)+1),"")</f>
        <v/>
      </c>
      <c r="AI20" s="138" t="str">
        <f>IF($G20=AI$4&amp;"-"&amp;AI$5,IF(COUNTIF($G$6:$G20,"="&amp;$G20)&gt;1000,"",MAX(AI$6:AI19)+1),"")</f>
        <v/>
      </c>
      <c r="AJ20" s="128" t="str">
        <f>IF($G20=AJ$4&amp;"-"&amp;AJ$5,IF(COUNTIF($G$6:$G20,"="&amp;$G20)&gt;1000,"",MAX(AJ$6:AJ19)+1),"")</f>
        <v/>
      </c>
      <c r="AK20" s="138" t="str">
        <f>IF($G20=AK$4&amp;"-"&amp;AK$5,IF(COUNTIF($G$6:$G20,"="&amp;$G20)&gt;1000,"",MAX(AK$6:AK19)+1),"")</f>
        <v/>
      </c>
      <c r="AL20" s="128" t="str">
        <f>IF($G20=AL$4&amp;"-"&amp;AL$5,IF(COUNTIF($G$6:$G20,"="&amp;$G20)&gt;1000,"",MAX(AL$6:AL19)+1),"")</f>
        <v/>
      </c>
      <c r="AM20" s="144" t="str">
        <f>IF($G20=AM$4&amp;"-"&amp;AM$5,IF(COUNTIF($G$6:$G20,"="&amp;$G20)&gt;1000,"",MAX(AM$6:AM19)+1),"")</f>
        <v/>
      </c>
    </row>
    <row r="21" spans="1:39">
      <c r="A21" s="23">
        <v>16</v>
      </c>
      <c r="B21" s="123" t="str">
        <f>VLOOKUP(A21,Times_2023!B18:C448,2,FALSE)</f>
        <v>0:17:29</v>
      </c>
      <c r="C21" s="1" t="str">
        <f t="shared" si="5"/>
        <v>Denys Olefir</v>
      </c>
      <c r="D21" s="2" t="str">
        <f t="shared" si="2"/>
        <v>NJ</v>
      </c>
      <c r="E21" s="2" t="str">
        <f t="shared" si="3"/>
        <v>M</v>
      </c>
      <c r="F21" s="2">
        <f>COUNTIF(E$6:E21,E21)</f>
        <v>16</v>
      </c>
      <c r="G21" s="26" t="str">
        <f t="shared" si="4"/>
        <v>NJ-M</v>
      </c>
      <c r="H21" s="29" t="str">
        <f>IF($G21=H$4&amp;"-"&amp;H$5,IF(COUNTIF($G$6:$G21,"="&amp;$G21)&gt;5,"",$F21),"")</f>
        <v/>
      </c>
      <c r="I21" s="32" t="str">
        <f>IF($G21=I$4&amp;"-"&amp;I$5,IF(COUNTIF($G$6:$G21,"="&amp;$G21)&gt;5,"",$F21),"")</f>
        <v/>
      </c>
      <c r="J21" s="31" t="str">
        <f>IF($G21=J$4&amp;"-"&amp;J$5,IF(COUNTIF($G$6:$G21,"="&amp;$G21)&gt;5,"",$F21),"")</f>
        <v/>
      </c>
      <c r="K21" s="32" t="str">
        <f>IF($G21=K$4&amp;"-"&amp;K$5,IF(COUNTIF($G$6:$G21,"="&amp;$G21)&gt;5,"",$F21),"")</f>
        <v/>
      </c>
      <c r="L21" s="31" t="str">
        <f>IF($G21=L$4&amp;"-"&amp;L$5,IF(COUNTIF($G$6:$G21,"="&amp;$G21)&gt;5,"",$F21),"")</f>
        <v/>
      </c>
      <c r="M21" s="32" t="str">
        <f>IF($G21=M$4&amp;"-"&amp;M$5,IF(COUNTIF($G$6:$G21,"="&amp;$G21)&gt;5,"",$F21),"")</f>
        <v/>
      </c>
      <c r="N21" s="31" t="str">
        <f>IF($G21=N$4&amp;"-"&amp;N$5,IF(COUNTIF($G$6:$G21,"="&amp;$G21)&gt;5,"",$F21),"")</f>
        <v/>
      </c>
      <c r="O21" s="32" t="str">
        <f>IF($G21=O$4&amp;"-"&amp;O$5,IF(COUNTIF($G$6:$G21,"="&amp;$G21)&gt;5,"",$F21),"")</f>
        <v/>
      </c>
      <c r="P21" s="31" t="str">
        <f>IF($G21=P$4&amp;"-"&amp;P$5,IF(COUNTIF($G$6:$G21,"="&amp;$G21)&gt;5,"",$F21),"")</f>
        <v/>
      </c>
      <c r="Q21" s="32" t="str">
        <f>IF($G21=Q$4&amp;"-"&amp;Q$5,IF(COUNTIF($G$6:$G21,"="&amp;$G21)&gt;5,"",$F21),"")</f>
        <v/>
      </c>
      <c r="R21" s="31">
        <f>IF($G21=R$4&amp;"-"&amp;R$5,IF(COUNTIF($G$6:$G21,"="&amp;$G21)&gt;5,"",$F21),"")</f>
        <v>16</v>
      </c>
      <c r="S21" s="32" t="str">
        <f>IF($G21=S$4&amp;"-"&amp;S$5,IF(COUNTIF($G$6:$G21,"="&amp;$G21)&gt;5,"",$F21),"")</f>
        <v/>
      </c>
      <c r="T21" s="31" t="str">
        <f>IF($G21=T$4&amp;"-"&amp;T$5,IF(COUNTIF($G$6:$G21,"="&amp;$G21)&gt;5,"",$F21),"")</f>
        <v/>
      </c>
      <c r="U21" s="32" t="str">
        <f>IF($G21=U$4&amp;"-"&amp;U$5,IF(COUNTIF($G$6:$G21,"="&amp;$G21)&gt;5,"",$F21),"")</f>
        <v/>
      </c>
      <c r="V21" s="31" t="str">
        <f>IF($G21=V$4&amp;"-"&amp;V$5,IF(COUNTIF($G$6:$G21,"="&amp;$G21)&gt;5,"",$F21),"")</f>
        <v/>
      </c>
      <c r="W21" s="30" t="str">
        <f>IF($G21=W$4&amp;"-"&amp;W$5,IF(COUNTIF($G$6:$G21,"="&amp;$G21)&gt;5,"",$F21),"")</f>
        <v/>
      </c>
      <c r="X21" s="128" t="str">
        <f>IF($G21=X$4&amp;"-"&amp;X$5,IF(COUNTIF($G$6:$G21,"="&amp;$G21)&gt;1000,"",MAX(X$6:X20)+1),"")</f>
        <v/>
      </c>
      <c r="Y21" s="138" t="str">
        <f>IF($G21=Y$4&amp;"-"&amp;Y$5,IF(COUNTIF($G$6:$G21,"="&amp;$G21)&gt;1000,"",MAX(Y$6:Y20)+1),"")</f>
        <v/>
      </c>
      <c r="Z21" s="128" t="str">
        <f>IF($G21=Z$4&amp;"-"&amp;Z$5,IF(COUNTIF($G$6:$G21,"="&amp;$G21)&gt;1000,"",MAX(Z$6:Z20)+1),"")</f>
        <v/>
      </c>
      <c r="AA21" s="138" t="str">
        <f>IF($G21=AA$4&amp;"-"&amp;AA$5,IF(COUNTIF($G$6:$G21,"="&amp;$G21)&gt;1000,"",MAX(AA$6:AA20)+1),"")</f>
        <v/>
      </c>
      <c r="AB21" s="128" t="str">
        <f>IF($G21=AB$4&amp;"-"&amp;AB$5,IF(COUNTIF($G$6:$G21,"="&amp;$G21)&gt;1000,"",MAX(AB$6:AB20)+1),"")</f>
        <v/>
      </c>
      <c r="AC21" s="138" t="str">
        <f>IF($G21=AC$4&amp;"-"&amp;AC$5,IF(COUNTIF($G$6:$G21,"="&amp;$G21)&gt;1000,"",MAX(AC$6:AC20)+1),"")</f>
        <v/>
      </c>
      <c r="AD21" s="128" t="str">
        <f>IF($G21=AD$4&amp;"-"&amp;AD$5,IF(COUNTIF($G$6:$G21,"="&amp;$G21)&gt;1000,"",MAX(AD$6:AD20)+1),"")</f>
        <v/>
      </c>
      <c r="AE21" s="138" t="str">
        <f>IF($G21=AE$4&amp;"-"&amp;AE$5,IF(COUNTIF($G$6:$G21,"="&amp;$G21)&gt;1000,"",MAX(AE$6:AE20)+1),"")</f>
        <v/>
      </c>
      <c r="AF21" s="128" t="str">
        <f>IF($G21=AF$4&amp;"-"&amp;AF$5,IF(COUNTIF($G$6:$G21,"="&amp;$G21)&gt;1000,"",MAX(AF$6:AF20)+1),"")</f>
        <v/>
      </c>
      <c r="AG21" s="138" t="str">
        <f>IF($G21=AG$4&amp;"-"&amp;AG$5,IF(COUNTIF($G$6:$G21,"="&amp;$G21)&gt;1000,"",MAX(AG$6:AG20)+1),"")</f>
        <v/>
      </c>
      <c r="AH21" s="128">
        <f>IF($G21=AH$4&amp;"-"&amp;AH$5,IF(COUNTIF($G$6:$G21,"="&amp;$G21)&gt;1000,"",MAX(AH$6:AH20)+1),"")</f>
        <v>5</v>
      </c>
      <c r="AI21" s="138" t="str">
        <f>IF($G21=AI$4&amp;"-"&amp;AI$5,IF(COUNTIF($G$6:$G21,"="&amp;$G21)&gt;1000,"",MAX(AI$6:AI20)+1),"")</f>
        <v/>
      </c>
      <c r="AJ21" s="128" t="str">
        <f>IF($G21=AJ$4&amp;"-"&amp;AJ$5,IF(COUNTIF($G$6:$G21,"="&amp;$G21)&gt;1000,"",MAX(AJ$6:AJ20)+1),"")</f>
        <v/>
      </c>
      <c r="AK21" s="138" t="str">
        <f>IF($G21=AK$4&amp;"-"&amp;AK$5,IF(COUNTIF($G$6:$G21,"="&amp;$G21)&gt;1000,"",MAX(AK$6:AK20)+1),"")</f>
        <v/>
      </c>
      <c r="AL21" s="128" t="str">
        <f>IF($G21=AL$4&amp;"-"&amp;AL$5,IF(COUNTIF($G$6:$G21,"="&amp;$G21)&gt;1000,"",MAX(AL$6:AL20)+1),"")</f>
        <v/>
      </c>
      <c r="AM21" s="144" t="str">
        <f>IF($G21=AM$4&amp;"-"&amp;AM$5,IF(COUNTIF($G$6:$G21,"="&amp;$G21)&gt;1000,"",MAX(AM$6:AM20)+1),"")</f>
        <v/>
      </c>
    </row>
    <row r="22" spans="1:39">
      <c r="A22" s="24">
        <v>17</v>
      </c>
      <c r="B22" s="123" t="str">
        <f>VLOOKUP(A22,Times_2023!B19:C449,2,FALSE)</f>
        <v>0:17:41</v>
      </c>
      <c r="C22" s="1" t="str">
        <f t="shared" si="5"/>
        <v>Matthew Slater</v>
      </c>
      <c r="D22" s="2" t="str">
        <f t="shared" si="2"/>
        <v>CAC</v>
      </c>
      <c r="E22" s="2" t="str">
        <f t="shared" si="3"/>
        <v>M</v>
      </c>
      <c r="F22" s="2">
        <f>COUNTIF(E$6:E22,E22)</f>
        <v>17</v>
      </c>
      <c r="G22" s="26" t="str">
        <f t="shared" si="4"/>
        <v>CAC-M</v>
      </c>
      <c r="H22" s="29" t="str">
        <f>IF($G22=H$4&amp;"-"&amp;H$5,IF(COUNTIF($G$6:$G22,"="&amp;$G22)&gt;5,"",$F22),"")</f>
        <v/>
      </c>
      <c r="I22" s="32" t="str">
        <f>IF($G22=I$4&amp;"-"&amp;I$5,IF(COUNTIF($G$6:$G22,"="&amp;$G22)&gt;5,"",$F22),"")</f>
        <v/>
      </c>
      <c r="J22" s="31" t="str">
        <f>IF($G22=J$4&amp;"-"&amp;J$5,IF(COUNTIF($G$6:$G22,"="&amp;$G22)&gt;5,"",$F22),"")</f>
        <v/>
      </c>
      <c r="K22" s="32" t="str">
        <f>IF($G22=K$4&amp;"-"&amp;K$5,IF(COUNTIF($G$6:$G22,"="&amp;$G22)&gt;5,"",$F22),"")</f>
        <v/>
      </c>
      <c r="L22" s="31" t="str">
        <f>IF($G22=L$4&amp;"-"&amp;L$5,IF(COUNTIF($G$6:$G22,"="&amp;$G22)&gt;5,"",$F22),"")</f>
        <v/>
      </c>
      <c r="M22" s="32" t="str">
        <f>IF($G22=M$4&amp;"-"&amp;M$5,IF(COUNTIF($G$6:$G22,"="&amp;$G22)&gt;5,"",$F22),"")</f>
        <v/>
      </c>
      <c r="N22" s="31" t="str">
        <f>IF($G22=N$4&amp;"-"&amp;N$5,IF(COUNTIF($G$6:$G22,"="&amp;$G22)&gt;5,"",$F22),"")</f>
        <v/>
      </c>
      <c r="O22" s="32" t="str">
        <f>IF($G22=O$4&amp;"-"&amp;O$5,IF(COUNTIF($G$6:$G22,"="&amp;$G22)&gt;5,"",$F22),"")</f>
        <v/>
      </c>
      <c r="P22" s="31" t="str">
        <f>IF($G22=P$4&amp;"-"&amp;P$5,IF(COUNTIF($G$6:$G22,"="&amp;$G22)&gt;5,"",$F22),"")</f>
        <v/>
      </c>
      <c r="Q22" s="32" t="str">
        <f>IF($G22=Q$4&amp;"-"&amp;Q$5,IF(COUNTIF($G$6:$G22,"="&amp;$G22)&gt;5,"",$F22),"")</f>
        <v/>
      </c>
      <c r="R22" s="31" t="str">
        <f>IF($G22=R$4&amp;"-"&amp;R$5,IF(COUNTIF($G$6:$G22,"="&amp;$G22)&gt;5,"",$F22),"")</f>
        <v/>
      </c>
      <c r="S22" s="32" t="str">
        <f>IF($G22=S$4&amp;"-"&amp;S$5,IF(COUNTIF($G$6:$G22,"="&amp;$G22)&gt;5,"",$F22),"")</f>
        <v/>
      </c>
      <c r="T22" s="31" t="str">
        <f>IF($G22=T$4&amp;"-"&amp;T$5,IF(COUNTIF($G$6:$G22,"="&amp;$G22)&gt;5,"",$F22),"")</f>
        <v/>
      </c>
      <c r="U22" s="32" t="str">
        <f>IF($G22=U$4&amp;"-"&amp;U$5,IF(COUNTIF($G$6:$G22,"="&amp;$G22)&gt;5,"",$F22),"")</f>
        <v/>
      </c>
      <c r="V22" s="31" t="str">
        <f>IF($G22=V$4&amp;"-"&amp;V$5,IF(COUNTIF($G$6:$G22,"="&amp;$G22)&gt;5,"",$F22),"")</f>
        <v/>
      </c>
      <c r="W22" s="30" t="str">
        <f>IF($G22=W$4&amp;"-"&amp;W$5,IF(COUNTIF($G$6:$G22,"="&amp;$G22)&gt;5,"",$F22),"")</f>
        <v/>
      </c>
      <c r="X22" s="128">
        <f>IF($G22=X$4&amp;"-"&amp;X$5,IF(COUNTIF($G$6:$G22,"="&amp;$G22)&gt;1000,"",MAX(X$6:X21)+1),"")</f>
        <v>6</v>
      </c>
      <c r="Y22" s="138" t="str">
        <f>IF($G22=Y$4&amp;"-"&amp;Y$5,IF(COUNTIF($G$6:$G22,"="&amp;$G22)&gt;1000,"",MAX(Y$6:Y21)+1),"")</f>
        <v/>
      </c>
      <c r="Z22" s="128" t="str">
        <f>IF($G22=Z$4&amp;"-"&amp;Z$5,IF(COUNTIF($G$6:$G22,"="&amp;$G22)&gt;1000,"",MAX(Z$6:Z21)+1),"")</f>
        <v/>
      </c>
      <c r="AA22" s="138" t="str">
        <f>IF($G22=AA$4&amp;"-"&amp;AA$5,IF(COUNTIF($G$6:$G22,"="&amp;$G22)&gt;1000,"",MAX(AA$6:AA21)+1),"")</f>
        <v/>
      </c>
      <c r="AB22" s="128" t="str">
        <f>IF($G22=AB$4&amp;"-"&amp;AB$5,IF(COUNTIF($G$6:$G22,"="&amp;$G22)&gt;1000,"",MAX(AB$6:AB21)+1),"")</f>
        <v/>
      </c>
      <c r="AC22" s="138" t="str">
        <f>IF($G22=AC$4&amp;"-"&amp;AC$5,IF(COUNTIF($G$6:$G22,"="&amp;$G22)&gt;1000,"",MAX(AC$6:AC21)+1),"")</f>
        <v/>
      </c>
      <c r="AD22" s="128" t="str">
        <f>IF($G22=AD$4&amp;"-"&amp;AD$5,IF(COUNTIF($G$6:$G22,"="&amp;$G22)&gt;1000,"",MAX(AD$6:AD21)+1),"")</f>
        <v/>
      </c>
      <c r="AE22" s="138" t="str">
        <f>IF($G22=AE$4&amp;"-"&amp;AE$5,IF(COUNTIF($G$6:$G22,"="&amp;$G22)&gt;1000,"",MAX(AE$6:AE21)+1),"")</f>
        <v/>
      </c>
      <c r="AF22" s="128" t="str">
        <f>IF($G22=AF$4&amp;"-"&amp;AF$5,IF(COUNTIF($G$6:$G22,"="&amp;$G22)&gt;1000,"",MAX(AF$6:AF21)+1),"")</f>
        <v/>
      </c>
      <c r="AG22" s="138" t="str">
        <f>IF($G22=AG$4&amp;"-"&amp;AG$5,IF(COUNTIF($G$6:$G22,"="&amp;$G22)&gt;1000,"",MAX(AG$6:AG21)+1),"")</f>
        <v/>
      </c>
      <c r="AH22" s="128" t="str">
        <f>IF($G22=AH$4&amp;"-"&amp;AH$5,IF(COUNTIF($G$6:$G22,"="&amp;$G22)&gt;1000,"",MAX(AH$6:AH21)+1),"")</f>
        <v/>
      </c>
      <c r="AI22" s="138" t="str">
        <f>IF($G22=AI$4&amp;"-"&amp;AI$5,IF(COUNTIF($G$6:$G22,"="&amp;$G22)&gt;1000,"",MAX(AI$6:AI21)+1),"")</f>
        <v/>
      </c>
      <c r="AJ22" s="128" t="str">
        <f>IF($G22=AJ$4&amp;"-"&amp;AJ$5,IF(COUNTIF($G$6:$G22,"="&amp;$G22)&gt;1000,"",MAX(AJ$6:AJ21)+1),"")</f>
        <v/>
      </c>
      <c r="AK22" s="138" t="str">
        <f>IF($G22=AK$4&amp;"-"&amp;AK$5,IF(COUNTIF($G$6:$G22,"="&amp;$G22)&gt;1000,"",MAX(AK$6:AK21)+1),"")</f>
        <v/>
      </c>
      <c r="AL22" s="128" t="str">
        <f>IF($G22=AL$4&amp;"-"&amp;AL$5,IF(COUNTIF($G$6:$G22,"="&amp;$G22)&gt;1000,"",MAX(AL$6:AL21)+1),"")</f>
        <v/>
      </c>
      <c r="AM22" s="144" t="str">
        <f>IF($G22=AM$4&amp;"-"&amp;AM$5,IF(COUNTIF($G$6:$G22,"="&amp;$G22)&gt;1000,"",MAX(AM$6:AM21)+1),"")</f>
        <v/>
      </c>
    </row>
    <row r="23" spans="1:39">
      <c r="A23" s="23">
        <v>18</v>
      </c>
      <c r="B23" s="123" t="str">
        <f>VLOOKUP(A23,Times_2023!B20:C450,2,FALSE)</f>
        <v>0:17:43</v>
      </c>
      <c r="C23" s="1" t="str">
        <f t="shared" si="5"/>
        <v>Paul Shearer</v>
      </c>
      <c r="D23" s="2" t="str">
        <f t="shared" si="2"/>
        <v>CAC</v>
      </c>
      <c r="E23" s="2" t="str">
        <f t="shared" si="3"/>
        <v>M</v>
      </c>
      <c r="F23" s="2">
        <f>COUNTIF(E$6:E23,E23)</f>
        <v>18</v>
      </c>
      <c r="G23" s="26" t="str">
        <f t="shared" si="4"/>
        <v>CAC-M</v>
      </c>
      <c r="H23" s="29" t="str">
        <f>IF($G23=H$4&amp;"-"&amp;H$5,IF(COUNTIF($G$6:$G23,"="&amp;$G23)&gt;5,"",$F23),"")</f>
        <v/>
      </c>
      <c r="I23" s="32" t="str">
        <f>IF($G23=I$4&amp;"-"&amp;I$5,IF(COUNTIF($G$6:$G23,"="&amp;$G23)&gt;5,"",$F23),"")</f>
        <v/>
      </c>
      <c r="J23" s="31" t="str">
        <f>IF($G23=J$4&amp;"-"&amp;J$5,IF(COUNTIF($G$6:$G23,"="&amp;$G23)&gt;5,"",$F23),"")</f>
        <v/>
      </c>
      <c r="K23" s="32" t="str">
        <f>IF($G23=K$4&amp;"-"&amp;K$5,IF(COUNTIF($G$6:$G23,"="&amp;$G23)&gt;5,"",$F23),"")</f>
        <v/>
      </c>
      <c r="L23" s="31" t="str">
        <f>IF($G23=L$4&amp;"-"&amp;L$5,IF(COUNTIF($G$6:$G23,"="&amp;$G23)&gt;5,"",$F23),"")</f>
        <v/>
      </c>
      <c r="M23" s="32" t="str">
        <f>IF($G23=M$4&amp;"-"&amp;M$5,IF(COUNTIF($G$6:$G23,"="&amp;$G23)&gt;5,"",$F23),"")</f>
        <v/>
      </c>
      <c r="N23" s="31" t="str">
        <f>IF($G23=N$4&amp;"-"&amp;N$5,IF(COUNTIF($G$6:$G23,"="&amp;$G23)&gt;5,"",$F23),"")</f>
        <v/>
      </c>
      <c r="O23" s="32" t="str">
        <f>IF($G23=O$4&amp;"-"&amp;O$5,IF(COUNTIF($G$6:$G23,"="&amp;$G23)&gt;5,"",$F23),"")</f>
        <v/>
      </c>
      <c r="P23" s="31" t="str">
        <f>IF($G23=P$4&amp;"-"&amp;P$5,IF(COUNTIF($G$6:$G23,"="&amp;$G23)&gt;5,"",$F23),"")</f>
        <v/>
      </c>
      <c r="Q23" s="32" t="str">
        <f>IF($G23=Q$4&amp;"-"&amp;Q$5,IF(COUNTIF($G$6:$G23,"="&amp;$G23)&gt;5,"",$F23),"")</f>
        <v/>
      </c>
      <c r="R23" s="31" t="str">
        <f>IF($G23=R$4&amp;"-"&amp;R$5,IF(COUNTIF($G$6:$G23,"="&amp;$G23)&gt;5,"",$F23),"")</f>
        <v/>
      </c>
      <c r="S23" s="32" t="str">
        <f>IF($G23=S$4&amp;"-"&amp;S$5,IF(COUNTIF($G$6:$G23,"="&amp;$G23)&gt;5,"",$F23),"")</f>
        <v/>
      </c>
      <c r="T23" s="31" t="str">
        <f>IF($G23=T$4&amp;"-"&amp;T$5,IF(COUNTIF($G$6:$G23,"="&amp;$G23)&gt;5,"",$F23),"")</f>
        <v/>
      </c>
      <c r="U23" s="32" t="str">
        <f>IF($G23=U$4&amp;"-"&amp;U$5,IF(COUNTIF($G$6:$G23,"="&amp;$G23)&gt;5,"",$F23),"")</f>
        <v/>
      </c>
      <c r="V23" s="31" t="str">
        <f>IF($G23=V$4&amp;"-"&amp;V$5,IF(COUNTIF($G$6:$G23,"="&amp;$G23)&gt;5,"",$F23),"")</f>
        <v/>
      </c>
      <c r="W23" s="30" t="str">
        <f>IF($G23=W$4&amp;"-"&amp;W$5,IF(COUNTIF($G$6:$G23,"="&amp;$G23)&gt;5,"",$F23),"")</f>
        <v/>
      </c>
      <c r="X23" s="128">
        <f>IF($G23=X$4&amp;"-"&amp;X$5,IF(COUNTIF($G$6:$G23,"="&amp;$G23)&gt;1000,"",MAX(X$6:X22)+1),"")</f>
        <v>7</v>
      </c>
      <c r="Y23" s="138" t="str">
        <f>IF($G23=Y$4&amp;"-"&amp;Y$5,IF(COUNTIF($G$6:$G23,"="&amp;$G23)&gt;1000,"",MAX(Y$6:Y22)+1),"")</f>
        <v/>
      </c>
      <c r="Z23" s="128" t="str">
        <f>IF($G23=Z$4&amp;"-"&amp;Z$5,IF(COUNTIF($G$6:$G23,"="&amp;$G23)&gt;1000,"",MAX(Z$6:Z22)+1),"")</f>
        <v/>
      </c>
      <c r="AA23" s="138" t="str">
        <f>IF($G23=AA$4&amp;"-"&amp;AA$5,IF(COUNTIF($G$6:$G23,"="&amp;$G23)&gt;1000,"",MAX(AA$6:AA22)+1),"")</f>
        <v/>
      </c>
      <c r="AB23" s="128" t="str">
        <f>IF($G23=AB$4&amp;"-"&amp;AB$5,IF(COUNTIF($G$6:$G23,"="&amp;$G23)&gt;1000,"",MAX(AB$6:AB22)+1),"")</f>
        <v/>
      </c>
      <c r="AC23" s="138" t="str">
        <f>IF($G23=AC$4&amp;"-"&amp;AC$5,IF(COUNTIF($G$6:$G23,"="&amp;$G23)&gt;1000,"",MAX(AC$6:AC22)+1),"")</f>
        <v/>
      </c>
      <c r="AD23" s="128" t="str">
        <f>IF($G23=AD$4&amp;"-"&amp;AD$5,IF(COUNTIF($G$6:$G23,"="&amp;$G23)&gt;1000,"",MAX(AD$6:AD22)+1),"")</f>
        <v/>
      </c>
      <c r="AE23" s="138" t="str">
        <f>IF($G23=AE$4&amp;"-"&amp;AE$5,IF(COUNTIF($G$6:$G23,"="&amp;$G23)&gt;1000,"",MAX(AE$6:AE22)+1),"")</f>
        <v/>
      </c>
      <c r="AF23" s="128" t="str">
        <f>IF($G23=AF$4&amp;"-"&amp;AF$5,IF(COUNTIF($G$6:$G23,"="&amp;$G23)&gt;1000,"",MAX(AF$6:AF22)+1),"")</f>
        <v/>
      </c>
      <c r="AG23" s="138" t="str">
        <f>IF($G23=AG$4&amp;"-"&amp;AG$5,IF(COUNTIF($G$6:$G23,"="&amp;$G23)&gt;1000,"",MAX(AG$6:AG22)+1),"")</f>
        <v/>
      </c>
      <c r="AH23" s="128" t="str">
        <f>IF($G23=AH$4&amp;"-"&amp;AH$5,IF(COUNTIF($G$6:$G23,"="&amp;$G23)&gt;1000,"",MAX(AH$6:AH22)+1),"")</f>
        <v/>
      </c>
      <c r="AI23" s="138" t="str">
        <f>IF($G23=AI$4&amp;"-"&amp;AI$5,IF(COUNTIF($G$6:$G23,"="&amp;$G23)&gt;1000,"",MAX(AI$6:AI22)+1),"")</f>
        <v/>
      </c>
      <c r="AJ23" s="128" t="str">
        <f>IF($G23=AJ$4&amp;"-"&amp;AJ$5,IF(COUNTIF($G$6:$G23,"="&amp;$G23)&gt;1000,"",MAX(AJ$6:AJ22)+1),"")</f>
        <v/>
      </c>
      <c r="AK23" s="138" t="str">
        <f>IF($G23=AK$4&amp;"-"&amp;AK$5,IF(COUNTIF($G$6:$G23,"="&amp;$G23)&gt;1000,"",MAX(AK$6:AK22)+1),"")</f>
        <v/>
      </c>
      <c r="AL23" s="128" t="str">
        <f>IF($G23=AL$4&amp;"-"&amp;AL$5,IF(COUNTIF($G$6:$G23,"="&amp;$G23)&gt;1000,"",MAX(AL$6:AL22)+1),"")</f>
        <v/>
      </c>
      <c r="AM23" s="144" t="str">
        <f>IF($G23=AM$4&amp;"-"&amp;AM$5,IF(COUNTIF($G$6:$G23,"="&amp;$G23)&gt;1000,"",MAX(AM$6:AM22)+1),"")</f>
        <v/>
      </c>
    </row>
    <row r="24" spans="1:39">
      <c r="A24" s="24">
        <v>19</v>
      </c>
      <c r="B24" s="123" t="str">
        <f>VLOOKUP(A24,Times_2023!B21:C451,2,FALSE)</f>
        <v>0:17:45</v>
      </c>
      <c r="C24" s="1" t="str">
        <f t="shared" si="5"/>
        <v>Tim O'Neil</v>
      </c>
      <c r="D24" s="2" t="str">
        <f t="shared" si="2"/>
        <v>HI</v>
      </c>
      <c r="E24" s="2" t="str">
        <f t="shared" si="3"/>
        <v>M</v>
      </c>
      <c r="F24" s="2">
        <f>COUNTIF(E$6:E24,E24)</f>
        <v>19</v>
      </c>
      <c r="G24" s="26" t="str">
        <f t="shared" si="4"/>
        <v>HI-M</v>
      </c>
      <c r="H24" s="29" t="str">
        <f>IF($G24=H$4&amp;"-"&amp;H$5,IF(COUNTIF($G$6:$G24,"="&amp;$G24)&gt;5,"",$F24),"")</f>
        <v/>
      </c>
      <c r="I24" s="32" t="str">
        <f>IF($G24=I$4&amp;"-"&amp;I$5,IF(COUNTIF($G$6:$G24,"="&amp;$G24)&gt;5,"",$F24),"")</f>
        <v/>
      </c>
      <c r="J24" s="31" t="str">
        <f>IF($G24=J$4&amp;"-"&amp;J$5,IF(COUNTIF($G$6:$G24,"="&amp;$G24)&gt;5,"",$F24),"")</f>
        <v/>
      </c>
      <c r="K24" s="32" t="str">
        <f>IF($G24=K$4&amp;"-"&amp;K$5,IF(COUNTIF($G$6:$G24,"="&amp;$G24)&gt;5,"",$F24),"")</f>
        <v/>
      </c>
      <c r="L24" s="31" t="str">
        <f>IF($G24=L$4&amp;"-"&amp;L$5,IF(COUNTIF($G$6:$G24,"="&amp;$G24)&gt;5,"",$F24),"")</f>
        <v/>
      </c>
      <c r="M24" s="32" t="str">
        <f>IF($G24=M$4&amp;"-"&amp;M$5,IF(COUNTIF($G$6:$G24,"="&amp;$G24)&gt;5,"",$F24),"")</f>
        <v/>
      </c>
      <c r="N24" s="31">
        <f>IF($G24=N$4&amp;"-"&amp;N$5,IF(COUNTIF($G$6:$G24,"="&amp;$G24)&gt;5,"",$F24),"")</f>
        <v>19</v>
      </c>
      <c r="O24" s="32" t="str">
        <f>IF($G24=O$4&amp;"-"&amp;O$5,IF(COUNTIF($G$6:$G24,"="&amp;$G24)&gt;5,"",$F24),"")</f>
        <v/>
      </c>
      <c r="P24" s="31" t="str">
        <f>IF($G24=P$4&amp;"-"&amp;P$5,IF(COUNTIF($G$6:$G24,"="&amp;$G24)&gt;5,"",$F24),"")</f>
        <v/>
      </c>
      <c r="Q24" s="32" t="str">
        <f>IF($G24=Q$4&amp;"-"&amp;Q$5,IF(COUNTIF($G$6:$G24,"="&amp;$G24)&gt;5,"",$F24),"")</f>
        <v/>
      </c>
      <c r="R24" s="31" t="str">
        <f>IF($G24=R$4&amp;"-"&amp;R$5,IF(COUNTIF($G$6:$G24,"="&amp;$G24)&gt;5,"",$F24),"")</f>
        <v/>
      </c>
      <c r="S24" s="32" t="str">
        <f>IF($G24=S$4&amp;"-"&amp;S$5,IF(COUNTIF($G$6:$G24,"="&amp;$G24)&gt;5,"",$F24),"")</f>
        <v/>
      </c>
      <c r="T24" s="31" t="str">
        <f>IF($G24=T$4&amp;"-"&amp;T$5,IF(COUNTIF($G$6:$G24,"="&amp;$G24)&gt;5,"",$F24),"")</f>
        <v/>
      </c>
      <c r="U24" s="32" t="str">
        <f>IF($G24=U$4&amp;"-"&amp;U$5,IF(COUNTIF($G$6:$G24,"="&amp;$G24)&gt;5,"",$F24),"")</f>
        <v/>
      </c>
      <c r="V24" s="31" t="str">
        <f>IF($G24=V$4&amp;"-"&amp;V$5,IF(COUNTIF($G$6:$G24,"="&amp;$G24)&gt;5,"",$F24),"")</f>
        <v/>
      </c>
      <c r="W24" s="30" t="str">
        <f>IF($G24=W$4&amp;"-"&amp;W$5,IF(COUNTIF($G$6:$G24,"="&amp;$G24)&gt;5,"",$F24),"")</f>
        <v/>
      </c>
      <c r="X24" s="128" t="str">
        <f>IF($G24=X$4&amp;"-"&amp;X$5,IF(COUNTIF($G$6:$G24,"="&amp;$G24)&gt;1000,"",MAX(X$6:X23)+1),"")</f>
        <v/>
      </c>
      <c r="Y24" s="138" t="str">
        <f>IF($G24=Y$4&amp;"-"&amp;Y$5,IF(COUNTIF($G$6:$G24,"="&amp;$G24)&gt;1000,"",MAX(Y$6:Y23)+1),"")</f>
        <v/>
      </c>
      <c r="Z24" s="128" t="str">
        <f>IF($G24=Z$4&amp;"-"&amp;Z$5,IF(COUNTIF($G$6:$G24,"="&amp;$G24)&gt;1000,"",MAX(Z$6:Z23)+1),"")</f>
        <v/>
      </c>
      <c r="AA24" s="138" t="str">
        <f>IF($G24=AA$4&amp;"-"&amp;AA$5,IF(COUNTIF($G$6:$G24,"="&amp;$G24)&gt;1000,"",MAX(AA$6:AA23)+1),"")</f>
        <v/>
      </c>
      <c r="AB24" s="128" t="str">
        <f>IF($G24=AB$4&amp;"-"&amp;AB$5,IF(COUNTIF($G$6:$G24,"="&amp;$G24)&gt;1000,"",MAX(AB$6:AB23)+1),"")</f>
        <v/>
      </c>
      <c r="AC24" s="138" t="str">
        <f>IF($G24=AC$4&amp;"-"&amp;AC$5,IF(COUNTIF($G$6:$G24,"="&amp;$G24)&gt;1000,"",MAX(AC$6:AC23)+1),"")</f>
        <v/>
      </c>
      <c r="AD24" s="128">
        <f>IF($G24=AD$4&amp;"-"&amp;AD$5,IF(COUNTIF($G$6:$G24,"="&amp;$G24)&gt;1000,"",MAX(AD$6:AD23)+1),"")</f>
        <v>2</v>
      </c>
      <c r="AE24" s="138" t="str">
        <f>IF($G24=AE$4&amp;"-"&amp;AE$5,IF(COUNTIF($G$6:$G24,"="&amp;$G24)&gt;1000,"",MAX(AE$6:AE23)+1),"")</f>
        <v/>
      </c>
      <c r="AF24" s="128" t="str">
        <f>IF($G24=AF$4&amp;"-"&amp;AF$5,IF(COUNTIF($G$6:$G24,"="&amp;$G24)&gt;1000,"",MAX(AF$6:AF23)+1),"")</f>
        <v/>
      </c>
      <c r="AG24" s="138" t="str">
        <f>IF($G24=AG$4&amp;"-"&amp;AG$5,IF(COUNTIF($G$6:$G24,"="&amp;$G24)&gt;1000,"",MAX(AG$6:AG23)+1),"")</f>
        <v/>
      </c>
      <c r="AH24" s="128" t="str">
        <f>IF($G24=AH$4&amp;"-"&amp;AH$5,IF(COUNTIF($G$6:$G24,"="&amp;$G24)&gt;1000,"",MAX(AH$6:AH23)+1),"")</f>
        <v/>
      </c>
      <c r="AI24" s="138" t="str">
        <f>IF($G24=AI$4&amp;"-"&amp;AI$5,IF(COUNTIF($G$6:$G24,"="&amp;$G24)&gt;1000,"",MAX(AI$6:AI23)+1),"")</f>
        <v/>
      </c>
      <c r="AJ24" s="128" t="str">
        <f>IF($G24=AJ$4&amp;"-"&amp;AJ$5,IF(COUNTIF($G$6:$G24,"="&amp;$G24)&gt;1000,"",MAX(AJ$6:AJ23)+1),"")</f>
        <v/>
      </c>
      <c r="AK24" s="138" t="str">
        <f>IF($G24=AK$4&amp;"-"&amp;AK$5,IF(COUNTIF($G$6:$G24,"="&amp;$G24)&gt;1000,"",MAX(AK$6:AK23)+1),"")</f>
        <v/>
      </c>
      <c r="AL24" s="128" t="str">
        <f>IF($G24=AL$4&amp;"-"&amp;AL$5,IF(COUNTIF($G$6:$G24,"="&amp;$G24)&gt;1000,"",MAX(AL$6:AL23)+1),"")</f>
        <v/>
      </c>
      <c r="AM24" s="144" t="str">
        <f>IF($G24=AM$4&amp;"-"&amp;AM$5,IF(COUNTIF($G$6:$G24,"="&amp;$G24)&gt;1000,"",MAX(AM$6:AM23)+1),"")</f>
        <v/>
      </c>
    </row>
    <row r="25" spans="1:39">
      <c r="A25" s="23">
        <v>20</v>
      </c>
      <c r="B25" s="123" t="str">
        <f>VLOOKUP(A25,Times_2023!B22:C452,2,FALSE)</f>
        <v>0:17:48</v>
      </c>
      <c r="C25" s="1" t="str">
        <f t="shared" si="5"/>
        <v>Luke Ashby</v>
      </c>
      <c r="D25" s="2" t="str">
        <f t="shared" si="2"/>
        <v>CTC</v>
      </c>
      <c r="E25" s="2" t="str">
        <f t="shared" si="3"/>
        <v>M</v>
      </c>
      <c r="F25" s="2">
        <f>COUNTIF(E$6:E25,E25)</f>
        <v>20</v>
      </c>
      <c r="G25" s="26" t="str">
        <f t="shared" si="4"/>
        <v>CTC-M</v>
      </c>
      <c r="H25" s="29" t="str">
        <f>IF($G25=H$4&amp;"-"&amp;H$5,IF(COUNTIF($G$6:$G25,"="&amp;$G25)&gt;5,"",$F25),"")</f>
        <v/>
      </c>
      <c r="I25" s="32" t="str">
        <f>IF($G25=I$4&amp;"-"&amp;I$5,IF(COUNTIF($G$6:$G25,"="&amp;$G25)&gt;5,"",$F25),"")</f>
        <v/>
      </c>
      <c r="J25" s="31">
        <f>IF($G25=J$4&amp;"-"&amp;J$5,IF(COUNTIF($G$6:$G25,"="&amp;$G25)&gt;5,"",$F25),"")</f>
        <v>20</v>
      </c>
      <c r="K25" s="32" t="str">
        <f>IF($G25=K$4&amp;"-"&amp;K$5,IF(COUNTIF($G$6:$G25,"="&amp;$G25)&gt;5,"",$F25),"")</f>
        <v/>
      </c>
      <c r="L25" s="31" t="str">
        <f>IF($G25=L$4&amp;"-"&amp;L$5,IF(COUNTIF($G$6:$G25,"="&amp;$G25)&gt;5,"",$F25),"")</f>
        <v/>
      </c>
      <c r="M25" s="32" t="str">
        <f>IF($G25=M$4&amp;"-"&amp;M$5,IF(COUNTIF($G$6:$G25,"="&amp;$G25)&gt;5,"",$F25),"")</f>
        <v/>
      </c>
      <c r="N25" s="31" t="str">
        <f>IF($G25=N$4&amp;"-"&amp;N$5,IF(COUNTIF($G$6:$G25,"="&amp;$G25)&gt;5,"",$F25),"")</f>
        <v/>
      </c>
      <c r="O25" s="32" t="str">
        <f>IF($G25=O$4&amp;"-"&amp;O$5,IF(COUNTIF($G$6:$G25,"="&amp;$G25)&gt;5,"",$F25),"")</f>
        <v/>
      </c>
      <c r="P25" s="31" t="str">
        <f>IF($G25=P$4&amp;"-"&amp;P$5,IF(COUNTIF($G$6:$G25,"="&amp;$G25)&gt;5,"",$F25),"")</f>
        <v/>
      </c>
      <c r="Q25" s="32" t="str">
        <f>IF($G25=Q$4&amp;"-"&amp;Q$5,IF(COUNTIF($G$6:$G25,"="&amp;$G25)&gt;5,"",$F25),"")</f>
        <v/>
      </c>
      <c r="R25" s="31" t="str">
        <f>IF($G25=R$4&amp;"-"&amp;R$5,IF(COUNTIF($G$6:$G25,"="&amp;$G25)&gt;5,"",$F25),"")</f>
        <v/>
      </c>
      <c r="S25" s="32" t="str">
        <f>IF($G25=S$4&amp;"-"&amp;S$5,IF(COUNTIF($G$6:$G25,"="&amp;$G25)&gt;5,"",$F25),"")</f>
        <v/>
      </c>
      <c r="T25" s="31" t="str">
        <f>IF($G25=T$4&amp;"-"&amp;T$5,IF(COUNTIF($G$6:$G25,"="&amp;$G25)&gt;5,"",$F25),"")</f>
        <v/>
      </c>
      <c r="U25" s="32" t="str">
        <f>IF($G25=U$4&amp;"-"&amp;U$5,IF(COUNTIF($G$6:$G25,"="&amp;$G25)&gt;5,"",$F25),"")</f>
        <v/>
      </c>
      <c r="V25" s="31" t="str">
        <f>IF($G25=V$4&amp;"-"&amp;V$5,IF(COUNTIF($G$6:$G25,"="&amp;$G25)&gt;5,"",$F25),"")</f>
        <v/>
      </c>
      <c r="W25" s="30" t="str">
        <f>IF($G25=W$4&amp;"-"&amp;W$5,IF(COUNTIF($G$6:$G25,"="&amp;$G25)&gt;5,"",$F25),"")</f>
        <v/>
      </c>
      <c r="X25" s="128" t="str">
        <f>IF($G25=X$4&amp;"-"&amp;X$5,IF(COUNTIF($G$6:$G25,"="&amp;$G25)&gt;1000,"",MAX(X$6:X24)+1),"")</f>
        <v/>
      </c>
      <c r="Y25" s="138" t="str">
        <f>IF($G25=Y$4&amp;"-"&amp;Y$5,IF(COUNTIF($G$6:$G25,"="&amp;$G25)&gt;1000,"",MAX(Y$6:Y24)+1),"")</f>
        <v/>
      </c>
      <c r="Z25" s="128">
        <f>IF($G25=Z$4&amp;"-"&amp;Z$5,IF(COUNTIF($G$6:$G25,"="&amp;$G25)&gt;1000,"",MAX(Z$6:Z24)+1),"")</f>
        <v>3</v>
      </c>
      <c r="AA25" s="138" t="str">
        <f>IF($G25=AA$4&amp;"-"&amp;AA$5,IF(COUNTIF($G$6:$G25,"="&amp;$G25)&gt;1000,"",MAX(AA$6:AA24)+1),"")</f>
        <v/>
      </c>
      <c r="AB25" s="128" t="str">
        <f>IF($G25=AB$4&amp;"-"&amp;AB$5,IF(COUNTIF($G$6:$G25,"="&amp;$G25)&gt;1000,"",MAX(AB$6:AB24)+1),"")</f>
        <v/>
      </c>
      <c r="AC25" s="138" t="str">
        <f>IF($G25=AC$4&amp;"-"&amp;AC$5,IF(COUNTIF($G$6:$G25,"="&amp;$G25)&gt;1000,"",MAX(AC$6:AC24)+1),"")</f>
        <v/>
      </c>
      <c r="AD25" s="128" t="str">
        <f>IF($G25=AD$4&amp;"-"&amp;AD$5,IF(COUNTIF($G$6:$G25,"="&amp;$G25)&gt;1000,"",MAX(AD$6:AD24)+1),"")</f>
        <v/>
      </c>
      <c r="AE25" s="138" t="str">
        <f>IF($G25=AE$4&amp;"-"&amp;AE$5,IF(COUNTIF($G$6:$G25,"="&amp;$G25)&gt;1000,"",MAX(AE$6:AE24)+1),"")</f>
        <v/>
      </c>
      <c r="AF25" s="128" t="str">
        <f>IF($G25=AF$4&amp;"-"&amp;AF$5,IF(COUNTIF($G$6:$G25,"="&amp;$G25)&gt;1000,"",MAX(AF$6:AF24)+1),"")</f>
        <v/>
      </c>
      <c r="AG25" s="138" t="str">
        <f>IF($G25=AG$4&amp;"-"&amp;AG$5,IF(COUNTIF($G$6:$G25,"="&amp;$G25)&gt;1000,"",MAX(AG$6:AG24)+1),"")</f>
        <v/>
      </c>
      <c r="AH25" s="128" t="str">
        <f>IF($G25=AH$4&amp;"-"&amp;AH$5,IF(COUNTIF($G$6:$G25,"="&amp;$G25)&gt;1000,"",MAX(AH$6:AH24)+1),"")</f>
        <v/>
      </c>
      <c r="AI25" s="138" t="str">
        <f>IF($G25=AI$4&amp;"-"&amp;AI$5,IF(COUNTIF($G$6:$G25,"="&amp;$G25)&gt;1000,"",MAX(AI$6:AI24)+1),"")</f>
        <v/>
      </c>
      <c r="AJ25" s="128" t="str">
        <f>IF($G25=AJ$4&amp;"-"&amp;AJ$5,IF(COUNTIF($G$6:$G25,"="&amp;$G25)&gt;1000,"",MAX(AJ$6:AJ24)+1),"")</f>
        <v/>
      </c>
      <c r="AK25" s="138" t="str">
        <f>IF($G25=AK$4&amp;"-"&amp;AK$5,IF(COUNTIF($G$6:$G25,"="&amp;$G25)&gt;1000,"",MAX(AK$6:AK24)+1),"")</f>
        <v/>
      </c>
      <c r="AL25" s="128" t="str">
        <f>IF($G25=AL$4&amp;"-"&amp;AL$5,IF(COUNTIF($G$6:$G25,"="&amp;$G25)&gt;1000,"",MAX(AL$6:AL24)+1),"")</f>
        <v/>
      </c>
      <c r="AM25" s="144" t="str">
        <f>IF($G25=AM$4&amp;"-"&amp;AM$5,IF(COUNTIF($G$6:$G25,"="&amp;$G25)&gt;1000,"",MAX(AM$6:AM24)+1),"")</f>
        <v/>
      </c>
    </row>
    <row r="26" spans="1:39">
      <c r="A26" s="24">
        <v>21</v>
      </c>
      <c r="B26" s="123" t="str">
        <f>VLOOKUP(A26,Times_2023!B23:C453,2,FALSE)</f>
        <v>0:17:51</v>
      </c>
      <c r="C26" s="1" t="str">
        <f t="shared" si="5"/>
        <v>Paul Brear Clarkson</v>
      </c>
      <c r="D26" s="2" t="str">
        <f t="shared" si="2"/>
        <v>ELY</v>
      </c>
      <c r="E26" s="2" t="str">
        <f t="shared" si="3"/>
        <v>M</v>
      </c>
      <c r="F26" s="2">
        <f>COUNTIF(E$6:E26,E26)</f>
        <v>21</v>
      </c>
      <c r="G26" s="26" t="str">
        <f t="shared" si="4"/>
        <v>ELY-M</v>
      </c>
      <c r="H26" s="29" t="str">
        <f>IF($G26=H$4&amp;"-"&amp;H$5,IF(COUNTIF($G$6:$G26,"="&amp;$G26)&gt;5,"",$F26),"")</f>
        <v/>
      </c>
      <c r="I26" s="32" t="str">
        <f>IF($G26=I$4&amp;"-"&amp;I$5,IF(COUNTIF($G$6:$G26,"="&amp;$G26)&gt;5,"",$F26),"")</f>
        <v/>
      </c>
      <c r="J26" s="31" t="str">
        <f>IF($G26=J$4&amp;"-"&amp;J$5,IF(COUNTIF($G$6:$G26,"="&amp;$G26)&gt;5,"",$F26),"")</f>
        <v/>
      </c>
      <c r="K26" s="32" t="str">
        <f>IF($G26=K$4&amp;"-"&amp;K$5,IF(COUNTIF($G$6:$G26,"="&amp;$G26)&gt;5,"",$F26),"")</f>
        <v/>
      </c>
      <c r="L26" s="31">
        <f>IF($G26=L$4&amp;"-"&amp;L$5,IF(COUNTIF($G$6:$G26,"="&amp;$G26)&gt;5,"",$F26),"")</f>
        <v>21</v>
      </c>
      <c r="M26" s="32" t="str">
        <f>IF($G26=M$4&amp;"-"&amp;M$5,IF(COUNTIF($G$6:$G26,"="&amp;$G26)&gt;5,"",$F26),"")</f>
        <v/>
      </c>
      <c r="N26" s="31" t="str">
        <f>IF($G26=N$4&amp;"-"&amp;N$5,IF(COUNTIF($G$6:$G26,"="&amp;$G26)&gt;5,"",$F26),"")</f>
        <v/>
      </c>
      <c r="O26" s="32" t="str">
        <f>IF($G26=O$4&amp;"-"&amp;O$5,IF(COUNTIF($G$6:$G26,"="&amp;$G26)&gt;5,"",$F26),"")</f>
        <v/>
      </c>
      <c r="P26" s="31" t="str">
        <f>IF($G26=P$4&amp;"-"&amp;P$5,IF(COUNTIF($G$6:$G26,"="&amp;$G26)&gt;5,"",$F26),"")</f>
        <v/>
      </c>
      <c r="Q26" s="32" t="str">
        <f>IF($G26=Q$4&amp;"-"&amp;Q$5,IF(COUNTIF($G$6:$G26,"="&amp;$G26)&gt;5,"",$F26),"")</f>
        <v/>
      </c>
      <c r="R26" s="31" t="str">
        <f>IF($G26=R$4&amp;"-"&amp;R$5,IF(COUNTIF($G$6:$G26,"="&amp;$G26)&gt;5,"",$F26),"")</f>
        <v/>
      </c>
      <c r="S26" s="32" t="str">
        <f>IF($G26=S$4&amp;"-"&amp;S$5,IF(COUNTIF($G$6:$G26,"="&amp;$G26)&gt;5,"",$F26),"")</f>
        <v/>
      </c>
      <c r="T26" s="31" t="str">
        <f>IF($G26=T$4&amp;"-"&amp;T$5,IF(COUNTIF($G$6:$G26,"="&amp;$G26)&gt;5,"",$F26),"")</f>
        <v/>
      </c>
      <c r="U26" s="32" t="str">
        <f>IF($G26=U$4&amp;"-"&amp;U$5,IF(COUNTIF($G$6:$G26,"="&amp;$G26)&gt;5,"",$F26),"")</f>
        <v/>
      </c>
      <c r="V26" s="31" t="str">
        <f>IF($G26=V$4&amp;"-"&amp;V$5,IF(COUNTIF($G$6:$G26,"="&amp;$G26)&gt;5,"",$F26),"")</f>
        <v/>
      </c>
      <c r="W26" s="30" t="str">
        <f>IF($G26=W$4&amp;"-"&amp;W$5,IF(COUNTIF($G$6:$G26,"="&amp;$G26)&gt;5,"",$F26),"")</f>
        <v/>
      </c>
      <c r="X26" s="128" t="str">
        <f>IF($G26=X$4&amp;"-"&amp;X$5,IF(COUNTIF($G$6:$G26,"="&amp;$G26)&gt;1000,"",MAX(X$6:X25)+1),"")</f>
        <v/>
      </c>
      <c r="Y26" s="138" t="str">
        <f>IF($G26=Y$4&amp;"-"&amp;Y$5,IF(COUNTIF($G$6:$G26,"="&amp;$G26)&gt;1000,"",MAX(Y$6:Y25)+1),"")</f>
        <v/>
      </c>
      <c r="Z26" s="128" t="str">
        <f>IF($G26=Z$4&amp;"-"&amp;Z$5,IF(COUNTIF($G$6:$G26,"="&amp;$G26)&gt;1000,"",MAX(Z$6:Z25)+1),"")</f>
        <v/>
      </c>
      <c r="AA26" s="138" t="str">
        <f>IF($G26=AA$4&amp;"-"&amp;AA$5,IF(COUNTIF($G$6:$G26,"="&amp;$G26)&gt;1000,"",MAX(AA$6:AA25)+1),"")</f>
        <v/>
      </c>
      <c r="AB26" s="128">
        <f>IF($G26=AB$4&amp;"-"&amp;AB$5,IF(COUNTIF($G$6:$G26,"="&amp;$G26)&gt;1000,"",MAX(AB$6:AB25)+1),"")</f>
        <v>1</v>
      </c>
      <c r="AC26" s="138" t="str">
        <f>IF($G26=AC$4&amp;"-"&amp;AC$5,IF(COUNTIF($G$6:$G26,"="&amp;$G26)&gt;1000,"",MAX(AC$6:AC25)+1),"")</f>
        <v/>
      </c>
      <c r="AD26" s="128" t="str">
        <f>IF($G26=AD$4&amp;"-"&amp;AD$5,IF(COUNTIF($G$6:$G26,"="&amp;$G26)&gt;1000,"",MAX(AD$6:AD25)+1),"")</f>
        <v/>
      </c>
      <c r="AE26" s="138" t="str">
        <f>IF($G26=AE$4&amp;"-"&amp;AE$5,IF(COUNTIF($G$6:$G26,"="&amp;$G26)&gt;1000,"",MAX(AE$6:AE25)+1),"")</f>
        <v/>
      </c>
      <c r="AF26" s="128" t="str">
        <f>IF($G26=AF$4&amp;"-"&amp;AF$5,IF(COUNTIF($G$6:$G26,"="&amp;$G26)&gt;1000,"",MAX(AF$6:AF25)+1),"")</f>
        <v/>
      </c>
      <c r="AG26" s="138" t="str">
        <f>IF($G26=AG$4&amp;"-"&amp;AG$5,IF(COUNTIF($G$6:$G26,"="&amp;$G26)&gt;1000,"",MAX(AG$6:AG25)+1),"")</f>
        <v/>
      </c>
      <c r="AH26" s="128" t="str">
        <f>IF($G26=AH$4&amp;"-"&amp;AH$5,IF(COUNTIF($G$6:$G26,"="&amp;$G26)&gt;1000,"",MAX(AH$6:AH25)+1),"")</f>
        <v/>
      </c>
      <c r="AI26" s="138" t="str">
        <f>IF($G26=AI$4&amp;"-"&amp;AI$5,IF(COUNTIF($G$6:$G26,"="&amp;$G26)&gt;1000,"",MAX(AI$6:AI25)+1),"")</f>
        <v/>
      </c>
      <c r="AJ26" s="128" t="str">
        <f>IF($G26=AJ$4&amp;"-"&amp;AJ$5,IF(COUNTIF($G$6:$G26,"="&amp;$G26)&gt;1000,"",MAX(AJ$6:AJ25)+1),"")</f>
        <v/>
      </c>
      <c r="AK26" s="138" t="str">
        <f>IF($G26=AK$4&amp;"-"&amp;AK$5,IF(COUNTIF($G$6:$G26,"="&amp;$G26)&gt;1000,"",MAX(AK$6:AK25)+1),"")</f>
        <v/>
      </c>
      <c r="AL26" s="128" t="str">
        <f>IF($G26=AL$4&amp;"-"&amp;AL$5,IF(COUNTIF($G$6:$G26,"="&amp;$G26)&gt;1000,"",MAX(AL$6:AL25)+1),"")</f>
        <v/>
      </c>
      <c r="AM26" s="144" t="str">
        <f>IF($G26=AM$4&amp;"-"&amp;AM$5,IF(COUNTIF($G$6:$G26,"="&amp;$G26)&gt;1000,"",MAX(AM$6:AM25)+1),"")</f>
        <v/>
      </c>
    </row>
    <row r="27" spans="1:39">
      <c r="A27" s="23">
        <v>22</v>
      </c>
      <c r="B27" s="123" t="str">
        <f>VLOOKUP(A27,Times_2023!B24:C454,2,FALSE)</f>
        <v>0:18:03</v>
      </c>
      <c r="C27" s="1" t="str">
        <f t="shared" si="5"/>
        <v>Tim Jones</v>
      </c>
      <c r="D27" s="2" t="str">
        <f t="shared" si="2"/>
        <v>RR</v>
      </c>
      <c r="E27" s="2" t="str">
        <f t="shared" si="3"/>
        <v>M</v>
      </c>
      <c r="F27" s="2">
        <f>COUNTIF(E$6:E27,E27)</f>
        <v>22</v>
      </c>
      <c r="G27" s="26" t="str">
        <f t="shared" si="4"/>
        <v>RR-M</v>
      </c>
      <c r="H27" s="29" t="str">
        <f>IF($G27=H$4&amp;"-"&amp;H$5,IF(COUNTIF($G$6:$G27,"="&amp;$G27)&gt;5,"",$F27),"")</f>
        <v/>
      </c>
      <c r="I27" s="32" t="str">
        <f>IF($G27=I$4&amp;"-"&amp;I$5,IF(COUNTIF($G$6:$G27,"="&amp;$G27)&gt;5,"",$F27),"")</f>
        <v/>
      </c>
      <c r="J27" s="31" t="str">
        <f>IF($G27=J$4&amp;"-"&amp;J$5,IF(COUNTIF($G$6:$G27,"="&amp;$G27)&gt;5,"",$F27),"")</f>
        <v/>
      </c>
      <c r="K27" s="32" t="str">
        <f>IF($G27=K$4&amp;"-"&amp;K$5,IF(COUNTIF($G$6:$G27,"="&amp;$G27)&gt;5,"",$F27),"")</f>
        <v/>
      </c>
      <c r="L27" s="31" t="str">
        <f>IF($G27=L$4&amp;"-"&amp;L$5,IF(COUNTIF($G$6:$G27,"="&amp;$G27)&gt;5,"",$F27),"")</f>
        <v/>
      </c>
      <c r="M27" s="32" t="str">
        <f>IF($G27=M$4&amp;"-"&amp;M$5,IF(COUNTIF($G$6:$G27,"="&amp;$G27)&gt;5,"",$F27),"")</f>
        <v/>
      </c>
      <c r="N27" s="31" t="str">
        <f>IF($G27=N$4&amp;"-"&amp;N$5,IF(COUNTIF($G$6:$G27,"="&amp;$G27)&gt;5,"",$F27),"")</f>
        <v/>
      </c>
      <c r="O27" s="32" t="str">
        <f>IF($G27=O$4&amp;"-"&amp;O$5,IF(COUNTIF($G$6:$G27,"="&amp;$G27)&gt;5,"",$F27),"")</f>
        <v/>
      </c>
      <c r="P27" s="31" t="str">
        <f>IF($G27=P$4&amp;"-"&amp;P$5,IF(COUNTIF($G$6:$G27,"="&amp;$G27)&gt;5,"",$F27),"")</f>
        <v/>
      </c>
      <c r="Q27" s="32" t="str">
        <f>IF($G27=Q$4&amp;"-"&amp;Q$5,IF(COUNTIF($G$6:$G27,"="&amp;$G27)&gt;5,"",$F27),"")</f>
        <v/>
      </c>
      <c r="R27" s="31" t="str">
        <f>IF($G27=R$4&amp;"-"&amp;R$5,IF(COUNTIF($G$6:$G27,"="&amp;$G27)&gt;5,"",$F27),"")</f>
        <v/>
      </c>
      <c r="S27" s="32" t="str">
        <f>IF($G27=S$4&amp;"-"&amp;S$5,IF(COUNTIF($G$6:$G27,"="&amp;$G27)&gt;5,"",$F27),"")</f>
        <v/>
      </c>
      <c r="T27" s="31">
        <f>IF($G27=T$4&amp;"-"&amp;T$5,IF(COUNTIF($G$6:$G27,"="&amp;$G27)&gt;5,"",$F27),"")</f>
        <v>22</v>
      </c>
      <c r="U27" s="32" t="str">
        <f>IF($G27=U$4&amp;"-"&amp;U$5,IF(COUNTIF($G$6:$G27,"="&amp;$G27)&gt;5,"",$F27),"")</f>
        <v/>
      </c>
      <c r="V27" s="31" t="str">
        <f>IF($G27=V$4&amp;"-"&amp;V$5,IF(COUNTIF($G$6:$G27,"="&amp;$G27)&gt;5,"",$F27),"")</f>
        <v/>
      </c>
      <c r="W27" s="30" t="str">
        <f>IF($G27=W$4&amp;"-"&amp;W$5,IF(COUNTIF($G$6:$G27,"="&amp;$G27)&gt;5,"",$F27),"")</f>
        <v/>
      </c>
      <c r="X27" s="128" t="str">
        <f>IF($G27=X$4&amp;"-"&amp;X$5,IF(COUNTIF($G$6:$G27,"="&amp;$G27)&gt;1000,"",MAX(X$6:X26)+1),"")</f>
        <v/>
      </c>
      <c r="Y27" s="138" t="str">
        <f>IF($G27=Y$4&amp;"-"&amp;Y$5,IF(COUNTIF($G$6:$G27,"="&amp;$G27)&gt;1000,"",MAX(Y$6:Y26)+1),"")</f>
        <v/>
      </c>
      <c r="Z27" s="128" t="str">
        <f>IF($G27=Z$4&amp;"-"&amp;Z$5,IF(COUNTIF($G$6:$G27,"="&amp;$G27)&gt;1000,"",MAX(Z$6:Z26)+1),"")</f>
        <v/>
      </c>
      <c r="AA27" s="138" t="str">
        <f>IF($G27=AA$4&amp;"-"&amp;AA$5,IF(COUNTIF($G$6:$G27,"="&amp;$G27)&gt;1000,"",MAX(AA$6:AA26)+1),"")</f>
        <v/>
      </c>
      <c r="AB27" s="128" t="str">
        <f>IF($G27=AB$4&amp;"-"&amp;AB$5,IF(COUNTIF($G$6:$G27,"="&amp;$G27)&gt;1000,"",MAX(AB$6:AB26)+1),"")</f>
        <v/>
      </c>
      <c r="AC27" s="138" t="str">
        <f>IF($G27=AC$4&amp;"-"&amp;AC$5,IF(COUNTIF($G$6:$G27,"="&amp;$G27)&gt;1000,"",MAX(AC$6:AC26)+1),"")</f>
        <v/>
      </c>
      <c r="AD27" s="128" t="str">
        <f>IF($G27=AD$4&amp;"-"&amp;AD$5,IF(COUNTIF($G$6:$G27,"="&amp;$G27)&gt;1000,"",MAX(AD$6:AD26)+1),"")</f>
        <v/>
      </c>
      <c r="AE27" s="138" t="str">
        <f>IF($G27=AE$4&amp;"-"&amp;AE$5,IF(COUNTIF($G$6:$G27,"="&amp;$G27)&gt;1000,"",MAX(AE$6:AE26)+1),"")</f>
        <v/>
      </c>
      <c r="AF27" s="128" t="str">
        <f>IF($G27=AF$4&amp;"-"&amp;AF$5,IF(COUNTIF($G$6:$G27,"="&amp;$G27)&gt;1000,"",MAX(AF$6:AF26)+1),"")</f>
        <v/>
      </c>
      <c r="AG27" s="138" t="str">
        <f>IF($G27=AG$4&amp;"-"&amp;AG$5,IF(COUNTIF($G$6:$G27,"="&amp;$G27)&gt;1000,"",MAX(AG$6:AG26)+1),"")</f>
        <v/>
      </c>
      <c r="AH27" s="128" t="str">
        <f>IF($G27=AH$4&amp;"-"&amp;AH$5,IF(COUNTIF($G$6:$G27,"="&amp;$G27)&gt;1000,"",MAX(AH$6:AH26)+1),"")</f>
        <v/>
      </c>
      <c r="AI27" s="138" t="str">
        <f>IF($G27=AI$4&amp;"-"&amp;AI$5,IF(COUNTIF($G$6:$G27,"="&amp;$G27)&gt;1000,"",MAX(AI$6:AI26)+1),"")</f>
        <v/>
      </c>
      <c r="AJ27" s="128">
        <f>IF($G27=AJ$4&amp;"-"&amp;AJ$5,IF(COUNTIF($G$6:$G27,"="&amp;$G27)&gt;1000,"",MAX(AJ$6:AJ26)+1),"")</f>
        <v>1</v>
      </c>
      <c r="AK27" s="138" t="str">
        <f>IF($G27=AK$4&amp;"-"&amp;AK$5,IF(COUNTIF($G$6:$G27,"="&amp;$G27)&gt;1000,"",MAX(AK$6:AK26)+1),"")</f>
        <v/>
      </c>
      <c r="AL27" s="128" t="str">
        <f>IF($G27=AL$4&amp;"-"&amp;AL$5,IF(COUNTIF($G$6:$G27,"="&amp;$G27)&gt;1000,"",MAX(AL$6:AL26)+1),"")</f>
        <v/>
      </c>
      <c r="AM27" s="144" t="str">
        <f>IF($G27=AM$4&amp;"-"&amp;AM$5,IF(COUNTIF($G$6:$G27,"="&amp;$G27)&gt;1000,"",MAX(AM$6:AM26)+1),"")</f>
        <v/>
      </c>
    </row>
    <row r="28" spans="1:39">
      <c r="A28" s="24">
        <v>23</v>
      </c>
      <c r="B28" s="123" t="str">
        <f>VLOOKUP(A28,Times_2023!B25:C455,2,FALSE)</f>
        <v>0:18:04</v>
      </c>
      <c r="C28" s="1" t="str">
        <f t="shared" si="5"/>
        <v>Tom Norfolk</v>
      </c>
      <c r="D28" s="2" t="str">
        <f t="shared" si="2"/>
        <v>CAC</v>
      </c>
      <c r="E28" s="2" t="str">
        <f t="shared" si="3"/>
        <v>M</v>
      </c>
      <c r="F28" s="2">
        <f>COUNTIF(E$6:E28,E28)</f>
        <v>23</v>
      </c>
      <c r="G28" s="26" t="str">
        <f t="shared" si="4"/>
        <v>CAC-M</v>
      </c>
      <c r="H28" s="29" t="str">
        <f>IF($G28=H$4&amp;"-"&amp;H$5,IF(COUNTIF($G$6:$G28,"="&amp;$G28)&gt;5,"",$F28),"")</f>
        <v/>
      </c>
      <c r="I28" s="32" t="str">
        <f>IF($G28=I$4&amp;"-"&amp;I$5,IF(COUNTIF($G$6:$G28,"="&amp;$G28)&gt;5,"",$F28),"")</f>
        <v/>
      </c>
      <c r="J28" s="31" t="str">
        <f>IF($G28=J$4&amp;"-"&amp;J$5,IF(COUNTIF($G$6:$G28,"="&amp;$G28)&gt;5,"",$F28),"")</f>
        <v/>
      </c>
      <c r="K28" s="32" t="str">
        <f>IF($G28=K$4&amp;"-"&amp;K$5,IF(COUNTIF($G$6:$G28,"="&amp;$G28)&gt;5,"",$F28),"")</f>
        <v/>
      </c>
      <c r="L28" s="31" t="str">
        <f>IF($G28=L$4&amp;"-"&amp;L$5,IF(COUNTIF($G$6:$G28,"="&amp;$G28)&gt;5,"",$F28),"")</f>
        <v/>
      </c>
      <c r="M28" s="32" t="str">
        <f>IF($G28=M$4&amp;"-"&amp;M$5,IF(COUNTIF($G$6:$G28,"="&amp;$G28)&gt;5,"",$F28),"")</f>
        <v/>
      </c>
      <c r="N28" s="31" t="str">
        <f>IF($G28=N$4&amp;"-"&amp;N$5,IF(COUNTIF($G$6:$G28,"="&amp;$G28)&gt;5,"",$F28),"")</f>
        <v/>
      </c>
      <c r="O28" s="32" t="str">
        <f>IF($G28=O$4&amp;"-"&amp;O$5,IF(COUNTIF($G$6:$G28,"="&amp;$G28)&gt;5,"",$F28),"")</f>
        <v/>
      </c>
      <c r="P28" s="31" t="str">
        <f>IF($G28=P$4&amp;"-"&amp;P$5,IF(COUNTIF($G$6:$G28,"="&amp;$G28)&gt;5,"",$F28),"")</f>
        <v/>
      </c>
      <c r="Q28" s="32" t="str">
        <f>IF($G28=Q$4&amp;"-"&amp;Q$5,IF(COUNTIF($G$6:$G28,"="&amp;$G28)&gt;5,"",$F28),"")</f>
        <v/>
      </c>
      <c r="R28" s="31" t="str">
        <f>IF($G28=R$4&amp;"-"&amp;R$5,IF(COUNTIF($G$6:$G28,"="&amp;$G28)&gt;5,"",$F28),"")</f>
        <v/>
      </c>
      <c r="S28" s="32" t="str">
        <f>IF($G28=S$4&amp;"-"&amp;S$5,IF(COUNTIF($G$6:$G28,"="&amp;$G28)&gt;5,"",$F28),"")</f>
        <v/>
      </c>
      <c r="T28" s="31" t="str">
        <f>IF($G28=T$4&amp;"-"&amp;T$5,IF(COUNTIF($G$6:$G28,"="&amp;$G28)&gt;5,"",$F28),"")</f>
        <v/>
      </c>
      <c r="U28" s="32" t="str">
        <f>IF($G28=U$4&amp;"-"&amp;U$5,IF(COUNTIF($G$6:$G28,"="&amp;$G28)&gt;5,"",$F28),"")</f>
        <v/>
      </c>
      <c r="V28" s="31" t="str">
        <f>IF($G28=V$4&amp;"-"&amp;V$5,IF(COUNTIF($G$6:$G28,"="&amp;$G28)&gt;5,"",$F28),"")</f>
        <v/>
      </c>
      <c r="W28" s="30" t="str">
        <f>IF($G28=W$4&amp;"-"&amp;W$5,IF(COUNTIF($G$6:$G28,"="&amp;$G28)&gt;5,"",$F28),"")</f>
        <v/>
      </c>
      <c r="X28" s="128">
        <f>IF($G28=X$4&amp;"-"&amp;X$5,IF(COUNTIF($G$6:$G28,"="&amp;$G28)&gt;1000,"",MAX(X$6:X27)+1),"")</f>
        <v>8</v>
      </c>
      <c r="Y28" s="138" t="str">
        <f>IF($G28=Y$4&amp;"-"&amp;Y$5,IF(COUNTIF($G$6:$G28,"="&amp;$G28)&gt;1000,"",MAX(Y$6:Y27)+1),"")</f>
        <v/>
      </c>
      <c r="Z28" s="128" t="str">
        <f>IF($G28=Z$4&amp;"-"&amp;Z$5,IF(COUNTIF($G$6:$G28,"="&amp;$G28)&gt;1000,"",MAX(Z$6:Z27)+1),"")</f>
        <v/>
      </c>
      <c r="AA28" s="138" t="str">
        <f>IF($G28=AA$4&amp;"-"&amp;AA$5,IF(COUNTIF($G$6:$G28,"="&amp;$G28)&gt;1000,"",MAX(AA$6:AA27)+1),"")</f>
        <v/>
      </c>
      <c r="AB28" s="128" t="str">
        <f>IF($G28=AB$4&amp;"-"&amp;AB$5,IF(COUNTIF($G$6:$G28,"="&amp;$G28)&gt;1000,"",MAX(AB$6:AB27)+1),"")</f>
        <v/>
      </c>
      <c r="AC28" s="138" t="str">
        <f>IF($G28=AC$4&amp;"-"&amp;AC$5,IF(COUNTIF($G$6:$G28,"="&amp;$G28)&gt;1000,"",MAX(AC$6:AC27)+1),"")</f>
        <v/>
      </c>
      <c r="AD28" s="128" t="str">
        <f>IF($G28=AD$4&amp;"-"&amp;AD$5,IF(COUNTIF($G$6:$G28,"="&amp;$G28)&gt;1000,"",MAX(AD$6:AD27)+1),"")</f>
        <v/>
      </c>
      <c r="AE28" s="138" t="str">
        <f>IF($G28=AE$4&amp;"-"&amp;AE$5,IF(COUNTIF($G$6:$G28,"="&amp;$G28)&gt;1000,"",MAX(AE$6:AE27)+1),"")</f>
        <v/>
      </c>
      <c r="AF28" s="128" t="str">
        <f>IF($G28=AF$4&amp;"-"&amp;AF$5,IF(COUNTIF($G$6:$G28,"="&amp;$G28)&gt;1000,"",MAX(AF$6:AF27)+1),"")</f>
        <v/>
      </c>
      <c r="AG28" s="138" t="str">
        <f>IF($G28=AG$4&amp;"-"&amp;AG$5,IF(COUNTIF($G$6:$G28,"="&amp;$G28)&gt;1000,"",MAX(AG$6:AG27)+1),"")</f>
        <v/>
      </c>
      <c r="AH28" s="128" t="str">
        <f>IF($G28=AH$4&amp;"-"&amp;AH$5,IF(COUNTIF($G$6:$G28,"="&amp;$G28)&gt;1000,"",MAX(AH$6:AH27)+1),"")</f>
        <v/>
      </c>
      <c r="AI28" s="138" t="str">
        <f>IF($G28=AI$4&amp;"-"&amp;AI$5,IF(COUNTIF($G$6:$G28,"="&amp;$G28)&gt;1000,"",MAX(AI$6:AI27)+1),"")</f>
        <v/>
      </c>
      <c r="AJ28" s="128" t="str">
        <f>IF($G28=AJ$4&amp;"-"&amp;AJ$5,IF(COUNTIF($G$6:$G28,"="&amp;$G28)&gt;1000,"",MAX(AJ$6:AJ27)+1),"")</f>
        <v/>
      </c>
      <c r="AK28" s="138" t="str">
        <f>IF($G28=AK$4&amp;"-"&amp;AK$5,IF(COUNTIF($G$6:$G28,"="&amp;$G28)&gt;1000,"",MAX(AK$6:AK27)+1),"")</f>
        <v/>
      </c>
      <c r="AL28" s="128" t="str">
        <f>IF($G28=AL$4&amp;"-"&amp;AL$5,IF(COUNTIF($G$6:$G28,"="&amp;$G28)&gt;1000,"",MAX(AL$6:AL27)+1),"")</f>
        <v/>
      </c>
      <c r="AM28" s="144" t="str">
        <f>IF($G28=AM$4&amp;"-"&amp;AM$5,IF(COUNTIF($G$6:$G28,"="&amp;$G28)&gt;1000,"",MAX(AM$6:AM27)+1),"")</f>
        <v/>
      </c>
    </row>
    <row r="29" spans="1:39">
      <c r="A29" s="23">
        <v>24</v>
      </c>
      <c r="B29" s="123" t="str">
        <f>VLOOKUP(A29,Times_2023!B26:C456,2,FALSE)</f>
        <v>0:18:06</v>
      </c>
      <c r="C29" s="1" t="str">
        <f t="shared" si="5"/>
        <v>Matt Everett</v>
      </c>
      <c r="D29" s="2" t="str">
        <f t="shared" si="2"/>
        <v>HI</v>
      </c>
      <c r="E29" s="2" t="str">
        <f t="shared" si="3"/>
        <v>M</v>
      </c>
      <c r="F29" s="2">
        <f>COUNTIF(E$6:E29,E29)</f>
        <v>24</v>
      </c>
      <c r="G29" s="26" t="str">
        <f t="shared" si="4"/>
        <v>HI-M</v>
      </c>
      <c r="H29" s="29" t="str">
        <f>IF($G29=H$4&amp;"-"&amp;H$5,IF(COUNTIF($G$6:$G29,"="&amp;$G29)&gt;5,"",$F29),"")</f>
        <v/>
      </c>
      <c r="I29" s="32" t="str">
        <f>IF($G29=I$4&amp;"-"&amp;I$5,IF(COUNTIF($G$6:$G29,"="&amp;$G29)&gt;5,"",$F29),"")</f>
        <v/>
      </c>
      <c r="J29" s="31" t="str">
        <f>IF($G29=J$4&amp;"-"&amp;J$5,IF(COUNTIF($G$6:$G29,"="&amp;$G29)&gt;5,"",$F29),"")</f>
        <v/>
      </c>
      <c r="K29" s="32" t="str">
        <f>IF($G29=K$4&amp;"-"&amp;K$5,IF(COUNTIF($G$6:$G29,"="&amp;$G29)&gt;5,"",$F29),"")</f>
        <v/>
      </c>
      <c r="L29" s="31" t="str">
        <f>IF($G29=L$4&amp;"-"&amp;L$5,IF(COUNTIF($G$6:$G29,"="&amp;$G29)&gt;5,"",$F29),"")</f>
        <v/>
      </c>
      <c r="M29" s="32" t="str">
        <f>IF($G29=M$4&amp;"-"&amp;M$5,IF(COUNTIF($G$6:$G29,"="&amp;$G29)&gt;5,"",$F29),"")</f>
        <v/>
      </c>
      <c r="N29" s="31">
        <f>IF($G29=N$4&amp;"-"&amp;N$5,IF(COUNTIF($G$6:$G29,"="&amp;$G29)&gt;5,"",$F29),"")</f>
        <v>24</v>
      </c>
      <c r="O29" s="32" t="str">
        <f>IF($G29=O$4&amp;"-"&amp;O$5,IF(COUNTIF($G$6:$G29,"="&amp;$G29)&gt;5,"",$F29),"")</f>
        <v/>
      </c>
      <c r="P29" s="31" t="str">
        <f>IF($G29=P$4&amp;"-"&amp;P$5,IF(COUNTIF($G$6:$G29,"="&amp;$G29)&gt;5,"",$F29),"")</f>
        <v/>
      </c>
      <c r="Q29" s="32" t="str">
        <f>IF($G29=Q$4&amp;"-"&amp;Q$5,IF(COUNTIF($G$6:$G29,"="&amp;$G29)&gt;5,"",$F29),"")</f>
        <v/>
      </c>
      <c r="R29" s="31" t="str">
        <f>IF($G29=R$4&amp;"-"&amp;R$5,IF(COUNTIF($G$6:$G29,"="&amp;$G29)&gt;5,"",$F29),"")</f>
        <v/>
      </c>
      <c r="S29" s="32" t="str">
        <f>IF($G29=S$4&amp;"-"&amp;S$5,IF(COUNTIF($G$6:$G29,"="&amp;$G29)&gt;5,"",$F29),"")</f>
        <v/>
      </c>
      <c r="T29" s="31" t="str">
        <f>IF($G29=T$4&amp;"-"&amp;T$5,IF(COUNTIF($G$6:$G29,"="&amp;$G29)&gt;5,"",$F29),"")</f>
        <v/>
      </c>
      <c r="U29" s="32" t="str">
        <f>IF($G29=U$4&amp;"-"&amp;U$5,IF(COUNTIF($G$6:$G29,"="&amp;$G29)&gt;5,"",$F29),"")</f>
        <v/>
      </c>
      <c r="V29" s="31" t="str">
        <f>IF($G29=V$4&amp;"-"&amp;V$5,IF(COUNTIF($G$6:$G29,"="&amp;$G29)&gt;5,"",$F29),"")</f>
        <v/>
      </c>
      <c r="W29" s="30" t="str">
        <f>IF($G29=W$4&amp;"-"&amp;W$5,IF(COUNTIF($G$6:$G29,"="&amp;$G29)&gt;5,"",$F29),"")</f>
        <v/>
      </c>
      <c r="X29" s="128" t="str">
        <f>IF($G29=X$4&amp;"-"&amp;X$5,IF(COUNTIF($G$6:$G29,"="&amp;$G29)&gt;1000,"",MAX(X$6:X28)+1),"")</f>
        <v/>
      </c>
      <c r="Y29" s="138" t="str">
        <f>IF($G29=Y$4&amp;"-"&amp;Y$5,IF(COUNTIF($G$6:$G29,"="&amp;$G29)&gt;1000,"",MAX(Y$6:Y28)+1),"")</f>
        <v/>
      </c>
      <c r="Z29" s="128" t="str">
        <f>IF($G29=Z$4&amp;"-"&amp;Z$5,IF(COUNTIF($G$6:$G29,"="&amp;$G29)&gt;1000,"",MAX(Z$6:Z28)+1),"")</f>
        <v/>
      </c>
      <c r="AA29" s="138" t="str">
        <f>IF($G29=AA$4&amp;"-"&amp;AA$5,IF(COUNTIF($G$6:$G29,"="&amp;$G29)&gt;1000,"",MAX(AA$6:AA28)+1),"")</f>
        <v/>
      </c>
      <c r="AB29" s="128" t="str">
        <f>IF($G29=AB$4&amp;"-"&amp;AB$5,IF(COUNTIF($G$6:$G29,"="&amp;$G29)&gt;1000,"",MAX(AB$6:AB28)+1),"")</f>
        <v/>
      </c>
      <c r="AC29" s="138" t="str">
        <f>IF($G29=AC$4&amp;"-"&amp;AC$5,IF(COUNTIF($G$6:$G29,"="&amp;$G29)&gt;1000,"",MAX(AC$6:AC28)+1),"")</f>
        <v/>
      </c>
      <c r="AD29" s="128">
        <f>IF($G29=AD$4&amp;"-"&amp;AD$5,IF(COUNTIF($G$6:$G29,"="&amp;$G29)&gt;1000,"",MAX(AD$6:AD28)+1),"")</f>
        <v>3</v>
      </c>
      <c r="AE29" s="138" t="str">
        <f>IF($G29=AE$4&amp;"-"&amp;AE$5,IF(COUNTIF($G$6:$G29,"="&amp;$G29)&gt;1000,"",MAX(AE$6:AE28)+1),"")</f>
        <v/>
      </c>
      <c r="AF29" s="128" t="str">
        <f>IF($G29=AF$4&amp;"-"&amp;AF$5,IF(COUNTIF($G$6:$G29,"="&amp;$G29)&gt;1000,"",MAX(AF$6:AF28)+1),"")</f>
        <v/>
      </c>
      <c r="AG29" s="138" t="str">
        <f>IF($G29=AG$4&amp;"-"&amp;AG$5,IF(COUNTIF($G$6:$G29,"="&amp;$G29)&gt;1000,"",MAX(AG$6:AG28)+1),"")</f>
        <v/>
      </c>
      <c r="AH29" s="128" t="str">
        <f>IF($G29=AH$4&amp;"-"&amp;AH$5,IF(COUNTIF($G$6:$G29,"="&amp;$G29)&gt;1000,"",MAX(AH$6:AH28)+1),"")</f>
        <v/>
      </c>
      <c r="AI29" s="138" t="str">
        <f>IF($G29=AI$4&amp;"-"&amp;AI$5,IF(COUNTIF($G$6:$G29,"="&amp;$G29)&gt;1000,"",MAX(AI$6:AI28)+1),"")</f>
        <v/>
      </c>
      <c r="AJ29" s="128" t="str">
        <f>IF($G29=AJ$4&amp;"-"&amp;AJ$5,IF(COUNTIF($G$6:$G29,"="&amp;$G29)&gt;1000,"",MAX(AJ$6:AJ28)+1),"")</f>
        <v/>
      </c>
      <c r="AK29" s="138" t="str">
        <f>IF($G29=AK$4&amp;"-"&amp;AK$5,IF(COUNTIF($G$6:$G29,"="&amp;$G29)&gt;1000,"",MAX(AK$6:AK28)+1),"")</f>
        <v/>
      </c>
      <c r="AL29" s="128" t="str">
        <f>IF($G29=AL$4&amp;"-"&amp;AL$5,IF(COUNTIF($G$6:$G29,"="&amp;$G29)&gt;1000,"",MAX(AL$6:AL28)+1),"")</f>
        <v/>
      </c>
      <c r="AM29" s="144" t="str">
        <f>IF($G29=AM$4&amp;"-"&amp;AM$5,IF(COUNTIF($G$6:$G29,"="&amp;$G29)&gt;1000,"",MAX(AM$6:AM28)+1),"")</f>
        <v/>
      </c>
    </row>
    <row r="30" spans="1:39">
      <c r="A30" s="24">
        <v>25</v>
      </c>
      <c r="B30" s="123" t="str">
        <f>VLOOKUP(A30,Times_2023!B27:C457,2,FALSE)</f>
        <v>0:18:07</v>
      </c>
      <c r="C30" s="1" t="str">
        <f t="shared" si="5"/>
        <v>Rick Merrick</v>
      </c>
      <c r="D30" s="2" t="str">
        <f t="shared" si="2"/>
        <v>CAC</v>
      </c>
      <c r="E30" s="2" t="str">
        <f t="shared" si="3"/>
        <v>M</v>
      </c>
      <c r="F30" s="2">
        <f>COUNTIF(E$6:E30,E30)</f>
        <v>25</v>
      </c>
      <c r="G30" s="26" t="str">
        <f t="shared" si="4"/>
        <v>CAC-M</v>
      </c>
      <c r="H30" s="29" t="str">
        <f>IF($G30=H$4&amp;"-"&amp;H$5,IF(COUNTIF($G$6:$G30,"="&amp;$G30)&gt;5,"",$F30),"")</f>
        <v/>
      </c>
      <c r="I30" s="32" t="str">
        <f>IF($G30=I$4&amp;"-"&amp;I$5,IF(COUNTIF($G$6:$G30,"="&amp;$G30)&gt;5,"",$F30),"")</f>
        <v/>
      </c>
      <c r="J30" s="31" t="str">
        <f>IF($G30=J$4&amp;"-"&amp;J$5,IF(COUNTIF($G$6:$G30,"="&amp;$G30)&gt;5,"",$F30),"")</f>
        <v/>
      </c>
      <c r="K30" s="32" t="str">
        <f>IF($G30=K$4&amp;"-"&amp;K$5,IF(COUNTIF($G$6:$G30,"="&amp;$G30)&gt;5,"",$F30),"")</f>
        <v/>
      </c>
      <c r="L30" s="31" t="str">
        <f>IF($G30=L$4&amp;"-"&amp;L$5,IF(COUNTIF($G$6:$G30,"="&amp;$G30)&gt;5,"",$F30),"")</f>
        <v/>
      </c>
      <c r="M30" s="32" t="str">
        <f>IF($G30=M$4&amp;"-"&amp;M$5,IF(COUNTIF($G$6:$G30,"="&amp;$G30)&gt;5,"",$F30),"")</f>
        <v/>
      </c>
      <c r="N30" s="31" t="str">
        <f>IF($G30=N$4&amp;"-"&amp;N$5,IF(COUNTIF($G$6:$G30,"="&amp;$G30)&gt;5,"",$F30),"")</f>
        <v/>
      </c>
      <c r="O30" s="32" t="str">
        <f>IF($G30=O$4&amp;"-"&amp;O$5,IF(COUNTIF($G$6:$G30,"="&amp;$G30)&gt;5,"",$F30),"")</f>
        <v/>
      </c>
      <c r="P30" s="31" t="str">
        <f>IF($G30=P$4&amp;"-"&amp;P$5,IF(COUNTIF($G$6:$G30,"="&amp;$G30)&gt;5,"",$F30),"")</f>
        <v/>
      </c>
      <c r="Q30" s="32" t="str">
        <f>IF($G30=Q$4&amp;"-"&amp;Q$5,IF(COUNTIF($G$6:$G30,"="&amp;$G30)&gt;5,"",$F30),"")</f>
        <v/>
      </c>
      <c r="R30" s="31" t="str">
        <f>IF($G30=R$4&amp;"-"&amp;R$5,IF(COUNTIF($G$6:$G30,"="&amp;$G30)&gt;5,"",$F30),"")</f>
        <v/>
      </c>
      <c r="S30" s="32" t="str">
        <f>IF($G30=S$4&amp;"-"&amp;S$5,IF(COUNTIF($G$6:$G30,"="&amp;$G30)&gt;5,"",$F30),"")</f>
        <v/>
      </c>
      <c r="T30" s="31" t="str">
        <f>IF($G30=T$4&amp;"-"&amp;T$5,IF(COUNTIF($G$6:$G30,"="&amp;$G30)&gt;5,"",$F30),"")</f>
        <v/>
      </c>
      <c r="U30" s="32" t="str">
        <f>IF($G30=U$4&amp;"-"&amp;U$5,IF(COUNTIF($G$6:$G30,"="&amp;$G30)&gt;5,"",$F30),"")</f>
        <v/>
      </c>
      <c r="V30" s="31" t="str">
        <f>IF($G30=V$4&amp;"-"&amp;V$5,IF(COUNTIF($G$6:$G30,"="&amp;$G30)&gt;5,"",$F30),"")</f>
        <v/>
      </c>
      <c r="W30" s="30" t="str">
        <f>IF($G30=W$4&amp;"-"&amp;W$5,IF(COUNTIF($G$6:$G30,"="&amp;$G30)&gt;5,"",$F30),"")</f>
        <v/>
      </c>
      <c r="X30" s="128">
        <f>IF($G30=X$4&amp;"-"&amp;X$5,IF(COUNTIF($G$6:$G30,"="&amp;$G30)&gt;1000,"",MAX(X$6:X29)+1),"")</f>
        <v>9</v>
      </c>
      <c r="Y30" s="138" t="str">
        <f>IF($G30=Y$4&amp;"-"&amp;Y$5,IF(COUNTIF($G$6:$G30,"="&amp;$G30)&gt;1000,"",MAX(Y$6:Y29)+1),"")</f>
        <v/>
      </c>
      <c r="Z30" s="128" t="str">
        <f>IF($G30=Z$4&amp;"-"&amp;Z$5,IF(COUNTIF($G$6:$G30,"="&amp;$G30)&gt;1000,"",MAX(Z$6:Z29)+1),"")</f>
        <v/>
      </c>
      <c r="AA30" s="138" t="str">
        <f>IF($G30=AA$4&amp;"-"&amp;AA$5,IF(COUNTIF($G$6:$G30,"="&amp;$G30)&gt;1000,"",MAX(AA$6:AA29)+1),"")</f>
        <v/>
      </c>
      <c r="AB30" s="128" t="str">
        <f>IF($G30=AB$4&amp;"-"&amp;AB$5,IF(COUNTIF($G$6:$G30,"="&amp;$G30)&gt;1000,"",MAX(AB$6:AB29)+1),"")</f>
        <v/>
      </c>
      <c r="AC30" s="138" t="str">
        <f>IF($G30=AC$4&amp;"-"&amp;AC$5,IF(COUNTIF($G$6:$G30,"="&amp;$G30)&gt;1000,"",MAX(AC$6:AC29)+1),"")</f>
        <v/>
      </c>
      <c r="AD30" s="128" t="str">
        <f>IF($G30=AD$4&amp;"-"&amp;AD$5,IF(COUNTIF($G$6:$G30,"="&amp;$G30)&gt;1000,"",MAX(AD$6:AD29)+1),"")</f>
        <v/>
      </c>
      <c r="AE30" s="138" t="str">
        <f>IF($G30=AE$4&amp;"-"&amp;AE$5,IF(COUNTIF($G$6:$G30,"="&amp;$G30)&gt;1000,"",MAX(AE$6:AE29)+1),"")</f>
        <v/>
      </c>
      <c r="AF30" s="128" t="str">
        <f>IF($G30=AF$4&amp;"-"&amp;AF$5,IF(COUNTIF($G$6:$G30,"="&amp;$G30)&gt;1000,"",MAX(AF$6:AF29)+1),"")</f>
        <v/>
      </c>
      <c r="AG30" s="138" t="str">
        <f>IF($G30=AG$4&amp;"-"&amp;AG$5,IF(COUNTIF($G$6:$G30,"="&amp;$G30)&gt;1000,"",MAX(AG$6:AG29)+1),"")</f>
        <v/>
      </c>
      <c r="AH30" s="128" t="str">
        <f>IF($G30=AH$4&amp;"-"&amp;AH$5,IF(COUNTIF($G$6:$G30,"="&amp;$G30)&gt;1000,"",MAX(AH$6:AH29)+1),"")</f>
        <v/>
      </c>
      <c r="AI30" s="138" t="str">
        <f>IF($G30=AI$4&amp;"-"&amp;AI$5,IF(COUNTIF($G$6:$G30,"="&amp;$G30)&gt;1000,"",MAX(AI$6:AI29)+1),"")</f>
        <v/>
      </c>
      <c r="AJ30" s="128" t="str">
        <f>IF($G30=AJ$4&amp;"-"&amp;AJ$5,IF(COUNTIF($G$6:$G30,"="&amp;$G30)&gt;1000,"",MAX(AJ$6:AJ29)+1),"")</f>
        <v/>
      </c>
      <c r="AK30" s="138" t="str">
        <f>IF($G30=AK$4&amp;"-"&amp;AK$5,IF(COUNTIF($G$6:$G30,"="&amp;$G30)&gt;1000,"",MAX(AK$6:AK29)+1),"")</f>
        <v/>
      </c>
      <c r="AL30" s="128" t="str">
        <f>IF($G30=AL$4&amp;"-"&amp;AL$5,IF(COUNTIF($G$6:$G30,"="&amp;$G30)&gt;1000,"",MAX(AL$6:AL29)+1),"")</f>
        <v/>
      </c>
      <c r="AM30" s="144" t="str">
        <f>IF($G30=AM$4&amp;"-"&amp;AM$5,IF(COUNTIF($G$6:$G30,"="&amp;$G30)&gt;1000,"",MAX(AM$6:AM29)+1),"")</f>
        <v/>
      </c>
    </row>
    <row r="31" spans="1:39">
      <c r="A31" s="23">
        <v>26</v>
      </c>
      <c r="B31" s="123" t="str">
        <f>VLOOKUP(A31,Times_2023!B28:C458,2,FALSE)</f>
        <v>0:18:09</v>
      </c>
      <c r="C31" s="1" t="str">
        <f t="shared" si="5"/>
        <v>Tom Barnes</v>
      </c>
      <c r="D31" s="2" t="str">
        <f t="shared" si="2"/>
        <v>HI</v>
      </c>
      <c r="E31" s="2" t="str">
        <f t="shared" si="3"/>
        <v>M</v>
      </c>
      <c r="F31" s="2">
        <f>COUNTIF(E$6:E31,E31)</f>
        <v>26</v>
      </c>
      <c r="G31" s="26" t="str">
        <f t="shared" si="4"/>
        <v>HI-M</v>
      </c>
      <c r="H31" s="29" t="str">
        <f>IF($G31=H$4&amp;"-"&amp;H$5,IF(COUNTIF($G$6:$G31,"="&amp;$G31)&gt;5,"",$F31),"")</f>
        <v/>
      </c>
      <c r="I31" s="32" t="str">
        <f>IF($G31=I$4&amp;"-"&amp;I$5,IF(COUNTIF($G$6:$G31,"="&amp;$G31)&gt;5,"",$F31),"")</f>
        <v/>
      </c>
      <c r="J31" s="31" t="str">
        <f>IF($G31=J$4&amp;"-"&amp;J$5,IF(COUNTIF($G$6:$G31,"="&amp;$G31)&gt;5,"",$F31),"")</f>
        <v/>
      </c>
      <c r="K31" s="32" t="str">
        <f>IF($G31=K$4&amp;"-"&amp;K$5,IF(COUNTIF($G$6:$G31,"="&amp;$G31)&gt;5,"",$F31),"")</f>
        <v/>
      </c>
      <c r="L31" s="31" t="str">
        <f>IF($G31=L$4&amp;"-"&amp;L$5,IF(COUNTIF($G$6:$G31,"="&amp;$G31)&gt;5,"",$F31),"")</f>
        <v/>
      </c>
      <c r="M31" s="32" t="str">
        <f>IF($G31=M$4&amp;"-"&amp;M$5,IF(COUNTIF($G$6:$G31,"="&amp;$G31)&gt;5,"",$F31),"")</f>
        <v/>
      </c>
      <c r="N31" s="31">
        <f>IF($G31=N$4&amp;"-"&amp;N$5,IF(COUNTIF($G$6:$G31,"="&amp;$G31)&gt;5,"",$F31),"")</f>
        <v>26</v>
      </c>
      <c r="O31" s="32" t="str">
        <f>IF($G31=O$4&amp;"-"&amp;O$5,IF(COUNTIF($G$6:$G31,"="&amp;$G31)&gt;5,"",$F31),"")</f>
        <v/>
      </c>
      <c r="P31" s="31" t="str">
        <f>IF($G31=P$4&amp;"-"&amp;P$5,IF(COUNTIF($G$6:$G31,"="&amp;$G31)&gt;5,"",$F31),"")</f>
        <v/>
      </c>
      <c r="Q31" s="32" t="str">
        <f>IF($G31=Q$4&amp;"-"&amp;Q$5,IF(COUNTIF($G$6:$G31,"="&amp;$G31)&gt;5,"",$F31),"")</f>
        <v/>
      </c>
      <c r="R31" s="31" t="str">
        <f>IF($G31=R$4&amp;"-"&amp;R$5,IF(COUNTIF($G$6:$G31,"="&amp;$G31)&gt;5,"",$F31),"")</f>
        <v/>
      </c>
      <c r="S31" s="32" t="str">
        <f>IF($G31=S$4&amp;"-"&amp;S$5,IF(COUNTIF($G$6:$G31,"="&amp;$G31)&gt;5,"",$F31),"")</f>
        <v/>
      </c>
      <c r="T31" s="31" t="str">
        <f>IF($G31=T$4&amp;"-"&amp;T$5,IF(COUNTIF($G$6:$G31,"="&amp;$G31)&gt;5,"",$F31),"")</f>
        <v/>
      </c>
      <c r="U31" s="32" t="str">
        <f>IF($G31=U$4&amp;"-"&amp;U$5,IF(COUNTIF($G$6:$G31,"="&amp;$G31)&gt;5,"",$F31),"")</f>
        <v/>
      </c>
      <c r="V31" s="31" t="str">
        <f>IF($G31=V$4&amp;"-"&amp;V$5,IF(COUNTIF($G$6:$G31,"="&amp;$G31)&gt;5,"",$F31),"")</f>
        <v/>
      </c>
      <c r="W31" s="30" t="str">
        <f>IF($G31=W$4&amp;"-"&amp;W$5,IF(COUNTIF($G$6:$G31,"="&amp;$G31)&gt;5,"",$F31),"")</f>
        <v/>
      </c>
      <c r="X31" s="128" t="str">
        <f>IF($G31=X$4&amp;"-"&amp;X$5,IF(COUNTIF($G$6:$G31,"="&amp;$G31)&gt;1000,"",MAX(X$6:X30)+1),"")</f>
        <v/>
      </c>
      <c r="Y31" s="138" t="str">
        <f>IF($G31=Y$4&amp;"-"&amp;Y$5,IF(COUNTIF($G$6:$G31,"="&amp;$G31)&gt;1000,"",MAX(Y$6:Y30)+1),"")</f>
        <v/>
      </c>
      <c r="Z31" s="128" t="str">
        <f>IF($G31=Z$4&amp;"-"&amp;Z$5,IF(COUNTIF($G$6:$G31,"="&amp;$G31)&gt;1000,"",MAX(Z$6:Z30)+1),"")</f>
        <v/>
      </c>
      <c r="AA31" s="138" t="str">
        <f>IF($G31=AA$4&amp;"-"&amp;AA$5,IF(COUNTIF($G$6:$G31,"="&amp;$G31)&gt;1000,"",MAX(AA$6:AA30)+1),"")</f>
        <v/>
      </c>
      <c r="AB31" s="128" t="str">
        <f>IF($G31=AB$4&amp;"-"&amp;AB$5,IF(COUNTIF($G$6:$G31,"="&amp;$G31)&gt;1000,"",MAX(AB$6:AB30)+1),"")</f>
        <v/>
      </c>
      <c r="AC31" s="138" t="str">
        <f>IF($G31=AC$4&amp;"-"&amp;AC$5,IF(COUNTIF($G$6:$G31,"="&amp;$G31)&gt;1000,"",MAX(AC$6:AC30)+1),"")</f>
        <v/>
      </c>
      <c r="AD31" s="128">
        <f>IF($G31=AD$4&amp;"-"&amp;AD$5,IF(COUNTIF($G$6:$G31,"="&amp;$G31)&gt;1000,"",MAX(AD$6:AD30)+1),"")</f>
        <v>4</v>
      </c>
      <c r="AE31" s="138" t="str">
        <f>IF($G31=AE$4&amp;"-"&amp;AE$5,IF(COUNTIF($G$6:$G31,"="&amp;$G31)&gt;1000,"",MAX(AE$6:AE30)+1),"")</f>
        <v/>
      </c>
      <c r="AF31" s="128" t="str">
        <f>IF($G31=AF$4&amp;"-"&amp;AF$5,IF(COUNTIF($G$6:$G31,"="&amp;$G31)&gt;1000,"",MAX(AF$6:AF30)+1),"")</f>
        <v/>
      </c>
      <c r="AG31" s="138" t="str">
        <f>IF($G31=AG$4&amp;"-"&amp;AG$5,IF(COUNTIF($G$6:$G31,"="&amp;$G31)&gt;1000,"",MAX(AG$6:AG30)+1),"")</f>
        <v/>
      </c>
      <c r="AH31" s="128" t="str">
        <f>IF($G31=AH$4&amp;"-"&amp;AH$5,IF(COUNTIF($G$6:$G31,"="&amp;$G31)&gt;1000,"",MAX(AH$6:AH30)+1),"")</f>
        <v/>
      </c>
      <c r="AI31" s="138" t="str">
        <f>IF($G31=AI$4&amp;"-"&amp;AI$5,IF(COUNTIF($G$6:$G31,"="&amp;$G31)&gt;1000,"",MAX(AI$6:AI30)+1),"")</f>
        <v/>
      </c>
      <c r="AJ31" s="128" t="str">
        <f>IF($G31=AJ$4&amp;"-"&amp;AJ$5,IF(COUNTIF($G$6:$G31,"="&amp;$G31)&gt;1000,"",MAX(AJ$6:AJ30)+1),"")</f>
        <v/>
      </c>
      <c r="AK31" s="138" t="str">
        <f>IF($G31=AK$4&amp;"-"&amp;AK$5,IF(COUNTIF($G$6:$G31,"="&amp;$G31)&gt;1000,"",MAX(AK$6:AK30)+1),"")</f>
        <v/>
      </c>
      <c r="AL31" s="128" t="str">
        <f>IF($G31=AL$4&amp;"-"&amp;AL$5,IF(COUNTIF($G$6:$G31,"="&amp;$G31)&gt;1000,"",MAX(AL$6:AL30)+1),"")</f>
        <v/>
      </c>
      <c r="AM31" s="144" t="str">
        <f>IF($G31=AM$4&amp;"-"&amp;AM$5,IF(COUNTIF($G$6:$G31,"="&amp;$G31)&gt;1000,"",MAX(AM$6:AM30)+1),"")</f>
        <v/>
      </c>
    </row>
    <row r="32" spans="1:39">
      <c r="A32" s="24">
        <v>27</v>
      </c>
      <c r="B32" s="123" t="str">
        <f>VLOOKUP(A32,Times_2023!B29:C459,2,FALSE)</f>
        <v>0:18:13</v>
      </c>
      <c r="C32" s="1" t="str">
        <f t="shared" si="5"/>
        <v>David Raimondo</v>
      </c>
      <c r="D32" s="2" t="str">
        <f t="shared" si="2"/>
        <v>SS</v>
      </c>
      <c r="E32" s="2" t="str">
        <f t="shared" si="3"/>
        <v>M</v>
      </c>
      <c r="F32" s="2">
        <f>COUNTIF(E$6:E32,E32)</f>
        <v>27</v>
      </c>
      <c r="G32" s="26" t="str">
        <f t="shared" si="4"/>
        <v>SS-M</v>
      </c>
      <c r="H32" s="29" t="str">
        <f>IF($G32=H$4&amp;"-"&amp;H$5,IF(COUNTIF($G$6:$G32,"="&amp;$G32)&gt;5,"",$F32),"")</f>
        <v/>
      </c>
      <c r="I32" s="32" t="str">
        <f>IF($G32=I$4&amp;"-"&amp;I$5,IF(COUNTIF($G$6:$G32,"="&amp;$G32)&gt;5,"",$F32),"")</f>
        <v/>
      </c>
      <c r="J32" s="31" t="str">
        <f>IF($G32=J$4&amp;"-"&amp;J$5,IF(COUNTIF($G$6:$G32,"="&amp;$G32)&gt;5,"",$F32),"")</f>
        <v/>
      </c>
      <c r="K32" s="32" t="str">
        <f>IF($G32=K$4&amp;"-"&amp;K$5,IF(COUNTIF($G$6:$G32,"="&amp;$G32)&gt;5,"",$F32),"")</f>
        <v/>
      </c>
      <c r="L32" s="31" t="str">
        <f>IF($G32=L$4&amp;"-"&amp;L$5,IF(COUNTIF($G$6:$G32,"="&amp;$G32)&gt;5,"",$F32),"")</f>
        <v/>
      </c>
      <c r="M32" s="32" t="str">
        <f>IF($G32=M$4&amp;"-"&amp;M$5,IF(COUNTIF($G$6:$G32,"="&amp;$G32)&gt;5,"",$F32),"")</f>
        <v/>
      </c>
      <c r="N32" s="31" t="str">
        <f>IF($G32=N$4&amp;"-"&amp;N$5,IF(COUNTIF($G$6:$G32,"="&amp;$G32)&gt;5,"",$F32),"")</f>
        <v/>
      </c>
      <c r="O32" s="32" t="str">
        <f>IF($G32=O$4&amp;"-"&amp;O$5,IF(COUNTIF($G$6:$G32,"="&amp;$G32)&gt;5,"",$F32),"")</f>
        <v/>
      </c>
      <c r="P32" s="31" t="str">
        <f>IF($G32=P$4&amp;"-"&amp;P$5,IF(COUNTIF($G$6:$G32,"="&amp;$G32)&gt;5,"",$F32),"")</f>
        <v/>
      </c>
      <c r="Q32" s="32" t="str">
        <f>IF($G32=Q$4&amp;"-"&amp;Q$5,IF(COUNTIF($G$6:$G32,"="&amp;$G32)&gt;5,"",$F32),"")</f>
        <v/>
      </c>
      <c r="R32" s="31" t="str">
        <f>IF($G32=R$4&amp;"-"&amp;R$5,IF(COUNTIF($G$6:$G32,"="&amp;$G32)&gt;5,"",$F32),"")</f>
        <v/>
      </c>
      <c r="S32" s="32" t="str">
        <f>IF($G32=S$4&amp;"-"&amp;S$5,IF(COUNTIF($G$6:$G32,"="&amp;$G32)&gt;5,"",$F32),"")</f>
        <v/>
      </c>
      <c r="T32" s="31" t="str">
        <f>IF($G32=T$4&amp;"-"&amp;T$5,IF(COUNTIF($G$6:$G32,"="&amp;$G32)&gt;5,"",$F32),"")</f>
        <v/>
      </c>
      <c r="U32" s="32" t="str">
        <f>IF($G32=U$4&amp;"-"&amp;U$5,IF(COUNTIF($G$6:$G32,"="&amp;$G32)&gt;5,"",$F32),"")</f>
        <v/>
      </c>
      <c r="V32" s="31">
        <f>IF($G32=V$4&amp;"-"&amp;V$5,IF(COUNTIF($G$6:$G32,"="&amp;$G32)&gt;5,"",$F32),"")</f>
        <v>27</v>
      </c>
      <c r="W32" s="30" t="str">
        <f>IF($G32=W$4&amp;"-"&amp;W$5,IF(COUNTIF($G$6:$G32,"="&amp;$G32)&gt;5,"",$F32),"")</f>
        <v/>
      </c>
      <c r="X32" s="128" t="str">
        <f>IF($G32=X$4&amp;"-"&amp;X$5,IF(COUNTIF($G$6:$G32,"="&amp;$G32)&gt;1000,"",MAX(X$6:X31)+1),"")</f>
        <v/>
      </c>
      <c r="Y32" s="138" t="str">
        <f>IF($G32=Y$4&amp;"-"&amp;Y$5,IF(COUNTIF($G$6:$G32,"="&amp;$G32)&gt;1000,"",MAX(Y$6:Y31)+1),"")</f>
        <v/>
      </c>
      <c r="Z32" s="128" t="str">
        <f>IF($G32=Z$4&amp;"-"&amp;Z$5,IF(COUNTIF($G$6:$G32,"="&amp;$G32)&gt;1000,"",MAX(Z$6:Z31)+1),"")</f>
        <v/>
      </c>
      <c r="AA32" s="138" t="str">
        <f>IF($G32=AA$4&amp;"-"&amp;AA$5,IF(COUNTIF($G$6:$G32,"="&amp;$G32)&gt;1000,"",MAX(AA$6:AA31)+1),"")</f>
        <v/>
      </c>
      <c r="AB32" s="128" t="str">
        <f>IF($G32=AB$4&amp;"-"&amp;AB$5,IF(COUNTIF($G$6:$G32,"="&amp;$G32)&gt;1000,"",MAX(AB$6:AB31)+1),"")</f>
        <v/>
      </c>
      <c r="AC32" s="138" t="str">
        <f>IF($G32=AC$4&amp;"-"&amp;AC$5,IF(COUNTIF($G$6:$G32,"="&amp;$G32)&gt;1000,"",MAX(AC$6:AC31)+1),"")</f>
        <v/>
      </c>
      <c r="AD32" s="128" t="str">
        <f>IF($G32=AD$4&amp;"-"&amp;AD$5,IF(COUNTIF($G$6:$G32,"="&amp;$G32)&gt;1000,"",MAX(AD$6:AD31)+1),"")</f>
        <v/>
      </c>
      <c r="AE32" s="138" t="str">
        <f>IF($G32=AE$4&amp;"-"&amp;AE$5,IF(COUNTIF($G$6:$G32,"="&amp;$G32)&gt;1000,"",MAX(AE$6:AE31)+1),"")</f>
        <v/>
      </c>
      <c r="AF32" s="128" t="str">
        <f>IF($G32=AF$4&amp;"-"&amp;AF$5,IF(COUNTIF($G$6:$G32,"="&amp;$G32)&gt;1000,"",MAX(AF$6:AF31)+1),"")</f>
        <v/>
      </c>
      <c r="AG32" s="138" t="str">
        <f>IF($G32=AG$4&amp;"-"&amp;AG$5,IF(COUNTIF($G$6:$G32,"="&amp;$G32)&gt;1000,"",MAX(AG$6:AG31)+1),"")</f>
        <v/>
      </c>
      <c r="AH32" s="128" t="str">
        <f>IF($G32=AH$4&amp;"-"&amp;AH$5,IF(COUNTIF($G$6:$G32,"="&amp;$G32)&gt;1000,"",MAX(AH$6:AH31)+1),"")</f>
        <v/>
      </c>
      <c r="AI32" s="138" t="str">
        <f>IF($G32=AI$4&amp;"-"&amp;AI$5,IF(COUNTIF($G$6:$G32,"="&amp;$G32)&gt;1000,"",MAX(AI$6:AI31)+1),"")</f>
        <v/>
      </c>
      <c r="AJ32" s="128" t="str">
        <f>IF($G32=AJ$4&amp;"-"&amp;AJ$5,IF(COUNTIF($G$6:$G32,"="&amp;$G32)&gt;1000,"",MAX(AJ$6:AJ31)+1),"")</f>
        <v/>
      </c>
      <c r="AK32" s="138" t="str">
        <f>IF($G32=AK$4&amp;"-"&amp;AK$5,IF(COUNTIF($G$6:$G32,"="&amp;$G32)&gt;1000,"",MAX(AK$6:AK31)+1),"")</f>
        <v/>
      </c>
      <c r="AL32" s="128">
        <f>IF($G32=AL$4&amp;"-"&amp;AL$5,IF(COUNTIF($G$6:$G32,"="&amp;$G32)&gt;1000,"",MAX(AL$6:AL31)+1),"")</f>
        <v>3</v>
      </c>
      <c r="AM32" s="144" t="str">
        <f>IF($G32=AM$4&amp;"-"&amp;AM$5,IF(COUNTIF($G$6:$G32,"="&amp;$G32)&gt;1000,"",MAX(AM$6:AM31)+1),"")</f>
        <v/>
      </c>
    </row>
    <row r="33" spans="1:39">
      <c r="A33" s="23">
        <v>28</v>
      </c>
      <c r="B33" s="123" t="str">
        <f>VLOOKUP(A33,Times_2023!B30:C460,2,FALSE)</f>
        <v>0:18:14</v>
      </c>
      <c r="C33" s="1" t="str">
        <f t="shared" si="5"/>
        <v>Alan Pritchard</v>
      </c>
      <c r="D33" s="2" t="str">
        <f t="shared" si="2"/>
        <v>CAC</v>
      </c>
      <c r="E33" s="2" t="str">
        <f t="shared" si="3"/>
        <v>M</v>
      </c>
      <c r="F33" s="2">
        <f>COUNTIF(E$6:E33,E33)</f>
        <v>28</v>
      </c>
      <c r="G33" s="26" t="str">
        <f t="shared" si="4"/>
        <v>CAC-M</v>
      </c>
      <c r="H33" s="29" t="str">
        <f>IF($G33=H$4&amp;"-"&amp;H$5,IF(COUNTIF($G$6:$G33,"="&amp;$G33)&gt;5,"",$F33),"")</f>
        <v/>
      </c>
      <c r="I33" s="32" t="str">
        <f>IF($G33=I$4&amp;"-"&amp;I$5,IF(COUNTIF($G$6:$G33,"="&amp;$G33)&gt;5,"",$F33),"")</f>
        <v/>
      </c>
      <c r="J33" s="31" t="str">
        <f>IF($G33=J$4&amp;"-"&amp;J$5,IF(COUNTIF($G$6:$G33,"="&amp;$G33)&gt;5,"",$F33),"")</f>
        <v/>
      </c>
      <c r="K33" s="32" t="str">
        <f>IF($G33=K$4&amp;"-"&amp;K$5,IF(COUNTIF($G$6:$G33,"="&amp;$G33)&gt;5,"",$F33),"")</f>
        <v/>
      </c>
      <c r="L33" s="31" t="str">
        <f>IF($G33=L$4&amp;"-"&amp;L$5,IF(COUNTIF($G$6:$G33,"="&amp;$G33)&gt;5,"",$F33),"")</f>
        <v/>
      </c>
      <c r="M33" s="32" t="str">
        <f>IF($G33=M$4&amp;"-"&amp;M$5,IF(COUNTIF($G$6:$G33,"="&amp;$G33)&gt;5,"",$F33),"")</f>
        <v/>
      </c>
      <c r="N33" s="31" t="str">
        <f>IF($G33=N$4&amp;"-"&amp;N$5,IF(COUNTIF($G$6:$G33,"="&amp;$G33)&gt;5,"",$F33),"")</f>
        <v/>
      </c>
      <c r="O33" s="32" t="str">
        <f>IF($G33=O$4&amp;"-"&amp;O$5,IF(COUNTIF($G$6:$G33,"="&amp;$G33)&gt;5,"",$F33),"")</f>
        <v/>
      </c>
      <c r="P33" s="31" t="str">
        <f>IF($G33=P$4&amp;"-"&amp;P$5,IF(COUNTIF($G$6:$G33,"="&amp;$G33)&gt;5,"",$F33),"")</f>
        <v/>
      </c>
      <c r="Q33" s="32" t="str">
        <f>IF($G33=Q$4&amp;"-"&amp;Q$5,IF(COUNTIF($G$6:$G33,"="&amp;$G33)&gt;5,"",$F33),"")</f>
        <v/>
      </c>
      <c r="R33" s="31" t="str">
        <f>IF($G33=R$4&amp;"-"&amp;R$5,IF(COUNTIF($G$6:$G33,"="&amp;$G33)&gt;5,"",$F33),"")</f>
        <v/>
      </c>
      <c r="S33" s="32" t="str">
        <f>IF($G33=S$4&amp;"-"&amp;S$5,IF(COUNTIF($G$6:$G33,"="&amp;$G33)&gt;5,"",$F33),"")</f>
        <v/>
      </c>
      <c r="T33" s="31" t="str">
        <f>IF($G33=T$4&amp;"-"&amp;T$5,IF(COUNTIF($G$6:$G33,"="&amp;$G33)&gt;5,"",$F33),"")</f>
        <v/>
      </c>
      <c r="U33" s="32" t="str">
        <f>IF($G33=U$4&amp;"-"&amp;U$5,IF(COUNTIF($G$6:$G33,"="&amp;$G33)&gt;5,"",$F33),"")</f>
        <v/>
      </c>
      <c r="V33" s="31" t="str">
        <f>IF($G33=V$4&amp;"-"&amp;V$5,IF(COUNTIF($G$6:$G33,"="&amp;$G33)&gt;5,"",$F33),"")</f>
        <v/>
      </c>
      <c r="W33" s="30" t="str">
        <f>IF($G33=W$4&amp;"-"&amp;W$5,IF(COUNTIF($G$6:$G33,"="&amp;$G33)&gt;5,"",$F33),"")</f>
        <v/>
      </c>
      <c r="X33" s="128">
        <f>IF($G33=X$4&amp;"-"&amp;X$5,IF(COUNTIF($G$6:$G33,"="&amp;$G33)&gt;1000,"",MAX(X$6:X32)+1),"")</f>
        <v>10</v>
      </c>
      <c r="Y33" s="138" t="str">
        <f>IF($G33=Y$4&amp;"-"&amp;Y$5,IF(COUNTIF($G$6:$G33,"="&amp;$G33)&gt;1000,"",MAX(Y$6:Y32)+1),"")</f>
        <v/>
      </c>
      <c r="Z33" s="128" t="str">
        <f>IF($G33=Z$4&amp;"-"&amp;Z$5,IF(COUNTIF($G$6:$G33,"="&amp;$G33)&gt;1000,"",MAX(Z$6:Z32)+1),"")</f>
        <v/>
      </c>
      <c r="AA33" s="138" t="str">
        <f>IF($G33=AA$4&amp;"-"&amp;AA$5,IF(COUNTIF($G$6:$G33,"="&amp;$G33)&gt;1000,"",MAX(AA$6:AA32)+1),"")</f>
        <v/>
      </c>
      <c r="AB33" s="128" t="str">
        <f>IF($G33=AB$4&amp;"-"&amp;AB$5,IF(COUNTIF($G$6:$G33,"="&amp;$G33)&gt;1000,"",MAX(AB$6:AB32)+1),"")</f>
        <v/>
      </c>
      <c r="AC33" s="138" t="str">
        <f>IF($G33=AC$4&amp;"-"&amp;AC$5,IF(COUNTIF($G$6:$G33,"="&amp;$G33)&gt;1000,"",MAX(AC$6:AC32)+1),"")</f>
        <v/>
      </c>
      <c r="AD33" s="128" t="str">
        <f>IF($G33=AD$4&amp;"-"&amp;AD$5,IF(COUNTIF($G$6:$G33,"="&amp;$G33)&gt;1000,"",MAX(AD$6:AD32)+1),"")</f>
        <v/>
      </c>
      <c r="AE33" s="138" t="str">
        <f>IF($G33=AE$4&amp;"-"&amp;AE$5,IF(COUNTIF($G$6:$G33,"="&amp;$G33)&gt;1000,"",MAX(AE$6:AE32)+1),"")</f>
        <v/>
      </c>
      <c r="AF33" s="128" t="str">
        <f>IF($G33=AF$4&amp;"-"&amp;AF$5,IF(COUNTIF($G$6:$G33,"="&amp;$G33)&gt;1000,"",MAX(AF$6:AF32)+1),"")</f>
        <v/>
      </c>
      <c r="AG33" s="138" t="str">
        <f>IF($G33=AG$4&amp;"-"&amp;AG$5,IF(COUNTIF($G$6:$G33,"="&amp;$G33)&gt;1000,"",MAX(AG$6:AG32)+1),"")</f>
        <v/>
      </c>
      <c r="AH33" s="128" t="str">
        <f>IF($G33=AH$4&amp;"-"&amp;AH$5,IF(COUNTIF($G$6:$G33,"="&amp;$G33)&gt;1000,"",MAX(AH$6:AH32)+1),"")</f>
        <v/>
      </c>
      <c r="AI33" s="138" t="str">
        <f>IF($G33=AI$4&amp;"-"&amp;AI$5,IF(COUNTIF($G$6:$G33,"="&amp;$G33)&gt;1000,"",MAX(AI$6:AI32)+1),"")</f>
        <v/>
      </c>
      <c r="AJ33" s="128" t="str">
        <f>IF($G33=AJ$4&amp;"-"&amp;AJ$5,IF(COUNTIF($G$6:$G33,"="&amp;$G33)&gt;1000,"",MAX(AJ$6:AJ32)+1),"")</f>
        <v/>
      </c>
      <c r="AK33" s="138" t="str">
        <f>IF($G33=AK$4&amp;"-"&amp;AK$5,IF(COUNTIF($G$6:$G33,"="&amp;$G33)&gt;1000,"",MAX(AK$6:AK32)+1),"")</f>
        <v/>
      </c>
      <c r="AL33" s="128" t="str">
        <f>IF($G33=AL$4&amp;"-"&amp;AL$5,IF(COUNTIF($G$6:$G33,"="&amp;$G33)&gt;1000,"",MAX(AL$6:AL32)+1),"")</f>
        <v/>
      </c>
      <c r="AM33" s="144" t="str">
        <f>IF($G33=AM$4&amp;"-"&amp;AM$5,IF(COUNTIF($G$6:$G33,"="&amp;$G33)&gt;1000,"",MAX(AM$6:AM32)+1),"")</f>
        <v/>
      </c>
    </row>
    <row r="34" spans="1:39">
      <c r="A34" s="24">
        <v>29</v>
      </c>
      <c r="B34" s="123" t="str">
        <f>VLOOKUP(A34,Times_2023!B31:C461,2,FALSE)</f>
        <v>0:18:17</v>
      </c>
      <c r="C34" s="1" t="str">
        <f t="shared" si="5"/>
        <v>Liam Sullivan</v>
      </c>
      <c r="D34" s="2" t="str">
        <f t="shared" si="2"/>
        <v>HI</v>
      </c>
      <c r="E34" s="2" t="str">
        <f t="shared" si="3"/>
        <v>M</v>
      </c>
      <c r="F34" s="2">
        <f>COUNTIF(E$6:E34,E34)</f>
        <v>29</v>
      </c>
      <c r="G34" s="26" t="str">
        <f t="shared" si="4"/>
        <v>HI-M</v>
      </c>
      <c r="H34" s="29" t="str">
        <f>IF($G34=H$4&amp;"-"&amp;H$5,IF(COUNTIF($G$6:$G34,"="&amp;$G34)&gt;5,"",$F34),"")</f>
        <v/>
      </c>
      <c r="I34" s="32" t="str">
        <f>IF($G34=I$4&amp;"-"&amp;I$5,IF(COUNTIF($G$6:$G34,"="&amp;$G34)&gt;5,"",$F34),"")</f>
        <v/>
      </c>
      <c r="J34" s="31" t="str">
        <f>IF($G34=J$4&amp;"-"&amp;J$5,IF(COUNTIF($G$6:$G34,"="&amp;$G34)&gt;5,"",$F34),"")</f>
        <v/>
      </c>
      <c r="K34" s="32" t="str">
        <f>IF($G34=K$4&amp;"-"&amp;K$5,IF(COUNTIF($G$6:$G34,"="&amp;$G34)&gt;5,"",$F34),"")</f>
        <v/>
      </c>
      <c r="L34" s="31" t="str">
        <f>IF($G34=L$4&amp;"-"&amp;L$5,IF(COUNTIF($G$6:$G34,"="&amp;$G34)&gt;5,"",$F34),"")</f>
        <v/>
      </c>
      <c r="M34" s="32" t="str">
        <f>IF($G34=M$4&amp;"-"&amp;M$5,IF(COUNTIF($G$6:$G34,"="&amp;$G34)&gt;5,"",$F34),"")</f>
        <v/>
      </c>
      <c r="N34" s="31">
        <f>IF($G34=N$4&amp;"-"&amp;N$5,IF(COUNTIF($G$6:$G34,"="&amp;$G34)&gt;5,"",$F34),"")</f>
        <v>29</v>
      </c>
      <c r="O34" s="32" t="str">
        <f>IF($G34=O$4&amp;"-"&amp;O$5,IF(COUNTIF($G$6:$G34,"="&amp;$G34)&gt;5,"",$F34),"")</f>
        <v/>
      </c>
      <c r="P34" s="31" t="str">
        <f>IF($G34=P$4&amp;"-"&amp;P$5,IF(COUNTIF($G$6:$G34,"="&amp;$G34)&gt;5,"",$F34),"")</f>
        <v/>
      </c>
      <c r="Q34" s="32" t="str">
        <f>IF($G34=Q$4&amp;"-"&amp;Q$5,IF(COUNTIF($G$6:$G34,"="&amp;$G34)&gt;5,"",$F34),"")</f>
        <v/>
      </c>
      <c r="R34" s="31" t="str">
        <f>IF($G34=R$4&amp;"-"&amp;R$5,IF(COUNTIF($G$6:$G34,"="&amp;$G34)&gt;5,"",$F34),"")</f>
        <v/>
      </c>
      <c r="S34" s="32" t="str">
        <f>IF($G34=S$4&amp;"-"&amp;S$5,IF(COUNTIF($G$6:$G34,"="&amp;$G34)&gt;5,"",$F34),"")</f>
        <v/>
      </c>
      <c r="T34" s="31" t="str">
        <f>IF($G34=T$4&amp;"-"&amp;T$5,IF(COUNTIF($G$6:$G34,"="&amp;$G34)&gt;5,"",$F34),"")</f>
        <v/>
      </c>
      <c r="U34" s="32" t="str">
        <f>IF($G34=U$4&amp;"-"&amp;U$5,IF(COUNTIF($G$6:$G34,"="&amp;$G34)&gt;5,"",$F34),"")</f>
        <v/>
      </c>
      <c r="V34" s="31" t="str">
        <f>IF($G34=V$4&amp;"-"&amp;V$5,IF(COUNTIF($G$6:$G34,"="&amp;$G34)&gt;5,"",$F34),"")</f>
        <v/>
      </c>
      <c r="W34" s="30" t="str">
        <f>IF($G34=W$4&amp;"-"&amp;W$5,IF(COUNTIF($G$6:$G34,"="&amp;$G34)&gt;5,"",$F34),"")</f>
        <v/>
      </c>
      <c r="X34" s="128" t="str">
        <f>IF($G34=X$4&amp;"-"&amp;X$5,IF(COUNTIF($G$6:$G34,"="&amp;$G34)&gt;1000,"",MAX(X$6:X33)+1),"")</f>
        <v/>
      </c>
      <c r="Y34" s="138" t="str">
        <f>IF($G34=Y$4&amp;"-"&amp;Y$5,IF(COUNTIF($G$6:$G34,"="&amp;$G34)&gt;1000,"",MAX(Y$6:Y33)+1),"")</f>
        <v/>
      </c>
      <c r="Z34" s="128" t="str">
        <f>IF($G34=Z$4&amp;"-"&amp;Z$5,IF(COUNTIF($G$6:$G34,"="&amp;$G34)&gt;1000,"",MAX(Z$6:Z33)+1),"")</f>
        <v/>
      </c>
      <c r="AA34" s="138" t="str">
        <f>IF($G34=AA$4&amp;"-"&amp;AA$5,IF(COUNTIF($G$6:$G34,"="&amp;$G34)&gt;1000,"",MAX(AA$6:AA33)+1),"")</f>
        <v/>
      </c>
      <c r="AB34" s="128" t="str">
        <f>IF($G34=AB$4&amp;"-"&amp;AB$5,IF(COUNTIF($G$6:$G34,"="&amp;$G34)&gt;1000,"",MAX(AB$6:AB33)+1),"")</f>
        <v/>
      </c>
      <c r="AC34" s="138" t="str">
        <f>IF($G34=AC$4&amp;"-"&amp;AC$5,IF(COUNTIF($G$6:$G34,"="&amp;$G34)&gt;1000,"",MAX(AC$6:AC33)+1),"")</f>
        <v/>
      </c>
      <c r="AD34" s="128">
        <f>IF($G34=AD$4&amp;"-"&amp;AD$5,IF(COUNTIF($G$6:$G34,"="&amp;$G34)&gt;1000,"",MAX(AD$6:AD33)+1),"")</f>
        <v>5</v>
      </c>
      <c r="AE34" s="138" t="str">
        <f>IF($G34=AE$4&amp;"-"&amp;AE$5,IF(COUNTIF($G$6:$G34,"="&amp;$G34)&gt;1000,"",MAX(AE$6:AE33)+1),"")</f>
        <v/>
      </c>
      <c r="AF34" s="128" t="str">
        <f>IF($G34=AF$4&amp;"-"&amp;AF$5,IF(COUNTIF($G$6:$G34,"="&amp;$G34)&gt;1000,"",MAX(AF$6:AF33)+1),"")</f>
        <v/>
      </c>
      <c r="AG34" s="138" t="str">
        <f>IF($G34=AG$4&amp;"-"&amp;AG$5,IF(COUNTIF($G$6:$G34,"="&amp;$G34)&gt;1000,"",MAX(AG$6:AG33)+1),"")</f>
        <v/>
      </c>
      <c r="AH34" s="128" t="str">
        <f>IF($G34=AH$4&amp;"-"&amp;AH$5,IF(COUNTIF($G$6:$G34,"="&amp;$G34)&gt;1000,"",MAX(AH$6:AH33)+1),"")</f>
        <v/>
      </c>
      <c r="AI34" s="138" t="str">
        <f>IF($G34=AI$4&amp;"-"&amp;AI$5,IF(COUNTIF($G$6:$G34,"="&amp;$G34)&gt;1000,"",MAX(AI$6:AI33)+1),"")</f>
        <v/>
      </c>
      <c r="AJ34" s="128" t="str">
        <f>IF($G34=AJ$4&amp;"-"&amp;AJ$5,IF(COUNTIF($G$6:$G34,"="&amp;$G34)&gt;1000,"",MAX(AJ$6:AJ33)+1),"")</f>
        <v/>
      </c>
      <c r="AK34" s="138" t="str">
        <f>IF($G34=AK$4&amp;"-"&amp;AK$5,IF(COUNTIF($G$6:$G34,"="&amp;$G34)&gt;1000,"",MAX(AK$6:AK33)+1),"")</f>
        <v/>
      </c>
      <c r="AL34" s="128" t="str">
        <f>IF($G34=AL$4&amp;"-"&amp;AL$5,IF(COUNTIF($G$6:$G34,"="&amp;$G34)&gt;1000,"",MAX(AL$6:AL33)+1),"")</f>
        <v/>
      </c>
      <c r="AM34" s="144" t="str">
        <f>IF($G34=AM$4&amp;"-"&amp;AM$5,IF(COUNTIF($G$6:$G34,"="&amp;$G34)&gt;1000,"",MAX(AM$6:AM33)+1),"")</f>
        <v/>
      </c>
    </row>
    <row r="35" spans="1:39">
      <c r="A35" s="23">
        <v>30</v>
      </c>
      <c r="B35" s="123" t="str">
        <f>VLOOKUP(A35,Times_2023!B32:C462,2,FALSE)</f>
        <v>0:18:18</v>
      </c>
      <c r="C35" s="1" t="str">
        <f t="shared" si="5"/>
        <v>Rich Sales</v>
      </c>
      <c r="D35" s="2" t="str">
        <f t="shared" si="2"/>
        <v>HI</v>
      </c>
      <c r="E35" s="2" t="str">
        <f t="shared" si="3"/>
        <v>M</v>
      </c>
      <c r="F35" s="2">
        <f>COUNTIF(E$6:E35,E35)</f>
        <v>30</v>
      </c>
      <c r="G35" s="26" t="str">
        <f t="shared" si="4"/>
        <v>HI-M</v>
      </c>
      <c r="H35" s="29" t="str">
        <f>IF($G35=H$4&amp;"-"&amp;H$5,IF(COUNTIF($G$6:$G35,"="&amp;$G35)&gt;5,"",$F35),"")</f>
        <v/>
      </c>
      <c r="I35" s="32" t="str">
        <f>IF($G35=I$4&amp;"-"&amp;I$5,IF(COUNTIF($G$6:$G35,"="&amp;$G35)&gt;5,"",$F35),"")</f>
        <v/>
      </c>
      <c r="J35" s="31" t="str">
        <f>IF($G35=J$4&amp;"-"&amp;J$5,IF(COUNTIF($G$6:$G35,"="&amp;$G35)&gt;5,"",$F35),"")</f>
        <v/>
      </c>
      <c r="K35" s="32" t="str">
        <f>IF($G35=K$4&amp;"-"&amp;K$5,IF(COUNTIF($G$6:$G35,"="&amp;$G35)&gt;5,"",$F35),"")</f>
        <v/>
      </c>
      <c r="L35" s="31" t="str">
        <f>IF($G35=L$4&amp;"-"&amp;L$5,IF(COUNTIF($G$6:$G35,"="&amp;$G35)&gt;5,"",$F35),"")</f>
        <v/>
      </c>
      <c r="M35" s="32" t="str">
        <f>IF($G35=M$4&amp;"-"&amp;M$5,IF(COUNTIF($G$6:$G35,"="&amp;$G35)&gt;5,"",$F35),"")</f>
        <v/>
      </c>
      <c r="N35" s="31" t="str">
        <f>IF($G35=N$4&amp;"-"&amp;N$5,IF(COUNTIF($G$6:$G35,"="&amp;$G35)&gt;5,"",$F35),"")</f>
        <v/>
      </c>
      <c r="O35" s="32" t="str">
        <f>IF($G35=O$4&amp;"-"&amp;O$5,IF(COUNTIF($G$6:$G35,"="&amp;$G35)&gt;5,"",$F35),"")</f>
        <v/>
      </c>
      <c r="P35" s="31" t="str">
        <f>IF($G35=P$4&amp;"-"&amp;P$5,IF(COUNTIF($G$6:$G35,"="&amp;$G35)&gt;5,"",$F35),"")</f>
        <v/>
      </c>
      <c r="Q35" s="32" t="str">
        <f>IF($G35=Q$4&amp;"-"&amp;Q$5,IF(COUNTIF($G$6:$G35,"="&amp;$G35)&gt;5,"",$F35),"")</f>
        <v/>
      </c>
      <c r="R35" s="31" t="str">
        <f>IF($G35=R$4&amp;"-"&amp;R$5,IF(COUNTIF($G$6:$G35,"="&amp;$G35)&gt;5,"",$F35),"")</f>
        <v/>
      </c>
      <c r="S35" s="32" t="str">
        <f>IF($G35=S$4&amp;"-"&amp;S$5,IF(COUNTIF($G$6:$G35,"="&amp;$G35)&gt;5,"",$F35),"")</f>
        <v/>
      </c>
      <c r="T35" s="31" t="str">
        <f>IF($G35=T$4&amp;"-"&amp;T$5,IF(COUNTIF($G$6:$G35,"="&amp;$G35)&gt;5,"",$F35),"")</f>
        <v/>
      </c>
      <c r="U35" s="32" t="str">
        <f>IF($G35=U$4&amp;"-"&amp;U$5,IF(COUNTIF($G$6:$G35,"="&amp;$G35)&gt;5,"",$F35),"")</f>
        <v/>
      </c>
      <c r="V35" s="31" t="str">
        <f>IF($G35=V$4&amp;"-"&amp;V$5,IF(COUNTIF($G$6:$G35,"="&amp;$G35)&gt;5,"",$F35),"")</f>
        <v/>
      </c>
      <c r="W35" s="30" t="str">
        <f>IF($G35=W$4&amp;"-"&amp;W$5,IF(COUNTIF($G$6:$G35,"="&amp;$G35)&gt;5,"",$F35),"")</f>
        <v/>
      </c>
      <c r="X35" s="128" t="str">
        <f>IF($G35=X$4&amp;"-"&amp;X$5,IF(COUNTIF($G$6:$G35,"="&amp;$G35)&gt;1000,"",MAX(X$6:X34)+1),"")</f>
        <v/>
      </c>
      <c r="Y35" s="138" t="str">
        <f>IF($G35=Y$4&amp;"-"&amp;Y$5,IF(COUNTIF($G$6:$G35,"="&amp;$G35)&gt;1000,"",MAX(Y$6:Y34)+1),"")</f>
        <v/>
      </c>
      <c r="Z35" s="128" t="str">
        <f>IF($G35=Z$4&amp;"-"&amp;Z$5,IF(COUNTIF($G$6:$G35,"="&amp;$G35)&gt;1000,"",MAX(Z$6:Z34)+1),"")</f>
        <v/>
      </c>
      <c r="AA35" s="138" t="str">
        <f>IF($G35=AA$4&amp;"-"&amp;AA$5,IF(COUNTIF($G$6:$G35,"="&amp;$G35)&gt;1000,"",MAX(AA$6:AA34)+1),"")</f>
        <v/>
      </c>
      <c r="AB35" s="128" t="str">
        <f>IF($G35=AB$4&amp;"-"&amp;AB$5,IF(COUNTIF($G$6:$G35,"="&amp;$G35)&gt;1000,"",MAX(AB$6:AB34)+1),"")</f>
        <v/>
      </c>
      <c r="AC35" s="138" t="str">
        <f>IF($G35=AC$4&amp;"-"&amp;AC$5,IF(COUNTIF($G$6:$G35,"="&amp;$G35)&gt;1000,"",MAX(AC$6:AC34)+1),"")</f>
        <v/>
      </c>
      <c r="AD35" s="128">
        <f>IF($G35=AD$4&amp;"-"&amp;AD$5,IF(COUNTIF($G$6:$G35,"="&amp;$G35)&gt;1000,"",MAX(AD$6:AD34)+1),"")</f>
        <v>6</v>
      </c>
      <c r="AE35" s="138" t="str">
        <f>IF($G35=AE$4&amp;"-"&amp;AE$5,IF(COUNTIF($G$6:$G35,"="&amp;$G35)&gt;1000,"",MAX(AE$6:AE34)+1),"")</f>
        <v/>
      </c>
      <c r="AF35" s="128" t="str">
        <f>IF($G35=AF$4&amp;"-"&amp;AF$5,IF(COUNTIF($G$6:$G35,"="&amp;$G35)&gt;1000,"",MAX(AF$6:AF34)+1),"")</f>
        <v/>
      </c>
      <c r="AG35" s="138" t="str">
        <f>IF($G35=AG$4&amp;"-"&amp;AG$5,IF(COUNTIF($G$6:$G35,"="&amp;$G35)&gt;1000,"",MAX(AG$6:AG34)+1),"")</f>
        <v/>
      </c>
      <c r="AH35" s="128" t="str">
        <f>IF($G35=AH$4&amp;"-"&amp;AH$5,IF(COUNTIF($G$6:$G35,"="&amp;$G35)&gt;1000,"",MAX(AH$6:AH34)+1),"")</f>
        <v/>
      </c>
      <c r="AI35" s="138" t="str">
        <f>IF($G35=AI$4&amp;"-"&amp;AI$5,IF(COUNTIF($G$6:$G35,"="&amp;$G35)&gt;1000,"",MAX(AI$6:AI34)+1),"")</f>
        <v/>
      </c>
      <c r="AJ35" s="128" t="str">
        <f>IF($G35=AJ$4&amp;"-"&amp;AJ$5,IF(COUNTIF($G$6:$G35,"="&amp;$G35)&gt;1000,"",MAX(AJ$6:AJ34)+1),"")</f>
        <v/>
      </c>
      <c r="AK35" s="138" t="str">
        <f>IF($G35=AK$4&amp;"-"&amp;AK$5,IF(COUNTIF($G$6:$G35,"="&amp;$G35)&gt;1000,"",MAX(AK$6:AK34)+1),"")</f>
        <v/>
      </c>
      <c r="AL35" s="128" t="str">
        <f>IF($G35=AL$4&amp;"-"&amp;AL$5,IF(COUNTIF($G$6:$G35,"="&amp;$G35)&gt;1000,"",MAX(AL$6:AL34)+1),"")</f>
        <v/>
      </c>
      <c r="AM35" s="144" t="str">
        <f>IF($G35=AM$4&amp;"-"&amp;AM$5,IF(COUNTIF($G$6:$G35,"="&amp;$G35)&gt;1000,"",MAX(AM$6:AM34)+1),"")</f>
        <v/>
      </c>
    </row>
    <row r="36" spans="1:39">
      <c r="A36" s="24">
        <v>31</v>
      </c>
      <c r="B36" s="123" t="str">
        <f>VLOOKUP(A36,Times_2023!B33:C463,2,FALSE)</f>
        <v>0:18:19</v>
      </c>
      <c r="C36" s="1" t="str">
        <f t="shared" si="5"/>
        <v>Dominic Milham</v>
      </c>
      <c r="D36" s="2" t="str">
        <f t="shared" si="2"/>
        <v>CAC</v>
      </c>
      <c r="E36" s="2" t="str">
        <f t="shared" si="3"/>
        <v>M</v>
      </c>
      <c r="F36" s="2">
        <f>COUNTIF(E$6:E36,E36)</f>
        <v>31</v>
      </c>
      <c r="G36" s="26" t="str">
        <f t="shared" si="4"/>
        <v>CAC-M</v>
      </c>
      <c r="H36" s="29" t="str">
        <f>IF($G36=H$4&amp;"-"&amp;H$5,IF(COUNTIF($G$6:$G36,"="&amp;$G36)&gt;5,"",$F36),"")</f>
        <v/>
      </c>
      <c r="I36" s="32" t="str">
        <f>IF($G36=I$4&amp;"-"&amp;I$5,IF(COUNTIF($G$6:$G36,"="&amp;$G36)&gt;5,"",$F36),"")</f>
        <v/>
      </c>
      <c r="J36" s="31" t="str">
        <f>IF($G36=J$4&amp;"-"&amp;J$5,IF(COUNTIF($G$6:$G36,"="&amp;$G36)&gt;5,"",$F36),"")</f>
        <v/>
      </c>
      <c r="K36" s="32" t="str">
        <f>IF($G36=K$4&amp;"-"&amp;K$5,IF(COUNTIF($G$6:$G36,"="&amp;$G36)&gt;5,"",$F36),"")</f>
        <v/>
      </c>
      <c r="L36" s="31" t="str">
        <f>IF($G36=L$4&amp;"-"&amp;L$5,IF(COUNTIF($G$6:$G36,"="&amp;$G36)&gt;5,"",$F36),"")</f>
        <v/>
      </c>
      <c r="M36" s="32" t="str">
        <f>IF($G36=M$4&amp;"-"&amp;M$5,IF(COUNTIF($G$6:$G36,"="&amp;$G36)&gt;5,"",$F36),"")</f>
        <v/>
      </c>
      <c r="N36" s="31" t="str">
        <f>IF($G36=N$4&amp;"-"&amp;N$5,IF(COUNTIF($G$6:$G36,"="&amp;$G36)&gt;5,"",$F36),"")</f>
        <v/>
      </c>
      <c r="O36" s="32" t="str">
        <f>IF($G36=O$4&amp;"-"&amp;O$5,IF(COUNTIF($G$6:$G36,"="&amp;$G36)&gt;5,"",$F36),"")</f>
        <v/>
      </c>
      <c r="P36" s="31" t="str">
        <f>IF($G36=P$4&amp;"-"&amp;P$5,IF(COUNTIF($G$6:$G36,"="&amp;$G36)&gt;5,"",$F36),"")</f>
        <v/>
      </c>
      <c r="Q36" s="32" t="str">
        <f>IF($G36=Q$4&amp;"-"&amp;Q$5,IF(COUNTIF($G$6:$G36,"="&amp;$G36)&gt;5,"",$F36),"")</f>
        <v/>
      </c>
      <c r="R36" s="31" t="str">
        <f>IF($G36=R$4&amp;"-"&amp;R$5,IF(COUNTIF($G$6:$G36,"="&amp;$G36)&gt;5,"",$F36),"")</f>
        <v/>
      </c>
      <c r="S36" s="32" t="str">
        <f>IF($G36=S$4&amp;"-"&amp;S$5,IF(COUNTIF($G$6:$G36,"="&amp;$G36)&gt;5,"",$F36),"")</f>
        <v/>
      </c>
      <c r="T36" s="31" t="str">
        <f>IF($G36=T$4&amp;"-"&amp;T$5,IF(COUNTIF($G$6:$G36,"="&amp;$G36)&gt;5,"",$F36),"")</f>
        <v/>
      </c>
      <c r="U36" s="32" t="str">
        <f>IF($G36=U$4&amp;"-"&amp;U$5,IF(COUNTIF($G$6:$G36,"="&amp;$G36)&gt;5,"",$F36),"")</f>
        <v/>
      </c>
      <c r="V36" s="31" t="str">
        <f>IF($G36=V$4&amp;"-"&amp;V$5,IF(COUNTIF($G$6:$G36,"="&amp;$G36)&gt;5,"",$F36),"")</f>
        <v/>
      </c>
      <c r="W36" s="30" t="str">
        <f>IF($G36=W$4&amp;"-"&amp;W$5,IF(COUNTIF($G$6:$G36,"="&amp;$G36)&gt;5,"",$F36),"")</f>
        <v/>
      </c>
      <c r="X36" s="128">
        <f>IF($G36=X$4&amp;"-"&amp;X$5,IF(COUNTIF($G$6:$G36,"="&amp;$G36)&gt;1000,"",MAX(X$6:X35)+1),"")</f>
        <v>11</v>
      </c>
      <c r="Y36" s="138" t="str">
        <f>IF($G36=Y$4&amp;"-"&amp;Y$5,IF(COUNTIF($G$6:$G36,"="&amp;$G36)&gt;1000,"",MAX(Y$6:Y35)+1),"")</f>
        <v/>
      </c>
      <c r="Z36" s="128" t="str">
        <f>IF($G36=Z$4&amp;"-"&amp;Z$5,IF(COUNTIF($G$6:$G36,"="&amp;$G36)&gt;1000,"",MAX(Z$6:Z35)+1),"")</f>
        <v/>
      </c>
      <c r="AA36" s="138" t="str">
        <f>IF($G36=AA$4&amp;"-"&amp;AA$5,IF(COUNTIF($G$6:$G36,"="&amp;$G36)&gt;1000,"",MAX(AA$6:AA35)+1),"")</f>
        <v/>
      </c>
      <c r="AB36" s="128" t="str">
        <f>IF($G36=AB$4&amp;"-"&amp;AB$5,IF(COUNTIF($G$6:$G36,"="&amp;$G36)&gt;1000,"",MAX(AB$6:AB35)+1),"")</f>
        <v/>
      </c>
      <c r="AC36" s="138" t="str">
        <f>IF($G36=AC$4&amp;"-"&amp;AC$5,IF(COUNTIF($G$6:$G36,"="&amp;$G36)&gt;1000,"",MAX(AC$6:AC35)+1),"")</f>
        <v/>
      </c>
      <c r="AD36" s="128" t="str">
        <f>IF($G36=AD$4&amp;"-"&amp;AD$5,IF(COUNTIF($G$6:$G36,"="&amp;$G36)&gt;1000,"",MAX(AD$6:AD35)+1),"")</f>
        <v/>
      </c>
      <c r="AE36" s="138" t="str">
        <f>IF($G36=AE$4&amp;"-"&amp;AE$5,IF(COUNTIF($G$6:$G36,"="&amp;$G36)&gt;1000,"",MAX(AE$6:AE35)+1),"")</f>
        <v/>
      </c>
      <c r="AF36" s="128" t="str">
        <f>IF($G36=AF$4&amp;"-"&amp;AF$5,IF(COUNTIF($G$6:$G36,"="&amp;$G36)&gt;1000,"",MAX(AF$6:AF35)+1),"")</f>
        <v/>
      </c>
      <c r="AG36" s="138" t="str">
        <f>IF($G36=AG$4&amp;"-"&amp;AG$5,IF(COUNTIF($G$6:$G36,"="&amp;$G36)&gt;1000,"",MAX(AG$6:AG35)+1),"")</f>
        <v/>
      </c>
      <c r="AH36" s="128" t="str">
        <f>IF($G36=AH$4&amp;"-"&amp;AH$5,IF(COUNTIF($G$6:$G36,"="&amp;$G36)&gt;1000,"",MAX(AH$6:AH35)+1),"")</f>
        <v/>
      </c>
      <c r="AI36" s="138" t="str">
        <f>IF($G36=AI$4&amp;"-"&amp;AI$5,IF(COUNTIF($G$6:$G36,"="&amp;$G36)&gt;1000,"",MAX(AI$6:AI35)+1),"")</f>
        <v/>
      </c>
      <c r="AJ36" s="128" t="str">
        <f>IF($G36=AJ$4&amp;"-"&amp;AJ$5,IF(COUNTIF($G$6:$G36,"="&amp;$G36)&gt;1000,"",MAX(AJ$6:AJ35)+1),"")</f>
        <v/>
      </c>
      <c r="AK36" s="138" t="str">
        <f>IF($G36=AK$4&amp;"-"&amp;AK$5,IF(COUNTIF($G$6:$G36,"="&amp;$G36)&gt;1000,"",MAX(AK$6:AK35)+1),"")</f>
        <v/>
      </c>
      <c r="AL36" s="128" t="str">
        <f>IF($G36=AL$4&amp;"-"&amp;AL$5,IF(COUNTIF($G$6:$G36,"="&amp;$G36)&gt;1000,"",MAX(AL$6:AL35)+1),"")</f>
        <v/>
      </c>
      <c r="AM36" s="144" t="str">
        <f>IF($G36=AM$4&amp;"-"&amp;AM$5,IF(COUNTIF($G$6:$G36,"="&amp;$G36)&gt;1000,"",MAX(AM$6:AM35)+1),"")</f>
        <v/>
      </c>
    </row>
    <row r="37" spans="1:39">
      <c r="A37" s="23">
        <v>32</v>
      </c>
      <c r="B37" s="123" t="str">
        <f>VLOOKUP(A37,Times_2023!B34:C464,2,FALSE)</f>
        <v>0:18:25</v>
      </c>
      <c r="C37" s="1" t="str">
        <f t="shared" si="5"/>
        <v>Alexander Upstone</v>
      </c>
      <c r="D37" s="2" t="str">
        <f t="shared" si="2"/>
        <v>ELY</v>
      </c>
      <c r="E37" s="2" t="str">
        <f t="shared" si="3"/>
        <v>M</v>
      </c>
      <c r="F37" s="2">
        <f>COUNTIF(E$6:E37,E37)</f>
        <v>32</v>
      </c>
      <c r="G37" s="26" t="str">
        <f t="shared" si="4"/>
        <v>ELY-M</v>
      </c>
      <c r="H37" s="29" t="str">
        <f>IF($G37=H$4&amp;"-"&amp;H$5,IF(COUNTIF($G$6:$G37,"="&amp;$G37)&gt;5,"",$F37),"")</f>
        <v/>
      </c>
      <c r="I37" s="32" t="str">
        <f>IF($G37=I$4&amp;"-"&amp;I$5,IF(COUNTIF($G$6:$G37,"="&amp;$G37)&gt;5,"",$F37),"")</f>
        <v/>
      </c>
      <c r="J37" s="31" t="str">
        <f>IF($G37=J$4&amp;"-"&amp;J$5,IF(COUNTIF($G$6:$G37,"="&amp;$G37)&gt;5,"",$F37),"")</f>
        <v/>
      </c>
      <c r="K37" s="32" t="str">
        <f>IF($G37=K$4&amp;"-"&amp;K$5,IF(COUNTIF($G$6:$G37,"="&amp;$G37)&gt;5,"",$F37),"")</f>
        <v/>
      </c>
      <c r="L37" s="31">
        <f>IF($G37=L$4&amp;"-"&amp;L$5,IF(COUNTIF($G$6:$G37,"="&amp;$G37)&gt;5,"",$F37),"")</f>
        <v>32</v>
      </c>
      <c r="M37" s="32" t="str">
        <f>IF($G37=M$4&amp;"-"&amp;M$5,IF(COUNTIF($G$6:$G37,"="&amp;$G37)&gt;5,"",$F37),"")</f>
        <v/>
      </c>
      <c r="N37" s="31" t="str">
        <f>IF($G37=N$4&amp;"-"&amp;N$5,IF(COUNTIF($G$6:$G37,"="&amp;$G37)&gt;5,"",$F37),"")</f>
        <v/>
      </c>
      <c r="O37" s="32" t="str">
        <f>IF($G37=O$4&amp;"-"&amp;O$5,IF(COUNTIF($G$6:$G37,"="&amp;$G37)&gt;5,"",$F37),"")</f>
        <v/>
      </c>
      <c r="P37" s="31" t="str">
        <f>IF($G37=P$4&amp;"-"&amp;P$5,IF(COUNTIF($G$6:$G37,"="&amp;$G37)&gt;5,"",$F37),"")</f>
        <v/>
      </c>
      <c r="Q37" s="32" t="str">
        <f>IF($G37=Q$4&amp;"-"&amp;Q$5,IF(COUNTIF($G$6:$G37,"="&amp;$G37)&gt;5,"",$F37),"")</f>
        <v/>
      </c>
      <c r="R37" s="31" t="str">
        <f>IF($G37=R$4&amp;"-"&amp;R$5,IF(COUNTIF($G$6:$G37,"="&amp;$G37)&gt;5,"",$F37),"")</f>
        <v/>
      </c>
      <c r="S37" s="32" t="str">
        <f>IF($G37=S$4&amp;"-"&amp;S$5,IF(COUNTIF($G$6:$G37,"="&amp;$G37)&gt;5,"",$F37),"")</f>
        <v/>
      </c>
      <c r="T37" s="31" t="str">
        <f>IF($G37=T$4&amp;"-"&amp;T$5,IF(COUNTIF($G$6:$G37,"="&amp;$G37)&gt;5,"",$F37),"")</f>
        <v/>
      </c>
      <c r="U37" s="32" t="str">
        <f>IF($G37=U$4&amp;"-"&amp;U$5,IF(COUNTIF($G$6:$G37,"="&amp;$G37)&gt;5,"",$F37),"")</f>
        <v/>
      </c>
      <c r="V37" s="31" t="str">
        <f>IF($G37=V$4&amp;"-"&amp;V$5,IF(COUNTIF($G$6:$G37,"="&amp;$G37)&gt;5,"",$F37),"")</f>
        <v/>
      </c>
      <c r="W37" s="30" t="str">
        <f>IF($G37=W$4&amp;"-"&amp;W$5,IF(COUNTIF($G$6:$G37,"="&amp;$G37)&gt;5,"",$F37),"")</f>
        <v/>
      </c>
      <c r="X37" s="128" t="str">
        <f>IF($G37=X$4&amp;"-"&amp;X$5,IF(COUNTIF($G$6:$G37,"="&amp;$G37)&gt;1000,"",MAX(X$6:X36)+1),"")</f>
        <v/>
      </c>
      <c r="Y37" s="138" t="str">
        <f>IF($G37=Y$4&amp;"-"&amp;Y$5,IF(COUNTIF($G$6:$G37,"="&amp;$G37)&gt;1000,"",MAX(Y$6:Y36)+1),"")</f>
        <v/>
      </c>
      <c r="Z37" s="128" t="str">
        <f>IF($G37=Z$4&amp;"-"&amp;Z$5,IF(COUNTIF($G$6:$G37,"="&amp;$G37)&gt;1000,"",MAX(Z$6:Z36)+1),"")</f>
        <v/>
      </c>
      <c r="AA37" s="138" t="str">
        <f>IF($G37=AA$4&amp;"-"&amp;AA$5,IF(COUNTIF($G$6:$G37,"="&amp;$G37)&gt;1000,"",MAX(AA$6:AA36)+1),"")</f>
        <v/>
      </c>
      <c r="AB37" s="128">
        <f>IF($G37=AB$4&amp;"-"&amp;AB$5,IF(COUNTIF($G$6:$G37,"="&amp;$G37)&gt;1000,"",MAX(AB$6:AB36)+1),"")</f>
        <v>2</v>
      </c>
      <c r="AC37" s="138" t="str">
        <f>IF($G37=AC$4&amp;"-"&amp;AC$5,IF(COUNTIF($G$6:$G37,"="&amp;$G37)&gt;1000,"",MAX(AC$6:AC36)+1),"")</f>
        <v/>
      </c>
      <c r="AD37" s="128" t="str">
        <f>IF($G37=AD$4&amp;"-"&amp;AD$5,IF(COUNTIF($G$6:$G37,"="&amp;$G37)&gt;1000,"",MAX(AD$6:AD36)+1),"")</f>
        <v/>
      </c>
      <c r="AE37" s="138" t="str">
        <f>IF($G37=AE$4&amp;"-"&amp;AE$5,IF(COUNTIF($G$6:$G37,"="&amp;$G37)&gt;1000,"",MAX(AE$6:AE36)+1),"")</f>
        <v/>
      </c>
      <c r="AF37" s="128" t="str">
        <f>IF($G37=AF$4&amp;"-"&amp;AF$5,IF(COUNTIF($G$6:$G37,"="&amp;$G37)&gt;1000,"",MAX(AF$6:AF36)+1),"")</f>
        <v/>
      </c>
      <c r="AG37" s="138" t="str">
        <f>IF($G37=AG$4&amp;"-"&amp;AG$5,IF(COUNTIF($G$6:$G37,"="&amp;$G37)&gt;1000,"",MAX(AG$6:AG36)+1),"")</f>
        <v/>
      </c>
      <c r="AH37" s="128" t="str">
        <f>IF($G37=AH$4&amp;"-"&amp;AH$5,IF(COUNTIF($G$6:$G37,"="&amp;$G37)&gt;1000,"",MAX(AH$6:AH36)+1),"")</f>
        <v/>
      </c>
      <c r="AI37" s="138" t="str">
        <f>IF($G37=AI$4&amp;"-"&amp;AI$5,IF(COUNTIF($G$6:$G37,"="&amp;$G37)&gt;1000,"",MAX(AI$6:AI36)+1),"")</f>
        <v/>
      </c>
      <c r="AJ37" s="128" t="str">
        <f>IF($G37=AJ$4&amp;"-"&amp;AJ$5,IF(COUNTIF($G$6:$G37,"="&amp;$G37)&gt;1000,"",MAX(AJ$6:AJ36)+1),"")</f>
        <v/>
      </c>
      <c r="AK37" s="138" t="str">
        <f>IF($G37=AK$4&amp;"-"&amp;AK$5,IF(COUNTIF($G$6:$G37,"="&amp;$G37)&gt;1000,"",MAX(AK$6:AK36)+1),"")</f>
        <v/>
      </c>
      <c r="AL37" s="128" t="str">
        <f>IF($G37=AL$4&amp;"-"&amp;AL$5,IF(COUNTIF($G$6:$G37,"="&amp;$G37)&gt;1000,"",MAX(AL$6:AL36)+1),"")</f>
        <v/>
      </c>
      <c r="AM37" s="144" t="str">
        <f>IF($G37=AM$4&amp;"-"&amp;AM$5,IF(COUNTIF($G$6:$G37,"="&amp;$G37)&gt;1000,"",MAX(AM$6:AM36)+1),"")</f>
        <v/>
      </c>
    </row>
    <row r="38" spans="1:39">
      <c r="A38" s="24">
        <v>33</v>
      </c>
      <c r="B38" s="123" t="str">
        <f>VLOOKUP(A38,Times_2023!B35:C465,2,FALSE)</f>
        <v>0:18:27</v>
      </c>
      <c r="C38" s="1" t="str">
        <f t="shared" si="5"/>
        <v>Tom Moss</v>
      </c>
      <c r="D38" s="2" t="str">
        <f t="shared" si="2"/>
        <v>HI</v>
      </c>
      <c r="E38" s="2" t="str">
        <f t="shared" si="3"/>
        <v>M</v>
      </c>
      <c r="F38" s="2">
        <f>COUNTIF(E$6:E38,E38)</f>
        <v>33</v>
      </c>
      <c r="G38" s="26" t="str">
        <f t="shared" si="4"/>
        <v>HI-M</v>
      </c>
      <c r="H38" s="29" t="str">
        <f>IF($G38=H$4&amp;"-"&amp;H$5,IF(COUNTIF($G$6:$G38,"="&amp;$G38)&gt;5,"",$F38),"")</f>
        <v/>
      </c>
      <c r="I38" s="32" t="str">
        <f>IF($G38=I$4&amp;"-"&amp;I$5,IF(COUNTIF($G$6:$G38,"="&amp;$G38)&gt;5,"",$F38),"")</f>
        <v/>
      </c>
      <c r="J38" s="31" t="str">
        <f>IF($G38=J$4&amp;"-"&amp;J$5,IF(COUNTIF($G$6:$G38,"="&amp;$G38)&gt;5,"",$F38),"")</f>
        <v/>
      </c>
      <c r="K38" s="32" t="str">
        <f>IF($G38=K$4&amp;"-"&amp;K$5,IF(COUNTIF($G$6:$G38,"="&amp;$G38)&gt;5,"",$F38),"")</f>
        <v/>
      </c>
      <c r="L38" s="31" t="str">
        <f>IF($G38=L$4&amp;"-"&amp;L$5,IF(COUNTIF($G$6:$G38,"="&amp;$G38)&gt;5,"",$F38),"")</f>
        <v/>
      </c>
      <c r="M38" s="32" t="str">
        <f>IF($G38=M$4&amp;"-"&amp;M$5,IF(COUNTIF($G$6:$G38,"="&amp;$G38)&gt;5,"",$F38),"")</f>
        <v/>
      </c>
      <c r="N38" s="31" t="str">
        <f>IF($G38=N$4&amp;"-"&amp;N$5,IF(COUNTIF($G$6:$G38,"="&amp;$G38)&gt;5,"",$F38),"")</f>
        <v/>
      </c>
      <c r="O38" s="32" t="str">
        <f>IF($G38=O$4&amp;"-"&amp;O$5,IF(COUNTIF($G$6:$G38,"="&amp;$G38)&gt;5,"",$F38),"")</f>
        <v/>
      </c>
      <c r="P38" s="31" t="str">
        <f>IF($G38=P$4&amp;"-"&amp;P$5,IF(COUNTIF($G$6:$G38,"="&amp;$G38)&gt;5,"",$F38),"")</f>
        <v/>
      </c>
      <c r="Q38" s="32" t="str">
        <f>IF($G38=Q$4&amp;"-"&amp;Q$5,IF(COUNTIF($G$6:$G38,"="&amp;$G38)&gt;5,"",$F38),"")</f>
        <v/>
      </c>
      <c r="R38" s="31" t="str">
        <f>IF($G38=R$4&amp;"-"&amp;R$5,IF(COUNTIF($G$6:$G38,"="&amp;$G38)&gt;5,"",$F38),"")</f>
        <v/>
      </c>
      <c r="S38" s="32" t="str">
        <f>IF($G38=S$4&amp;"-"&amp;S$5,IF(COUNTIF($G$6:$G38,"="&amp;$G38)&gt;5,"",$F38),"")</f>
        <v/>
      </c>
      <c r="T38" s="31" t="str">
        <f>IF($G38=T$4&amp;"-"&amp;T$5,IF(COUNTIF($G$6:$G38,"="&amp;$G38)&gt;5,"",$F38),"")</f>
        <v/>
      </c>
      <c r="U38" s="32" t="str">
        <f>IF($G38=U$4&amp;"-"&amp;U$5,IF(COUNTIF($G$6:$G38,"="&amp;$G38)&gt;5,"",$F38),"")</f>
        <v/>
      </c>
      <c r="V38" s="31" t="str">
        <f>IF($G38=V$4&amp;"-"&amp;V$5,IF(COUNTIF($G$6:$G38,"="&amp;$G38)&gt;5,"",$F38),"")</f>
        <v/>
      </c>
      <c r="W38" s="30" t="str">
        <f>IF($G38=W$4&amp;"-"&amp;W$5,IF(COUNTIF($G$6:$G38,"="&amp;$G38)&gt;5,"",$F38),"")</f>
        <v/>
      </c>
      <c r="X38" s="128" t="str">
        <f>IF($G38=X$4&amp;"-"&amp;X$5,IF(COUNTIF($G$6:$G38,"="&amp;$G38)&gt;1000,"",MAX(X$6:X37)+1),"")</f>
        <v/>
      </c>
      <c r="Y38" s="138" t="str">
        <f>IF($G38=Y$4&amp;"-"&amp;Y$5,IF(COUNTIF($G$6:$G38,"="&amp;$G38)&gt;1000,"",MAX(Y$6:Y37)+1),"")</f>
        <v/>
      </c>
      <c r="Z38" s="128" t="str">
        <f>IF($G38=Z$4&amp;"-"&amp;Z$5,IF(COUNTIF($G$6:$G38,"="&amp;$G38)&gt;1000,"",MAX(Z$6:Z37)+1),"")</f>
        <v/>
      </c>
      <c r="AA38" s="138" t="str">
        <f>IF($G38=AA$4&amp;"-"&amp;AA$5,IF(COUNTIF($G$6:$G38,"="&amp;$G38)&gt;1000,"",MAX(AA$6:AA37)+1),"")</f>
        <v/>
      </c>
      <c r="AB38" s="128" t="str">
        <f>IF($G38=AB$4&amp;"-"&amp;AB$5,IF(COUNTIF($G$6:$G38,"="&amp;$G38)&gt;1000,"",MAX(AB$6:AB37)+1),"")</f>
        <v/>
      </c>
      <c r="AC38" s="138" t="str">
        <f>IF($G38=AC$4&amp;"-"&amp;AC$5,IF(COUNTIF($G$6:$G38,"="&amp;$G38)&gt;1000,"",MAX(AC$6:AC37)+1),"")</f>
        <v/>
      </c>
      <c r="AD38" s="128">
        <f>IF($G38=AD$4&amp;"-"&amp;AD$5,IF(COUNTIF($G$6:$G38,"="&amp;$G38)&gt;1000,"",MAX(AD$6:AD37)+1),"")</f>
        <v>7</v>
      </c>
      <c r="AE38" s="138" t="str">
        <f>IF($G38=AE$4&amp;"-"&amp;AE$5,IF(COUNTIF($G$6:$G38,"="&amp;$G38)&gt;1000,"",MAX(AE$6:AE37)+1),"")</f>
        <v/>
      </c>
      <c r="AF38" s="128" t="str">
        <f>IF($G38=AF$4&amp;"-"&amp;AF$5,IF(COUNTIF($G$6:$G38,"="&amp;$G38)&gt;1000,"",MAX(AF$6:AF37)+1),"")</f>
        <v/>
      </c>
      <c r="AG38" s="138" t="str">
        <f>IF($G38=AG$4&amp;"-"&amp;AG$5,IF(COUNTIF($G$6:$G38,"="&amp;$G38)&gt;1000,"",MAX(AG$6:AG37)+1),"")</f>
        <v/>
      </c>
      <c r="AH38" s="128" t="str">
        <f>IF($G38=AH$4&amp;"-"&amp;AH$5,IF(COUNTIF($G$6:$G38,"="&amp;$G38)&gt;1000,"",MAX(AH$6:AH37)+1),"")</f>
        <v/>
      </c>
      <c r="AI38" s="138" t="str">
        <f>IF($G38=AI$4&amp;"-"&amp;AI$5,IF(COUNTIF($G$6:$G38,"="&amp;$G38)&gt;1000,"",MAX(AI$6:AI37)+1),"")</f>
        <v/>
      </c>
      <c r="AJ38" s="128" t="str">
        <f>IF($G38=AJ$4&amp;"-"&amp;AJ$5,IF(COUNTIF($G$6:$G38,"="&amp;$G38)&gt;1000,"",MAX(AJ$6:AJ37)+1),"")</f>
        <v/>
      </c>
      <c r="AK38" s="138" t="str">
        <f>IF($G38=AK$4&amp;"-"&amp;AK$5,IF(COUNTIF($G$6:$G38,"="&amp;$G38)&gt;1000,"",MAX(AK$6:AK37)+1),"")</f>
        <v/>
      </c>
      <c r="AL38" s="128" t="str">
        <f>IF($G38=AL$4&amp;"-"&amp;AL$5,IF(COUNTIF($G$6:$G38,"="&amp;$G38)&gt;1000,"",MAX(AL$6:AL37)+1),"")</f>
        <v/>
      </c>
      <c r="AM38" s="144" t="str">
        <f>IF($G38=AM$4&amp;"-"&amp;AM$5,IF(COUNTIF($G$6:$G38,"="&amp;$G38)&gt;1000,"",MAX(AM$6:AM37)+1),"")</f>
        <v/>
      </c>
    </row>
    <row r="39" spans="1:39">
      <c r="A39" s="23">
        <v>34</v>
      </c>
      <c r="B39" s="123" t="str">
        <f>VLOOKUP(A39,Times_2023!B36:C466,2,FALSE)</f>
        <v>0:18:29</v>
      </c>
      <c r="C39" s="1" t="str">
        <f t="shared" si="5"/>
        <v>David Harrison</v>
      </c>
      <c r="D39" s="2" t="str">
        <f t="shared" si="2"/>
        <v>HI</v>
      </c>
      <c r="E39" s="2" t="str">
        <f t="shared" si="3"/>
        <v>M</v>
      </c>
      <c r="F39" s="2">
        <f>COUNTIF(E$6:E39,E39)</f>
        <v>34</v>
      </c>
      <c r="G39" s="26" t="str">
        <f t="shared" si="4"/>
        <v>HI-M</v>
      </c>
      <c r="H39" s="29" t="str">
        <f>IF($G39=H$4&amp;"-"&amp;H$5,IF(COUNTIF($G$6:$G39,"="&amp;$G39)&gt;5,"",$F39),"")</f>
        <v/>
      </c>
      <c r="I39" s="32" t="str">
        <f>IF($G39=I$4&amp;"-"&amp;I$5,IF(COUNTIF($G$6:$G39,"="&amp;$G39)&gt;5,"",$F39),"")</f>
        <v/>
      </c>
      <c r="J39" s="31" t="str">
        <f>IF($G39=J$4&amp;"-"&amp;J$5,IF(COUNTIF($G$6:$G39,"="&amp;$G39)&gt;5,"",$F39),"")</f>
        <v/>
      </c>
      <c r="K39" s="32" t="str">
        <f>IF($G39=K$4&amp;"-"&amp;K$5,IF(COUNTIF($G$6:$G39,"="&amp;$G39)&gt;5,"",$F39),"")</f>
        <v/>
      </c>
      <c r="L39" s="31" t="str">
        <f>IF($G39=L$4&amp;"-"&amp;L$5,IF(COUNTIF($G$6:$G39,"="&amp;$G39)&gt;5,"",$F39),"")</f>
        <v/>
      </c>
      <c r="M39" s="32" t="str">
        <f>IF($G39=M$4&amp;"-"&amp;M$5,IF(COUNTIF($G$6:$G39,"="&amp;$G39)&gt;5,"",$F39),"")</f>
        <v/>
      </c>
      <c r="N39" s="31" t="str">
        <f>IF($G39=N$4&amp;"-"&amp;N$5,IF(COUNTIF($G$6:$G39,"="&amp;$G39)&gt;5,"",$F39),"")</f>
        <v/>
      </c>
      <c r="O39" s="32" t="str">
        <f>IF($G39=O$4&amp;"-"&amp;O$5,IF(COUNTIF($G$6:$G39,"="&amp;$G39)&gt;5,"",$F39),"")</f>
        <v/>
      </c>
      <c r="P39" s="31" t="str">
        <f>IF($G39=P$4&amp;"-"&amp;P$5,IF(COUNTIF($G$6:$G39,"="&amp;$G39)&gt;5,"",$F39),"")</f>
        <v/>
      </c>
      <c r="Q39" s="32" t="str">
        <f>IF($G39=Q$4&amp;"-"&amp;Q$5,IF(COUNTIF($G$6:$G39,"="&amp;$G39)&gt;5,"",$F39),"")</f>
        <v/>
      </c>
      <c r="R39" s="31" t="str">
        <f>IF($G39=R$4&amp;"-"&amp;R$5,IF(COUNTIF($G$6:$G39,"="&amp;$G39)&gt;5,"",$F39),"")</f>
        <v/>
      </c>
      <c r="S39" s="32" t="str">
        <f>IF($G39=S$4&amp;"-"&amp;S$5,IF(COUNTIF($G$6:$G39,"="&amp;$G39)&gt;5,"",$F39),"")</f>
        <v/>
      </c>
      <c r="T39" s="31" t="str">
        <f>IF($G39=T$4&amp;"-"&amp;T$5,IF(COUNTIF($G$6:$G39,"="&amp;$G39)&gt;5,"",$F39),"")</f>
        <v/>
      </c>
      <c r="U39" s="32" t="str">
        <f>IF($G39=U$4&amp;"-"&amp;U$5,IF(COUNTIF($G$6:$G39,"="&amp;$G39)&gt;5,"",$F39),"")</f>
        <v/>
      </c>
      <c r="V39" s="31" t="str">
        <f>IF($G39=V$4&amp;"-"&amp;V$5,IF(COUNTIF($G$6:$G39,"="&amp;$G39)&gt;5,"",$F39),"")</f>
        <v/>
      </c>
      <c r="W39" s="30" t="str">
        <f>IF($G39=W$4&amp;"-"&amp;W$5,IF(COUNTIF($G$6:$G39,"="&amp;$G39)&gt;5,"",$F39),"")</f>
        <v/>
      </c>
      <c r="X39" s="128" t="str">
        <f>IF($G39=X$4&amp;"-"&amp;X$5,IF(COUNTIF($G$6:$G39,"="&amp;$G39)&gt;1000,"",MAX(X$6:X38)+1),"")</f>
        <v/>
      </c>
      <c r="Y39" s="138" t="str">
        <f>IF($G39=Y$4&amp;"-"&amp;Y$5,IF(COUNTIF($G$6:$G39,"="&amp;$G39)&gt;1000,"",MAX(Y$6:Y38)+1),"")</f>
        <v/>
      </c>
      <c r="Z39" s="128" t="str">
        <f>IF($G39=Z$4&amp;"-"&amp;Z$5,IF(COUNTIF($G$6:$G39,"="&amp;$G39)&gt;1000,"",MAX(Z$6:Z38)+1),"")</f>
        <v/>
      </c>
      <c r="AA39" s="138" t="str">
        <f>IF($G39=AA$4&amp;"-"&amp;AA$5,IF(COUNTIF($G$6:$G39,"="&amp;$G39)&gt;1000,"",MAX(AA$6:AA38)+1),"")</f>
        <v/>
      </c>
      <c r="AB39" s="128" t="str">
        <f>IF($G39=AB$4&amp;"-"&amp;AB$5,IF(COUNTIF($G$6:$G39,"="&amp;$G39)&gt;1000,"",MAX(AB$6:AB38)+1),"")</f>
        <v/>
      </c>
      <c r="AC39" s="138" t="str">
        <f>IF($G39=AC$4&amp;"-"&amp;AC$5,IF(COUNTIF($G$6:$G39,"="&amp;$G39)&gt;1000,"",MAX(AC$6:AC38)+1),"")</f>
        <v/>
      </c>
      <c r="AD39" s="128">
        <f>IF($G39=AD$4&amp;"-"&amp;AD$5,IF(COUNTIF($G$6:$G39,"="&amp;$G39)&gt;1000,"",MAX(AD$6:AD38)+1),"")</f>
        <v>8</v>
      </c>
      <c r="AE39" s="138" t="str">
        <f>IF($G39=AE$4&amp;"-"&amp;AE$5,IF(COUNTIF($G$6:$G39,"="&amp;$G39)&gt;1000,"",MAX(AE$6:AE38)+1),"")</f>
        <v/>
      </c>
      <c r="AF39" s="128" t="str">
        <f>IF($G39=AF$4&amp;"-"&amp;AF$5,IF(COUNTIF($G$6:$G39,"="&amp;$G39)&gt;1000,"",MAX(AF$6:AF38)+1),"")</f>
        <v/>
      </c>
      <c r="AG39" s="138" t="str">
        <f>IF($G39=AG$4&amp;"-"&amp;AG$5,IF(COUNTIF($G$6:$G39,"="&amp;$G39)&gt;1000,"",MAX(AG$6:AG38)+1),"")</f>
        <v/>
      </c>
      <c r="AH39" s="128" t="str">
        <f>IF($G39=AH$4&amp;"-"&amp;AH$5,IF(COUNTIF($G$6:$G39,"="&amp;$G39)&gt;1000,"",MAX(AH$6:AH38)+1),"")</f>
        <v/>
      </c>
      <c r="AI39" s="138" t="str">
        <f>IF($G39=AI$4&amp;"-"&amp;AI$5,IF(COUNTIF($G$6:$G39,"="&amp;$G39)&gt;1000,"",MAX(AI$6:AI38)+1),"")</f>
        <v/>
      </c>
      <c r="AJ39" s="128" t="str">
        <f>IF($G39=AJ$4&amp;"-"&amp;AJ$5,IF(COUNTIF($G$6:$G39,"="&amp;$G39)&gt;1000,"",MAX(AJ$6:AJ38)+1),"")</f>
        <v/>
      </c>
      <c r="AK39" s="138" t="str">
        <f>IF($G39=AK$4&amp;"-"&amp;AK$5,IF(COUNTIF($G$6:$G39,"="&amp;$G39)&gt;1000,"",MAX(AK$6:AK38)+1),"")</f>
        <v/>
      </c>
      <c r="AL39" s="128" t="str">
        <f>IF($G39=AL$4&amp;"-"&amp;AL$5,IF(COUNTIF($G$6:$G39,"="&amp;$G39)&gt;1000,"",MAX(AL$6:AL38)+1),"")</f>
        <v/>
      </c>
      <c r="AM39" s="144" t="str">
        <f>IF($G39=AM$4&amp;"-"&amp;AM$5,IF(COUNTIF($G$6:$G39,"="&amp;$G39)&gt;1000,"",MAX(AM$6:AM38)+1),"")</f>
        <v/>
      </c>
    </row>
    <row r="40" spans="1:39">
      <c r="A40" s="24">
        <v>35</v>
      </c>
      <c r="B40" s="123" t="str">
        <f>VLOOKUP(A40,Times_2023!B37:C467,2,FALSE)</f>
        <v>0:18:30</v>
      </c>
      <c r="C40" s="1" t="str">
        <f t="shared" si="5"/>
        <v>Ben Veitch</v>
      </c>
      <c r="D40" s="2" t="str">
        <f t="shared" si="2"/>
        <v>CTC</v>
      </c>
      <c r="E40" s="2" t="str">
        <f t="shared" si="3"/>
        <v>M</v>
      </c>
      <c r="F40" s="2">
        <f>COUNTIF(E$6:E40,E40)</f>
        <v>35</v>
      </c>
      <c r="G40" s="26" t="str">
        <f t="shared" si="4"/>
        <v>CTC-M</v>
      </c>
      <c r="H40" s="29" t="str">
        <f>IF($G40=H$4&amp;"-"&amp;H$5,IF(COUNTIF($G$6:$G40,"="&amp;$G40)&gt;5,"",$F40),"")</f>
        <v/>
      </c>
      <c r="I40" s="32" t="str">
        <f>IF($G40=I$4&amp;"-"&amp;I$5,IF(COUNTIF($G$6:$G40,"="&amp;$G40)&gt;5,"",$F40),"")</f>
        <v/>
      </c>
      <c r="J40" s="31">
        <f>IF($G40=J$4&amp;"-"&amp;J$5,IF(COUNTIF($G$6:$G40,"="&amp;$G40)&gt;5,"",$F40),"")</f>
        <v>35</v>
      </c>
      <c r="K40" s="32" t="str">
        <f>IF($G40=K$4&amp;"-"&amp;K$5,IF(COUNTIF($G$6:$G40,"="&amp;$G40)&gt;5,"",$F40),"")</f>
        <v/>
      </c>
      <c r="L40" s="31" t="str">
        <f>IF($G40=L$4&amp;"-"&amp;L$5,IF(COUNTIF($G$6:$G40,"="&amp;$G40)&gt;5,"",$F40),"")</f>
        <v/>
      </c>
      <c r="M40" s="32" t="str">
        <f>IF($G40=M$4&amp;"-"&amp;M$5,IF(COUNTIF($G$6:$G40,"="&amp;$G40)&gt;5,"",$F40),"")</f>
        <v/>
      </c>
      <c r="N40" s="31" t="str">
        <f>IF($G40=N$4&amp;"-"&amp;N$5,IF(COUNTIF($G$6:$G40,"="&amp;$G40)&gt;5,"",$F40),"")</f>
        <v/>
      </c>
      <c r="O40" s="32" t="str">
        <f>IF($G40=O$4&amp;"-"&amp;O$5,IF(COUNTIF($G$6:$G40,"="&amp;$G40)&gt;5,"",$F40),"")</f>
        <v/>
      </c>
      <c r="P40" s="31" t="str">
        <f>IF($G40=P$4&amp;"-"&amp;P$5,IF(COUNTIF($G$6:$G40,"="&amp;$G40)&gt;5,"",$F40),"")</f>
        <v/>
      </c>
      <c r="Q40" s="32" t="str">
        <f>IF($G40=Q$4&amp;"-"&amp;Q$5,IF(COUNTIF($G$6:$G40,"="&amp;$G40)&gt;5,"",$F40),"")</f>
        <v/>
      </c>
      <c r="R40" s="31" t="str">
        <f>IF($G40=R$4&amp;"-"&amp;R$5,IF(COUNTIF($G$6:$G40,"="&amp;$G40)&gt;5,"",$F40),"")</f>
        <v/>
      </c>
      <c r="S40" s="32" t="str">
        <f>IF($G40=S$4&amp;"-"&amp;S$5,IF(COUNTIF($G$6:$G40,"="&amp;$G40)&gt;5,"",$F40),"")</f>
        <v/>
      </c>
      <c r="T40" s="31" t="str">
        <f>IF($G40=T$4&amp;"-"&amp;T$5,IF(COUNTIF($G$6:$G40,"="&amp;$G40)&gt;5,"",$F40),"")</f>
        <v/>
      </c>
      <c r="U40" s="32" t="str">
        <f>IF($G40=U$4&amp;"-"&amp;U$5,IF(COUNTIF($G$6:$G40,"="&amp;$G40)&gt;5,"",$F40),"")</f>
        <v/>
      </c>
      <c r="V40" s="31" t="str">
        <f>IF($G40=V$4&amp;"-"&amp;V$5,IF(COUNTIF($G$6:$G40,"="&amp;$G40)&gt;5,"",$F40),"")</f>
        <v/>
      </c>
      <c r="W40" s="30" t="str">
        <f>IF($G40=W$4&amp;"-"&amp;W$5,IF(COUNTIF($G$6:$G40,"="&amp;$G40)&gt;5,"",$F40),"")</f>
        <v/>
      </c>
      <c r="X40" s="128" t="str">
        <f>IF($G40=X$4&amp;"-"&amp;X$5,IF(COUNTIF($G$6:$G40,"="&amp;$G40)&gt;1000,"",MAX(X$6:X39)+1),"")</f>
        <v/>
      </c>
      <c r="Y40" s="138" t="str">
        <f>IF($G40=Y$4&amp;"-"&amp;Y$5,IF(COUNTIF($G$6:$G40,"="&amp;$G40)&gt;1000,"",MAX(Y$6:Y39)+1),"")</f>
        <v/>
      </c>
      <c r="Z40" s="128">
        <f>IF($G40=Z$4&amp;"-"&amp;Z$5,IF(COUNTIF($G$6:$G40,"="&amp;$G40)&gt;1000,"",MAX(Z$6:Z39)+1),"")</f>
        <v>4</v>
      </c>
      <c r="AA40" s="138" t="str">
        <f>IF($G40=AA$4&amp;"-"&amp;AA$5,IF(COUNTIF($G$6:$G40,"="&amp;$G40)&gt;1000,"",MAX(AA$6:AA39)+1),"")</f>
        <v/>
      </c>
      <c r="AB40" s="128" t="str">
        <f>IF($G40=AB$4&amp;"-"&amp;AB$5,IF(COUNTIF($G$6:$G40,"="&amp;$G40)&gt;1000,"",MAX(AB$6:AB39)+1),"")</f>
        <v/>
      </c>
      <c r="AC40" s="138" t="str">
        <f>IF($G40=AC$4&amp;"-"&amp;AC$5,IF(COUNTIF($G$6:$G40,"="&amp;$G40)&gt;1000,"",MAX(AC$6:AC39)+1),"")</f>
        <v/>
      </c>
      <c r="AD40" s="128" t="str">
        <f>IF($G40=AD$4&amp;"-"&amp;AD$5,IF(COUNTIF($G$6:$G40,"="&amp;$G40)&gt;1000,"",MAX(AD$6:AD39)+1),"")</f>
        <v/>
      </c>
      <c r="AE40" s="138" t="str">
        <f>IF($G40=AE$4&amp;"-"&amp;AE$5,IF(COUNTIF($G$6:$G40,"="&amp;$G40)&gt;1000,"",MAX(AE$6:AE39)+1),"")</f>
        <v/>
      </c>
      <c r="AF40" s="128" t="str">
        <f>IF($G40=AF$4&amp;"-"&amp;AF$5,IF(COUNTIF($G$6:$G40,"="&amp;$G40)&gt;1000,"",MAX(AF$6:AF39)+1),"")</f>
        <v/>
      </c>
      <c r="AG40" s="138" t="str">
        <f>IF($G40=AG$4&amp;"-"&amp;AG$5,IF(COUNTIF($G$6:$G40,"="&amp;$G40)&gt;1000,"",MAX(AG$6:AG39)+1),"")</f>
        <v/>
      </c>
      <c r="AH40" s="128" t="str">
        <f>IF($G40=AH$4&amp;"-"&amp;AH$5,IF(COUNTIF($G$6:$G40,"="&amp;$G40)&gt;1000,"",MAX(AH$6:AH39)+1),"")</f>
        <v/>
      </c>
      <c r="AI40" s="138" t="str">
        <f>IF($G40=AI$4&amp;"-"&amp;AI$5,IF(COUNTIF($G$6:$G40,"="&amp;$G40)&gt;1000,"",MAX(AI$6:AI39)+1),"")</f>
        <v/>
      </c>
      <c r="AJ40" s="128" t="str">
        <f>IF($G40=AJ$4&amp;"-"&amp;AJ$5,IF(COUNTIF($G$6:$G40,"="&amp;$G40)&gt;1000,"",MAX(AJ$6:AJ39)+1),"")</f>
        <v/>
      </c>
      <c r="AK40" s="138" t="str">
        <f>IF($G40=AK$4&amp;"-"&amp;AK$5,IF(COUNTIF($G$6:$G40,"="&amp;$G40)&gt;1000,"",MAX(AK$6:AK39)+1),"")</f>
        <v/>
      </c>
      <c r="AL40" s="128" t="str">
        <f>IF($G40=AL$4&amp;"-"&amp;AL$5,IF(COUNTIF($G$6:$G40,"="&amp;$G40)&gt;1000,"",MAX(AL$6:AL39)+1),"")</f>
        <v/>
      </c>
      <c r="AM40" s="144" t="str">
        <f>IF($G40=AM$4&amp;"-"&amp;AM$5,IF(COUNTIF($G$6:$G40,"="&amp;$G40)&gt;1000,"",MAX(AM$6:AM39)+1),"")</f>
        <v/>
      </c>
    </row>
    <row r="41" spans="1:39">
      <c r="A41" s="23">
        <v>36</v>
      </c>
      <c r="B41" s="123" t="str">
        <f>VLOOKUP(A41,Times_2023!B38:C468,2,FALSE)</f>
        <v>0:18:31</v>
      </c>
      <c r="C41" s="1" t="str">
        <f t="shared" si="5"/>
        <v>Tom Levinson</v>
      </c>
      <c r="D41" s="2" t="str">
        <f t="shared" si="2"/>
        <v>ELY</v>
      </c>
      <c r="E41" s="2" t="str">
        <f t="shared" si="3"/>
        <v>M</v>
      </c>
      <c r="F41" s="2">
        <f>COUNTIF(E$6:E41,E41)</f>
        <v>36</v>
      </c>
      <c r="G41" s="26" t="str">
        <f t="shared" si="4"/>
        <v>ELY-M</v>
      </c>
      <c r="H41" s="29" t="str">
        <f>IF($G41=H$4&amp;"-"&amp;H$5,IF(COUNTIF($G$6:$G41,"="&amp;$G41)&gt;5,"",$F41),"")</f>
        <v/>
      </c>
      <c r="I41" s="32" t="str">
        <f>IF($G41=I$4&amp;"-"&amp;I$5,IF(COUNTIF($G$6:$G41,"="&amp;$G41)&gt;5,"",$F41),"")</f>
        <v/>
      </c>
      <c r="J41" s="31" t="str">
        <f>IF($G41=J$4&amp;"-"&amp;J$5,IF(COUNTIF($G$6:$G41,"="&amp;$G41)&gt;5,"",$F41),"")</f>
        <v/>
      </c>
      <c r="K41" s="32" t="str">
        <f>IF($G41=K$4&amp;"-"&amp;K$5,IF(COUNTIF($G$6:$G41,"="&amp;$G41)&gt;5,"",$F41),"")</f>
        <v/>
      </c>
      <c r="L41" s="31">
        <f>IF($G41=L$4&amp;"-"&amp;L$5,IF(COUNTIF($G$6:$G41,"="&amp;$G41)&gt;5,"",$F41),"")</f>
        <v>36</v>
      </c>
      <c r="M41" s="32" t="str">
        <f>IF($G41=M$4&amp;"-"&amp;M$5,IF(COUNTIF($G$6:$G41,"="&amp;$G41)&gt;5,"",$F41),"")</f>
        <v/>
      </c>
      <c r="N41" s="31" t="str">
        <f>IF($G41=N$4&amp;"-"&amp;N$5,IF(COUNTIF($G$6:$G41,"="&amp;$G41)&gt;5,"",$F41),"")</f>
        <v/>
      </c>
      <c r="O41" s="32" t="str">
        <f>IF($G41=O$4&amp;"-"&amp;O$5,IF(COUNTIF($G$6:$G41,"="&amp;$G41)&gt;5,"",$F41),"")</f>
        <v/>
      </c>
      <c r="P41" s="31" t="str">
        <f>IF($G41=P$4&amp;"-"&amp;P$5,IF(COUNTIF($G$6:$G41,"="&amp;$G41)&gt;5,"",$F41),"")</f>
        <v/>
      </c>
      <c r="Q41" s="32" t="str">
        <f>IF($G41=Q$4&amp;"-"&amp;Q$5,IF(COUNTIF($G$6:$G41,"="&amp;$G41)&gt;5,"",$F41),"")</f>
        <v/>
      </c>
      <c r="R41" s="31" t="str">
        <f>IF($G41=R$4&amp;"-"&amp;R$5,IF(COUNTIF($G$6:$G41,"="&amp;$G41)&gt;5,"",$F41),"")</f>
        <v/>
      </c>
      <c r="S41" s="32" t="str">
        <f>IF($G41=S$4&amp;"-"&amp;S$5,IF(COUNTIF($G$6:$G41,"="&amp;$G41)&gt;5,"",$F41),"")</f>
        <v/>
      </c>
      <c r="T41" s="31" t="str">
        <f>IF($G41=T$4&amp;"-"&amp;T$5,IF(COUNTIF($G$6:$G41,"="&amp;$G41)&gt;5,"",$F41),"")</f>
        <v/>
      </c>
      <c r="U41" s="32" t="str">
        <f>IF($G41=U$4&amp;"-"&amp;U$5,IF(COUNTIF($G$6:$G41,"="&amp;$G41)&gt;5,"",$F41),"")</f>
        <v/>
      </c>
      <c r="V41" s="31" t="str">
        <f>IF($G41=V$4&amp;"-"&amp;V$5,IF(COUNTIF($G$6:$G41,"="&amp;$G41)&gt;5,"",$F41),"")</f>
        <v/>
      </c>
      <c r="W41" s="30" t="str">
        <f>IF($G41=W$4&amp;"-"&amp;W$5,IF(COUNTIF($G$6:$G41,"="&amp;$G41)&gt;5,"",$F41),"")</f>
        <v/>
      </c>
      <c r="X41" s="128" t="str">
        <f>IF($G41=X$4&amp;"-"&amp;X$5,IF(COUNTIF($G$6:$G41,"="&amp;$G41)&gt;1000,"",MAX(X$6:X40)+1),"")</f>
        <v/>
      </c>
      <c r="Y41" s="138" t="str">
        <f>IF($G41=Y$4&amp;"-"&amp;Y$5,IF(COUNTIF($G$6:$G41,"="&amp;$G41)&gt;1000,"",MAX(Y$6:Y40)+1),"")</f>
        <v/>
      </c>
      <c r="Z41" s="128" t="str">
        <f>IF($G41=Z$4&amp;"-"&amp;Z$5,IF(COUNTIF($G$6:$G41,"="&amp;$G41)&gt;1000,"",MAX(Z$6:Z40)+1),"")</f>
        <v/>
      </c>
      <c r="AA41" s="138" t="str">
        <f>IF($G41=AA$4&amp;"-"&amp;AA$5,IF(COUNTIF($G$6:$G41,"="&amp;$G41)&gt;1000,"",MAX(AA$6:AA40)+1),"")</f>
        <v/>
      </c>
      <c r="AB41" s="128">
        <f>IF($G41=AB$4&amp;"-"&amp;AB$5,IF(COUNTIF($G$6:$G41,"="&amp;$G41)&gt;1000,"",MAX(AB$6:AB40)+1),"")</f>
        <v>3</v>
      </c>
      <c r="AC41" s="138" t="str">
        <f>IF($G41=AC$4&amp;"-"&amp;AC$5,IF(COUNTIF($G$6:$G41,"="&amp;$G41)&gt;1000,"",MAX(AC$6:AC40)+1),"")</f>
        <v/>
      </c>
      <c r="AD41" s="128" t="str">
        <f>IF($G41=AD$4&amp;"-"&amp;AD$5,IF(COUNTIF($G$6:$G41,"="&amp;$G41)&gt;1000,"",MAX(AD$6:AD40)+1),"")</f>
        <v/>
      </c>
      <c r="AE41" s="138" t="str">
        <f>IF($G41=AE$4&amp;"-"&amp;AE$5,IF(COUNTIF($G$6:$G41,"="&amp;$G41)&gt;1000,"",MAX(AE$6:AE40)+1),"")</f>
        <v/>
      </c>
      <c r="AF41" s="128" t="str">
        <f>IF($G41=AF$4&amp;"-"&amp;AF$5,IF(COUNTIF($G$6:$G41,"="&amp;$G41)&gt;1000,"",MAX(AF$6:AF40)+1),"")</f>
        <v/>
      </c>
      <c r="AG41" s="138" t="str">
        <f>IF($G41=AG$4&amp;"-"&amp;AG$5,IF(COUNTIF($G$6:$G41,"="&amp;$G41)&gt;1000,"",MAX(AG$6:AG40)+1),"")</f>
        <v/>
      </c>
      <c r="AH41" s="128" t="str">
        <f>IF($G41=AH$4&amp;"-"&amp;AH$5,IF(COUNTIF($G$6:$G41,"="&amp;$G41)&gt;1000,"",MAX(AH$6:AH40)+1),"")</f>
        <v/>
      </c>
      <c r="AI41" s="138" t="str">
        <f>IF($G41=AI$4&amp;"-"&amp;AI$5,IF(COUNTIF($G$6:$G41,"="&amp;$G41)&gt;1000,"",MAX(AI$6:AI40)+1),"")</f>
        <v/>
      </c>
      <c r="AJ41" s="128" t="str">
        <f>IF($G41=AJ$4&amp;"-"&amp;AJ$5,IF(COUNTIF($G$6:$G41,"="&amp;$G41)&gt;1000,"",MAX(AJ$6:AJ40)+1),"")</f>
        <v/>
      </c>
      <c r="AK41" s="138" t="str">
        <f>IF($G41=AK$4&amp;"-"&amp;AK$5,IF(COUNTIF($G$6:$G41,"="&amp;$G41)&gt;1000,"",MAX(AK$6:AK40)+1),"")</f>
        <v/>
      </c>
      <c r="AL41" s="128" t="str">
        <f>IF($G41=AL$4&amp;"-"&amp;AL$5,IF(COUNTIF($G$6:$G41,"="&amp;$G41)&gt;1000,"",MAX(AL$6:AL40)+1),"")</f>
        <v/>
      </c>
      <c r="AM41" s="144" t="str">
        <f>IF($G41=AM$4&amp;"-"&amp;AM$5,IF(COUNTIF($G$6:$G41,"="&amp;$G41)&gt;1000,"",MAX(AM$6:AM40)+1),"")</f>
        <v/>
      </c>
    </row>
    <row r="42" spans="1:39">
      <c r="A42" s="24">
        <v>37</v>
      </c>
      <c r="B42" s="123" t="str">
        <f>VLOOKUP(A42,Times_2023!B39:C469,2,FALSE)</f>
        <v>0:18:32</v>
      </c>
      <c r="C42" s="1" t="str">
        <f t="shared" si="5"/>
        <v>Lucy Jones</v>
      </c>
      <c r="D42" s="2" t="str">
        <f t="shared" si="2"/>
        <v>CAC</v>
      </c>
      <c r="E42" s="2" t="str">
        <f t="shared" si="3"/>
        <v>F</v>
      </c>
      <c r="F42" s="2">
        <f>COUNTIF(E$6:E42,E42)</f>
        <v>1</v>
      </c>
      <c r="G42" s="26" t="str">
        <f t="shared" si="4"/>
        <v>CAC-F</v>
      </c>
      <c r="H42" s="29" t="str">
        <f>IF($G42=H$4&amp;"-"&amp;H$5,IF(COUNTIF($G$6:$G42,"="&amp;$G42)&gt;5,"",$F42),"")</f>
        <v/>
      </c>
      <c r="I42" s="32">
        <f>IF($G42=I$4&amp;"-"&amp;I$5,IF(COUNTIF($G$6:$G42,"="&amp;$G42)&gt;5,"",$F42),"")</f>
        <v>1</v>
      </c>
      <c r="J42" s="31" t="str">
        <f>IF($G42=J$4&amp;"-"&amp;J$5,IF(COUNTIF($G$6:$G42,"="&amp;$G42)&gt;5,"",$F42),"")</f>
        <v/>
      </c>
      <c r="K42" s="32" t="str">
        <f>IF($G42=K$4&amp;"-"&amp;K$5,IF(COUNTIF($G$6:$G42,"="&amp;$G42)&gt;5,"",$F42),"")</f>
        <v/>
      </c>
      <c r="L42" s="31" t="str">
        <f>IF($G42=L$4&amp;"-"&amp;L$5,IF(COUNTIF($G$6:$G42,"="&amp;$G42)&gt;5,"",$F42),"")</f>
        <v/>
      </c>
      <c r="M42" s="32" t="str">
        <f>IF($G42=M$4&amp;"-"&amp;M$5,IF(COUNTIF($G$6:$G42,"="&amp;$G42)&gt;5,"",$F42),"")</f>
        <v/>
      </c>
      <c r="N42" s="31" t="str">
        <f>IF($G42=N$4&amp;"-"&amp;N$5,IF(COUNTIF($G$6:$G42,"="&amp;$G42)&gt;5,"",$F42),"")</f>
        <v/>
      </c>
      <c r="O42" s="32" t="str">
        <f>IF($G42=O$4&amp;"-"&amp;O$5,IF(COUNTIF($G$6:$G42,"="&amp;$G42)&gt;5,"",$F42),"")</f>
        <v/>
      </c>
      <c r="P42" s="31" t="str">
        <f>IF($G42=P$4&amp;"-"&amp;P$5,IF(COUNTIF($G$6:$G42,"="&amp;$G42)&gt;5,"",$F42),"")</f>
        <v/>
      </c>
      <c r="Q42" s="32" t="str">
        <f>IF($G42=Q$4&amp;"-"&amp;Q$5,IF(COUNTIF($G$6:$G42,"="&amp;$G42)&gt;5,"",$F42),"")</f>
        <v/>
      </c>
      <c r="R42" s="31" t="str">
        <f>IF($G42=R$4&amp;"-"&amp;R$5,IF(COUNTIF($G$6:$G42,"="&amp;$G42)&gt;5,"",$F42),"")</f>
        <v/>
      </c>
      <c r="S42" s="32" t="str">
        <f>IF($G42=S$4&amp;"-"&amp;S$5,IF(COUNTIF($G$6:$G42,"="&amp;$G42)&gt;5,"",$F42),"")</f>
        <v/>
      </c>
      <c r="T42" s="31" t="str">
        <f>IF($G42=T$4&amp;"-"&amp;T$5,IF(COUNTIF($G$6:$G42,"="&amp;$G42)&gt;5,"",$F42),"")</f>
        <v/>
      </c>
      <c r="U42" s="32" t="str">
        <f>IF($G42=U$4&amp;"-"&amp;U$5,IF(COUNTIF($G$6:$G42,"="&amp;$G42)&gt;5,"",$F42),"")</f>
        <v/>
      </c>
      <c r="V42" s="31" t="str">
        <f>IF($G42=V$4&amp;"-"&amp;V$5,IF(COUNTIF($G$6:$G42,"="&amp;$G42)&gt;5,"",$F42),"")</f>
        <v/>
      </c>
      <c r="W42" s="30" t="str">
        <f>IF($G42=W$4&amp;"-"&amp;W$5,IF(COUNTIF($G$6:$G42,"="&amp;$G42)&gt;5,"",$F42),"")</f>
        <v/>
      </c>
      <c r="X42" s="128" t="str">
        <f>IF($G42=X$4&amp;"-"&amp;X$5,IF(COUNTIF($G$6:$G42,"="&amp;$G42)&gt;1000,"",MAX(X$6:X41)+1),"")</f>
        <v/>
      </c>
      <c r="Y42" s="138">
        <f>IF($G42=Y$4&amp;"-"&amp;Y$5,IF(COUNTIF($G$6:$G42,"="&amp;$G42)&gt;1000,"",MAX(Y$6:Y41)+1),"")</f>
        <v>1</v>
      </c>
      <c r="Z42" s="128" t="str">
        <f>IF($G42=Z$4&amp;"-"&amp;Z$5,IF(COUNTIF($G$6:$G42,"="&amp;$G42)&gt;1000,"",MAX(Z$6:Z41)+1),"")</f>
        <v/>
      </c>
      <c r="AA42" s="138" t="str">
        <f>IF($G42=AA$4&amp;"-"&amp;AA$5,IF(COUNTIF($G$6:$G42,"="&amp;$G42)&gt;1000,"",MAX(AA$6:AA41)+1),"")</f>
        <v/>
      </c>
      <c r="AB42" s="128" t="str">
        <f>IF($G42=AB$4&amp;"-"&amp;AB$5,IF(COUNTIF($G$6:$G42,"="&amp;$G42)&gt;1000,"",MAX(AB$6:AB41)+1),"")</f>
        <v/>
      </c>
      <c r="AC42" s="138" t="str">
        <f>IF($G42=AC$4&amp;"-"&amp;AC$5,IF(COUNTIF($G$6:$G42,"="&amp;$G42)&gt;1000,"",MAX(AC$6:AC41)+1),"")</f>
        <v/>
      </c>
      <c r="AD42" s="128" t="str">
        <f>IF($G42=AD$4&amp;"-"&amp;AD$5,IF(COUNTIF($G$6:$G42,"="&amp;$G42)&gt;1000,"",MAX(AD$6:AD41)+1),"")</f>
        <v/>
      </c>
      <c r="AE42" s="138" t="str">
        <f>IF($G42=AE$4&amp;"-"&amp;AE$5,IF(COUNTIF($G$6:$G42,"="&amp;$G42)&gt;1000,"",MAX(AE$6:AE41)+1),"")</f>
        <v/>
      </c>
      <c r="AF42" s="128" t="str">
        <f>IF($G42=AF$4&amp;"-"&amp;AF$5,IF(COUNTIF($G$6:$G42,"="&amp;$G42)&gt;1000,"",MAX(AF$6:AF41)+1),"")</f>
        <v/>
      </c>
      <c r="AG42" s="138" t="str">
        <f>IF($G42=AG$4&amp;"-"&amp;AG$5,IF(COUNTIF($G$6:$G42,"="&amp;$G42)&gt;1000,"",MAX(AG$6:AG41)+1),"")</f>
        <v/>
      </c>
      <c r="AH42" s="128" t="str">
        <f>IF($G42=AH$4&amp;"-"&amp;AH$5,IF(COUNTIF($G$6:$G42,"="&amp;$G42)&gt;1000,"",MAX(AH$6:AH41)+1),"")</f>
        <v/>
      </c>
      <c r="AI42" s="138" t="str">
        <f>IF($G42=AI$4&amp;"-"&amp;AI$5,IF(COUNTIF($G$6:$G42,"="&amp;$G42)&gt;1000,"",MAX(AI$6:AI41)+1),"")</f>
        <v/>
      </c>
      <c r="AJ42" s="128" t="str">
        <f>IF($G42=AJ$4&amp;"-"&amp;AJ$5,IF(COUNTIF($G$6:$G42,"="&amp;$G42)&gt;1000,"",MAX(AJ$6:AJ41)+1),"")</f>
        <v/>
      </c>
      <c r="AK42" s="138" t="str">
        <f>IF($G42=AK$4&amp;"-"&amp;AK$5,IF(COUNTIF($G$6:$G42,"="&amp;$G42)&gt;1000,"",MAX(AK$6:AK41)+1),"")</f>
        <v/>
      </c>
      <c r="AL42" s="128" t="str">
        <f>IF($G42=AL$4&amp;"-"&amp;AL$5,IF(COUNTIF($G$6:$G42,"="&amp;$G42)&gt;1000,"",MAX(AL$6:AL41)+1),"")</f>
        <v/>
      </c>
      <c r="AM42" s="144" t="str">
        <f>IF($G42=AM$4&amp;"-"&amp;AM$5,IF(COUNTIF($G$6:$G42,"="&amp;$G42)&gt;1000,"",MAX(AM$6:AM41)+1),"")</f>
        <v/>
      </c>
    </row>
    <row r="43" spans="1:39">
      <c r="A43" s="23">
        <v>38</v>
      </c>
      <c r="B43" s="123" t="str">
        <f>VLOOKUP(A43,Times_2023!B40:C470,2,FALSE)</f>
        <v>0:18:35</v>
      </c>
      <c r="C43" s="1" t="str">
        <f t="shared" si="5"/>
        <v>Lee Tatum</v>
      </c>
      <c r="D43" s="2" t="str">
        <f t="shared" si="2"/>
        <v>ELY</v>
      </c>
      <c r="E43" s="2" t="str">
        <f t="shared" si="3"/>
        <v>M</v>
      </c>
      <c r="F43" s="2">
        <f>COUNTIF(E$6:E43,E43)</f>
        <v>37</v>
      </c>
      <c r="G43" s="26" t="str">
        <f t="shared" si="4"/>
        <v>ELY-M</v>
      </c>
      <c r="H43" s="29" t="str">
        <f>IF($G43=H$4&amp;"-"&amp;H$5,IF(COUNTIF($G$6:$G43,"="&amp;$G43)&gt;5,"",$F43),"")</f>
        <v/>
      </c>
      <c r="I43" s="32" t="str">
        <f>IF($G43=I$4&amp;"-"&amp;I$5,IF(COUNTIF($G$6:$G43,"="&amp;$G43)&gt;5,"",$F43),"")</f>
        <v/>
      </c>
      <c r="J43" s="31" t="str">
        <f>IF($G43=J$4&amp;"-"&amp;J$5,IF(COUNTIF($G$6:$G43,"="&amp;$G43)&gt;5,"",$F43),"")</f>
        <v/>
      </c>
      <c r="K43" s="32" t="str">
        <f>IF($G43=K$4&amp;"-"&amp;K$5,IF(COUNTIF($G$6:$G43,"="&amp;$G43)&gt;5,"",$F43),"")</f>
        <v/>
      </c>
      <c r="L43" s="31">
        <f>IF($G43=L$4&amp;"-"&amp;L$5,IF(COUNTIF($G$6:$G43,"="&amp;$G43)&gt;5,"",$F43),"")</f>
        <v>37</v>
      </c>
      <c r="M43" s="32" t="str">
        <f>IF($G43=M$4&amp;"-"&amp;M$5,IF(COUNTIF($G$6:$G43,"="&amp;$G43)&gt;5,"",$F43),"")</f>
        <v/>
      </c>
      <c r="N43" s="31" t="str">
        <f>IF($G43=N$4&amp;"-"&amp;N$5,IF(COUNTIF($G$6:$G43,"="&amp;$G43)&gt;5,"",$F43),"")</f>
        <v/>
      </c>
      <c r="O43" s="32" t="str">
        <f>IF($G43=O$4&amp;"-"&amp;O$5,IF(COUNTIF($G$6:$G43,"="&amp;$G43)&gt;5,"",$F43),"")</f>
        <v/>
      </c>
      <c r="P43" s="31" t="str">
        <f>IF($G43=P$4&amp;"-"&amp;P$5,IF(COUNTIF($G$6:$G43,"="&amp;$G43)&gt;5,"",$F43),"")</f>
        <v/>
      </c>
      <c r="Q43" s="32" t="str">
        <f>IF($G43=Q$4&amp;"-"&amp;Q$5,IF(COUNTIF($G$6:$G43,"="&amp;$G43)&gt;5,"",$F43),"")</f>
        <v/>
      </c>
      <c r="R43" s="31" t="str">
        <f>IF($G43=R$4&amp;"-"&amp;R$5,IF(COUNTIF($G$6:$G43,"="&amp;$G43)&gt;5,"",$F43),"")</f>
        <v/>
      </c>
      <c r="S43" s="32" t="str">
        <f>IF($G43=S$4&amp;"-"&amp;S$5,IF(COUNTIF($G$6:$G43,"="&amp;$G43)&gt;5,"",$F43),"")</f>
        <v/>
      </c>
      <c r="T43" s="31" t="str">
        <f>IF($G43=T$4&amp;"-"&amp;T$5,IF(COUNTIF($G$6:$G43,"="&amp;$G43)&gt;5,"",$F43),"")</f>
        <v/>
      </c>
      <c r="U43" s="32" t="str">
        <f>IF($G43=U$4&amp;"-"&amp;U$5,IF(COUNTIF($G$6:$G43,"="&amp;$G43)&gt;5,"",$F43),"")</f>
        <v/>
      </c>
      <c r="V43" s="31" t="str">
        <f>IF($G43=V$4&amp;"-"&amp;V$5,IF(COUNTIF($G$6:$G43,"="&amp;$G43)&gt;5,"",$F43),"")</f>
        <v/>
      </c>
      <c r="W43" s="30" t="str">
        <f>IF($G43=W$4&amp;"-"&amp;W$5,IF(COUNTIF($G$6:$G43,"="&amp;$G43)&gt;5,"",$F43),"")</f>
        <v/>
      </c>
      <c r="X43" s="128" t="str">
        <f>IF($G43=X$4&amp;"-"&amp;X$5,IF(COUNTIF($G$6:$G43,"="&amp;$G43)&gt;1000,"",MAX(X$6:X42)+1),"")</f>
        <v/>
      </c>
      <c r="Y43" s="138" t="str">
        <f>IF($G43=Y$4&amp;"-"&amp;Y$5,IF(COUNTIF($G$6:$G43,"="&amp;$G43)&gt;1000,"",MAX(Y$6:Y42)+1),"")</f>
        <v/>
      </c>
      <c r="Z43" s="128" t="str">
        <f>IF($G43=Z$4&amp;"-"&amp;Z$5,IF(COUNTIF($G$6:$G43,"="&amp;$G43)&gt;1000,"",MAX(Z$6:Z42)+1),"")</f>
        <v/>
      </c>
      <c r="AA43" s="138" t="str">
        <f>IF($G43=AA$4&amp;"-"&amp;AA$5,IF(COUNTIF($G$6:$G43,"="&amp;$G43)&gt;1000,"",MAX(AA$6:AA42)+1),"")</f>
        <v/>
      </c>
      <c r="AB43" s="128">
        <f>IF($G43=AB$4&amp;"-"&amp;AB$5,IF(COUNTIF($G$6:$G43,"="&amp;$G43)&gt;1000,"",MAX(AB$6:AB42)+1),"")</f>
        <v>4</v>
      </c>
      <c r="AC43" s="138" t="str">
        <f>IF($G43=AC$4&amp;"-"&amp;AC$5,IF(COUNTIF($G$6:$G43,"="&amp;$G43)&gt;1000,"",MAX(AC$6:AC42)+1),"")</f>
        <v/>
      </c>
      <c r="AD43" s="128" t="str">
        <f>IF($G43=AD$4&amp;"-"&amp;AD$5,IF(COUNTIF($G$6:$G43,"="&amp;$G43)&gt;1000,"",MAX(AD$6:AD42)+1),"")</f>
        <v/>
      </c>
      <c r="AE43" s="138" t="str">
        <f>IF($G43=AE$4&amp;"-"&amp;AE$5,IF(COUNTIF($G$6:$G43,"="&amp;$G43)&gt;1000,"",MAX(AE$6:AE42)+1),"")</f>
        <v/>
      </c>
      <c r="AF43" s="128" t="str">
        <f>IF($G43=AF$4&amp;"-"&amp;AF$5,IF(COUNTIF($G$6:$G43,"="&amp;$G43)&gt;1000,"",MAX(AF$6:AF42)+1),"")</f>
        <v/>
      </c>
      <c r="AG43" s="138" t="str">
        <f>IF($G43=AG$4&amp;"-"&amp;AG$5,IF(COUNTIF($G$6:$G43,"="&amp;$G43)&gt;1000,"",MAX(AG$6:AG42)+1),"")</f>
        <v/>
      </c>
      <c r="AH43" s="128" t="str">
        <f>IF($G43=AH$4&amp;"-"&amp;AH$5,IF(COUNTIF($G$6:$G43,"="&amp;$G43)&gt;1000,"",MAX(AH$6:AH42)+1),"")</f>
        <v/>
      </c>
      <c r="AI43" s="138" t="str">
        <f>IF($G43=AI$4&amp;"-"&amp;AI$5,IF(COUNTIF($G$6:$G43,"="&amp;$G43)&gt;1000,"",MAX(AI$6:AI42)+1),"")</f>
        <v/>
      </c>
      <c r="AJ43" s="128" t="str">
        <f>IF($G43=AJ$4&amp;"-"&amp;AJ$5,IF(COUNTIF($G$6:$G43,"="&amp;$G43)&gt;1000,"",MAX(AJ$6:AJ42)+1),"")</f>
        <v/>
      </c>
      <c r="AK43" s="138" t="str">
        <f>IF($G43=AK$4&amp;"-"&amp;AK$5,IF(COUNTIF($G$6:$G43,"="&amp;$G43)&gt;1000,"",MAX(AK$6:AK42)+1),"")</f>
        <v/>
      </c>
      <c r="AL43" s="128" t="str">
        <f>IF($G43=AL$4&amp;"-"&amp;AL$5,IF(COUNTIF($G$6:$G43,"="&amp;$G43)&gt;1000,"",MAX(AL$6:AL42)+1),"")</f>
        <v/>
      </c>
      <c r="AM43" s="144" t="str">
        <f>IF($G43=AM$4&amp;"-"&amp;AM$5,IF(COUNTIF($G$6:$G43,"="&amp;$G43)&gt;1000,"",MAX(AM$6:AM42)+1),"")</f>
        <v/>
      </c>
    </row>
    <row r="44" spans="1:39">
      <c r="A44" s="24">
        <v>39</v>
      </c>
      <c r="B44" s="123" t="str">
        <f>VLOOKUP(A44,Times_2023!B41:C471,2,FALSE)</f>
        <v>0:18:48</v>
      </c>
      <c r="C44" s="1" t="str">
        <f t="shared" si="5"/>
        <v>Indjami Djiddi</v>
      </c>
      <c r="D44" s="2" t="str">
        <f t="shared" si="2"/>
        <v>CAC</v>
      </c>
      <c r="E44" s="2" t="str">
        <f t="shared" si="3"/>
        <v>M</v>
      </c>
      <c r="F44" s="2">
        <f>COUNTIF(E$6:E44,E44)</f>
        <v>38</v>
      </c>
      <c r="G44" s="26" t="str">
        <f t="shared" si="4"/>
        <v>CAC-M</v>
      </c>
      <c r="H44" s="29" t="str">
        <f>IF($G44=H$4&amp;"-"&amp;H$5,IF(COUNTIF($G$6:$G44,"="&amp;$G44)&gt;5,"",$F44),"")</f>
        <v/>
      </c>
      <c r="I44" s="32" t="str">
        <f>IF($G44=I$4&amp;"-"&amp;I$5,IF(COUNTIF($G$6:$G44,"="&amp;$G44)&gt;5,"",$F44),"")</f>
        <v/>
      </c>
      <c r="J44" s="31" t="str">
        <f>IF($G44=J$4&amp;"-"&amp;J$5,IF(COUNTIF($G$6:$G44,"="&amp;$G44)&gt;5,"",$F44),"")</f>
        <v/>
      </c>
      <c r="K44" s="32" t="str">
        <f>IF($G44=K$4&amp;"-"&amp;K$5,IF(COUNTIF($G$6:$G44,"="&amp;$G44)&gt;5,"",$F44),"")</f>
        <v/>
      </c>
      <c r="L44" s="31" t="str">
        <f>IF($G44=L$4&amp;"-"&amp;L$5,IF(COUNTIF($G$6:$G44,"="&amp;$G44)&gt;5,"",$F44),"")</f>
        <v/>
      </c>
      <c r="M44" s="32" t="str">
        <f>IF($G44=M$4&amp;"-"&amp;M$5,IF(COUNTIF($G$6:$G44,"="&amp;$G44)&gt;5,"",$F44),"")</f>
        <v/>
      </c>
      <c r="N44" s="31" t="str">
        <f>IF($G44=N$4&amp;"-"&amp;N$5,IF(COUNTIF($G$6:$G44,"="&amp;$G44)&gt;5,"",$F44),"")</f>
        <v/>
      </c>
      <c r="O44" s="32" t="str">
        <f>IF($G44=O$4&amp;"-"&amp;O$5,IF(COUNTIF($G$6:$G44,"="&amp;$G44)&gt;5,"",$F44),"")</f>
        <v/>
      </c>
      <c r="P44" s="31" t="str">
        <f>IF($G44=P$4&amp;"-"&amp;P$5,IF(COUNTIF($G$6:$G44,"="&amp;$G44)&gt;5,"",$F44),"")</f>
        <v/>
      </c>
      <c r="Q44" s="32" t="str">
        <f>IF($G44=Q$4&amp;"-"&amp;Q$5,IF(COUNTIF($G$6:$G44,"="&amp;$G44)&gt;5,"",$F44),"")</f>
        <v/>
      </c>
      <c r="R44" s="31" t="str">
        <f>IF($G44=R$4&amp;"-"&amp;R$5,IF(COUNTIF($G$6:$G44,"="&amp;$G44)&gt;5,"",$F44),"")</f>
        <v/>
      </c>
      <c r="S44" s="32" t="str">
        <f>IF($G44=S$4&amp;"-"&amp;S$5,IF(COUNTIF($G$6:$G44,"="&amp;$G44)&gt;5,"",$F44),"")</f>
        <v/>
      </c>
      <c r="T44" s="31" t="str">
        <f>IF($G44=T$4&amp;"-"&amp;T$5,IF(COUNTIF($G$6:$G44,"="&amp;$G44)&gt;5,"",$F44),"")</f>
        <v/>
      </c>
      <c r="U44" s="32" t="str">
        <f>IF($G44=U$4&amp;"-"&amp;U$5,IF(COUNTIF($G$6:$G44,"="&amp;$G44)&gt;5,"",$F44),"")</f>
        <v/>
      </c>
      <c r="V44" s="31" t="str">
        <f>IF($G44=V$4&amp;"-"&amp;V$5,IF(COUNTIF($G$6:$G44,"="&amp;$G44)&gt;5,"",$F44),"")</f>
        <v/>
      </c>
      <c r="W44" s="30" t="str">
        <f>IF($G44=W$4&amp;"-"&amp;W$5,IF(COUNTIF($G$6:$G44,"="&amp;$G44)&gt;5,"",$F44),"")</f>
        <v/>
      </c>
      <c r="X44" s="128">
        <f>IF($G44=X$4&amp;"-"&amp;X$5,IF(COUNTIF($G$6:$G44,"="&amp;$G44)&gt;1000,"",MAX(X$6:X43)+1),"")</f>
        <v>12</v>
      </c>
      <c r="Y44" s="138" t="str">
        <f>IF($G44=Y$4&amp;"-"&amp;Y$5,IF(COUNTIF($G$6:$G44,"="&amp;$G44)&gt;1000,"",MAX(Y$6:Y43)+1),"")</f>
        <v/>
      </c>
      <c r="Z44" s="128" t="str">
        <f>IF($G44=Z$4&amp;"-"&amp;Z$5,IF(COUNTIF($G$6:$G44,"="&amp;$G44)&gt;1000,"",MAX(Z$6:Z43)+1),"")</f>
        <v/>
      </c>
      <c r="AA44" s="138" t="str">
        <f>IF($G44=AA$4&amp;"-"&amp;AA$5,IF(COUNTIF($G$6:$G44,"="&amp;$G44)&gt;1000,"",MAX(AA$6:AA43)+1),"")</f>
        <v/>
      </c>
      <c r="AB44" s="128" t="str">
        <f>IF($G44=AB$4&amp;"-"&amp;AB$5,IF(COUNTIF($G$6:$G44,"="&amp;$G44)&gt;1000,"",MAX(AB$6:AB43)+1),"")</f>
        <v/>
      </c>
      <c r="AC44" s="138" t="str">
        <f>IF($G44=AC$4&amp;"-"&amp;AC$5,IF(COUNTIF($G$6:$G44,"="&amp;$G44)&gt;1000,"",MAX(AC$6:AC43)+1),"")</f>
        <v/>
      </c>
      <c r="AD44" s="128" t="str">
        <f>IF($G44=AD$4&amp;"-"&amp;AD$5,IF(COUNTIF($G$6:$G44,"="&amp;$G44)&gt;1000,"",MAX(AD$6:AD43)+1),"")</f>
        <v/>
      </c>
      <c r="AE44" s="138" t="str">
        <f>IF($G44=AE$4&amp;"-"&amp;AE$5,IF(COUNTIF($G$6:$G44,"="&amp;$G44)&gt;1000,"",MAX(AE$6:AE43)+1),"")</f>
        <v/>
      </c>
      <c r="AF44" s="128" t="str">
        <f>IF($G44=AF$4&amp;"-"&amp;AF$5,IF(COUNTIF($G$6:$G44,"="&amp;$G44)&gt;1000,"",MAX(AF$6:AF43)+1),"")</f>
        <v/>
      </c>
      <c r="AG44" s="138" t="str">
        <f>IF($G44=AG$4&amp;"-"&amp;AG$5,IF(COUNTIF($G$6:$G44,"="&amp;$G44)&gt;1000,"",MAX(AG$6:AG43)+1),"")</f>
        <v/>
      </c>
      <c r="AH44" s="128" t="str">
        <f>IF($G44=AH$4&amp;"-"&amp;AH$5,IF(COUNTIF($G$6:$G44,"="&amp;$G44)&gt;1000,"",MAX(AH$6:AH43)+1),"")</f>
        <v/>
      </c>
      <c r="AI44" s="138" t="str">
        <f>IF($G44=AI$4&amp;"-"&amp;AI$5,IF(COUNTIF($G$6:$G44,"="&amp;$G44)&gt;1000,"",MAX(AI$6:AI43)+1),"")</f>
        <v/>
      </c>
      <c r="AJ44" s="128" t="str">
        <f>IF($G44=AJ$4&amp;"-"&amp;AJ$5,IF(COUNTIF($G$6:$G44,"="&amp;$G44)&gt;1000,"",MAX(AJ$6:AJ43)+1),"")</f>
        <v/>
      </c>
      <c r="AK44" s="138" t="str">
        <f>IF($G44=AK$4&amp;"-"&amp;AK$5,IF(COUNTIF($G$6:$G44,"="&amp;$G44)&gt;1000,"",MAX(AK$6:AK43)+1),"")</f>
        <v/>
      </c>
      <c r="AL44" s="128" t="str">
        <f>IF($G44=AL$4&amp;"-"&amp;AL$5,IF(COUNTIF($G$6:$G44,"="&amp;$G44)&gt;1000,"",MAX(AL$6:AL43)+1),"")</f>
        <v/>
      </c>
      <c r="AM44" s="144" t="str">
        <f>IF($G44=AM$4&amp;"-"&amp;AM$5,IF(COUNTIF($G$6:$G44,"="&amp;$G44)&gt;1000,"",MAX(AM$6:AM43)+1),"")</f>
        <v/>
      </c>
    </row>
    <row r="45" spans="1:39">
      <c r="A45" s="23">
        <v>40</v>
      </c>
      <c r="B45" s="123" t="str">
        <f>VLOOKUP(A45,Times_2023!B42:C472,2,FALSE)</f>
        <v>0:18:51</v>
      </c>
      <c r="C45" s="1" t="str">
        <f t="shared" si="5"/>
        <v>Sam Sadler</v>
      </c>
      <c r="D45" s="2" t="str">
        <f t="shared" si="2"/>
        <v>NJ</v>
      </c>
      <c r="E45" s="2" t="str">
        <f t="shared" si="3"/>
        <v>M</v>
      </c>
      <c r="F45" s="2">
        <f>COUNTIF(E$6:E45,E45)</f>
        <v>39</v>
      </c>
      <c r="G45" s="26" t="str">
        <f t="shared" si="4"/>
        <v>NJ-M</v>
      </c>
      <c r="H45" s="29" t="str">
        <f>IF($G45=H$4&amp;"-"&amp;H$5,IF(COUNTIF($G$6:$G45,"="&amp;$G45)&gt;5,"",$F45),"")</f>
        <v/>
      </c>
      <c r="I45" s="32" t="str">
        <f>IF($G45=I$4&amp;"-"&amp;I$5,IF(COUNTIF($G$6:$G45,"="&amp;$G45)&gt;5,"",$F45),"")</f>
        <v/>
      </c>
      <c r="J45" s="31" t="str">
        <f>IF($G45=J$4&amp;"-"&amp;J$5,IF(COUNTIF($G$6:$G45,"="&amp;$G45)&gt;5,"",$F45),"")</f>
        <v/>
      </c>
      <c r="K45" s="32" t="str">
        <f>IF($G45=K$4&amp;"-"&amp;K$5,IF(COUNTIF($G$6:$G45,"="&amp;$G45)&gt;5,"",$F45),"")</f>
        <v/>
      </c>
      <c r="L45" s="31" t="str">
        <f>IF($G45=L$4&amp;"-"&amp;L$5,IF(COUNTIF($G$6:$G45,"="&amp;$G45)&gt;5,"",$F45),"")</f>
        <v/>
      </c>
      <c r="M45" s="32" t="str">
        <f>IF($G45=M$4&amp;"-"&amp;M$5,IF(COUNTIF($G$6:$G45,"="&amp;$G45)&gt;5,"",$F45),"")</f>
        <v/>
      </c>
      <c r="N45" s="31" t="str">
        <f>IF($G45=N$4&amp;"-"&amp;N$5,IF(COUNTIF($G$6:$G45,"="&amp;$G45)&gt;5,"",$F45),"")</f>
        <v/>
      </c>
      <c r="O45" s="32" t="str">
        <f>IF($G45=O$4&amp;"-"&amp;O$5,IF(COUNTIF($G$6:$G45,"="&amp;$G45)&gt;5,"",$F45),"")</f>
        <v/>
      </c>
      <c r="P45" s="31" t="str">
        <f>IF($G45=P$4&amp;"-"&amp;P$5,IF(COUNTIF($G$6:$G45,"="&amp;$G45)&gt;5,"",$F45),"")</f>
        <v/>
      </c>
      <c r="Q45" s="32" t="str">
        <f>IF($G45=Q$4&amp;"-"&amp;Q$5,IF(COUNTIF($G$6:$G45,"="&amp;$G45)&gt;5,"",$F45),"")</f>
        <v/>
      </c>
      <c r="R45" s="31" t="str">
        <f>IF($G45=R$4&amp;"-"&amp;R$5,IF(COUNTIF($G$6:$G45,"="&amp;$G45)&gt;5,"",$F45),"")</f>
        <v/>
      </c>
      <c r="S45" s="32" t="str">
        <f>IF($G45=S$4&amp;"-"&amp;S$5,IF(COUNTIF($G$6:$G45,"="&amp;$G45)&gt;5,"",$F45),"")</f>
        <v/>
      </c>
      <c r="T45" s="31" t="str">
        <f>IF($G45=T$4&amp;"-"&amp;T$5,IF(COUNTIF($G$6:$G45,"="&amp;$G45)&gt;5,"",$F45),"")</f>
        <v/>
      </c>
      <c r="U45" s="32" t="str">
        <f>IF($G45=U$4&amp;"-"&amp;U$5,IF(COUNTIF($G$6:$G45,"="&amp;$G45)&gt;5,"",$F45),"")</f>
        <v/>
      </c>
      <c r="V45" s="31" t="str">
        <f>IF($G45=V$4&amp;"-"&amp;V$5,IF(COUNTIF($G$6:$G45,"="&amp;$G45)&gt;5,"",$F45),"")</f>
        <v/>
      </c>
      <c r="W45" s="30" t="str">
        <f>IF($G45=W$4&amp;"-"&amp;W$5,IF(COUNTIF($G$6:$G45,"="&amp;$G45)&gt;5,"",$F45),"")</f>
        <v/>
      </c>
      <c r="X45" s="128" t="str">
        <f>IF($G45=X$4&amp;"-"&amp;X$5,IF(COUNTIF($G$6:$G45,"="&amp;$G45)&gt;1000,"",MAX(X$6:X44)+1),"")</f>
        <v/>
      </c>
      <c r="Y45" s="138" t="str">
        <f>IF($G45=Y$4&amp;"-"&amp;Y$5,IF(COUNTIF($G$6:$G45,"="&amp;$G45)&gt;1000,"",MAX(Y$6:Y44)+1),"")</f>
        <v/>
      </c>
      <c r="Z45" s="128" t="str">
        <f>IF($G45=Z$4&amp;"-"&amp;Z$5,IF(COUNTIF($G$6:$G45,"="&amp;$G45)&gt;1000,"",MAX(Z$6:Z44)+1),"")</f>
        <v/>
      </c>
      <c r="AA45" s="138" t="str">
        <f>IF($G45=AA$4&amp;"-"&amp;AA$5,IF(COUNTIF($G$6:$G45,"="&amp;$G45)&gt;1000,"",MAX(AA$6:AA44)+1),"")</f>
        <v/>
      </c>
      <c r="AB45" s="128" t="str">
        <f>IF($G45=AB$4&amp;"-"&amp;AB$5,IF(COUNTIF($G$6:$G45,"="&amp;$G45)&gt;1000,"",MAX(AB$6:AB44)+1),"")</f>
        <v/>
      </c>
      <c r="AC45" s="138" t="str">
        <f>IF($G45=AC$4&amp;"-"&amp;AC$5,IF(COUNTIF($G$6:$G45,"="&amp;$G45)&gt;1000,"",MAX(AC$6:AC44)+1),"")</f>
        <v/>
      </c>
      <c r="AD45" s="128" t="str">
        <f>IF($G45=AD$4&amp;"-"&amp;AD$5,IF(COUNTIF($G$6:$G45,"="&amp;$G45)&gt;1000,"",MAX(AD$6:AD44)+1),"")</f>
        <v/>
      </c>
      <c r="AE45" s="138" t="str">
        <f>IF($G45=AE$4&amp;"-"&amp;AE$5,IF(COUNTIF($G$6:$G45,"="&amp;$G45)&gt;1000,"",MAX(AE$6:AE44)+1),"")</f>
        <v/>
      </c>
      <c r="AF45" s="128" t="str">
        <f>IF($G45=AF$4&amp;"-"&amp;AF$5,IF(COUNTIF($G$6:$G45,"="&amp;$G45)&gt;1000,"",MAX(AF$6:AF44)+1),"")</f>
        <v/>
      </c>
      <c r="AG45" s="138" t="str">
        <f>IF($G45=AG$4&amp;"-"&amp;AG$5,IF(COUNTIF($G$6:$G45,"="&amp;$G45)&gt;1000,"",MAX(AG$6:AG44)+1),"")</f>
        <v/>
      </c>
      <c r="AH45" s="128">
        <f>IF($G45=AH$4&amp;"-"&amp;AH$5,IF(COUNTIF($G$6:$G45,"="&amp;$G45)&gt;1000,"",MAX(AH$6:AH44)+1),"")</f>
        <v>6</v>
      </c>
      <c r="AI45" s="138" t="str">
        <f>IF($G45=AI$4&amp;"-"&amp;AI$5,IF(COUNTIF($G$6:$G45,"="&amp;$G45)&gt;1000,"",MAX(AI$6:AI44)+1),"")</f>
        <v/>
      </c>
      <c r="AJ45" s="128" t="str">
        <f>IF($G45=AJ$4&amp;"-"&amp;AJ$5,IF(COUNTIF($G$6:$G45,"="&amp;$G45)&gt;1000,"",MAX(AJ$6:AJ44)+1),"")</f>
        <v/>
      </c>
      <c r="AK45" s="138" t="str">
        <f>IF($G45=AK$4&amp;"-"&amp;AK$5,IF(COUNTIF($G$6:$G45,"="&amp;$G45)&gt;1000,"",MAX(AK$6:AK44)+1),"")</f>
        <v/>
      </c>
      <c r="AL45" s="128" t="str">
        <f>IF($G45=AL$4&amp;"-"&amp;AL$5,IF(COUNTIF($G$6:$G45,"="&amp;$G45)&gt;1000,"",MAX(AL$6:AL44)+1),"")</f>
        <v/>
      </c>
      <c r="AM45" s="144" t="str">
        <f>IF($G45=AM$4&amp;"-"&amp;AM$5,IF(COUNTIF($G$6:$G45,"="&amp;$G45)&gt;1000,"",MAX(AM$6:AM44)+1),"")</f>
        <v/>
      </c>
    </row>
    <row r="46" spans="1:39">
      <c r="A46" s="24">
        <v>41</v>
      </c>
      <c r="B46" s="123" t="str">
        <f>VLOOKUP(A46,Times_2023!B43:C473,2,FALSE)</f>
        <v>0:18:54</v>
      </c>
      <c r="C46" s="1" t="str">
        <f t="shared" si="5"/>
        <v>Grant Chapman</v>
      </c>
      <c r="D46" s="2" t="str">
        <f t="shared" si="2"/>
        <v>RR</v>
      </c>
      <c r="E46" s="2" t="str">
        <f t="shared" si="3"/>
        <v>M</v>
      </c>
      <c r="F46" s="2">
        <f>COUNTIF(E$6:E46,E46)</f>
        <v>40</v>
      </c>
      <c r="G46" s="26" t="str">
        <f t="shared" si="4"/>
        <v>RR-M</v>
      </c>
      <c r="H46" s="29" t="str">
        <f>IF($G46=H$4&amp;"-"&amp;H$5,IF(COUNTIF($G$6:$G46,"="&amp;$G46)&gt;5,"",$F46),"")</f>
        <v/>
      </c>
      <c r="I46" s="32" t="str">
        <f>IF($G46=I$4&amp;"-"&amp;I$5,IF(COUNTIF($G$6:$G46,"="&amp;$G46)&gt;5,"",$F46),"")</f>
        <v/>
      </c>
      <c r="J46" s="31" t="str">
        <f>IF($G46=J$4&amp;"-"&amp;J$5,IF(COUNTIF($G$6:$G46,"="&amp;$G46)&gt;5,"",$F46),"")</f>
        <v/>
      </c>
      <c r="K46" s="32" t="str">
        <f>IF($G46=K$4&amp;"-"&amp;K$5,IF(COUNTIF($G$6:$G46,"="&amp;$G46)&gt;5,"",$F46),"")</f>
        <v/>
      </c>
      <c r="L46" s="31" t="str">
        <f>IF($G46=L$4&amp;"-"&amp;L$5,IF(COUNTIF($G$6:$G46,"="&amp;$G46)&gt;5,"",$F46),"")</f>
        <v/>
      </c>
      <c r="M46" s="32" t="str">
        <f>IF($G46=M$4&amp;"-"&amp;M$5,IF(COUNTIF($G$6:$G46,"="&amp;$G46)&gt;5,"",$F46),"")</f>
        <v/>
      </c>
      <c r="N46" s="31" t="str">
        <f>IF($G46=N$4&amp;"-"&amp;N$5,IF(COUNTIF($G$6:$G46,"="&amp;$G46)&gt;5,"",$F46),"")</f>
        <v/>
      </c>
      <c r="O46" s="32" t="str">
        <f>IF($G46=O$4&amp;"-"&amp;O$5,IF(COUNTIF($G$6:$G46,"="&amp;$G46)&gt;5,"",$F46),"")</f>
        <v/>
      </c>
      <c r="P46" s="31" t="str">
        <f>IF($G46=P$4&amp;"-"&amp;P$5,IF(COUNTIF($G$6:$G46,"="&amp;$G46)&gt;5,"",$F46),"")</f>
        <v/>
      </c>
      <c r="Q46" s="32" t="str">
        <f>IF($G46=Q$4&amp;"-"&amp;Q$5,IF(COUNTIF($G$6:$G46,"="&amp;$G46)&gt;5,"",$F46),"")</f>
        <v/>
      </c>
      <c r="R46" s="31" t="str">
        <f>IF($G46=R$4&amp;"-"&amp;R$5,IF(COUNTIF($G$6:$G46,"="&amp;$G46)&gt;5,"",$F46),"")</f>
        <v/>
      </c>
      <c r="S46" s="32" t="str">
        <f>IF($G46=S$4&amp;"-"&amp;S$5,IF(COUNTIF($G$6:$G46,"="&amp;$G46)&gt;5,"",$F46),"")</f>
        <v/>
      </c>
      <c r="T46" s="31">
        <f>IF($G46=T$4&amp;"-"&amp;T$5,IF(COUNTIF($G$6:$G46,"="&amp;$G46)&gt;5,"",$F46),"")</f>
        <v>40</v>
      </c>
      <c r="U46" s="32" t="str">
        <f>IF($G46=U$4&amp;"-"&amp;U$5,IF(COUNTIF($G$6:$G46,"="&amp;$G46)&gt;5,"",$F46),"")</f>
        <v/>
      </c>
      <c r="V46" s="31" t="str">
        <f>IF($G46=V$4&amp;"-"&amp;V$5,IF(COUNTIF($G$6:$G46,"="&amp;$G46)&gt;5,"",$F46),"")</f>
        <v/>
      </c>
      <c r="W46" s="30" t="str">
        <f>IF($G46=W$4&amp;"-"&amp;W$5,IF(COUNTIF($G$6:$G46,"="&amp;$G46)&gt;5,"",$F46),"")</f>
        <v/>
      </c>
      <c r="X46" s="128" t="str">
        <f>IF($G46=X$4&amp;"-"&amp;X$5,IF(COUNTIF($G$6:$G46,"="&amp;$G46)&gt;1000,"",MAX(X$6:X45)+1),"")</f>
        <v/>
      </c>
      <c r="Y46" s="138" t="str">
        <f>IF($G46=Y$4&amp;"-"&amp;Y$5,IF(COUNTIF($G$6:$G46,"="&amp;$G46)&gt;1000,"",MAX(Y$6:Y45)+1),"")</f>
        <v/>
      </c>
      <c r="Z46" s="128" t="str">
        <f>IF($G46=Z$4&amp;"-"&amp;Z$5,IF(COUNTIF($G$6:$G46,"="&amp;$G46)&gt;1000,"",MAX(Z$6:Z45)+1),"")</f>
        <v/>
      </c>
      <c r="AA46" s="138" t="str">
        <f>IF($G46=AA$4&amp;"-"&amp;AA$5,IF(COUNTIF($G$6:$G46,"="&amp;$G46)&gt;1000,"",MAX(AA$6:AA45)+1),"")</f>
        <v/>
      </c>
      <c r="AB46" s="128" t="str">
        <f>IF($G46=AB$4&amp;"-"&amp;AB$5,IF(COUNTIF($G$6:$G46,"="&amp;$G46)&gt;1000,"",MAX(AB$6:AB45)+1),"")</f>
        <v/>
      </c>
      <c r="AC46" s="138" t="str">
        <f>IF($G46=AC$4&amp;"-"&amp;AC$5,IF(COUNTIF($G$6:$G46,"="&amp;$G46)&gt;1000,"",MAX(AC$6:AC45)+1),"")</f>
        <v/>
      </c>
      <c r="AD46" s="128" t="str">
        <f>IF($G46=AD$4&amp;"-"&amp;AD$5,IF(COUNTIF($G$6:$G46,"="&amp;$G46)&gt;1000,"",MAX(AD$6:AD45)+1),"")</f>
        <v/>
      </c>
      <c r="AE46" s="138" t="str">
        <f>IF($G46=AE$4&amp;"-"&amp;AE$5,IF(COUNTIF($G$6:$G46,"="&amp;$G46)&gt;1000,"",MAX(AE$6:AE45)+1),"")</f>
        <v/>
      </c>
      <c r="AF46" s="128" t="str">
        <f>IF($G46=AF$4&amp;"-"&amp;AF$5,IF(COUNTIF($G$6:$G46,"="&amp;$G46)&gt;1000,"",MAX(AF$6:AF45)+1),"")</f>
        <v/>
      </c>
      <c r="AG46" s="138" t="str">
        <f>IF($G46=AG$4&amp;"-"&amp;AG$5,IF(COUNTIF($G$6:$G46,"="&amp;$G46)&gt;1000,"",MAX(AG$6:AG45)+1),"")</f>
        <v/>
      </c>
      <c r="AH46" s="128" t="str">
        <f>IF($G46=AH$4&amp;"-"&amp;AH$5,IF(COUNTIF($G$6:$G46,"="&amp;$G46)&gt;1000,"",MAX(AH$6:AH45)+1),"")</f>
        <v/>
      </c>
      <c r="AI46" s="138" t="str">
        <f>IF($G46=AI$4&amp;"-"&amp;AI$5,IF(COUNTIF($G$6:$G46,"="&amp;$G46)&gt;1000,"",MAX(AI$6:AI45)+1),"")</f>
        <v/>
      </c>
      <c r="AJ46" s="128">
        <f>IF($G46=AJ$4&amp;"-"&amp;AJ$5,IF(COUNTIF($G$6:$G46,"="&amp;$G46)&gt;1000,"",MAX(AJ$6:AJ45)+1),"")</f>
        <v>2</v>
      </c>
      <c r="AK46" s="138" t="str">
        <f>IF($G46=AK$4&amp;"-"&amp;AK$5,IF(COUNTIF($G$6:$G46,"="&amp;$G46)&gt;1000,"",MAX(AK$6:AK45)+1),"")</f>
        <v/>
      </c>
      <c r="AL46" s="128" t="str">
        <f>IF($G46=AL$4&amp;"-"&amp;AL$5,IF(COUNTIF($G$6:$G46,"="&amp;$G46)&gt;1000,"",MAX(AL$6:AL45)+1),"")</f>
        <v/>
      </c>
      <c r="AM46" s="144" t="str">
        <f>IF($G46=AM$4&amp;"-"&amp;AM$5,IF(COUNTIF($G$6:$G46,"="&amp;$G46)&gt;1000,"",MAX(AM$6:AM45)+1),"")</f>
        <v/>
      </c>
    </row>
    <row r="47" spans="1:39">
      <c r="A47" s="23">
        <v>42</v>
      </c>
      <c r="B47" s="123" t="str">
        <f>VLOOKUP(A47,Times_2023!B44:C474,2,FALSE)</f>
        <v>0:18:54</v>
      </c>
      <c r="C47" s="1" t="str">
        <f t="shared" si="5"/>
        <v>Richard Suswain</v>
      </c>
      <c r="D47" s="2" t="str">
        <f t="shared" si="2"/>
        <v>ELY</v>
      </c>
      <c r="E47" s="2" t="str">
        <f t="shared" si="3"/>
        <v>M</v>
      </c>
      <c r="F47" s="2">
        <f>COUNTIF(E$6:E47,E47)</f>
        <v>41</v>
      </c>
      <c r="G47" s="26" t="str">
        <f t="shared" si="4"/>
        <v>ELY-M</v>
      </c>
      <c r="H47" s="29" t="str">
        <f>IF($G47=H$4&amp;"-"&amp;H$5,IF(COUNTIF($G$6:$G47,"="&amp;$G47)&gt;5,"",$F47),"")</f>
        <v/>
      </c>
      <c r="I47" s="32" t="str">
        <f>IF($G47=I$4&amp;"-"&amp;I$5,IF(COUNTIF($G$6:$G47,"="&amp;$G47)&gt;5,"",$F47),"")</f>
        <v/>
      </c>
      <c r="J47" s="31" t="str">
        <f>IF($G47=J$4&amp;"-"&amp;J$5,IF(COUNTIF($G$6:$G47,"="&amp;$G47)&gt;5,"",$F47),"")</f>
        <v/>
      </c>
      <c r="K47" s="32" t="str">
        <f>IF($G47=K$4&amp;"-"&amp;K$5,IF(COUNTIF($G$6:$G47,"="&amp;$G47)&gt;5,"",$F47),"")</f>
        <v/>
      </c>
      <c r="L47" s="31">
        <f>IF($G47=L$4&amp;"-"&amp;L$5,IF(COUNTIF($G$6:$G47,"="&amp;$G47)&gt;5,"",$F47),"")</f>
        <v>41</v>
      </c>
      <c r="M47" s="32" t="str">
        <f>IF($G47=M$4&amp;"-"&amp;M$5,IF(COUNTIF($G$6:$G47,"="&amp;$G47)&gt;5,"",$F47),"")</f>
        <v/>
      </c>
      <c r="N47" s="31" t="str">
        <f>IF($G47=N$4&amp;"-"&amp;N$5,IF(COUNTIF($G$6:$G47,"="&amp;$G47)&gt;5,"",$F47),"")</f>
        <v/>
      </c>
      <c r="O47" s="32" t="str">
        <f>IF($G47=O$4&amp;"-"&amp;O$5,IF(COUNTIF($G$6:$G47,"="&amp;$G47)&gt;5,"",$F47),"")</f>
        <v/>
      </c>
      <c r="P47" s="31" t="str">
        <f>IF($G47=P$4&amp;"-"&amp;P$5,IF(COUNTIF($G$6:$G47,"="&amp;$G47)&gt;5,"",$F47),"")</f>
        <v/>
      </c>
      <c r="Q47" s="32" t="str">
        <f>IF($G47=Q$4&amp;"-"&amp;Q$5,IF(COUNTIF($G$6:$G47,"="&amp;$G47)&gt;5,"",$F47),"")</f>
        <v/>
      </c>
      <c r="R47" s="31" t="str">
        <f>IF($G47=R$4&amp;"-"&amp;R$5,IF(COUNTIF($G$6:$G47,"="&amp;$G47)&gt;5,"",$F47),"")</f>
        <v/>
      </c>
      <c r="S47" s="32" t="str">
        <f>IF($G47=S$4&amp;"-"&amp;S$5,IF(COUNTIF($G$6:$G47,"="&amp;$G47)&gt;5,"",$F47),"")</f>
        <v/>
      </c>
      <c r="T47" s="31" t="str">
        <f>IF($G47=T$4&amp;"-"&amp;T$5,IF(COUNTIF($G$6:$G47,"="&amp;$G47)&gt;5,"",$F47),"")</f>
        <v/>
      </c>
      <c r="U47" s="32" t="str">
        <f>IF($G47=U$4&amp;"-"&amp;U$5,IF(COUNTIF($G$6:$G47,"="&amp;$G47)&gt;5,"",$F47),"")</f>
        <v/>
      </c>
      <c r="V47" s="31" t="str">
        <f>IF($G47=V$4&amp;"-"&amp;V$5,IF(COUNTIF($G$6:$G47,"="&amp;$G47)&gt;5,"",$F47),"")</f>
        <v/>
      </c>
      <c r="W47" s="30" t="str">
        <f>IF($G47=W$4&amp;"-"&amp;W$5,IF(COUNTIF($G$6:$G47,"="&amp;$G47)&gt;5,"",$F47),"")</f>
        <v/>
      </c>
      <c r="X47" s="128" t="str">
        <f>IF($G47=X$4&amp;"-"&amp;X$5,IF(COUNTIF($G$6:$G47,"="&amp;$G47)&gt;1000,"",MAX(X$6:X46)+1),"")</f>
        <v/>
      </c>
      <c r="Y47" s="138" t="str">
        <f>IF($G47=Y$4&amp;"-"&amp;Y$5,IF(COUNTIF($G$6:$G47,"="&amp;$G47)&gt;1000,"",MAX(Y$6:Y46)+1),"")</f>
        <v/>
      </c>
      <c r="Z47" s="128" t="str">
        <f>IF($G47=Z$4&amp;"-"&amp;Z$5,IF(COUNTIF($G$6:$G47,"="&amp;$G47)&gt;1000,"",MAX(Z$6:Z46)+1),"")</f>
        <v/>
      </c>
      <c r="AA47" s="138" t="str">
        <f>IF($G47=AA$4&amp;"-"&amp;AA$5,IF(COUNTIF($G$6:$G47,"="&amp;$G47)&gt;1000,"",MAX(AA$6:AA46)+1),"")</f>
        <v/>
      </c>
      <c r="AB47" s="128">
        <f>IF($G47=AB$4&amp;"-"&amp;AB$5,IF(COUNTIF($G$6:$G47,"="&amp;$G47)&gt;1000,"",MAX(AB$6:AB46)+1),"")</f>
        <v>5</v>
      </c>
      <c r="AC47" s="138" t="str">
        <f>IF($G47=AC$4&amp;"-"&amp;AC$5,IF(COUNTIF($G$6:$G47,"="&amp;$G47)&gt;1000,"",MAX(AC$6:AC46)+1),"")</f>
        <v/>
      </c>
      <c r="AD47" s="128" t="str">
        <f>IF($G47=AD$4&amp;"-"&amp;AD$5,IF(COUNTIF($G$6:$G47,"="&amp;$G47)&gt;1000,"",MAX(AD$6:AD46)+1),"")</f>
        <v/>
      </c>
      <c r="AE47" s="138" t="str">
        <f>IF($G47=AE$4&amp;"-"&amp;AE$5,IF(COUNTIF($G$6:$G47,"="&amp;$G47)&gt;1000,"",MAX(AE$6:AE46)+1),"")</f>
        <v/>
      </c>
      <c r="AF47" s="128" t="str">
        <f>IF($G47=AF$4&amp;"-"&amp;AF$5,IF(COUNTIF($G$6:$G47,"="&amp;$G47)&gt;1000,"",MAX(AF$6:AF46)+1),"")</f>
        <v/>
      </c>
      <c r="AG47" s="138" t="str">
        <f>IF($G47=AG$4&amp;"-"&amp;AG$5,IF(COUNTIF($G$6:$G47,"="&amp;$G47)&gt;1000,"",MAX(AG$6:AG46)+1),"")</f>
        <v/>
      </c>
      <c r="AH47" s="128" t="str">
        <f>IF($G47=AH$4&amp;"-"&amp;AH$5,IF(COUNTIF($G$6:$G47,"="&amp;$G47)&gt;1000,"",MAX(AH$6:AH46)+1),"")</f>
        <v/>
      </c>
      <c r="AI47" s="138" t="str">
        <f>IF($G47=AI$4&amp;"-"&amp;AI$5,IF(COUNTIF($G$6:$G47,"="&amp;$G47)&gt;1000,"",MAX(AI$6:AI46)+1),"")</f>
        <v/>
      </c>
      <c r="AJ47" s="128" t="str">
        <f>IF($G47=AJ$4&amp;"-"&amp;AJ$5,IF(COUNTIF($G$6:$G47,"="&amp;$G47)&gt;1000,"",MAX(AJ$6:AJ46)+1),"")</f>
        <v/>
      </c>
      <c r="AK47" s="138" t="str">
        <f>IF($G47=AK$4&amp;"-"&amp;AK$5,IF(COUNTIF($G$6:$G47,"="&amp;$G47)&gt;1000,"",MAX(AK$6:AK46)+1),"")</f>
        <v/>
      </c>
      <c r="AL47" s="128" t="str">
        <f>IF($G47=AL$4&amp;"-"&amp;AL$5,IF(COUNTIF($G$6:$G47,"="&amp;$G47)&gt;1000,"",MAX(AL$6:AL46)+1),"")</f>
        <v/>
      </c>
      <c r="AM47" s="144" t="str">
        <f>IF($G47=AM$4&amp;"-"&amp;AM$5,IF(COUNTIF($G$6:$G47,"="&amp;$G47)&gt;1000,"",MAX(AM$6:AM46)+1),"")</f>
        <v/>
      </c>
    </row>
    <row r="48" spans="1:39">
      <c r="A48" s="24">
        <v>43</v>
      </c>
      <c r="B48" s="123" t="str">
        <f>VLOOKUP(A48,Times_2023!B45:C475,2,FALSE)</f>
        <v>0:18:55</v>
      </c>
      <c r="C48" s="1" t="str">
        <f t="shared" si="5"/>
        <v>David Riley</v>
      </c>
      <c r="D48" s="2" t="str">
        <f t="shared" si="2"/>
        <v>CTC</v>
      </c>
      <c r="E48" s="2" t="str">
        <f t="shared" si="3"/>
        <v>M</v>
      </c>
      <c r="F48" s="2">
        <f>COUNTIF(E$6:E48,E48)</f>
        <v>42</v>
      </c>
      <c r="G48" s="26" t="str">
        <f t="shared" si="4"/>
        <v>CTC-M</v>
      </c>
      <c r="H48" s="29" t="str">
        <f>IF($G48=H$4&amp;"-"&amp;H$5,IF(COUNTIF($G$6:$G48,"="&amp;$G48)&gt;5,"",$F48),"")</f>
        <v/>
      </c>
      <c r="I48" s="32" t="str">
        <f>IF($G48=I$4&amp;"-"&amp;I$5,IF(COUNTIF($G$6:$G48,"="&amp;$G48)&gt;5,"",$F48),"")</f>
        <v/>
      </c>
      <c r="J48" s="31">
        <f>IF($G48=J$4&amp;"-"&amp;J$5,IF(COUNTIF($G$6:$G48,"="&amp;$G48)&gt;5,"",$F48),"")</f>
        <v>42</v>
      </c>
      <c r="K48" s="32" t="str">
        <f>IF($G48=K$4&amp;"-"&amp;K$5,IF(COUNTIF($G$6:$G48,"="&amp;$G48)&gt;5,"",$F48),"")</f>
        <v/>
      </c>
      <c r="L48" s="31" t="str">
        <f>IF($G48=L$4&amp;"-"&amp;L$5,IF(COUNTIF($G$6:$G48,"="&amp;$G48)&gt;5,"",$F48),"")</f>
        <v/>
      </c>
      <c r="M48" s="32" t="str">
        <f>IF($G48=M$4&amp;"-"&amp;M$5,IF(COUNTIF($G$6:$G48,"="&amp;$G48)&gt;5,"",$F48),"")</f>
        <v/>
      </c>
      <c r="N48" s="31" t="str">
        <f>IF($G48=N$4&amp;"-"&amp;N$5,IF(COUNTIF($G$6:$G48,"="&amp;$G48)&gt;5,"",$F48),"")</f>
        <v/>
      </c>
      <c r="O48" s="32" t="str">
        <f>IF($G48=O$4&amp;"-"&amp;O$5,IF(COUNTIF($G$6:$G48,"="&amp;$G48)&gt;5,"",$F48),"")</f>
        <v/>
      </c>
      <c r="P48" s="31" t="str">
        <f>IF($G48=P$4&amp;"-"&amp;P$5,IF(COUNTIF($G$6:$G48,"="&amp;$G48)&gt;5,"",$F48),"")</f>
        <v/>
      </c>
      <c r="Q48" s="32" t="str">
        <f>IF($G48=Q$4&amp;"-"&amp;Q$5,IF(COUNTIF($G$6:$G48,"="&amp;$G48)&gt;5,"",$F48),"")</f>
        <v/>
      </c>
      <c r="R48" s="31" t="str">
        <f>IF($G48=R$4&amp;"-"&amp;R$5,IF(COUNTIF($G$6:$G48,"="&amp;$G48)&gt;5,"",$F48),"")</f>
        <v/>
      </c>
      <c r="S48" s="32" t="str">
        <f>IF($G48=S$4&amp;"-"&amp;S$5,IF(COUNTIF($G$6:$G48,"="&amp;$G48)&gt;5,"",$F48),"")</f>
        <v/>
      </c>
      <c r="T48" s="31" t="str">
        <f>IF($G48=T$4&amp;"-"&amp;T$5,IF(COUNTIF($G$6:$G48,"="&amp;$G48)&gt;5,"",$F48),"")</f>
        <v/>
      </c>
      <c r="U48" s="32" t="str">
        <f>IF($G48=U$4&amp;"-"&amp;U$5,IF(COUNTIF($G$6:$G48,"="&amp;$G48)&gt;5,"",$F48),"")</f>
        <v/>
      </c>
      <c r="V48" s="31" t="str">
        <f>IF($G48=V$4&amp;"-"&amp;V$5,IF(COUNTIF($G$6:$G48,"="&amp;$G48)&gt;5,"",$F48),"")</f>
        <v/>
      </c>
      <c r="W48" s="30" t="str">
        <f>IF($G48=W$4&amp;"-"&amp;W$5,IF(COUNTIF($G$6:$G48,"="&amp;$G48)&gt;5,"",$F48),"")</f>
        <v/>
      </c>
      <c r="X48" s="128" t="str">
        <f>IF($G48=X$4&amp;"-"&amp;X$5,IF(COUNTIF($G$6:$G48,"="&amp;$G48)&gt;1000,"",MAX(X$6:X47)+1),"")</f>
        <v/>
      </c>
      <c r="Y48" s="138" t="str">
        <f>IF($G48=Y$4&amp;"-"&amp;Y$5,IF(COUNTIF($G$6:$G48,"="&amp;$G48)&gt;1000,"",MAX(Y$6:Y47)+1),"")</f>
        <v/>
      </c>
      <c r="Z48" s="128">
        <f>IF($G48=Z$4&amp;"-"&amp;Z$5,IF(COUNTIF($G$6:$G48,"="&amp;$G48)&gt;1000,"",MAX(Z$6:Z47)+1),"")</f>
        <v>5</v>
      </c>
      <c r="AA48" s="138" t="str">
        <f>IF($G48=AA$4&amp;"-"&amp;AA$5,IF(COUNTIF($G$6:$G48,"="&amp;$G48)&gt;1000,"",MAX(AA$6:AA47)+1),"")</f>
        <v/>
      </c>
      <c r="AB48" s="128" t="str">
        <f>IF($G48=AB$4&amp;"-"&amp;AB$5,IF(COUNTIF($G$6:$G48,"="&amp;$G48)&gt;1000,"",MAX(AB$6:AB47)+1),"")</f>
        <v/>
      </c>
      <c r="AC48" s="138" t="str">
        <f>IF($G48=AC$4&amp;"-"&amp;AC$5,IF(COUNTIF($G$6:$G48,"="&amp;$G48)&gt;1000,"",MAX(AC$6:AC47)+1),"")</f>
        <v/>
      </c>
      <c r="AD48" s="128" t="str">
        <f>IF($G48=AD$4&amp;"-"&amp;AD$5,IF(COUNTIF($G$6:$G48,"="&amp;$G48)&gt;1000,"",MAX(AD$6:AD47)+1),"")</f>
        <v/>
      </c>
      <c r="AE48" s="138" t="str">
        <f>IF($G48=AE$4&amp;"-"&amp;AE$5,IF(COUNTIF($G$6:$G48,"="&amp;$G48)&gt;1000,"",MAX(AE$6:AE47)+1),"")</f>
        <v/>
      </c>
      <c r="AF48" s="128" t="str">
        <f>IF($G48=AF$4&amp;"-"&amp;AF$5,IF(COUNTIF($G$6:$G48,"="&amp;$G48)&gt;1000,"",MAX(AF$6:AF47)+1),"")</f>
        <v/>
      </c>
      <c r="AG48" s="138" t="str">
        <f>IF($G48=AG$4&amp;"-"&amp;AG$5,IF(COUNTIF($G$6:$G48,"="&amp;$G48)&gt;1000,"",MAX(AG$6:AG47)+1),"")</f>
        <v/>
      </c>
      <c r="AH48" s="128" t="str">
        <f>IF($G48=AH$4&amp;"-"&amp;AH$5,IF(COUNTIF($G$6:$G48,"="&amp;$G48)&gt;1000,"",MAX(AH$6:AH47)+1),"")</f>
        <v/>
      </c>
      <c r="AI48" s="138" t="str">
        <f>IF($G48=AI$4&amp;"-"&amp;AI$5,IF(COUNTIF($G$6:$G48,"="&amp;$G48)&gt;1000,"",MAX(AI$6:AI47)+1),"")</f>
        <v/>
      </c>
      <c r="AJ48" s="128" t="str">
        <f>IF($G48=AJ$4&amp;"-"&amp;AJ$5,IF(COUNTIF($G$6:$G48,"="&amp;$G48)&gt;1000,"",MAX(AJ$6:AJ47)+1),"")</f>
        <v/>
      </c>
      <c r="AK48" s="138" t="str">
        <f>IF($G48=AK$4&amp;"-"&amp;AK$5,IF(COUNTIF($G$6:$G48,"="&amp;$G48)&gt;1000,"",MAX(AK$6:AK47)+1),"")</f>
        <v/>
      </c>
      <c r="AL48" s="128" t="str">
        <f>IF($G48=AL$4&amp;"-"&amp;AL$5,IF(COUNTIF($G$6:$G48,"="&amp;$G48)&gt;1000,"",MAX(AL$6:AL47)+1),"")</f>
        <v/>
      </c>
      <c r="AM48" s="144" t="str">
        <f>IF($G48=AM$4&amp;"-"&amp;AM$5,IF(COUNTIF($G$6:$G48,"="&amp;$G48)&gt;1000,"",MAX(AM$6:AM47)+1),"")</f>
        <v/>
      </c>
    </row>
    <row r="49" spans="1:39">
      <c r="A49" s="23">
        <v>44</v>
      </c>
      <c r="B49" s="123" t="str">
        <f>VLOOKUP(A49,Times_2023!B46:C476,2,FALSE)</f>
        <v>0:18:56</v>
      </c>
      <c r="C49" s="1" t="str">
        <f t="shared" si="5"/>
        <v>Daniel Collis</v>
      </c>
      <c r="D49" s="2" t="str">
        <f t="shared" si="2"/>
        <v>CAC</v>
      </c>
      <c r="E49" s="2" t="str">
        <f t="shared" si="3"/>
        <v>M</v>
      </c>
      <c r="F49" s="2">
        <f>COUNTIF(E$6:E49,E49)</f>
        <v>43</v>
      </c>
      <c r="G49" s="26" t="str">
        <f t="shared" si="4"/>
        <v>CAC-M</v>
      </c>
      <c r="H49" s="29" t="str">
        <f>IF($G49=H$4&amp;"-"&amp;H$5,IF(COUNTIF($G$6:$G49,"="&amp;$G49)&gt;5,"",$F49),"")</f>
        <v/>
      </c>
      <c r="I49" s="32" t="str">
        <f>IF($G49=I$4&amp;"-"&amp;I$5,IF(COUNTIF($G$6:$G49,"="&amp;$G49)&gt;5,"",$F49),"")</f>
        <v/>
      </c>
      <c r="J49" s="31" t="str">
        <f>IF($G49=J$4&amp;"-"&amp;J$5,IF(COUNTIF($G$6:$G49,"="&amp;$G49)&gt;5,"",$F49),"")</f>
        <v/>
      </c>
      <c r="K49" s="32" t="str">
        <f>IF($G49=K$4&amp;"-"&amp;K$5,IF(COUNTIF($G$6:$G49,"="&amp;$G49)&gt;5,"",$F49),"")</f>
        <v/>
      </c>
      <c r="L49" s="31" t="str">
        <f>IF($G49=L$4&amp;"-"&amp;L$5,IF(COUNTIF($G$6:$G49,"="&amp;$G49)&gt;5,"",$F49),"")</f>
        <v/>
      </c>
      <c r="M49" s="32" t="str">
        <f>IF($G49=M$4&amp;"-"&amp;M$5,IF(COUNTIF($G$6:$G49,"="&amp;$G49)&gt;5,"",$F49),"")</f>
        <v/>
      </c>
      <c r="N49" s="31" t="str">
        <f>IF($G49=N$4&amp;"-"&amp;N$5,IF(COUNTIF($G$6:$G49,"="&amp;$G49)&gt;5,"",$F49),"")</f>
        <v/>
      </c>
      <c r="O49" s="32" t="str">
        <f>IF($G49=O$4&amp;"-"&amp;O$5,IF(COUNTIF($G$6:$G49,"="&amp;$G49)&gt;5,"",$F49),"")</f>
        <v/>
      </c>
      <c r="P49" s="31" t="str">
        <f>IF($G49=P$4&amp;"-"&amp;P$5,IF(COUNTIF($G$6:$G49,"="&amp;$G49)&gt;5,"",$F49),"")</f>
        <v/>
      </c>
      <c r="Q49" s="32" t="str">
        <f>IF($G49=Q$4&amp;"-"&amp;Q$5,IF(COUNTIF($G$6:$G49,"="&amp;$G49)&gt;5,"",$F49),"")</f>
        <v/>
      </c>
      <c r="R49" s="31" t="str">
        <f>IF($G49=R$4&amp;"-"&amp;R$5,IF(COUNTIF($G$6:$G49,"="&amp;$G49)&gt;5,"",$F49),"")</f>
        <v/>
      </c>
      <c r="S49" s="32" t="str">
        <f>IF($G49=S$4&amp;"-"&amp;S$5,IF(COUNTIF($G$6:$G49,"="&amp;$G49)&gt;5,"",$F49),"")</f>
        <v/>
      </c>
      <c r="T49" s="31" t="str">
        <f>IF($G49=T$4&amp;"-"&amp;T$5,IF(COUNTIF($G$6:$G49,"="&amp;$G49)&gt;5,"",$F49),"")</f>
        <v/>
      </c>
      <c r="U49" s="32" t="str">
        <f>IF($G49=U$4&amp;"-"&amp;U$5,IF(COUNTIF($G$6:$G49,"="&amp;$G49)&gt;5,"",$F49),"")</f>
        <v/>
      </c>
      <c r="V49" s="31" t="str">
        <f>IF($G49=V$4&amp;"-"&amp;V$5,IF(COUNTIF($G$6:$G49,"="&amp;$G49)&gt;5,"",$F49),"")</f>
        <v/>
      </c>
      <c r="W49" s="30" t="str">
        <f>IF($G49=W$4&amp;"-"&amp;W$5,IF(COUNTIF($G$6:$G49,"="&amp;$G49)&gt;5,"",$F49),"")</f>
        <v/>
      </c>
      <c r="X49" s="128">
        <f>IF($G49=X$4&amp;"-"&amp;X$5,IF(COUNTIF($G$6:$G49,"="&amp;$G49)&gt;1000,"",MAX(X$6:X48)+1),"")</f>
        <v>13</v>
      </c>
      <c r="Y49" s="138" t="str">
        <f>IF($G49=Y$4&amp;"-"&amp;Y$5,IF(COUNTIF($G$6:$G49,"="&amp;$G49)&gt;1000,"",MAX(Y$6:Y48)+1),"")</f>
        <v/>
      </c>
      <c r="Z49" s="128" t="str">
        <f>IF($G49=Z$4&amp;"-"&amp;Z$5,IF(COUNTIF($G$6:$G49,"="&amp;$G49)&gt;1000,"",MAX(Z$6:Z48)+1),"")</f>
        <v/>
      </c>
      <c r="AA49" s="138" t="str">
        <f>IF($G49=AA$4&amp;"-"&amp;AA$5,IF(COUNTIF($G$6:$G49,"="&amp;$G49)&gt;1000,"",MAX(AA$6:AA48)+1),"")</f>
        <v/>
      </c>
      <c r="AB49" s="128" t="str">
        <f>IF($G49=AB$4&amp;"-"&amp;AB$5,IF(COUNTIF($G$6:$G49,"="&amp;$G49)&gt;1000,"",MAX(AB$6:AB48)+1),"")</f>
        <v/>
      </c>
      <c r="AC49" s="138" t="str">
        <f>IF($G49=AC$4&amp;"-"&amp;AC$5,IF(COUNTIF($G$6:$G49,"="&amp;$G49)&gt;1000,"",MAX(AC$6:AC48)+1),"")</f>
        <v/>
      </c>
      <c r="AD49" s="128" t="str">
        <f>IF($G49=AD$4&amp;"-"&amp;AD$5,IF(COUNTIF($G$6:$G49,"="&amp;$G49)&gt;1000,"",MAX(AD$6:AD48)+1),"")</f>
        <v/>
      </c>
      <c r="AE49" s="138" t="str">
        <f>IF($G49=AE$4&amp;"-"&amp;AE$5,IF(COUNTIF($G$6:$G49,"="&amp;$G49)&gt;1000,"",MAX(AE$6:AE48)+1),"")</f>
        <v/>
      </c>
      <c r="AF49" s="128" t="str">
        <f>IF($G49=AF$4&amp;"-"&amp;AF$5,IF(COUNTIF($G$6:$G49,"="&amp;$G49)&gt;1000,"",MAX(AF$6:AF48)+1),"")</f>
        <v/>
      </c>
      <c r="AG49" s="138" t="str">
        <f>IF($G49=AG$4&amp;"-"&amp;AG$5,IF(COUNTIF($G$6:$G49,"="&amp;$G49)&gt;1000,"",MAX(AG$6:AG48)+1),"")</f>
        <v/>
      </c>
      <c r="AH49" s="128" t="str">
        <f>IF($G49=AH$4&amp;"-"&amp;AH$5,IF(COUNTIF($G$6:$G49,"="&amp;$G49)&gt;1000,"",MAX(AH$6:AH48)+1),"")</f>
        <v/>
      </c>
      <c r="AI49" s="138" t="str">
        <f>IF($G49=AI$4&amp;"-"&amp;AI$5,IF(COUNTIF($G$6:$G49,"="&amp;$G49)&gt;1000,"",MAX(AI$6:AI48)+1),"")</f>
        <v/>
      </c>
      <c r="AJ49" s="128" t="str">
        <f>IF($G49=AJ$4&amp;"-"&amp;AJ$5,IF(COUNTIF($G$6:$G49,"="&amp;$G49)&gt;1000,"",MAX(AJ$6:AJ48)+1),"")</f>
        <v/>
      </c>
      <c r="AK49" s="138" t="str">
        <f>IF($G49=AK$4&amp;"-"&amp;AK$5,IF(COUNTIF($G$6:$G49,"="&amp;$G49)&gt;1000,"",MAX(AK$6:AK48)+1),"")</f>
        <v/>
      </c>
      <c r="AL49" s="128" t="str">
        <f>IF($G49=AL$4&amp;"-"&amp;AL$5,IF(COUNTIF($G$6:$G49,"="&amp;$G49)&gt;1000,"",MAX(AL$6:AL48)+1),"")</f>
        <v/>
      </c>
      <c r="AM49" s="144" t="str">
        <f>IF($G49=AM$4&amp;"-"&amp;AM$5,IF(COUNTIF($G$6:$G49,"="&amp;$G49)&gt;1000,"",MAX(AM$6:AM48)+1),"")</f>
        <v/>
      </c>
    </row>
    <row r="50" spans="1:39">
      <c r="A50" s="24">
        <v>45</v>
      </c>
      <c r="B50" s="123" t="str">
        <f>VLOOKUP(A50,Times_2023!B47:C477,2,FALSE)</f>
        <v>0:18:59</v>
      </c>
      <c r="C50" s="1" t="str">
        <f t="shared" si="5"/>
        <v>Stuart McClaran</v>
      </c>
      <c r="D50" s="2" t="str">
        <f t="shared" si="2"/>
        <v>HI</v>
      </c>
      <c r="E50" s="2" t="str">
        <f t="shared" si="3"/>
        <v>M</v>
      </c>
      <c r="F50" s="2">
        <f>COUNTIF(E$6:E50,E50)</f>
        <v>44</v>
      </c>
      <c r="G50" s="26" t="str">
        <f t="shared" si="4"/>
        <v>HI-M</v>
      </c>
      <c r="H50" s="29" t="str">
        <f>IF($G50=H$4&amp;"-"&amp;H$5,IF(COUNTIF($G$6:$G50,"="&amp;$G50)&gt;5,"",$F50),"")</f>
        <v/>
      </c>
      <c r="I50" s="32" t="str">
        <f>IF($G50=I$4&amp;"-"&amp;I$5,IF(COUNTIF($G$6:$G50,"="&amp;$G50)&gt;5,"",$F50),"")</f>
        <v/>
      </c>
      <c r="J50" s="31" t="str">
        <f>IF($G50=J$4&amp;"-"&amp;J$5,IF(COUNTIF($G$6:$G50,"="&amp;$G50)&gt;5,"",$F50),"")</f>
        <v/>
      </c>
      <c r="K50" s="32" t="str">
        <f>IF($G50=K$4&amp;"-"&amp;K$5,IF(COUNTIF($G$6:$G50,"="&amp;$G50)&gt;5,"",$F50),"")</f>
        <v/>
      </c>
      <c r="L50" s="31" t="str">
        <f>IF($G50=L$4&amp;"-"&amp;L$5,IF(COUNTIF($G$6:$G50,"="&amp;$G50)&gt;5,"",$F50),"")</f>
        <v/>
      </c>
      <c r="M50" s="32" t="str">
        <f>IF($G50=M$4&amp;"-"&amp;M$5,IF(COUNTIF($G$6:$G50,"="&amp;$G50)&gt;5,"",$F50),"")</f>
        <v/>
      </c>
      <c r="N50" s="31" t="str">
        <f>IF($G50=N$4&amp;"-"&amp;N$5,IF(COUNTIF($G$6:$G50,"="&amp;$G50)&gt;5,"",$F50),"")</f>
        <v/>
      </c>
      <c r="O50" s="32" t="str">
        <f>IF($G50=O$4&amp;"-"&amp;O$5,IF(COUNTIF($G$6:$G50,"="&amp;$G50)&gt;5,"",$F50),"")</f>
        <v/>
      </c>
      <c r="P50" s="31" t="str">
        <f>IF($G50=P$4&amp;"-"&amp;P$5,IF(COUNTIF($G$6:$G50,"="&amp;$G50)&gt;5,"",$F50),"")</f>
        <v/>
      </c>
      <c r="Q50" s="32" t="str">
        <f>IF($G50=Q$4&amp;"-"&amp;Q$5,IF(COUNTIF($G$6:$G50,"="&amp;$G50)&gt;5,"",$F50),"")</f>
        <v/>
      </c>
      <c r="R50" s="31" t="str">
        <f>IF($G50=R$4&amp;"-"&amp;R$5,IF(COUNTIF($G$6:$G50,"="&amp;$G50)&gt;5,"",$F50),"")</f>
        <v/>
      </c>
      <c r="S50" s="32" t="str">
        <f>IF($G50=S$4&amp;"-"&amp;S$5,IF(COUNTIF($G$6:$G50,"="&amp;$G50)&gt;5,"",$F50),"")</f>
        <v/>
      </c>
      <c r="T50" s="31" t="str">
        <f>IF($G50=T$4&amp;"-"&amp;T$5,IF(COUNTIF($G$6:$G50,"="&amp;$G50)&gt;5,"",$F50),"")</f>
        <v/>
      </c>
      <c r="U50" s="32" t="str">
        <f>IF($G50=U$4&amp;"-"&amp;U$5,IF(COUNTIF($G$6:$G50,"="&amp;$G50)&gt;5,"",$F50),"")</f>
        <v/>
      </c>
      <c r="V50" s="31" t="str">
        <f>IF($G50=V$4&amp;"-"&amp;V$5,IF(COUNTIF($G$6:$G50,"="&amp;$G50)&gt;5,"",$F50),"")</f>
        <v/>
      </c>
      <c r="W50" s="30" t="str">
        <f>IF($G50=W$4&amp;"-"&amp;W$5,IF(COUNTIF($G$6:$G50,"="&amp;$G50)&gt;5,"",$F50),"")</f>
        <v/>
      </c>
      <c r="X50" s="128" t="str">
        <f>IF($G50=X$4&amp;"-"&amp;X$5,IF(COUNTIF($G$6:$G50,"="&amp;$G50)&gt;1000,"",MAX(X$6:X49)+1),"")</f>
        <v/>
      </c>
      <c r="Y50" s="138" t="str">
        <f>IF($G50=Y$4&amp;"-"&amp;Y$5,IF(COUNTIF($G$6:$G50,"="&amp;$G50)&gt;1000,"",MAX(Y$6:Y49)+1),"")</f>
        <v/>
      </c>
      <c r="Z50" s="128" t="str">
        <f>IF($G50=Z$4&amp;"-"&amp;Z$5,IF(COUNTIF($G$6:$G50,"="&amp;$G50)&gt;1000,"",MAX(Z$6:Z49)+1),"")</f>
        <v/>
      </c>
      <c r="AA50" s="138" t="str">
        <f>IF($G50=AA$4&amp;"-"&amp;AA$5,IF(COUNTIF($G$6:$G50,"="&amp;$G50)&gt;1000,"",MAX(AA$6:AA49)+1),"")</f>
        <v/>
      </c>
      <c r="AB50" s="128" t="str">
        <f>IF($G50=AB$4&amp;"-"&amp;AB$5,IF(COUNTIF($G$6:$G50,"="&amp;$G50)&gt;1000,"",MAX(AB$6:AB49)+1),"")</f>
        <v/>
      </c>
      <c r="AC50" s="138" t="str">
        <f>IF($G50=AC$4&amp;"-"&amp;AC$5,IF(COUNTIF($G$6:$G50,"="&amp;$G50)&gt;1000,"",MAX(AC$6:AC49)+1),"")</f>
        <v/>
      </c>
      <c r="AD50" s="128">
        <f>IF($G50=AD$4&amp;"-"&amp;AD$5,IF(COUNTIF($G$6:$G50,"="&amp;$G50)&gt;1000,"",MAX(AD$6:AD49)+1),"")</f>
        <v>9</v>
      </c>
      <c r="AE50" s="138" t="str">
        <f>IF($G50=AE$4&amp;"-"&amp;AE$5,IF(COUNTIF($G$6:$G50,"="&amp;$G50)&gt;1000,"",MAX(AE$6:AE49)+1),"")</f>
        <v/>
      </c>
      <c r="AF50" s="128" t="str">
        <f>IF($G50=AF$4&amp;"-"&amp;AF$5,IF(COUNTIF($G$6:$G50,"="&amp;$G50)&gt;1000,"",MAX(AF$6:AF49)+1),"")</f>
        <v/>
      </c>
      <c r="AG50" s="138" t="str">
        <f>IF($G50=AG$4&amp;"-"&amp;AG$5,IF(COUNTIF($G$6:$G50,"="&amp;$G50)&gt;1000,"",MAX(AG$6:AG49)+1),"")</f>
        <v/>
      </c>
      <c r="AH50" s="128" t="str">
        <f>IF($G50=AH$4&amp;"-"&amp;AH$5,IF(COUNTIF($G$6:$G50,"="&amp;$G50)&gt;1000,"",MAX(AH$6:AH49)+1),"")</f>
        <v/>
      </c>
      <c r="AI50" s="138" t="str">
        <f>IF($G50=AI$4&amp;"-"&amp;AI$5,IF(COUNTIF($G$6:$G50,"="&amp;$G50)&gt;1000,"",MAX(AI$6:AI49)+1),"")</f>
        <v/>
      </c>
      <c r="AJ50" s="128" t="str">
        <f>IF($G50=AJ$4&amp;"-"&amp;AJ$5,IF(COUNTIF($G$6:$G50,"="&amp;$G50)&gt;1000,"",MAX(AJ$6:AJ49)+1),"")</f>
        <v/>
      </c>
      <c r="AK50" s="138" t="str">
        <f>IF($G50=AK$4&amp;"-"&amp;AK$5,IF(COUNTIF($G$6:$G50,"="&amp;$G50)&gt;1000,"",MAX(AK$6:AK49)+1),"")</f>
        <v/>
      </c>
      <c r="AL50" s="128" t="str">
        <f>IF($G50=AL$4&amp;"-"&amp;AL$5,IF(COUNTIF($G$6:$G50,"="&amp;$G50)&gt;1000,"",MAX(AL$6:AL49)+1),"")</f>
        <v/>
      </c>
      <c r="AM50" s="144" t="str">
        <f>IF($G50=AM$4&amp;"-"&amp;AM$5,IF(COUNTIF($G$6:$G50,"="&amp;$G50)&gt;1000,"",MAX(AM$6:AM49)+1),"")</f>
        <v/>
      </c>
    </row>
    <row r="51" spans="1:39">
      <c r="A51" s="23">
        <v>46</v>
      </c>
      <c r="B51" s="123" t="str">
        <f>VLOOKUP(A51,Times_2023!B48:C478,2,FALSE)</f>
        <v>0:19:02</v>
      </c>
      <c r="C51" s="1" t="str">
        <f t="shared" si="5"/>
        <v>Chris Kelly</v>
      </c>
      <c r="D51" s="2" t="str">
        <f t="shared" si="2"/>
        <v>CAC</v>
      </c>
      <c r="E51" s="2" t="str">
        <f t="shared" si="3"/>
        <v>M</v>
      </c>
      <c r="F51" s="2">
        <f>COUNTIF(E$6:E51,E51)</f>
        <v>45</v>
      </c>
      <c r="G51" s="26" t="str">
        <f t="shared" si="4"/>
        <v>CAC-M</v>
      </c>
      <c r="H51" s="29" t="str">
        <f>IF($G51=H$4&amp;"-"&amp;H$5,IF(COUNTIF($G$6:$G51,"="&amp;$G51)&gt;5,"",$F51),"")</f>
        <v/>
      </c>
      <c r="I51" s="32" t="str">
        <f>IF($G51=I$4&amp;"-"&amp;I$5,IF(COUNTIF($G$6:$G51,"="&amp;$G51)&gt;5,"",$F51),"")</f>
        <v/>
      </c>
      <c r="J51" s="31" t="str">
        <f>IF($G51=J$4&amp;"-"&amp;J$5,IF(COUNTIF($G$6:$G51,"="&amp;$G51)&gt;5,"",$F51),"")</f>
        <v/>
      </c>
      <c r="K51" s="32" t="str">
        <f>IF($G51=K$4&amp;"-"&amp;K$5,IF(COUNTIF($G$6:$G51,"="&amp;$G51)&gt;5,"",$F51),"")</f>
        <v/>
      </c>
      <c r="L51" s="31" t="str">
        <f>IF($G51=L$4&amp;"-"&amp;L$5,IF(COUNTIF($G$6:$G51,"="&amp;$G51)&gt;5,"",$F51),"")</f>
        <v/>
      </c>
      <c r="M51" s="32" t="str">
        <f>IF($G51=M$4&amp;"-"&amp;M$5,IF(COUNTIF($G$6:$G51,"="&amp;$G51)&gt;5,"",$F51),"")</f>
        <v/>
      </c>
      <c r="N51" s="31" t="str">
        <f>IF($G51=N$4&amp;"-"&amp;N$5,IF(COUNTIF($G$6:$G51,"="&amp;$G51)&gt;5,"",$F51),"")</f>
        <v/>
      </c>
      <c r="O51" s="32" t="str">
        <f>IF($G51=O$4&amp;"-"&amp;O$5,IF(COUNTIF($G$6:$G51,"="&amp;$G51)&gt;5,"",$F51),"")</f>
        <v/>
      </c>
      <c r="P51" s="31" t="str">
        <f>IF($G51=P$4&amp;"-"&amp;P$5,IF(COUNTIF($G$6:$G51,"="&amp;$G51)&gt;5,"",$F51),"")</f>
        <v/>
      </c>
      <c r="Q51" s="32" t="str">
        <f>IF($G51=Q$4&amp;"-"&amp;Q$5,IF(COUNTIF($G$6:$G51,"="&amp;$G51)&gt;5,"",$F51),"")</f>
        <v/>
      </c>
      <c r="R51" s="31" t="str">
        <f>IF($G51=R$4&amp;"-"&amp;R$5,IF(COUNTIF($G$6:$G51,"="&amp;$G51)&gt;5,"",$F51),"")</f>
        <v/>
      </c>
      <c r="S51" s="32" t="str">
        <f>IF($G51=S$4&amp;"-"&amp;S$5,IF(COUNTIF($G$6:$G51,"="&amp;$G51)&gt;5,"",$F51),"")</f>
        <v/>
      </c>
      <c r="T51" s="31" t="str">
        <f>IF($G51=T$4&amp;"-"&amp;T$5,IF(COUNTIF($G$6:$G51,"="&amp;$G51)&gt;5,"",$F51),"")</f>
        <v/>
      </c>
      <c r="U51" s="32" t="str">
        <f>IF($G51=U$4&amp;"-"&amp;U$5,IF(COUNTIF($G$6:$G51,"="&amp;$G51)&gt;5,"",$F51),"")</f>
        <v/>
      </c>
      <c r="V51" s="31" t="str">
        <f>IF($G51=V$4&amp;"-"&amp;V$5,IF(COUNTIF($G$6:$G51,"="&amp;$G51)&gt;5,"",$F51),"")</f>
        <v/>
      </c>
      <c r="W51" s="30" t="str">
        <f>IF($G51=W$4&amp;"-"&amp;W$5,IF(COUNTIF($G$6:$G51,"="&amp;$G51)&gt;5,"",$F51),"")</f>
        <v/>
      </c>
      <c r="X51" s="128">
        <f>IF($G51=X$4&amp;"-"&amp;X$5,IF(COUNTIF($G$6:$G51,"="&amp;$G51)&gt;1000,"",MAX(X$6:X50)+1),"")</f>
        <v>14</v>
      </c>
      <c r="Y51" s="138" t="str">
        <f>IF($G51=Y$4&amp;"-"&amp;Y$5,IF(COUNTIF($G$6:$G51,"="&amp;$G51)&gt;1000,"",MAX(Y$6:Y50)+1),"")</f>
        <v/>
      </c>
      <c r="Z51" s="128" t="str">
        <f>IF($G51=Z$4&amp;"-"&amp;Z$5,IF(COUNTIF($G$6:$G51,"="&amp;$G51)&gt;1000,"",MAX(Z$6:Z50)+1),"")</f>
        <v/>
      </c>
      <c r="AA51" s="138" t="str">
        <f>IF($G51=AA$4&amp;"-"&amp;AA$5,IF(COUNTIF($G$6:$G51,"="&amp;$G51)&gt;1000,"",MAX(AA$6:AA50)+1),"")</f>
        <v/>
      </c>
      <c r="AB51" s="128" t="str">
        <f>IF($G51=AB$4&amp;"-"&amp;AB$5,IF(COUNTIF($G$6:$G51,"="&amp;$G51)&gt;1000,"",MAX(AB$6:AB50)+1),"")</f>
        <v/>
      </c>
      <c r="AC51" s="138" t="str">
        <f>IF($G51=AC$4&amp;"-"&amp;AC$5,IF(COUNTIF($G$6:$G51,"="&amp;$G51)&gt;1000,"",MAX(AC$6:AC50)+1),"")</f>
        <v/>
      </c>
      <c r="AD51" s="128" t="str">
        <f>IF($G51=AD$4&amp;"-"&amp;AD$5,IF(COUNTIF($G$6:$G51,"="&amp;$G51)&gt;1000,"",MAX(AD$6:AD50)+1),"")</f>
        <v/>
      </c>
      <c r="AE51" s="138" t="str">
        <f>IF($G51=AE$4&amp;"-"&amp;AE$5,IF(COUNTIF($G$6:$G51,"="&amp;$G51)&gt;1000,"",MAX(AE$6:AE50)+1),"")</f>
        <v/>
      </c>
      <c r="AF51" s="128" t="str">
        <f>IF($G51=AF$4&amp;"-"&amp;AF$5,IF(COUNTIF($G$6:$G51,"="&amp;$G51)&gt;1000,"",MAX(AF$6:AF50)+1),"")</f>
        <v/>
      </c>
      <c r="AG51" s="138" t="str">
        <f>IF($G51=AG$4&amp;"-"&amp;AG$5,IF(COUNTIF($G$6:$G51,"="&amp;$G51)&gt;1000,"",MAX(AG$6:AG50)+1),"")</f>
        <v/>
      </c>
      <c r="AH51" s="128" t="str">
        <f>IF($G51=AH$4&amp;"-"&amp;AH$5,IF(COUNTIF($G$6:$G51,"="&amp;$G51)&gt;1000,"",MAX(AH$6:AH50)+1),"")</f>
        <v/>
      </c>
      <c r="AI51" s="138" t="str">
        <f>IF($G51=AI$4&amp;"-"&amp;AI$5,IF(COUNTIF($G$6:$G51,"="&amp;$G51)&gt;1000,"",MAX(AI$6:AI50)+1),"")</f>
        <v/>
      </c>
      <c r="AJ51" s="128" t="str">
        <f>IF($G51=AJ$4&amp;"-"&amp;AJ$5,IF(COUNTIF($G$6:$G51,"="&amp;$G51)&gt;1000,"",MAX(AJ$6:AJ50)+1),"")</f>
        <v/>
      </c>
      <c r="AK51" s="138" t="str">
        <f>IF($G51=AK$4&amp;"-"&amp;AK$5,IF(COUNTIF($G$6:$G51,"="&amp;$G51)&gt;1000,"",MAX(AK$6:AK50)+1),"")</f>
        <v/>
      </c>
      <c r="AL51" s="128" t="str">
        <f>IF($G51=AL$4&amp;"-"&amp;AL$5,IF(COUNTIF($G$6:$G51,"="&amp;$G51)&gt;1000,"",MAX(AL$6:AL50)+1),"")</f>
        <v/>
      </c>
      <c r="AM51" s="144" t="str">
        <f>IF($G51=AM$4&amp;"-"&amp;AM$5,IF(COUNTIF($G$6:$G51,"="&amp;$G51)&gt;1000,"",MAX(AM$6:AM50)+1),"")</f>
        <v/>
      </c>
    </row>
    <row r="52" spans="1:39">
      <c r="A52" s="24">
        <v>47</v>
      </c>
      <c r="B52" s="123" t="str">
        <f>VLOOKUP(A52,Times_2023!B49:C479,2,FALSE)</f>
        <v>0:19:03</v>
      </c>
      <c r="C52" s="1" t="str">
        <f t="shared" si="5"/>
        <v>Lee Cackett</v>
      </c>
      <c r="D52" s="2" t="str">
        <f t="shared" si="2"/>
        <v>HI</v>
      </c>
      <c r="E52" s="2" t="str">
        <f t="shared" si="3"/>
        <v>F</v>
      </c>
      <c r="F52" s="2">
        <f>COUNTIF(E$6:E52,E52)</f>
        <v>2</v>
      </c>
      <c r="G52" s="26" t="str">
        <f t="shared" si="4"/>
        <v>HI-F</v>
      </c>
      <c r="H52" s="29" t="str">
        <f>IF($G52=H$4&amp;"-"&amp;H$5,IF(COUNTIF($G$6:$G52,"="&amp;$G52)&gt;5,"",$F52),"")</f>
        <v/>
      </c>
      <c r="I52" s="32" t="str">
        <f>IF($G52=I$4&amp;"-"&amp;I$5,IF(COUNTIF($G$6:$G52,"="&amp;$G52)&gt;5,"",$F52),"")</f>
        <v/>
      </c>
      <c r="J52" s="31" t="str">
        <f>IF($G52=J$4&amp;"-"&amp;J$5,IF(COUNTIF($G$6:$G52,"="&amp;$G52)&gt;5,"",$F52),"")</f>
        <v/>
      </c>
      <c r="K52" s="32" t="str">
        <f>IF($G52=K$4&amp;"-"&amp;K$5,IF(COUNTIF($G$6:$G52,"="&amp;$G52)&gt;5,"",$F52),"")</f>
        <v/>
      </c>
      <c r="L52" s="31" t="str">
        <f>IF($G52=L$4&amp;"-"&amp;L$5,IF(COUNTIF($G$6:$G52,"="&amp;$G52)&gt;5,"",$F52),"")</f>
        <v/>
      </c>
      <c r="M52" s="32" t="str">
        <f>IF($G52=M$4&amp;"-"&amp;M$5,IF(COUNTIF($G$6:$G52,"="&amp;$G52)&gt;5,"",$F52),"")</f>
        <v/>
      </c>
      <c r="N52" s="31" t="str">
        <f>IF($G52=N$4&amp;"-"&amp;N$5,IF(COUNTIF($G$6:$G52,"="&amp;$G52)&gt;5,"",$F52),"")</f>
        <v/>
      </c>
      <c r="O52" s="32">
        <f>IF($G52=O$4&amp;"-"&amp;O$5,IF(COUNTIF($G$6:$G52,"="&amp;$G52)&gt;5,"",$F52),"")</f>
        <v>2</v>
      </c>
      <c r="P52" s="31" t="str">
        <f>IF($G52=P$4&amp;"-"&amp;P$5,IF(COUNTIF($G$6:$G52,"="&amp;$G52)&gt;5,"",$F52),"")</f>
        <v/>
      </c>
      <c r="Q52" s="32" t="str">
        <f>IF($G52=Q$4&amp;"-"&amp;Q$5,IF(COUNTIF($G$6:$G52,"="&amp;$G52)&gt;5,"",$F52),"")</f>
        <v/>
      </c>
      <c r="R52" s="31" t="str">
        <f>IF($G52=R$4&amp;"-"&amp;R$5,IF(COUNTIF($G$6:$G52,"="&amp;$G52)&gt;5,"",$F52),"")</f>
        <v/>
      </c>
      <c r="S52" s="32" t="str">
        <f>IF($G52=S$4&amp;"-"&amp;S$5,IF(COUNTIF($G$6:$G52,"="&amp;$G52)&gt;5,"",$F52),"")</f>
        <v/>
      </c>
      <c r="T52" s="31" t="str">
        <f>IF($G52=T$4&amp;"-"&amp;T$5,IF(COUNTIF($G$6:$G52,"="&amp;$G52)&gt;5,"",$F52),"")</f>
        <v/>
      </c>
      <c r="U52" s="32" t="str">
        <f>IF($G52=U$4&amp;"-"&amp;U$5,IF(COUNTIF($G$6:$G52,"="&amp;$G52)&gt;5,"",$F52),"")</f>
        <v/>
      </c>
      <c r="V52" s="31" t="str">
        <f>IF($G52=V$4&amp;"-"&amp;V$5,IF(COUNTIF($G$6:$G52,"="&amp;$G52)&gt;5,"",$F52),"")</f>
        <v/>
      </c>
      <c r="W52" s="30" t="str">
        <f>IF($G52=W$4&amp;"-"&amp;W$5,IF(COUNTIF($G$6:$G52,"="&amp;$G52)&gt;5,"",$F52),"")</f>
        <v/>
      </c>
      <c r="X52" s="128" t="str">
        <f>IF($G52=X$4&amp;"-"&amp;X$5,IF(COUNTIF($G$6:$G52,"="&amp;$G52)&gt;1000,"",MAX(X$6:X51)+1),"")</f>
        <v/>
      </c>
      <c r="Y52" s="138" t="str">
        <f>IF($G52=Y$4&amp;"-"&amp;Y$5,IF(COUNTIF($G$6:$G52,"="&amp;$G52)&gt;1000,"",MAX(Y$6:Y51)+1),"")</f>
        <v/>
      </c>
      <c r="Z52" s="128" t="str">
        <f>IF($G52=Z$4&amp;"-"&amp;Z$5,IF(COUNTIF($G$6:$G52,"="&amp;$G52)&gt;1000,"",MAX(Z$6:Z51)+1),"")</f>
        <v/>
      </c>
      <c r="AA52" s="138" t="str">
        <f>IF($G52=AA$4&amp;"-"&amp;AA$5,IF(COUNTIF($G$6:$G52,"="&amp;$G52)&gt;1000,"",MAX(AA$6:AA51)+1),"")</f>
        <v/>
      </c>
      <c r="AB52" s="128" t="str">
        <f>IF($G52=AB$4&amp;"-"&amp;AB$5,IF(COUNTIF($G$6:$G52,"="&amp;$G52)&gt;1000,"",MAX(AB$6:AB51)+1),"")</f>
        <v/>
      </c>
      <c r="AC52" s="138" t="str">
        <f>IF($G52=AC$4&amp;"-"&amp;AC$5,IF(COUNTIF($G$6:$G52,"="&amp;$G52)&gt;1000,"",MAX(AC$6:AC51)+1),"")</f>
        <v/>
      </c>
      <c r="AD52" s="128" t="str">
        <f>IF($G52=AD$4&amp;"-"&amp;AD$5,IF(COUNTIF($G$6:$G52,"="&amp;$G52)&gt;1000,"",MAX(AD$6:AD51)+1),"")</f>
        <v/>
      </c>
      <c r="AE52" s="138">
        <f>IF($G52=AE$4&amp;"-"&amp;AE$5,IF(COUNTIF($G$6:$G52,"="&amp;$G52)&gt;1000,"",MAX(AE$6:AE51)+1),"")</f>
        <v>1</v>
      </c>
      <c r="AF52" s="128" t="str">
        <f>IF($G52=AF$4&amp;"-"&amp;AF$5,IF(COUNTIF($G$6:$G52,"="&amp;$G52)&gt;1000,"",MAX(AF$6:AF51)+1),"")</f>
        <v/>
      </c>
      <c r="AG52" s="138" t="str">
        <f>IF($G52=AG$4&amp;"-"&amp;AG$5,IF(COUNTIF($G$6:$G52,"="&amp;$G52)&gt;1000,"",MAX(AG$6:AG51)+1),"")</f>
        <v/>
      </c>
      <c r="AH52" s="128" t="str">
        <f>IF($G52=AH$4&amp;"-"&amp;AH$5,IF(COUNTIF($G$6:$G52,"="&amp;$G52)&gt;1000,"",MAX(AH$6:AH51)+1),"")</f>
        <v/>
      </c>
      <c r="AI52" s="138" t="str">
        <f>IF($G52=AI$4&amp;"-"&amp;AI$5,IF(COUNTIF($G$6:$G52,"="&amp;$G52)&gt;1000,"",MAX(AI$6:AI51)+1),"")</f>
        <v/>
      </c>
      <c r="AJ52" s="128" t="str">
        <f>IF($G52=AJ$4&amp;"-"&amp;AJ$5,IF(COUNTIF($G$6:$G52,"="&amp;$G52)&gt;1000,"",MAX(AJ$6:AJ51)+1),"")</f>
        <v/>
      </c>
      <c r="AK52" s="138" t="str">
        <f>IF($G52=AK$4&amp;"-"&amp;AK$5,IF(COUNTIF($G$6:$G52,"="&amp;$G52)&gt;1000,"",MAX(AK$6:AK51)+1),"")</f>
        <v/>
      </c>
      <c r="AL52" s="128" t="str">
        <f>IF($G52=AL$4&amp;"-"&amp;AL$5,IF(COUNTIF($G$6:$G52,"="&amp;$G52)&gt;1000,"",MAX(AL$6:AL51)+1),"")</f>
        <v/>
      </c>
      <c r="AM52" s="144" t="str">
        <f>IF($G52=AM$4&amp;"-"&amp;AM$5,IF(COUNTIF($G$6:$G52,"="&amp;$G52)&gt;1000,"",MAX(AM$6:AM51)+1),"")</f>
        <v/>
      </c>
    </row>
    <row r="53" spans="1:39">
      <c r="A53" s="23">
        <v>48</v>
      </c>
      <c r="B53" s="123" t="str">
        <f>VLOOKUP(A53,Times_2023!B50:C480,2,FALSE)</f>
        <v>0:19:04</v>
      </c>
      <c r="C53" s="1" t="str">
        <f t="shared" si="5"/>
        <v>James Fisher</v>
      </c>
      <c r="D53" s="2" t="str">
        <f t="shared" si="2"/>
        <v>ELY</v>
      </c>
      <c r="E53" s="2" t="str">
        <f t="shared" si="3"/>
        <v>M</v>
      </c>
      <c r="F53" s="2">
        <f>COUNTIF(E$6:E53,E53)</f>
        <v>46</v>
      </c>
      <c r="G53" s="26" t="str">
        <f t="shared" si="4"/>
        <v>ELY-M</v>
      </c>
      <c r="H53" s="29" t="str">
        <f>IF($G53=H$4&amp;"-"&amp;H$5,IF(COUNTIF($G$6:$G53,"="&amp;$G53)&gt;5,"",$F53),"")</f>
        <v/>
      </c>
      <c r="I53" s="32" t="str">
        <f>IF($G53=I$4&amp;"-"&amp;I$5,IF(COUNTIF($G$6:$G53,"="&amp;$G53)&gt;5,"",$F53),"")</f>
        <v/>
      </c>
      <c r="J53" s="31" t="str">
        <f>IF($G53=J$4&amp;"-"&amp;J$5,IF(COUNTIF($G$6:$G53,"="&amp;$G53)&gt;5,"",$F53),"")</f>
        <v/>
      </c>
      <c r="K53" s="32" t="str">
        <f>IF($G53=K$4&amp;"-"&amp;K$5,IF(COUNTIF($G$6:$G53,"="&amp;$G53)&gt;5,"",$F53),"")</f>
        <v/>
      </c>
      <c r="L53" s="31" t="str">
        <f>IF($G53=L$4&amp;"-"&amp;L$5,IF(COUNTIF($G$6:$G53,"="&amp;$G53)&gt;5,"",$F53),"")</f>
        <v/>
      </c>
      <c r="M53" s="32" t="str">
        <f>IF($G53=M$4&amp;"-"&amp;M$5,IF(COUNTIF($G$6:$G53,"="&amp;$G53)&gt;5,"",$F53),"")</f>
        <v/>
      </c>
      <c r="N53" s="31" t="str">
        <f>IF($G53=N$4&amp;"-"&amp;N$5,IF(COUNTIF($G$6:$G53,"="&amp;$G53)&gt;5,"",$F53),"")</f>
        <v/>
      </c>
      <c r="O53" s="32" t="str">
        <f>IF($G53=O$4&amp;"-"&amp;O$5,IF(COUNTIF($G$6:$G53,"="&amp;$G53)&gt;5,"",$F53),"")</f>
        <v/>
      </c>
      <c r="P53" s="31" t="str">
        <f>IF($G53=P$4&amp;"-"&amp;P$5,IF(COUNTIF($G$6:$G53,"="&amp;$G53)&gt;5,"",$F53),"")</f>
        <v/>
      </c>
      <c r="Q53" s="32" t="str">
        <f>IF($G53=Q$4&amp;"-"&amp;Q$5,IF(COUNTIF($G$6:$G53,"="&amp;$G53)&gt;5,"",$F53),"")</f>
        <v/>
      </c>
      <c r="R53" s="31" t="str">
        <f>IF($G53=R$4&amp;"-"&amp;R$5,IF(COUNTIF($G$6:$G53,"="&amp;$G53)&gt;5,"",$F53),"")</f>
        <v/>
      </c>
      <c r="S53" s="32" t="str">
        <f>IF($G53=S$4&amp;"-"&amp;S$5,IF(COUNTIF($G$6:$G53,"="&amp;$G53)&gt;5,"",$F53),"")</f>
        <v/>
      </c>
      <c r="T53" s="31" t="str">
        <f>IF($G53=T$4&amp;"-"&amp;T$5,IF(COUNTIF($G$6:$G53,"="&amp;$G53)&gt;5,"",$F53),"")</f>
        <v/>
      </c>
      <c r="U53" s="32" t="str">
        <f>IF($G53=U$4&amp;"-"&amp;U$5,IF(COUNTIF($G$6:$G53,"="&amp;$G53)&gt;5,"",$F53),"")</f>
        <v/>
      </c>
      <c r="V53" s="31" t="str">
        <f>IF($G53=V$4&amp;"-"&amp;V$5,IF(COUNTIF($G$6:$G53,"="&amp;$G53)&gt;5,"",$F53),"")</f>
        <v/>
      </c>
      <c r="W53" s="30" t="str">
        <f>IF($G53=W$4&amp;"-"&amp;W$5,IF(COUNTIF($G$6:$G53,"="&amp;$G53)&gt;5,"",$F53),"")</f>
        <v/>
      </c>
      <c r="X53" s="128" t="str">
        <f>IF($G53=X$4&amp;"-"&amp;X$5,IF(COUNTIF($G$6:$G53,"="&amp;$G53)&gt;1000,"",MAX(X$6:X52)+1),"")</f>
        <v/>
      </c>
      <c r="Y53" s="138" t="str">
        <f>IF($G53=Y$4&amp;"-"&amp;Y$5,IF(COUNTIF($G$6:$G53,"="&amp;$G53)&gt;1000,"",MAX(Y$6:Y52)+1),"")</f>
        <v/>
      </c>
      <c r="Z53" s="128" t="str">
        <f>IF($G53=Z$4&amp;"-"&amp;Z$5,IF(COUNTIF($G$6:$G53,"="&amp;$G53)&gt;1000,"",MAX(Z$6:Z52)+1),"")</f>
        <v/>
      </c>
      <c r="AA53" s="138" t="str">
        <f>IF($G53=AA$4&amp;"-"&amp;AA$5,IF(COUNTIF($G$6:$G53,"="&amp;$G53)&gt;1000,"",MAX(AA$6:AA52)+1),"")</f>
        <v/>
      </c>
      <c r="AB53" s="128">
        <f>IF($G53=AB$4&amp;"-"&amp;AB$5,IF(COUNTIF($G$6:$G53,"="&amp;$G53)&gt;1000,"",MAX(AB$6:AB52)+1),"")</f>
        <v>6</v>
      </c>
      <c r="AC53" s="138" t="str">
        <f>IF($G53=AC$4&amp;"-"&amp;AC$5,IF(COUNTIF($G$6:$G53,"="&amp;$G53)&gt;1000,"",MAX(AC$6:AC52)+1),"")</f>
        <v/>
      </c>
      <c r="AD53" s="128" t="str">
        <f>IF($G53=AD$4&amp;"-"&amp;AD$5,IF(COUNTIF($G$6:$G53,"="&amp;$G53)&gt;1000,"",MAX(AD$6:AD52)+1),"")</f>
        <v/>
      </c>
      <c r="AE53" s="138" t="str">
        <f>IF($G53=AE$4&amp;"-"&amp;AE$5,IF(COUNTIF($G$6:$G53,"="&amp;$G53)&gt;1000,"",MAX(AE$6:AE52)+1),"")</f>
        <v/>
      </c>
      <c r="AF53" s="128" t="str">
        <f>IF($G53=AF$4&amp;"-"&amp;AF$5,IF(COUNTIF($G$6:$G53,"="&amp;$G53)&gt;1000,"",MAX(AF$6:AF52)+1),"")</f>
        <v/>
      </c>
      <c r="AG53" s="138" t="str">
        <f>IF($G53=AG$4&amp;"-"&amp;AG$5,IF(COUNTIF($G$6:$G53,"="&amp;$G53)&gt;1000,"",MAX(AG$6:AG52)+1),"")</f>
        <v/>
      </c>
      <c r="AH53" s="128" t="str">
        <f>IF($G53=AH$4&amp;"-"&amp;AH$5,IF(COUNTIF($G$6:$G53,"="&amp;$G53)&gt;1000,"",MAX(AH$6:AH52)+1),"")</f>
        <v/>
      </c>
      <c r="AI53" s="138" t="str">
        <f>IF($G53=AI$4&amp;"-"&amp;AI$5,IF(COUNTIF($G$6:$G53,"="&amp;$G53)&gt;1000,"",MAX(AI$6:AI52)+1),"")</f>
        <v/>
      </c>
      <c r="AJ53" s="128" t="str">
        <f>IF($G53=AJ$4&amp;"-"&amp;AJ$5,IF(COUNTIF($G$6:$G53,"="&amp;$G53)&gt;1000,"",MAX(AJ$6:AJ52)+1),"")</f>
        <v/>
      </c>
      <c r="AK53" s="138" t="str">
        <f>IF($G53=AK$4&amp;"-"&amp;AK$5,IF(COUNTIF($G$6:$G53,"="&amp;$G53)&gt;1000,"",MAX(AK$6:AK52)+1),"")</f>
        <v/>
      </c>
      <c r="AL53" s="128" t="str">
        <f>IF($G53=AL$4&amp;"-"&amp;AL$5,IF(COUNTIF($G$6:$G53,"="&amp;$G53)&gt;1000,"",MAX(AL$6:AL52)+1),"")</f>
        <v/>
      </c>
      <c r="AM53" s="144" t="str">
        <f>IF($G53=AM$4&amp;"-"&amp;AM$5,IF(COUNTIF($G$6:$G53,"="&amp;$G53)&gt;1000,"",MAX(AM$6:AM52)+1),"")</f>
        <v/>
      </c>
    </row>
    <row r="54" spans="1:39">
      <c r="A54" s="24">
        <v>49</v>
      </c>
      <c r="B54" s="123" t="str">
        <f>VLOOKUP(A54,Times_2023!B51:C481,2,FALSE)</f>
        <v>0:19:04</v>
      </c>
      <c r="C54" s="1" t="str">
        <f t="shared" si="5"/>
        <v>Bethan Everson</v>
      </c>
      <c r="D54" s="2" t="str">
        <f t="shared" si="2"/>
        <v>ELY</v>
      </c>
      <c r="E54" s="2" t="str">
        <f t="shared" si="3"/>
        <v>F</v>
      </c>
      <c r="F54" s="2">
        <f>COUNTIF(E$6:E54,E54)</f>
        <v>3</v>
      </c>
      <c r="G54" s="26" t="str">
        <f t="shared" si="4"/>
        <v>ELY-F</v>
      </c>
      <c r="H54" s="29" t="str">
        <f>IF($G54=H$4&amp;"-"&amp;H$5,IF(COUNTIF($G$6:$G54,"="&amp;$G54)&gt;5,"",$F54),"")</f>
        <v/>
      </c>
      <c r="I54" s="32" t="str">
        <f>IF($G54=I$4&amp;"-"&amp;I$5,IF(COUNTIF($G$6:$G54,"="&amp;$G54)&gt;5,"",$F54),"")</f>
        <v/>
      </c>
      <c r="J54" s="31" t="str">
        <f>IF($G54=J$4&amp;"-"&amp;J$5,IF(COUNTIF($G$6:$G54,"="&amp;$G54)&gt;5,"",$F54),"")</f>
        <v/>
      </c>
      <c r="K54" s="32" t="str">
        <f>IF($G54=K$4&amp;"-"&amp;K$5,IF(COUNTIF($G$6:$G54,"="&amp;$G54)&gt;5,"",$F54),"")</f>
        <v/>
      </c>
      <c r="L54" s="31" t="str">
        <f>IF($G54=L$4&amp;"-"&amp;L$5,IF(COUNTIF($G$6:$G54,"="&amp;$G54)&gt;5,"",$F54),"")</f>
        <v/>
      </c>
      <c r="M54" s="32">
        <f>IF($G54=M$4&amp;"-"&amp;M$5,IF(COUNTIF($G$6:$G54,"="&amp;$G54)&gt;5,"",$F54),"")</f>
        <v>3</v>
      </c>
      <c r="N54" s="31" t="str">
        <f>IF($G54=N$4&amp;"-"&amp;N$5,IF(COUNTIF($G$6:$G54,"="&amp;$G54)&gt;5,"",$F54),"")</f>
        <v/>
      </c>
      <c r="O54" s="32" t="str">
        <f>IF($G54=O$4&amp;"-"&amp;O$5,IF(COUNTIF($G$6:$G54,"="&amp;$G54)&gt;5,"",$F54),"")</f>
        <v/>
      </c>
      <c r="P54" s="31" t="str">
        <f>IF($G54=P$4&amp;"-"&amp;P$5,IF(COUNTIF($G$6:$G54,"="&amp;$G54)&gt;5,"",$F54),"")</f>
        <v/>
      </c>
      <c r="Q54" s="32" t="str">
        <f>IF($G54=Q$4&amp;"-"&amp;Q$5,IF(COUNTIF($G$6:$G54,"="&amp;$G54)&gt;5,"",$F54),"")</f>
        <v/>
      </c>
      <c r="R54" s="31" t="str">
        <f>IF($G54=R$4&amp;"-"&amp;R$5,IF(COUNTIF($G$6:$G54,"="&amp;$G54)&gt;5,"",$F54),"")</f>
        <v/>
      </c>
      <c r="S54" s="32" t="str">
        <f>IF($G54=S$4&amp;"-"&amp;S$5,IF(COUNTIF($G$6:$G54,"="&amp;$G54)&gt;5,"",$F54),"")</f>
        <v/>
      </c>
      <c r="T54" s="31" t="str">
        <f>IF($G54=T$4&amp;"-"&amp;T$5,IF(COUNTIF($G$6:$G54,"="&amp;$G54)&gt;5,"",$F54),"")</f>
        <v/>
      </c>
      <c r="U54" s="32" t="str">
        <f>IF($G54=U$4&amp;"-"&amp;U$5,IF(COUNTIF($G$6:$G54,"="&amp;$G54)&gt;5,"",$F54),"")</f>
        <v/>
      </c>
      <c r="V54" s="31" t="str">
        <f>IF($G54=V$4&amp;"-"&amp;V$5,IF(COUNTIF($G$6:$G54,"="&amp;$G54)&gt;5,"",$F54),"")</f>
        <v/>
      </c>
      <c r="W54" s="30" t="str">
        <f>IF($G54=W$4&amp;"-"&amp;W$5,IF(COUNTIF($G$6:$G54,"="&amp;$G54)&gt;5,"",$F54),"")</f>
        <v/>
      </c>
      <c r="X54" s="128" t="str">
        <f>IF($G54=X$4&amp;"-"&amp;X$5,IF(COUNTIF($G$6:$G54,"="&amp;$G54)&gt;1000,"",MAX(X$6:X53)+1),"")</f>
        <v/>
      </c>
      <c r="Y54" s="138" t="str">
        <f>IF($G54=Y$4&amp;"-"&amp;Y$5,IF(COUNTIF($G$6:$G54,"="&amp;$G54)&gt;1000,"",MAX(Y$6:Y53)+1),"")</f>
        <v/>
      </c>
      <c r="Z54" s="128" t="str">
        <f>IF($G54=Z$4&amp;"-"&amp;Z$5,IF(COUNTIF($G$6:$G54,"="&amp;$G54)&gt;1000,"",MAX(Z$6:Z53)+1),"")</f>
        <v/>
      </c>
      <c r="AA54" s="138" t="str">
        <f>IF($G54=AA$4&amp;"-"&amp;AA$5,IF(COUNTIF($G$6:$G54,"="&amp;$G54)&gt;1000,"",MAX(AA$6:AA53)+1),"")</f>
        <v/>
      </c>
      <c r="AB54" s="128" t="str">
        <f>IF($G54=AB$4&amp;"-"&amp;AB$5,IF(COUNTIF($G$6:$G54,"="&amp;$G54)&gt;1000,"",MAX(AB$6:AB53)+1),"")</f>
        <v/>
      </c>
      <c r="AC54" s="138">
        <f>IF($G54=AC$4&amp;"-"&amp;AC$5,IF(COUNTIF($G$6:$G54,"="&amp;$G54)&gt;1000,"",MAX(AC$6:AC53)+1),"")</f>
        <v>1</v>
      </c>
      <c r="AD54" s="128" t="str">
        <f>IF($G54=AD$4&amp;"-"&amp;AD$5,IF(COUNTIF($G$6:$G54,"="&amp;$G54)&gt;1000,"",MAX(AD$6:AD53)+1),"")</f>
        <v/>
      </c>
      <c r="AE54" s="138" t="str">
        <f>IF($G54=AE$4&amp;"-"&amp;AE$5,IF(COUNTIF($G$6:$G54,"="&amp;$G54)&gt;1000,"",MAX(AE$6:AE53)+1),"")</f>
        <v/>
      </c>
      <c r="AF54" s="128" t="str">
        <f>IF($G54=AF$4&amp;"-"&amp;AF$5,IF(COUNTIF($G$6:$G54,"="&amp;$G54)&gt;1000,"",MAX(AF$6:AF53)+1),"")</f>
        <v/>
      </c>
      <c r="AG54" s="138" t="str">
        <f>IF($G54=AG$4&amp;"-"&amp;AG$5,IF(COUNTIF($G$6:$G54,"="&amp;$G54)&gt;1000,"",MAX(AG$6:AG53)+1),"")</f>
        <v/>
      </c>
      <c r="AH54" s="128" t="str">
        <f>IF($G54=AH$4&amp;"-"&amp;AH$5,IF(COUNTIF($G$6:$G54,"="&amp;$G54)&gt;1000,"",MAX(AH$6:AH53)+1),"")</f>
        <v/>
      </c>
      <c r="AI54" s="138" t="str">
        <f>IF($G54=AI$4&amp;"-"&amp;AI$5,IF(COUNTIF($G$6:$G54,"="&amp;$G54)&gt;1000,"",MAX(AI$6:AI53)+1),"")</f>
        <v/>
      </c>
      <c r="AJ54" s="128" t="str">
        <f>IF($G54=AJ$4&amp;"-"&amp;AJ$5,IF(COUNTIF($G$6:$G54,"="&amp;$G54)&gt;1000,"",MAX(AJ$6:AJ53)+1),"")</f>
        <v/>
      </c>
      <c r="AK54" s="138" t="str">
        <f>IF($G54=AK$4&amp;"-"&amp;AK$5,IF(COUNTIF($G$6:$G54,"="&amp;$G54)&gt;1000,"",MAX(AK$6:AK53)+1),"")</f>
        <v/>
      </c>
      <c r="AL54" s="128" t="str">
        <f>IF($G54=AL$4&amp;"-"&amp;AL$5,IF(COUNTIF($G$6:$G54,"="&amp;$G54)&gt;1000,"",MAX(AL$6:AL53)+1),"")</f>
        <v/>
      </c>
      <c r="AM54" s="144" t="str">
        <f>IF($G54=AM$4&amp;"-"&amp;AM$5,IF(COUNTIF($G$6:$G54,"="&amp;$G54)&gt;1000,"",MAX(AM$6:AM53)+1),"")</f>
        <v/>
      </c>
    </row>
    <row r="55" spans="1:39">
      <c r="A55" s="23">
        <v>50</v>
      </c>
      <c r="B55" s="123" t="str">
        <f>VLOOKUP(A55,Times_2023!B52:C482,2,FALSE)</f>
        <v>0:19:05</v>
      </c>
      <c r="C55" s="1" t="str">
        <f t="shared" si="5"/>
        <v>Will Allen</v>
      </c>
      <c r="D55" s="2" t="str">
        <f t="shared" si="2"/>
        <v>HI</v>
      </c>
      <c r="E55" s="2" t="str">
        <f t="shared" si="3"/>
        <v>M</v>
      </c>
      <c r="F55" s="2">
        <f>COUNTIF(E$6:E55,E55)</f>
        <v>47</v>
      </c>
      <c r="G55" s="26" t="str">
        <f t="shared" si="4"/>
        <v>HI-M</v>
      </c>
      <c r="H55" s="29" t="str">
        <f>IF($G55=H$4&amp;"-"&amp;H$5,IF(COUNTIF($G$6:$G55,"="&amp;$G55)&gt;5,"",$F55),"")</f>
        <v/>
      </c>
      <c r="I55" s="32" t="str">
        <f>IF($G55=I$4&amp;"-"&amp;I$5,IF(COUNTIF($G$6:$G55,"="&amp;$G55)&gt;5,"",$F55),"")</f>
        <v/>
      </c>
      <c r="J55" s="31" t="str">
        <f>IF($G55=J$4&amp;"-"&amp;J$5,IF(COUNTIF($G$6:$G55,"="&amp;$G55)&gt;5,"",$F55),"")</f>
        <v/>
      </c>
      <c r="K55" s="32" t="str">
        <f>IF($G55=K$4&amp;"-"&amp;K$5,IF(COUNTIF($G$6:$G55,"="&amp;$G55)&gt;5,"",$F55),"")</f>
        <v/>
      </c>
      <c r="L55" s="31" t="str">
        <f>IF($G55=L$4&amp;"-"&amp;L$5,IF(COUNTIF($G$6:$G55,"="&amp;$G55)&gt;5,"",$F55),"")</f>
        <v/>
      </c>
      <c r="M55" s="32" t="str">
        <f>IF($G55=M$4&amp;"-"&amp;M$5,IF(COUNTIF($G$6:$G55,"="&amp;$G55)&gt;5,"",$F55),"")</f>
        <v/>
      </c>
      <c r="N55" s="31" t="str">
        <f>IF($G55=N$4&amp;"-"&amp;N$5,IF(COUNTIF($G$6:$G55,"="&amp;$G55)&gt;5,"",$F55),"")</f>
        <v/>
      </c>
      <c r="O55" s="32" t="str">
        <f>IF($G55=O$4&amp;"-"&amp;O$5,IF(COUNTIF($G$6:$G55,"="&amp;$G55)&gt;5,"",$F55),"")</f>
        <v/>
      </c>
      <c r="P55" s="31" t="str">
        <f>IF($G55=P$4&amp;"-"&amp;P$5,IF(COUNTIF($G$6:$G55,"="&amp;$G55)&gt;5,"",$F55),"")</f>
        <v/>
      </c>
      <c r="Q55" s="32" t="str">
        <f>IF($G55=Q$4&amp;"-"&amp;Q$5,IF(COUNTIF($G$6:$G55,"="&amp;$G55)&gt;5,"",$F55),"")</f>
        <v/>
      </c>
      <c r="R55" s="31" t="str">
        <f>IF($G55=R$4&amp;"-"&amp;R$5,IF(COUNTIF($G$6:$G55,"="&amp;$G55)&gt;5,"",$F55),"")</f>
        <v/>
      </c>
      <c r="S55" s="32" t="str">
        <f>IF($G55=S$4&amp;"-"&amp;S$5,IF(COUNTIF($G$6:$G55,"="&amp;$G55)&gt;5,"",$F55),"")</f>
        <v/>
      </c>
      <c r="T55" s="31" t="str">
        <f>IF($G55=T$4&amp;"-"&amp;T$5,IF(COUNTIF($G$6:$G55,"="&amp;$G55)&gt;5,"",$F55),"")</f>
        <v/>
      </c>
      <c r="U55" s="32" t="str">
        <f>IF($G55=U$4&amp;"-"&amp;U$5,IF(COUNTIF($G$6:$G55,"="&amp;$G55)&gt;5,"",$F55),"")</f>
        <v/>
      </c>
      <c r="V55" s="31" t="str">
        <f>IF($G55=V$4&amp;"-"&amp;V$5,IF(COUNTIF($G$6:$G55,"="&amp;$G55)&gt;5,"",$F55),"")</f>
        <v/>
      </c>
      <c r="W55" s="30" t="str">
        <f>IF($G55=W$4&amp;"-"&amp;W$5,IF(COUNTIF($G$6:$G55,"="&amp;$G55)&gt;5,"",$F55),"")</f>
        <v/>
      </c>
      <c r="X55" s="128" t="str">
        <f>IF($G55=X$4&amp;"-"&amp;X$5,IF(COUNTIF($G$6:$G55,"="&amp;$G55)&gt;1000,"",MAX(X$6:X54)+1),"")</f>
        <v/>
      </c>
      <c r="Y55" s="138" t="str">
        <f>IF($G55=Y$4&amp;"-"&amp;Y$5,IF(COUNTIF($G$6:$G55,"="&amp;$G55)&gt;1000,"",MAX(Y$6:Y54)+1),"")</f>
        <v/>
      </c>
      <c r="Z55" s="128" t="str">
        <f>IF($G55=Z$4&amp;"-"&amp;Z$5,IF(COUNTIF($G$6:$G55,"="&amp;$G55)&gt;1000,"",MAX(Z$6:Z54)+1),"")</f>
        <v/>
      </c>
      <c r="AA55" s="138" t="str">
        <f>IF($G55=AA$4&amp;"-"&amp;AA$5,IF(COUNTIF($G$6:$G55,"="&amp;$G55)&gt;1000,"",MAX(AA$6:AA54)+1),"")</f>
        <v/>
      </c>
      <c r="AB55" s="128" t="str">
        <f>IF($G55=AB$4&amp;"-"&amp;AB$5,IF(COUNTIF($G$6:$G55,"="&amp;$G55)&gt;1000,"",MAX(AB$6:AB54)+1),"")</f>
        <v/>
      </c>
      <c r="AC55" s="138" t="str">
        <f>IF($G55=AC$4&amp;"-"&amp;AC$5,IF(COUNTIF($G$6:$G55,"="&amp;$G55)&gt;1000,"",MAX(AC$6:AC54)+1),"")</f>
        <v/>
      </c>
      <c r="AD55" s="128">
        <f>IF($G55=AD$4&amp;"-"&amp;AD$5,IF(COUNTIF($G$6:$G55,"="&amp;$G55)&gt;1000,"",MAX(AD$6:AD54)+1),"")</f>
        <v>10</v>
      </c>
      <c r="AE55" s="138" t="str">
        <f>IF($G55=AE$4&amp;"-"&amp;AE$5,IF(COUNTIF($G$6:$G55,"="&amp;$G55)&gt;1000,"",MAX(AE$6:AE54)+1),"")</f>
        <v/>
      </c>
      <c r="AF55" s="128" t="str">
        <f>IF($G55=AF$4&amp;"-"&amp;AF$5,IF(COUNTIF($G$6:$G55,"="&amp;$G55)&gt;1000,"",MAX(AF$6:AF54)+1),"")</f>
        <v/>
      </c>
      <c r="AG55" s="138" t="str">
        <f>IF($G55=AG$4&amp;"-"&amp;AG$5,IF(COUNTIF($G$6:$G55,"="&amp;$G55)&gt;1000,"",MAX(AG$6:AG54)+1),"")</f>
        <v/>
      </c>
      <c r="AH55" s="128" t="str">
        <f>IF($G55=AH$4&amp;"-"&amp;AH$5,IF(COUNTIF($G$6:$G55,"="&amp;$G55)&gt;1000,"",MAX(AH$6:AH54)+1),"")</f>
        <v/>
      </c>
      <c r="AI55" s="138" t="str">
        <f>IF($G55=AI$4&amp;"-"&amp;AI$5,IF(COUNTIF($G$6:$G55,"="&amp;$G55)&gt;1000,"",MAX(AI$6:AI54)+1),"")</f>
        <v/>
      </c>
      <c r="AJ55" s="128" t="str">
        <f>IF($G55=AJ$4&amp;"-"&amp;AJ$5,IF(COUNTIF($G$6:$G55,"="&amp;$G55)&gt;1000,"",MAX(AJ$6:AJ54)+1),"")</f>
        <v/>
      </c>
      <c r="AK55" s="138" t="str">
        <f>IF($G55=AK$4&amp;"-"&amp;AK$5,IF(COUNTIF($G$6:$G55,"="&amp;$G55)&gt;1000,"",MAX(AK$6:AK54)+1),"")</f>
        <v/>
      </c>
      <c r="AL55" s="128" t="str">
        <f>IF($G55=AL$4&amp;"-"&amp;AL$5,IF(COUNTIF($G$6:$G55,"="&amp;$G55)&gt;1000,"",MAX(AL$6:AL54)+1),"")</f>
        <v/>
      </c>
      <c r="AM55" s="144" t="str">
        <f>IF($G55=AM$4&amp;"-"&amp;AM$5,IF(COUNTIF($G$6:$G55,"="&amp;$G55)&gt;1000,"",MAX(AM$6:AM54)+1),"")</f>
        <v/>
      </c>
    </row>
    <row r="56" spans="1:39">
      <c r="A56" s="24">
        <v>51</v>
      </c>
      <c r="B56" s="123" t="str">
        <f>VLOOKUP(A56,Times_2023!B53:C483,2,FALSE)</f>
        <v>0:19:06</v>
      </c>
      <c r="C56" s="1" t="str">
        <f t="shared" si="5"/>
        <v>Kale van Paridon</v>
      </c>
      <c r="D56" s="2" t="str">
        <f t="shared" si="2"/>
        <v>CTC</v>
      </c>
      <c r="E56" s="2" t="str">
        <f t="shared" si="3"/>
        <v>M</v>
      </c>
      <c r="F56" s="2">
        <f>COUNTIF(E$6:E56,E56)</f>
        <v>48</v>
      </c>
      <c r="G56" s="26" t="str">
        <f t="shared" si="4"/>
        <v>CTC-M</v>
      </c>
      <c r="H56" s="29" t="str">
        <f>IF($G56=H$4&amp;"-"&amp;H$5,IF(COUNTIF($G$6:$G56,"="&amp;$G56)&gt;5,"",$F56),"")</f>
        <v/>
      </c>
      <c r="I56" s="32" t="str">
        <f>IF($G56=I$4&amp;"-"&amp;I$5,IF(COUNTIF($G$6:$G56,"="&amp;$G56)&gt;5,"",$F56),"")</f>
        <v/>
      </c>
      <c r="J56" s="31" t="str">
        <f>IF($G56=J$4&amp;"-"&amp;J$5,IF(COUNTIF($G$6:$G56,"="&amp;$G56)&gt;5,"",$F56),"")</f>
        <v/>
      </c>
      <c r="K56" s="32" t="str">
        <f>IF($G56=K$4&amp;"-"&amp;K$5,IF(COUNTIF($G$6:$G56,"="&amp;$G56)&gt;5,"",$F56),"")</f>
        <v/>
      </c>
      <c r="L56" s="31" t="str">
        <f>IF($G56=L$4&amp;"-"&amp;L$5,IF(COUNTIF($G$6:$G56,"="&amp;$G56)&gt;5,"",$F56),"")</f>
        <v/>
      </c>
      <c r="M56" s="32" t="str">
        <f>IF($G56=M$4&amp;"-"&amp;M$5,IF(COUNTIF($G$6:$G56,"="&amp;$G56)&gt;5,"",$F56),"")</f>
        <v/>
      </c>
      <c r="N56" s="31" t="str">
        <f>IF($G56=N$4&amp;"-"&amp;N$5,IF(COUNTIF($G$6:$G56,"="&amp;$G56)&gt;5,"",$F56),"")</f>
        <v/>
      </c>
      <c r="O56" s="32" t="str">
        <f>IF($G56=O$4&amp;"-"&amp;O$5,IF(COUNTIF($G$6:$G56,"="&amp;$G56)&gt;5,"",$F56),"")</f>
        <v/>
      </c>
      <c r="P56" s="31" t="str">
        <f>IF($G56=P$4&amp;"-"&amp;P$5,IF(COUNTIF($G$6:$G56,"="&amp;$G56)&gt;5,"",$F56),"")</f>
        <v/>
      </c>
      <c r="Q56" s="32" t="str">
        <f>IF($G56=Q$4&amp;"-"&amp;Q$5,IF(COUNTIF($G$6:$G56,"="&amp;$G56)&gt;5,"",$F56),"")</f>
        <v/>
      </c>
      <c r="R56" s="31" t="str">
        <f>IF($G56=R$4&amp;"-"&amp;R$5,IF(COUNTIF($G$6:$G56,"="&amp;$G56)&gt;5,"",$F56),"")</f>
        <v/>
      </c>
      <c r="S56" s="32" t="str">
        <f>IF($G56=S$4&amp;"-"&amp;S$5,IF(COUNTIF($G$6:$G56,"="&amp;$G56)&gt;5,"",$F56),"")</f>
        <v/>
      </c>
      <c r="T56" s="31" t="str">
        <f>IF($G56=T$4&amp;"-"&amp;T$5,IF(COUNTIF($G$6:$G56,"="&amp;$G56)&gt;5,"",$F56),"")</f>
        <v/>
      </c>
      <c r="U56" s="32" t="str">
        <f>IF($G56=U$4&amp;"-"&amp;U$5,IF(COUNTIF($G$6:$G56,"="&amp;$G56)&gt;5,"",$F56),"")</f>
        <v/>
      </c>
      <c r="V56" s="31" t="str">
        <f>IF($G56=V$4&amp;"-"&amp;V$5,IF(COUNTIF($G$6:$G56,"="&amp;$G56)&gt;5,"",$F56),"")</f>
        <v/>
      </c>
      <c r="W56" s="30" t="str">
        <f>IF($G56=W$4&amp;"-"&amp;W$5,IF(COUNTIF($G$6:$G56,"="&amp;$G56)&gt;5,"",$F56),"")</f>
        <v/>
      </c>
      <c r="X56" s="128" t="str">
        <f>IF($G56=X$4&amp;"-"&amp;X$5,IF(COUNTIF($G$6:$G56,"="&amp;$G56)&gt;1000,"",MAX(X$6:X55)+1),"")</f>
        <v/>
      </c>
      <c r="Y56" s="138" t="str">
        <f>IF($G56=Y$4&amp;"-"&amp;Y$5,IF(COUNTIF($G$6:$G56,"="&amp;$G56)&gt;1000,"",MAX(Y$6:Y55)+1),"")</f>
        <v/>
      </c>
      <c r="Z56" s="128">
        <f>IF($G56=Z$4&amp;"-"&amp;Z$5,IF(COUNTIF($G$6:$G56,"="&amp;$G56)&gt;1000,"",MAX(Z$6:Z55)+1),"")</f>
        <v>6</v>
      </c>
      <c r="AA56" s="138" t="str">
        <f>IF($G56=AA$4&amp;"-"&amp;AA$5,IF(COUNTIF($G$6:$G56,"="&amp;$G56)&gt;1000,"",MAX(AA$6:AA55)+1),"")</f>
        <v/>
      </c>
      <c r="AB56" s="128" t="str">
        <f>IF($G56=AB$4&amp;"-"&amp;AB$5,IF(COUNTIF($G$6:$G56,"="&amp;$G56)&gt;1000,"",MAX(AB$6:AB55)+1),"")</f>
        <v/>
      </c>
      <c r="AC56" s="138" t="str">
        <f>IF($G56=AC$4&amp;"-"&amp;AC$5,IF(COUNTIF($G$6:$G56,"="&amp;$G56)&gt;1000,"",MAX(AC$6:AC55)+1),"")</f>
        <v/>
      </c>
      <c r="AD56" s="128" t="str">
        <f>IF($G56=AD$4&amp;"-"&amp;AD$5,IF(COUNTIF($G$6:$G56,"="&amp;$G56)&gt;1000,"",MAX(AD$6:AD55)+1),"")</f>
        <v/>
      </c>
      <c r="AE56" s="138" t="str">
        <f>IF($G56=AE$4&amp;"-"&amp;AE$5,IF(COUNTIF($G$6:$G56,"="&amp;$G56)&gt;1000,"",MAX(AE$6:AE55)+1),"")</f>
        <v/>
      </c>
      <c r="AF56" s="128" t="str">
        <f>IF($G56=AF$4&amp;"-"&amp;AF$5,IF(COUNTIF($G$6:$G56,"="&amp;$G56)&gt;1000,"",MAX(AF$6:AF55)+1),"")</f>
        <v/>
      </c>
      <c r="AG56" s="138" t="str">
        <f>IF($G56=AG$4&amp;"-"&amp;AG$5,IF(COUNTIF($G$6:$G56,"="&amp;$G56)&gt;1000,"",MAX(AG$6:AG55)+1),"")</f>
        <v/>
      </c>
      <c r="AH56" s="128" t="str">
        <f>IF($G56=AH$4&amp;"-"&amp;AH$5,IF(COUNTIF($G$6:$G56,"="&amp;$G56)&gt;1000,"",MAX(AH$6:AH55)+1),"")</f>
        <v/>
      </c>
      <c r="AI56" s="138" t="str">
        <f>IF($G56=AI$4&amp;"-"&amp;AI$5,IF(COUNTIF($G$6:$G56,"="&amp;$G56)&gt;1000,"",MAX(AI$6:AI55)+1),"")</f>
        <v/>
      </c>
      <c r="AJ56" s="128" t="str">
        <f>IF($G56=AJ$4&amp;"-"&amp;AJ$5,IF(COUNTIF($G$6:$G56,"="&amp;$G56)&gt;1000,"",MAX(AJ$6:AJ55)+1),"")</f>
        <v/>
      </c>
      <c r="AK56" s="138" t="str">
        <f>IF($G56=AK$4&amp;"-"&amp;AK$5,IF(COUNTIF($G$6:$G56,"="&amp;$G56)&gt;1000,"",MAX(AK$6:AK55)+1),"")</f>
        <v/>
      </c>
      <c r="AL56" s="128" t="str">
        <f>IF($G56=AL$4&amp;"-"&amp;AL$5,IF(COUNTIF($G$6:$G56,"="&amp;$G56)&gt;1000,"",MAX(AL$6:AL55)+1),"")</f>
        <v/>
      </c>
      <c r="AM56" s="144" t="str">
        <f>IF($G56=AM$4&amp;"-"&amp;AM$5,IF(COUNTIF($G$6:$G56,"="&amp;$G56)&gt;1000,"",MAX(AM$6:AM55)+1),"")</f>
        <v/>
      </c>
    </row>
    <row r="57" spans="1:39" ht="30">
      <c r="A57" s="23">
        <v>52</v>
      </c>
      <c r="B57" s="123" t="str">
        <f>VLOOKUP(A57,Times_2023!B54:C484,2,FALSE)</f>
        <v>0:19:08</v>
      </c>
      <c r="C57" s="1" t="str">
        <f t="shared" si="5"/>
        <v>Ryan De Vooght-Johnson</v>
      </c>
      <c r="D57" s="2" t="str">
        <f t="shared" si="2"/>
        <v>RR</v>
      </c>
      <c r="E57" s="2" t="str">
        <f t="shared" si="3"/>
        <v>M</v>
      </c>
      <c r="F57" s="2">
        <f>COUNTIF(E$6:E57,E57)</f>
        <v>49</v>
      </c>
      <c r="G57" s="26" t="str">
        <f t="shared" si="4"/>
        <v>RR-M</v>
      </c>
      <c r="H57" s="29" t="str">
        <f>IF($G57=H$4&amp;"-"&amp;H$5,IF(COUNTIF($G$6:$G57,"="&amp;$G57)&gt;5,"",$F57),"")</f>
        <v/>
      </c>
      <c r="I57" s="32" t="str">
        <f>IF($G57=I$4&amp;"-"&amp;I$5,IF(COUNTIF($G$6:$G57,"="&amp;$G57)&gt;5,"",$F57),"")</f>
        <v/>
      </c>
      <c r="J57" s="31" t="str">
        <f>IF($G57=J$4&amp;"-"&amp;J$5,IF(COUNTIF($G$6:$G57,"="&amp;$G57)&gt;5,"",$F57),"")</f>
        <v/>
      </c>
      <c r="K57" s="32" t="str">
        <f>IF($G57=K$4&amp;"-"&amp;K$5,IF(COUNTIF($G$6:$G57,"="&amp;$G57)&gt;5,"",$F57),"")</f>
        <v/>
      </c>
      <c r="L57" s="31" t="str">
        <f>IF($G57=L$4&amp;"-"&amp;L$5,IF(COUNTIF($G$6:$G57,"="&amp;$G57)&gt;5,"",$F57),"")</f>
        <v/>
      </c>
      <c r="M57" s="32" t="str">
        <f>IF($G57=M$4&amp;"-"&amp;M$5,IF(COUNTIF($G$6:$G57,"="&amp;$G57)&gt;5,"",$F57),"")</f>
        <v/>
      </c>
      <c r="N57" s="31" t="str">
        <f>IF($G57=N$4&amp;"-"&amp;N$5,IF(COUNTIF($G$6:$G57,"="&amp;$G57)&gt;5,"",$F57),"")</f>
        <v/>
      </c>
      <c r="O57" s="32" t="str">
        <f>IF($G57=O$4&amp;"-"&amp;O$5,IF(COUNTIF($G$6:$G57,"="&amp;$G57)&gt;5,"",$F57),"")</f>
        <v/>
      </c>
      <c r="P57" s="31" t="str">
        <f>IF($G57=P$4&amp;"-"&amp;P$5,IF(COUNTIF($G$6:$G57,"="&amp;$G57)&gt;5,"",$F57),"")</f>
        <v/>
      </c>
      <c r="Q57" s="32" t="str">
        <f>IF($G57=Q$4&amp;"-"&amp;Q$5,IF(COUNTIF($G$6:$G57,"="&amp;$G57)&gt;5,"",$F57),"")</f>
        <v/>
      </c>
      <c r="R57" s="31" t="str">
        <f>IF($G57=R$4&amp;"-"&amp;R$5,IF(COUNTIF($G$6:$G57,"="&amp;$G57)&gt;5,"",$F57),"")</f>
        <v/>
      </c>
      <c r="S57" s="32" t="str">
        <f>IF($G57=S$4&amp;"-"&amp;S$5,IF(COUNTIF($G$6:$G57,"="&amp;$G57)&gt;5,"",$F57),"")</f>
        <v/>
      </c>
      <c r="T57" s="31">
        <f>IF($G57=T$4&amp;"-"&amp;T$5,IF(COUNTIF($G$6:$G57,"="&amp;$G57)&gt;5,"",$F57),"")</f>
        <v>49</v>
      </c>
      <c r="U57" s="32" t="str">
        <f>IF($G57=U$4&amp;"-"&amp;U$5,IF(COUNTIF($G$6:$G57,"="&amp;$G57)&gt;5,"",$F57),"")</f>
        <v/>
      </c>
      <c r="V57" s="31" t="str">
        <f>IF($G57=V$4&amp;"-"&amp;V$5,IF(COUNTIF($G$6:$G57,"="&amp;$G57)&gt;5,"",$F57),"")</f>
        <v/>
      </c>
      <c r="W57" s="30" t="str">
        <f>IF($G57=W$4&amp;"-"&amp;W$5,IF(COUNTIF($G$6:$G57,"="&amp;$G57)&gt;5,"",$F57),"")</f>
        <v/>
      </c>
      <c r="X57" s="128" t="str">
        <f>IF($G57=X$4&amp;"-"&amp;X$5,IF(COUNTIF($G$6:$G57,"="&amp;$G57)&gt;1000,"",MAX(X$6:X56)+1),"")</f>
        <v/>
      </c>
      <c r="Y57" s="138" t="str">
        <f>IF($G57=Y$4&amp;"-"&amp;Y$5,IF(COUNTIF($G$6:$G57,"="&amp;$G57)&gt;1000,"",MAX(Y$6:Y56)+1),"")</f>
        <v/>
      </c>
      <c r="Z57" s="128" t="str">
        <f>IF($G57=Z$4&amp;"-"&amp;Z$5,IF(COUNTIF($G$6:$G57,"="&amp;$G57)&gt;1000,"",MAX(Z$6:Z56)+1),"")</f>
        <v/>
      </c>
      <c r="AA57" s="138" t="str">
        <f>IF($G57=AA$4&amp;"-"&amp;AA$5,IF(COUNTIF($G$6:$G57,"="&amp;$G57)&gt;1000,"",MAX(AA$6:AA56)+1),"")</f>
        <v/>
      </c>
      <c r="AB57" s="128" t="str">
        <f>IF($G57=AB$4&amp;"-"&amp;AB$5,IF(COUNTIF($G$6:$G57,"="&amp;$G57)&gt;1000,"",MAX(AB$6:AB56)+1),"")</f>
        <v/>
      </c>
      <c r="AC57" s="138" t="str">
        <f>IF($G57=AC$4&amp;"-"&amp;AC$5,IF(COUNTIF($G$6:$G57,"="&amp;$G57)&gt;1000,"",MAX(AC$6:AC56)+1),"")</f>
        <v/>
      </c>
      <c r="AD57" s="128" t="str">
        <f>IF($G57=AD$4&amp;"-"&amp;AD$5,IF(COUNTIF($G$6:$G57,"="&amp;$G57)&gt;1000,"",MAX(AD$6:AD56)+1),"")</f>
        <v/>
      </c>
      <c r="AE57" s="138" t="str">
        <f>IF($G57=AE$4&amp;"-"&amp;AE$5,IF(COUNTIF($G$6:$G57,"="&amp;$G57)&gt;1000,"",MAX(AE$6:AE56)+1),"")</f>
        <v/>
      </c>
      <c r="AF57" s="128" t="str">
        <f>IF($G57=AF$4&amp;"-"&amp;AF$5,IF(COUNTIF($G$6:$G57,"="&amp;$G57)&gt;1000,"",MAX(AF$6:AF56)+1),"")</f>
        <v/>
      </c>
      <c r="AG57" s="138" t="str">
        <f>IF($G57=AG$4&amp;"-"&amp;AG$5,IF(COUNTIF($G$6:$G57,"="&amp;$G57)&gt;1000,"",MAX(AG$6:AG56)+1),"")</f>
        <v/>
      </c>
      <c r="AH57" s="128" t="str">
        <f>IF($G57=AH$4&amp;"-"&amp;AH$5,IF(COUNTIF($G$6:$G57,"="&amp;$G57)&gt;1000,"",MAX(AH$6:AH56)+1),"")</f>
        <v/>
      </c>
      <c r="AI57" s="138" t="str">
        <f>IF($G57=AI$4&amp;"-"&amp;AI$5,IF(COUNTIF($G$6:$G57,"="&amp;$G57)&gt;1000,"",MAX(AI$6:AI56)+1),"")</f>
        <v/>
      </c>
      <c r="AJ57" s="128">
        <f>IF($G57=AJ$4&amp;"-"&amp;AJ$5,IF(COUNTIF($G$6:$G57,"="&amp;$G57)&gt;1000,"",MAX(AJ$6:AJ56)+1),"")</f>
        <v>3</v>
      </c>
      <c r="AK57" s="138" t="str">
        <f>IF($G57=AK$4&amp;"-"&amp;AK$5,IF(COUNTIF($G$6:$G57,"="&amp;$G57)&gt;1000,"",MAX(AK$6:AK56)+1),"")</f>
        <v/>
      </c>
      <c r="AL57" s="128" t="str">
        <f>IF($G57=AL$4&amp;"-"&amp;AL$5,IF(COUNTIF($G$6:$G57,"="&amp;$G57)&gt;1000,"",MAX(AL$6:AL56)+1),"")</f>
        <v/>
      </c>
      <c r="AM57" s="144" t="str">
        <f>IF($G57=AM$4&amp;"-"&amp;AM$5,IF(COUNTIF($G$6:$G57,"="&amp;$G57)&gt;1000,"",MAX(AM$6:AM56)+1),"")</f>
        <v/>
      </c>
    </row>
    <row r="58" spans="1:39">
      <c r="A58" s="24">
        <v>53</v>
      </c>
      <c r="B58" s="123" t="str">
        <f>VLOOKUP(A58,Times_2023!B55:C485,2,FALSE)</f>
        <v>0:19:08</v>
      </c>
      <c r="C58" s="1" t="str">
        <f t="shared" si="5"/>
        <v>Ollie Langford</v>
      </c>
      <c r="D58" s="2" t="str">
        <f t="shared" si="2"/>
        <v>CAC</v>
      </c>
      <c r="E58" s="2" t="str">
        <f t="shared" si="3"/>
        <v>M</v>
      </c>
      <c r="F58" s="2">
        <f>COUNTIF(E$6:E58,E58)</f>
        <v>50</v>
      </c>
      <c r="G58" s="26" t="str">
        <f t="shared" si="4"/>
        <v>CAC-M</v>
      </c>
      <c r="H58" s="29" t="str">
        <f>IF($G58=H$4&amp;"-"&amp;H$5,IF(COUNTIF($G$6:$G58,"="&amp;$G58)&gt;5,"",$F58),"")</f>
        <v/>
      </c>
      <c r="I58" s="32" t="str">
        <f>IF($G58=I$4&amp;"-"&amp;I$5,IF(COUNTIF($G$6:$G58,"="&amp;$G58)&gt;5,"",$F58),"")</f>
        <v/>
      </c>
      <c r="J58" s="31" t="str">
        <f>IF($G58=J$4&amp;"-"&amp;J$5,IF(COUNTIF($G$6:$G58,"="&amp;$G58)&gt;5,"",$F58),"")</f>
        <v/>
      </c>
      <c r="K58" s="32" t="str">
        <f>IF($G58=K$4&amp;"-"&amp;K$5,IF(COUNTIF($G$6:$G58,"="&amp;$G58)&gt;5,"",$F58),"")</f>
        <v/>
      </c>
      <c r="L58" s="31" t="str">
        <f>IF($G58=L$4&amp;"-"&amp;L$5,IF(COUNTIF($G$6:$G58,"="&amp;$G58)&gt;5,"",$F58),"")</f>
        <v/>
      </c>
      <c r="M58" s="32" t="str">
        <f>IF($G58=M$4&amp;"-"&amp;M$5,IF(COUNTIF($G$6:$G58,"="&amp;$G58)&gt;5,"",$F58),"")</f>
        <v/>
      </c>
      <c r="N58" s="31" t="str">
        <f>IF($G58=N$4&amp;"-"&amp;N$5,IF(COUNTIF($G$6:$G58,"="&amp;$G58)&gt;5,"",$F58),"")</f>
        <v/>
      </c>
      <c r="O58" s="32" t="str">
        <f>IF($G58=O$4&amp;"-"&amp;O$5,IF(COUNTIF($G$6:$G58,"="&amp;$G58)&gt;5,"",$F58),"")</f>
        <v/>
      </c>
      <c r="P58" s="31" t="str">
        <f>IF($G58=P$4&amp;"-"&amp;P$5,IF(COUNTIF($G$6:$G58,"="&amp;$G58)&gt;5,"",$F58),"")</f>
        <v/>
      </c>
      <c r="Q58" s="32" t="str">
        <f>IF($G58=Q$4&amp;"-"&amp;Q$5,IF(COUNTIF($G$6:$G58,"="&amp;$G58)&gt;5,"",$F58),"")</f>
        <v/>
      </c>
      <c r="R58" s="31" t="str">
        <f>IF($G58=R$4&amp;"-"&amp;R$5,IF(COUNTIF($G$6:$G58,"="&amp;$G58)&gt;5,"",$F58),"")</f>
        <v/>
      </c>
      <c r="S58" s="32" t="str">
        <f>IF($G58=S$4&amp;"-"&amp;S$5,IF(COUNTIF($G$6:$G58,"="&amp;$G58)&gt;5,"",$F58),"")</f>
        <v/>
      </c>
      <c r="T58" s="31" t="str">
        <f>IF($G58=T$4&amp;"-"&amp;T$5,IF(COUNTIF($G$6:$G58,"="&amp;$G58)&gt;5,"",$F58),"")</f>
        <v/>
      </c>
      <c r="U58" s="32" t="str">
        <f>IF($G58=U$4&amp;"-"&amp;U$5,IF(COUNTIF($G$6:$G58,"="&amp;$G58)&gt;5,"",$F58),"")</f>
        <v/>
      </c>
      <c r="V58" s="31" t="str">
        <f>IF($G58=V$4&amp;"-"&amp;V$5,IF(COUNTIF($G$6:$G58,"="&amp;$G58)&gt;5,"",$F58),"")</f>
        <v/>
      </c>
      <c r="W58" s="30" t="str">
        <f>IF($G58=W$4&amp;"-"&amp;W$5,IF(COUNTIF($G$6:$G58,"="&amp;$G58)&gt;5,"",$F58),"")</f>
        <v/>
      </c>
      <c r="X58" s="128">
        <f>IF($G58=X$4&amp;"-"&amp;X$5,IF(COUNTIF($G$6:$G58,"="&amp;$G58)&gt;1000,"",MAX(X$6:X57)+1),"")</f>
        <v>15</v>
      </c>
      <c r="Y58" s="138" t="str">
        <f>IF($G58=Y$4&amp;"-"&amp;Y$5,IF(COUNTIF($G$6:$G58,"="&amp;$G58)&gt;1000,"",MAX(Y$6:Y57)+1),"")</f>
        <v/>
      </c>
      <c r="Z58" s="128" t="str">
        <f>IF($G58=Z$4&amp;"-"&amp;Z$5,IF(COUNTIF($G$6:$G58,"="&amp;$G58)&gt;1000,"",MAX(Z$6:Z57)+1),"")</f>
        <v/>
      </c>
      <c r="AA58" s="138" t="str">
        <f>IF($G58=AA$4&amp;"-"&amp;AA$5,IF(COUNTIF($G$6:$G58,"="&amp;$G58)&gt;1000,"",MAX(AA$6:AA57)+1),"")</f>
        <v/>
      </c>
      <c r="AB58" s="128" t="str">
        <f>IF($G58=AB$4&amp;"-"&amp;AB$5,IF(COUNTIF($G$6:$G58,"="&amp;$G58)&gt;1000,"",MAX(AB$6:AB57)+1),"")</f>
        <v/>
      </c>
      <c r="AC58" s="138" t="str">
        <f>IF($G58=AC$4&amp;"-"&amp;AC$5,IF(COUNTIF($G$6:$G58,"="&amp;$G58)&gt;1000,"",MAX(AC$6:AC57)+1),"")</f>
        <v/>
      </c>
      <c r="AD58" s="128" t="str">
        <f>IF($G58=AD$4&amp;"-"&amp;AD$5,IF(COUNTIF($G$6:$G58,"="&amp;$G58)&gt;1000,"",MAX(AD$6:AD57)+1),"")</f>
        <v/>
      </c>
      <c r="AE58" s="138" t="str">
        <f>IF($G58=AE$4&amp;"-"&amp;AE$5,IF(COUNTIF($G$6:$G58,"="&amp;$G58)&gt;1000,"",MAX(AE$6:AE57)+1),"")</f>
        <v/>
      </c>
      <c r="AF58" s="128" t="str">
        <f>IF($G58=AF$4&amp;"-"&amp;AF$5,IF(COUNTIF($G$6:$G58,"="&amp;$G58)&gt;1000,"",MAX(AF$6:AF57)+1),"")</f>
        <v/>
      </c>
      <c r="AG58" s="138" t="str">
        <f>IF($G58=AG$4&amp;"-"&amp;AG$5,IF(COUNTIF($G$6:$G58,"="&amp;$G58)&gt;1000,"",MAX(AG$6:AG57)+1),"")</f>
        <v/>
      </c>
      <c r="AH58" s="128" t="str">
        <f>IF($G58=AH$4&amp;"-"&amp;AH$5,IF(COUNTIF($G$6:$G58,"="&amp;$G58)&gt;1000,"",MAX(AH$6:AH57)+1),"")</f>
        <v/>
      </c>
      <c r="AI58" s="138" t="str">
        <f>IF($G58=AI$4&amp;"-"&amp;AI$5,IF(COUNTIF($G$6:$G58,"="&amp;$G58)&gt;1000,"",MAX(AI$6:AI57)+1),"")</f>
        <v/>
      </c>
      <c r="AJ58" s="128" t="str">
        <f>IF($G58=AJ$4&amp;"-"&amp;AJ$5,IF(COUNTIF($G$6:$G58,"="&amp;$G58)&gt;1000,"",MAX(AJ$6:AJ57)+1),"")</f>
        <v/>
      </c>
      <c r="AK58" s="138" t="str">
        <f>IF($G58=AK$4&amp;"-"&amp;AK$5,IF(COUNTIF($G$6:$G58,"="&amp;$G58)&gt;1000,"",MAX(AK$6:AK57)+1),"")</f>
        <v/>
      </c>
      <c r="AL58" s="128" t="str">
        <f>IF($G58=AL$4&amp;"-"&amp;AL$5,IF(COUNTIF($G$6:$G58,"="&amp;$G58)&gt;1000,"",MAX(AL$6:AL57)+1),"")</f>
        <v/>
      </c>
      <c r="AM58" s="144" t="str">
        <f>IF($G58=AM$4&amp;"-"&amp;AM$5,IF(COUNTIF($G$6:$G58,"="&amp;$G58)&gt;1000,"",MAX(AM$6:AM57)+1),"")</f>
        <v/>
      </c>
    </row>
    <row r="59" spans="1:39">
      <c r="A59" s="23">
        <v>54</v>
      </c>
      <c r="B59" s="123" t="str">
        <f>VLOOKUP(A59,Times_2023!B56:C486,2,FALSE)</f>
        <v>0:19:11</v>
      </c>
      <c r="C59" s="1" t="str">
        <f t="shared" si="5"/>
        <v>James Rixon</v>
      </c>
      <c r="D59" s="2" t="str">
        <f t="shared" si="2"/>
        <v>HI</v>
      </c>
      <c r="E59" s="2" t="str">
        <f t="shared" si="3"/>
        <v>M</v>
      </c>
      <c r="F59" s="2">
        <f>COUNTIF(E$6:E59,E59)</f>
        <v>51</v>
      </c>
      <c r="G59" s="26" t="str">
        <f t="shared" si="4"/>
        <v>HI-M</v>
      </c>
      <c r="H59" s="29" t="str">
        <f>IF($G59=H$4&amp;"-"&amp;H$5,IF(COUNTIF($G$6:$G59,"="&amp;$G59)&gt;5,"",$F59),"")</f>
        <v/>
      </c>
      <c r="I59" s="32" t="str">
        <f>IF($G59=I$4&amp;"-"&amp;I$5,IF(COUNTIF($G$6:$G59,"="&amp;$G59)&gt;5,"",$F59),"")</f>
        <v/>
      </c>
      <c r="J59" s="31" t="str">
        <f>IF($G59=J$4&amp;"-"&amp;J$5,IF(COUNTIF($G$6:$G59,"="&amp;$G59)&gt;5,"",$F59),"")</f>
        <v/>
      </c>
      <c r="K59" s="32" t="str">
        <f>IF($G59=K$4&amp;"-"&amp;K$5,IF(COUNTIF($G$6:$G59,"="&amp;$G59)&gt;5,"",$F59),"")</f>
        <v/>
      </c>
      <c r="L59" s="31" t="str">
        <f>IF($G59=L$4&amp;"-"&amp;L$5,IF(COUNTIF($G$6:$G59,"="&amp;$G59)&gt;5,"",$F59),"")</f>
        <v/>
      </c>
      <c r="M59" s="32" t="str">
        <f>IF($G59=M$4&amp;"-"&amp;M$5,IF(COUNTIF($G$6:$G59,"="&amp;$G59)&gt;5,"",$F59),"")</f>
        <v/>
      </c>
      <c r="N59" s="31" t="str">
        <f>IF($G59=N$4&amp;"-"&amp;N$5,IF(COUNTIF($G$6:$G59,"="&amp;$G59)&gt;5,"",$F59),"")</f>
        <v/>
      </c>
      <c r="O59" s="32" t="str">
        <f>IF($G59=O$4&amp;"-"&amp;O$5,IF(COUNTIF($G$6:$G59,"="&amp;$G59)&gt;5,"",$F59),"")</f>
        <v/>
      </c>
      <c r="P59" s="31" t="str">
        <f>IF($G59=P$4&amp;"-"&amp;P$5,IF(COUNTIF($G$6:$G59,"="&amp;$G59)&gt;5,"",$F59),"")</f>
        <v/>
      </c>
      <c r="Q59" s="32" t="str">
        <f>IF($G59=Q$4&amp;"-"&amp;Q$5,IF(COUNTIF($G$6:$G59,"="&amp;$G59)&gt;5,"",$F59),"")</f>
        <v/>
      </c>
      <c r="R59" s="31" t="str">
        <f>IF($G59=R$4&amp;"-"&amp;R$5,IF(COUNTIF($G$6:$G59,"="&amp;$G59)&gt;5,"",$F59),"")</f>
        <v/>
      </c>
      <c r="S59" s="32" t="str">
        <f>IF($G59=S$4&amp;"-"&amp;S$5,IF(COUNTIF($G$6:$G59,"="&amp;$G59)&gt;5,"",$F59),"")</f>
        <v/>
      </c>
      <c r="T59" s="31" t="str">
        <f>IF($G59=T$4&amp;"-"&amp;T$5,IF(COUNTIF($G$6:$G59,"="&amp;$G59)&gt;5,"",$F59),"")</f>
        <v/>
      </c>
      <c r="U59" s="32" t="str">
        <f>IF($G59=U$4&amp;"-"&amp;U$5,IF(COUNTIF($G$6:$G59,"="&amp;$G59)&gt;5,"",$F59),"")</f>
        <v/>
      </c>
      <c r="V59" s="31" t="str">
        <f>IF($G59=V$4&amp;"-"&amp;V$5,IF(COUNTIF($G$6:$G59,"="&amp;$G59)&gt;5,"",$F59),"")</f>
        <v/>
      </c>
      <c r="W59" s="30" t="str">
        <f>IF($G59=W$4&amp;"-"&amp;W$5,IF(COUNTIF($G$6:$G59,"="&amp;$G59)&gt;5,"",$F59),"")</f>
        <v/>
      </c>
      <c r="X59" s="128" t="str">
        <f>IF($G59=X$4&amp;"-"&amp;X$5,IF(COUNTIF($G$6:$G59,"="&amp;$G59)&gt;1000,"",MAX(X$6:X58)+1),"")</f>
        <v/>
      </c>
      <c r="Y59" s="138" t="str">
        <f>IF($G59=Y$4&amp;"-"&amp;Y$5,IF(COUNTIF($G$6:$G59,"="&amp;$G59)&gt;1000,"",MAX(Y$6:Y58)+1),"")</f>
        <v/>
      </c>
      <c r="Z59" s="128" t="str">
        <f>IF($G59=Z$4&amp;"-"&amp;Z$5,IF(COUNTIF($G$6:$G59,"="&amp;$G59)&gt;1000,"",MAX(Z$6:Z58)+1),"")</f>
        <v/>
      </c>
      <c r="AA59" s="138" t="str">
        <f>IF($G59=AA$4&amp;"-"&amp;AA$5,IF(COUNTIF($G$6:$G59,"="&amp;$G59)&gt;1000,"",MAX(AA$6:AA58)+1),"")</f>
        <v/>
      </c>
      <c r="AB59" s="128" t="str">
        <f>IF($G59=AB$4&amp;"-"&amp;AB$5,IF(COUNTIF($G$6:$G59,"="&amp;$G59)&gt;1000,"",MAX(AB$6:AB58)+1),"")</f>
        <v/>
      </c>
      <c r="AC59" s="138" t="str">
        <f>IF($G59=AC$4&amp;"-"&amp;AC$5,IF(COUNTIF($G$6:$G59,"="&amp;$G59)&gt;1000,"",MAX(AC$6:AC58)+1),"")</f>
        <v/>
      </c>
      <c r="AD59" s="128">
        <f>IF($G59=AD$4&amp;"-"&amp;AD$5,IF(COUNTIF($G$6:$G59,"="&amp;$G59)&gt;1000,"",MAX(AD$6:AD58)+1),"")</f>
        <v>11</v>
      </c>
      <c r="AE59" s="138" t="str">
        <f>IF($G59=AE$4&amp;"-"&amp;AE$5,IF(COUNTIF($G$6:$G59,"="&amp;$G59)&gt;1000,"",MAX(AE$6:AE58)+1),"")</f>
        <v/>
      </c>
      <c r="AF59" s="128" t="str">
        <f>IF($G59=AF$4&amp;"-"&amp;AF$5,IF(COUNTIF($G$6:$G59,"="&amp;$G59)&gt;1000,"",MAX(AF$6:AF58)+1),"")</f>
        <v/>
      </c>
      <c r="AG59" s="138" t="str">
        <f>IF($G59=AG$4&amp;"-"&amp;AG$5,IF(COUNTIF($G$6:$G59,"="&amp;$G59)&gt;1000,"",MAX(AG$6:AG58)+1),"")</f>
        <v/>
      </c>
      <c r="AH59" s="128" t="str">
        <f>IF($G59=AH$4&amp;"-"&amp;AH$5,IF(COUNTIF($G$6:$G59,"="&amp;$G59)&gt;1000,"",MAX(AH$6:AH58)+1),"")</f>
        <v/>
      </c>
      <c r="AI59" s="138" t="str">
        <f>IF($G59=AI$4&amp;"-"&amp;AI$5,IF(COUNTIF($G$6:$G59,"="&amp;$G59)&gt;1000,"",MAX(AI$6:AI58)+1),"")</f>
        <v/>
      </c>
      <c r="AJ59" s="128" t="str">
        <f>IF($G59=AJ$4&amp;"-"&amp;AJ$5,IF(COUNTIF($G$6:$G59,"="&amp;$G59)&gt;1000,"",MAX(AJ$6:AJ58)+1),"")</f>
        <v/>
      </c>
      <c r="AK59" s="138" t="str">
        <f>IF($G59=AK$4&amp;"-"&amp;AK$5,IF(COUNTIF($G$6:$G59,"="&amp;$G59)&gt;1000,"",MAX(AK$6:AK58)+1),"")</f>
        <v/>
      </c>
      <c r="AL59" s="128" t="str">
        <f>IF($G59=AL$4&amp;"-"&amp;AL$5,IF(COUNTIF($G$6:$G59,"="&amp;$G59)&gt;1000,"",MAX(AL$6:AL58)+1),"")</f>
        <v/>
      </c>
      <c r="AM59" s="144" t="str">
        <f>IF($G59=AM$4&amp;"-"&amp;AM$5,IF(COUNTIF($G$6:$G59,"="&amp;$G59)&gt;1000,"",MAX(AM$6:AM58)+1),"")</f>
        <v/>
      </c>
    </row>
    <row r="60" spans="1:39">
      <c r="A60" s="24">
        <v>55</v>
      </c>
      <c r="B60" s="123" t="str">
        <f>VLOOKUP(A60,Times_2023!B57:C487,2,FALSE)</f>
        <v>0:19:13</v>
      </c>
      <c r="C60" s="1" t="str">
        <f t="shared" si="5"/>
        <v>Michelle Van Lill</v>
      </c>
      <c r="D60" s="2" t="str">
        <f t="shared" si="2"/>
        <v>HI</v>
      </c>
      <c r="E60" s="2" t="str">
        <f t="shared" si="3"/>
        <v>F</v>
      </c>
      <c r="F60" s="2">
        <f>COUNTIF(E$6:E60,E60)</f>
        <v>4</v>
      </c>
      <c r="G60" s="26" t="str">
        <f t="shared" si="4"/>
        <v>HI-F</v>
      </c>
      <c r="H60" s="29" t="str">
        <f>IF($G60=H$4&amp;"-"&amp;H$5,IF(COUNTIF($G$6:$G60,"="&amp;$G60)&gt;5,"",$F60),"")</f>
        <v/>
      </c>
      <c r="I60" s="32" t="str">
        <f>IF($G60=I$4&amp;"-"&amp;I$5,IF(COUNTIF($G$6:$G60,"="&amp;$G60)&gt;5,"",$F60),"")</f>
        <v/>
      </c>
      <c r="J60" s="31" t="str">
        <f>IF($G60=J$4&amp;"-"&amp;J$5,IF(COUNTIF($G$6:$G60,"="&amp;$G60)&gt;5,"",$F60),"")</f>
        <v/>
      </c>
      <c r="K60" s="32" t="str">
        <f>IF($G60=K$4&amp;"-"&amp;K$5,IF(COUNTIF($G$6:$G60,"="&amp;$G60)&gt;5,"",$F60),"")</f>
        <v/>
      </c>
      <c r="L60" s="31" t="str">
        <f>IF($G60=L$4&amp;"-"&amp;L$5,IF(COUNTIF($G$6:$G60,"="&amp;$G60)&gt;5,"",$F60),"")</f>
        <v/>
      </c>
      <c r="M60" s="32" t="str">
        <f>IF($G60=M$4&amp;"-"&amp;M$5,IF(COUNTIF($G$6:$G60,"="&amp;$G60)&gt;5,"",$F60),"")</f>
        <v/>
      </c>
      <c r="N60" s="31" t="str">
        <f>IF($G60=N$4&amp;"-"&amp;N$5,IF(COUNTIF($G$6:$G60,"="&amp;$G60)&gt;5,"",$F60),"")</f>
        <v/>
      </c>
      <c r="O60" s="32">
        <f>IF($G60=O$4&amp;"-"&amp;O$5,IF(COUNTIF($G$6:$G60,"="&amp;$G60)&gt;5,"",$F60),"")</f>
        <v>4</v>
      </c>
      <c r="P60" s="31" t="str">
        <f>IF($G60=P$4&amp;"-"&amp;P$5,IF(COUNTIF($G$6:$G60,"="&amp;$G60)&gt;5,"",$F60),"")</f>
        <v/>
      </c>
      <c r="Q60" s="32" t="str">
        <f>IF($G60=Q$4&amp;"-"&amp;Q$5,IF(COUNTIF($G$6:$G60,"="&amp;$G60)&gt;5,"",$F60),"")</f>
        <v/>
      </c>
      <c r="R60" s="31" t="str">
        <f>IF($G60=R$4&amp;"-"&amp;R$5,IF(COUNTIF($G$6:$G60,"="&amp;$G60)&gt;5,"",$F60),"")</f>
        <v/>
      </c>
      <c r="S60" s="32" t="str">
        <f>IF($G60=S$4&amp;"-"&amp;S$5,IF(COUNTIF($G$6:$G60,"="&amp;$G60)&gt;5,"",$F60),"")</f>
        <v/>
      </c>
      <c r="T60" s="31" t="str">
        <f>IF($G60=T$4&amp;"-"&amp;T$5,IF(COUNTIF($G$6:$G60,"="&amp;$G60)&gt;5,"",$F60),"")</f>
        <v/>
      </c>
      <c r="U60" s="32" t="str">
        <f>IF($G60=U$4&amp;"-"&amp;U$5,IF(COUNTIF($G$6:$G60,"="&amp;$G60)&gt;5,"",$F60),"")</f>
        <v/>
      </c>
      <c r="V60" s="31" t="str">
        <f>IF($G60=V$4&amp;"-"&amp;V$5,IF(COUNTIF($G$6:$G60,"="&amp;$G60)&gt;5,"",$F60),"")</f>
        <v/>
      </c>
      <c r="W60" s="30" t="str">
        <f>IF($G60=W$4&amp;"-"&amp;W$5,IF(COUNTIF($G$6:$G60,"="&amp;$G60)&gt;5,"",$F60),"")</f>
        <v/>
      </c>
      <c r="X60" s="128" t="str">
        <f>IF($G60=X$4&amp;"-"&amp;X$5,IF(COUNTIF($G$6:$G60,"="&amp;$G60)&gt;1000,"",MAX(X$6:X59)+1),"")</f>
        <v/>
      </c>
      <c r="Y60" s="138" t="str">
        <f>IF($G60=Y$4&amp;"-"&amp;Y$5,IF(COUNTIF($G$6:$G60,"="&amp;$G60)&gt;1000,"",MAX(Y$6:Y59)+1),"")</f>
        <v/>
      </c>
      <c r="Z60" s="128" t="str">
        <f>IF($G60=Z$4&amp;"-"&amp;Z$5,IF(COUNTIF($G$6:$G60,"="&amp;$G60)&gt;1000,"",MAX(Z$6:Z59)+1),"")</f>
        <v/>
      </c>
      <c r="AA60" s="138" t="str">
        <f>IF($G60=AA$4&amp;"-"&amp;AA$5,IF(COUNTIF($G$6:$G60,"="&amp;$G60)&gt;1000,"",MAX(AA$6:AA59)+1),"")</f>
        <v/>
      </c>
      <c r="AB60" s="128" t="str">
        <f>IF($G60=AB$4&amp;"-"&amp;AB$5,IF(COUNTIF($G$6:$G60,"="&amp;$G60)&gt;1000,"",MAX(AB$6:AB59)+1),"")</f>
        <v/>
      </c>
      <c r="AC60" s="138" t="str">
        <f>IF($G60=AC$4&amp;"-"&amp;AC$5,IF(COUNTIF($G$6:$G60,"="&amp;$G60)&gt;1000,"",MAX(AC$6:AC59)+1),"")</f>
        <v/>
      </c>
      <c r="AD60" s="128" t="str">
        <f>IF($G60=AD$4&amp;"-"&amp;AD$5,IF(COUNTIF($G$6:$G60,"="&amp;$G60)&gt;1000,"",MAX(AD$6:AD59)+1),"")</f>
        <v/>
      </c>
      <c r="AE60" s="138">
        <f>IF($G60=AE$4&amp;"-"&amp;AE$5,IF(COUNTIF($G$6:$G60,"="&amp;$G60)&gt;1000,"",MAX(AE$6:AE59)+1),"")</f>
        <v>2</v>
      </c>
      <c r="AF60" s="128" t="str">
        <f>IF($G60=AF$4&amp;"-"&amp;AF$5,IF(COUNTIF($G$6:$G60,"="&amp;$G60)&gt;1000,"",MAX(AF$6:AF59)+1),"")</f>
        <v/>
      </c>
      <c r="AG60" s="138" t="str">
        <f>IF($G60=AG$4&amp;"-"&amp;AG$5,IF(COUNTIF($G$6:$G60,"="&amp;$G60)&gt;1000,"",MAX(AG$6:AG59)+1),"")</f>
        <v/>
      </c>
      <c r="AH60" s="128" t="str">
        <f>IF($G60=AH$4&amp;"-"&amp;AH$5,IF(COUNTIF($G$6:$G60,"="&amp;$G60)&gt;1000,"",MAX(AH$6:AH59)+1),"")</f>
        <v/>
      </c>
      <c r="AI60" s="138" t="str">
        <f>IF($G60=AI$4&amp;"-"&amp;AI$5,IF(COUNTIF($G$6:$G60,"="&amp;$G60)&gt;1000,"",MAX(AI$6:AI59)+1),"")</f>
        <v/>
      </c>
      <c r="AJ60" s="128" t="str">
        <f>IF($G60=AJ$4&amp;"-"&amp;AJ$5,IF(COUNTIF($G$6:$G60,"="&amp;$G60)&gt;1000,"",MAX(AJ$6:AJ59)+1),"")</f>
        <v/>
      </c>
      <c r="AK60" s="138" t="str">
        <f>IF($G60=AK$4&amp;"-"&amp;AK$5,IF(COUNTIF($G$6:$G60,"="&amp;$G60)&gt;1000,"",MAX(AK$6:AK59)+1),"")</f>
        <v/>
      </c>
      <c r="AL60" s="128" t="str">
        <f>IF($G60=AL$4&amp;"-"&amp;AL$5,IF(COUNTIF($G$6:$G60,"="&amp;$G60)&gt;1000,"",MAX(AL$6:AL59)+1),"")</f>
        <v/>
      </c>
      <c r="AM60" s="144" t="str">
        <f>IF($G60=AM$4&amp;"-"&amp;AM$5,IF(COUNTIF($G$6:$G60,"="&amp;$G60)&gt;1000,"",MAX(AM$6:AM59)+1),"")</f>
        <v/>
      </c>
    </row>
    <row r="61" spans="1:39">
      <c r="A61" s="23">
        <v>56</v>
      </c>
      <c r="B61" s="123" t="str">
        <f>VLOOKUP(A61,Times_2023!B58:C488,2,FALSE)</f>
        <v>0:19:15</v>
      </c>
      <c r="C61" s="1" t="str">
        <f t="shared" si="5"/>
        <v>Ben Morris</v>
      </c>
      <c r="D61" s="2" t="str">
        <f t="shared" si="2"/>
        <v>ELY</v>
      </c>
      <c r="E61" s="2" t="str">
        <f t="shared" si="3"/>
        <v>M</v>
      </c>
      <c r="F61" s="2">
        <f>COUNTIF(E$6:E61,E61)</f>
        <v>52</v>
      </c>
      <c r="G61" s="26" t="str">
        <f t="shared" si="4"/>
        <v>ELY-M</v>
      </c>
      <c r="H61" s="29" t="str">
        <f>IF($G61=H$4&amp;"-"&amp;H$5,IF(COUNTIF($G$6:$G61,"="&amp;$G61)&gt;5,"",$F61),"")</f>
        <v/>
      </c>
      <c r="I61" s="32" t="str">
        <f>IF($G61=I$4&amp;"-"&amp;I$5,IF(COUNTIF($G$6:$G61,"="&amp;$G61)&gt;5,"",$F61),"")</f>
        <v/>
      </c>
      <c r="J61" s="31" t="str">
        <f>IF($G61=J$4&amp;"-"&amp;J$5,IF(COUNTIF($G$6:$G61,"="&amp;$G61)&gt;5,"",$F61),"")</f>
        <v/>
      </c>
      <c r="K61" s="32" t="str">
        <f>IF($G61=K$4&amp;"-"&amp;K$5,IF(COUNTIF($G$6:$G61,"="&amp;$G61)&gt;5,"",$F61),"")</f>
        <v/>
      </c>
      <c r="L61" s="31" t="str">
        <f>IF($G61=L$4&amp;"-"&amp;L$5,IF(COUNTIF($G$6:$G61,"="&amp;$G61)&gt;5,"",$F61),"")</f>
        <v/>
      </c>
      <c r="M61" s="32" t="str">
        <f>IF($G61=M$4&amp;"-"&amp;M$5,IF(COUNTIF($G$6:$G61,"="&amp;$G61)&gt;5,"",$F61),"")</f>
        <v/>
      </c>
      <c r="N61" s="31" t="str">
        <f>IF($G61=N$4&amp;"-"&amp;N$5,IF(COUNTIF($G$6:$G61,"="&amp;$G61)&gt;5,"",$F61),"")</f>
        <v/>
      </c>
      <c r="O61" s="32" t="str">
        <f>IF($G61=O$4&amp;"-"&amp;O$5,IF(COUNTIF($G$6:$G61,"="&amp;$G61)&gt;5,"",$F61),"")</f>
        <v/>
      </c>
      <c r="P61" s="31" t="str">
        <f>IF($G61=P$4&amp;"-"&amp;P$5,IF(COUNTIF($G$6:$G61,"="&amp;$G61)&gt;5,"",$F61),"")</f>
        <v/>
      </c>
      <c r="Q61" s="32" t="str">
        <f>IF($G61=Q$4&amp;"-"&amp;Q$5,IF(COUNTIF($G$6:$G61,"="&amp;$G61)&gt;5,"",$F61),"")</f>
        <v/>
      </c>
      <c r="R61" s="31" t="str">
        <f>IF($G61=R$4&amp;"-"&amp;R$5,IF(COUNTIF($G$6:$G61,"="&amp;$G61)&gt;5,"",$F61),"")</f>
        <v/>
      </c>
      <c r="S61" s="32" t="str">
        <f>IF($G61=S$4&amp;"-"&amp;S$5,IF(COUNTIF($G$6:$G61,"="&amp;$G61)&gt;5,"",$F61),"")</f>
        <v/>
      </c>
      <c r="T61" s="31" t="str">
        <f>IF($G61=T$4&amp;"-"&amp;T$5,IF(COUNTIF($G$6:$G61,"="&amp;$G61)&gt;5,"",$F61),"")</f>
        <v/>
      </c>
      <c r="U61" s="32" t="str">
        <f>IF($G61=U$4&amp;"-"&amp;U$5,IF(COUNTIF($G$6:$G61,"="&amp;$G61)&gt;5,"",$F61),"")</f>
        <v/>
      </c>
      <c r="V61" s="31" t="str">
        <f>IF($G61=V$4&amp;"-"&amp;V$5,IF(COUNTIF($G$6:$G61,"="&amp;$G61)&gt;5,"",$F61),"")</f>
        <v/>
      </c>
      <c r="W61" s="30" t="str">
        <f>IF($G61=W$4&amp;"-"&amp;W$5,IF(COUNTIF($G$6:$G61,"="&amp;$G61)&gt;5,"",$F61),"")</f>
        <v/>
      </c>
      <c r="X61" s="128" t="str">
        <f>IF($G61=X$4&amp;"-"&amp;X$5,IF(COUNTIF($G$6:$G61,"="&amp;$G61)&gt;1000,"",MAX(X$6:X60)+1),"")</f>
        <v/>
      </c>
      <c r="Y61" s="138" t="str">
        <f>IF($G61=Y$4&amp;"-"&amp;Y$5,IF(COUNTIF($G$6:$G61,"="&amp;$G61)&gt;1000,"",MAX(Y$6:Y60)+1),"")</f>
        <v/>
      </c>
      <c r="Z61" s="128" t="str">
        <f>IF($G61=Z$4&amp;"-"&amp;Z$5,IF(COUNTIF($G$6:$G61,"="&amp;$G61)&gt;1000,"",MAX(Z$6:Z60)+1),"")</f>
        <v/>
      </c>
      <c r="AA61" s="138" t="str">
        <f>IF($G61=AA$4&amp;"-"&amp;AA$5,IF(COUNTIF($G$6:$G61,"="&amp;$G61)&gt;1000,"",MAX(AA$6:AA60)+1),"")</f>
        <v/>
      </c>
      <c r="AB61" s="128">
        <f>IF($G61=AB$4&amp;"-"&amp;AB$5,IF(COUNTIF($G$6:$G61,"="&amp;$G61)&gt;1000,"",MAX(AB$6:AB60)+1),"")</f>
        <v>7</v>
      </c>
      <c r="AC61" s="138" t="str">
        <f>IF($G61=AC$4&amp;"-"&amp;AC$5,IF(COUNTIF($G$6:$G61,"="&amp;$G61)&gt;1000,"",MAX(AC$6:AC60)+1),"")</f>
        <v/>
      </c>
      <c r="AD61" s="128" t="str">
        <f>IF($G61=AD$4&amp;"-"&amp;AD$5,IF(COUNTIF($G$6:$G61,"="&amp;$G61)&gt;1000,"",MAX(AD$6:AD60)+1),"")</f>
        <v/>
      </c>
      <c r="AE61" s="138" t="str">
        <f>IF($G61=AE$4&amp;"-"&amp;AE$5,IF(COUNTIF($G$6:$G61,"="&amp;$G61)&gt;1000,"",MAX(AE$6:AE60)+1),"")</f>
        <v/>
      </c>
      <c r="AF61" s="128" t="str">
        <f>IF($G61=AF$4&amp;"-"&amp;AF$5,IF(COUNTIF($G$6:$G61,"="&amp;$G61)&gt;1000,"",MAX(AF$6:AF60)+1),"")</f>
        <v/>
      </c>
      <c r="AG61" s="138" t="str">
        <f>IF($G61=AG$4&amp;"-"&amp;AG$5,IF(COUNTIF($G$6:$G61,"="&amp;$G61)&gt;1000,"",MAX(AG$6:AG60)+1),"")</f>
        <v/>
      </c>
      <c r="AH61" s="128" t="str">
        <f>IF($G61=AH$4&amp;"-"&amp;AH$5,IF(COUNTIF($G$6:$G61,"="&amp;$G61)&gt;1000,"",MAX(AH$6:AH60)+1),"")</f>
        <v/>
      </c>
      <c r="AI61" s="138" t="str">
        <f>IF($G61=AI$4&amp;"-"&amp;AI$5,IF(COUNTIF($G$6:$G61,"="&amp;$G61)&gt;1000,"",MAX(AI$6:AI60)+1),"")</f>
        <v/>
      </c>
      <c r="AJ61" s="128" t="str">
        <f>IF($G61=AJ$4&amp;"-"&amp;AJ$5,IF(COUNTIF($G$6:$G61,"="&amp;$G61)&gt;1000,"",MAX(AJ$6:AJ60)+1),"")</f>
        <v/>
      </c>
      <c r="AK61" s="138" t="str">
        <f>IF($G61=AK$4&amp;"-"&amp;AK$5,IF(COUNTIF($G$6:$G61,"="&amp;$G61)&gt;1000,"",MAX(AK$6:AK60)+1),"")</f>
        <v/>
      </c>
      <c r="AL61" s="128" t="str">
        <f>IF($G61=AL$4&amp;"-"&amp;AL$5,IF(COUNTIF($G$6:$G61,"="&amp;$G61)&gt;1000,"",MAX(AL$6:AL60)+1),"")</f>
        <v/>
      </c>
      <c r="AM61" s="144" t="str">
        <f>IF($G61=AM$4&amp;"-"&amp;AM$5,IF(COUNTIF($G$6:$G61,"="&amp;$G61)&gt;1000,"",MAX(AM$6:AM60)+1),"")</f>
        <v/>
      </c>
    </row>
    <row r="62" spans="1:39">
      <c r="A62" s="24">
        <v>57</v>
      </c>
      <c r="B62" s="123" t="str">
        <f>VLOOKUP(A62,Times_2023!B59:C489,2,FALSE)</f>
        <v>0:19:15</v>
      </c>
      <c r="C62" s="1" t="str">
        <f t="shared" si="5"/>
        <v>Sam Russell</v>
      </c>
      <c r="D62" s="2" t="str">
        <f t="shared" si="2"/>
        <v>ELY</v>
      </c>
      <c r="E62" s="2" t="str">
        <f t="shared" si="3"/>
        <v>M</v>
      </c>
      <c r="F62" s="2">
        <f>COUNTIF(E$6:E62,E62)</f>
        <v>53</v>
      </c>
      <c r="G62" s="26" t="str">
        <f t="shared" si="4"/>
        <v>ELY-M</v>
      </c>
      <c r="H62" s="29" t="str">
        <f>IF($G62=H$4&amp;"-"&amp;H$5,IF(COUNTIF($G$6:$G62,"="&amp;$G62)&gt;5,"",$F62),"")</f>
        <v/>
      </c>
      <c r="I62" s="32" t="str">
        <f>IF($G62=I$4&amp;"-"&amp;I$5,IF(COUNTIF($G$6:$G62,"="&amp;$G62)&gt;5,"",$F62),"")</f>
        <v/>
      </c>
      <c r="J62" s="31" t="str">
        <f>IF($G62=J$4&amp;"-"&amp;J$5,IF(COUNTIF($G$6:$G62,"="&amp;$G62)&gt;5,"",$F62),"")</f>
        <v/>
      </c>
      <c r="K62" s="32" t="str">
        <f>IF($G62=K$4&amp;"-"&amp;K$5,IF(COUNTIF($G$6:$G62,"="&amp;$G62)&gt;5,"",$F62),"")</f>
        <v/>
      </c>
      <c r="L62" s="31" t="str">
        <f>IF($G62=L$4&amp;"-"&amp;L$5,IF(COUNTIF($G$6:$G62,"="&amp;$G62)&gt;5,"",$F62),"")</f>
        <v/>
      </c>
      <c r="M62" s="32" t="str">
        <f>IF($G62=M$4&amp;"-"&amp;M$5,IF(COUNTIF($G$6:$G62,"="&amp;$G62)&gt;5,"",$F62),"")</f>
        <v/>
      </c>
      <c r="N62" s="31" t="str">
        <f>IF($G62=N$4&amp;"-"&amp;N$5,IF(COUNTIF($G$6:$G62,"="&amp;$G62)&gt;5,"",$F62),"")</f>
        <v/>
      </c>
      <c r="O62" s="32" t="str">
        <f>IF($G62=O$4&amp;"-"&amp;O$5,IF(COUNTIF($G$6:$G62,"="&amp;$G62)&gt;5,"",$F62),"")</f>
        <v/>
      </c>
      <c r="P62" s="31" t="str">
        <f>IF($G62=P$4&amp;"-"&amp;P$5,IF(COUNTIF($G$6:$G62,"="&amp;$G62)&gt;5,"",$F62),"")</f>
        <v/>
      </c>
      <c r="Q62" s="32" t="str">
        <f>IF($G62=Q$4&amp;"-"&amp;Q$5,IF(COUNTIF($G$6:$G62,"="&amp;$G62)&gt;5,"",$F62),"")</f>
        <v/>
      </c>
      <c r="R62" s="31" t="str">
        <f>IF($G62=R$4&amp;"-"&amp;R$5,IF(COUNTIF($G$6:$G62,"="&amp;$G62)&gt;5,"",$F62),"")</f>
        <v/>
      </c>
      <c r="S62" s="32" t="str">
        <f>IF($G62=S$4&amp;"-"&amp;S$5,IF(COUNTIF($G$6:$G62,"="&amp;$G62)&gt;5,"",$F62),"")</f>
        <v/>
      </c>
      <c r="T62" s="31" t="str">
        <f>IF($G62=T$4&amp;"-"&amp;T$5,IF(COUNTIF($G$6:$G62,"="&amp;$G62)&gt;5,"",$F62),"")</f>
        <v/>
      </c>
      <c r="U62" s="32" t="str">
        <f>IF($G62=U$4&amp;"-"&amp;U$5,IF(COUNTIF($G$6:$G62,"="&amp;$G62)&gt;5,"",$F62),"")</f>
        <v/>
      </c>
      <c r="V62" s="31" t="str">
        <f>IF($G62=V$4&amp;"-"&amp;V$5,IF(COUNTIF($G$6:$G62,"="&amp;$G62)&gt;5,"",$F62),"")</f>
        <v/>
      </c>
      <c r="W62" s="30" t="str">
        <f>IF($G62=W$4&amp;"-"&amp;W$5,IF(COUNTIF($G$6:$G62,"="&amp;$G62)&gt;5,"",$F62),"")</f>
        <v/>
      </c>
      <c r="X62" s="128" t="str">
        <f>IF($G62=X$4&amp;"-"&amp;X$5,IF(COUNTIF($G$6:$G62,"="&amp;$G62)&gt;1000,"",MAX(X$6:X61)+1),"")</f>
        <v/>
      </c>
      <c r="Y62" s="138" t="str">
        <f>IF($G62=Y$4&amp;"-"&amp;Y$5,IF(COUNTIF($G$6:$G62,"="&amp;$G62)&gt;1000,"",MAX(Y$6:Y61)+1),"")</f>
        <v/>
      </c>
      <c r="Z62" s="128" t="str">
        <f>IF($G62=Z$4&amp;"-"&amp;Z$5,IF(COUNTIF($G$6:$G62,"="&amp;$G62)&gt;1000,"",MAX(Z$6:Z61)+1),"")</f>
        <v/>
      </c>
      <c r="AA62" s="138" t="str">
        <f>IF($G62=AA$4&amp;"-"&amp;AA$5,IF(COUNTIF($G$6:$G62,"="&amp;$G62)&gt;1000,"",MAX(AA$6:AA61)+1),"")</f>
        <v/>
      </c>
      <c r="AB62" s="128">
        <f>IF($G62=AB$4&amp;"-"&amp;AB$5,IF(COUNTIF($G$6:$G62,"="&amp;$G62)&gt;1000,"",MAX(AB$6:AB61)+1),"")</f>
        <v>8</v>
      </c>
      <c r="AC62" s="138" t="str">
        <f>IF($G62=AC$4&amp;"-"&amp;AC$5,IF(COUNTIF($G$6:$G62,"="&amp;$G62)&gt;1000,"",MAX(AC$6:AC61)+1),"")</f>
        <v/>
      </c>
      <c r="AD62" s="128" t="str">
        <f>IF($G62=AD$4&amp;"-"&amp;AD$5,IF(COUNTIF($G$6:$G62,"="&amp;$G62)&gt;1000,"",MAX(AD$6:AD61)+1),"")</f>
        <v/>
      </c>
      <c r="AE62" s="138" t="str">
        <f>IF($G62=AE$4&amp;"-"&amp;AE$5,IF(COUNTIF($G$6:$G62,"="&amp;$G62)&gt;1000,"",MAX(AE$6:AE61)+1),"")</f>
        <v/>
      </c>
      <c r="AF62" s="128" t="str">
        <f>IF($G62=AF$4&amp;"-"&amp;AF$5,IF(COUNTIF($G$6:$G62,"="&amp;$G62)&gt;1000,"",MAX(AF$6:AF61)+1),"")</f>
        <v/>
      </c>
      <c r="AG62" s="138" t="str">
        <f>IF($G62=AG$4&amp;"-"&amp;AG$5,IF(COUNTIF($G$6:$G62,"="&amp;$G62)&gt;1000,"",MAX(AG$6:AG61)+1),"")</f>
        <v/>
      </c>
      <c r="AH62" s="128" t="str">
        <f>IF($G62=AH$4&amp;"-"&amp;AH$5,IF(COUNTIF($G$6:$G62,"="&amp;$G62)&gt;1000,"",MAX(AH$6:AH61)+1),"")</f>
        <v/>
      </c>
      <c r="AI62" s="138" t="str">
        <f>IF($G62=AI$4&amp;"-"&amp;AI$5,IF(COUNTIF($G$6:$G62,"="&amp;$G62)&gt;1000,"",MAX(AI$6:AI61)+1),"")</f>
        <v/>
      </c>
      <c r="AJ62" s="128" t="str">
        <f>IF($G62=AJ$4&amp;"-"&amp;AJ$5,IF(COUNTIF($G$6:$G62,"="&amp;$G62)&gt;1000,"",MAX(AJ$6:AJ61)+1),"")</f>
        <v/>
      </c>
      <c r="AK62" s="138" t="str">
        <f>IF($G62=AK$4&amp;"-"&amp;AK$5,IF(COUNTIF($G$6:$G62,"="&amp;$G62)&gt;1000,"",MAX(AK$6:AK61)+1),"")</f>
        <v/>
      </c>
      <c r="AL62" s="128" t="str">
        <f>IF($G62=AL$4&amp;"-"&amp;AL$5,IF(COUNTIF($G$6:$G62,"="&amp;$G62)&gt;1000,"",MAX(AL$6:AL61)+1),"")</f>
        <v/>
      </c>
      <c r="AM62" s="144" t="str">
        <f>IF($G62=AM$4&amp;"-"&amp;AM$5,IF(COUNTIF($G$6:$G62,"="&amp;$G62)&gt;1000,"",MAX(AM$6:AM61)+1),"")</f>
        <v/>
      </c>
    </row>
    <row r="63" spans="1:39">
      <c r="A63" s="23">
        <v>58</v>
      </c>
      <c r="B63" s="123" t="str">
        <f>VLOOKUP(A63,Times_2023!B60:C490,2,FALSE)</f>
        <v>0:19:16</v>
      </c>
      <c r="C63" s="1" t="str">
        <f t="shared" si="5"/>
        <v>Sean Rollinson</v>
      </c>
      <c r="D63" s="2" t="str">
        <f t="shared" si="2"/>
        <v>NJ</v>
      </c>
      <c r="E63" s="2" t="str">
        <f t="shared" si="3"/>
        <v>M</v>
      </c>
      <c r="F63" s="2">
        <f>COUNTIF(E$6:E63,E63)</f>
        <v>54</v>
      </c>
      <c r="G63" s="26" t="str">
        <f t="shared" si="4"/>
        <v>NJ-M</v>
      </c>
      <c r="H63" s="29" t="str">
        <f>IF($G63=H$4&amp;"-"&amp;H$5,IF(COUNTIF($G$6:$G63,"="&amp;$G63)&gt;5,"",$F63),"")</f>
        <v/>
      </c>
      <c r="I63" s="32" t="str">
        <f>IF($G63=I$4&amp;"-"&amp;I$5,IF(COUNTIF($G$6:$G63,"="&amp;$G63)&gt;5,"",$F63),"")</f>
        <v/>
      </c>
      <c r="J63" s="31" t="str">
        <f>IF($G63=J$4&amp;"-"&amp;J$5,IF(COUNTIF($G$6:$G63,"="&amp;$G63)&gt;5,"",$F63),"")</f>
        <v/>
      </c>
      <c r="K63" s="32" t="str">
        <f>IF($G63=K$4&amp;"-"&amp;K$5,IF(COUNTIF($G$6:$G63,"="&amp;$G63)&gt;5,"",$F63),"")</f>
        <v/>
      </c>
      <c r="L63" s="31" t="str">
        <f>IF($G63=L$4&amp;"-"&amp;L$5,IF(COUNTIF($G$6:$G63,"="&amp;$G63)&gt;5,"",$F63),"")</f>
        <v/>
      </c>
      <c r="M63" s="32" t="str">
        <f>IF($G63=M$4&amp;"-"&amp;M$5,IF(COUNTIF($G$6:$G63,"="&amp;$G63)&gt;5,"",$F63),"")</f>
        <v/>
      </c>
      <c r="N63" s="31" t="str">
        <f>IF($G63=N$4&amp;"-"&amp;N$5,IF(COUNTIF($G$6:$G63,"="&amp;$G63)&gt;5,"",$F63),"")</f>
        <v/>
      </c>
      <c r="O63" s="32" t="str">
        <f>IF($G63=O$4&amp;"-"&amp;O$5,IF(COUNTIF($G$6:$G63,"="&amp;$G63)&gt;5,"",$F63),"")</f>
        <v/>
      </c>
      <c r="P63" s="31" t="str">
        <f>IF($G63=P$4&amp;"-"&amp;P$5,IF(COUNTIF($G$6:$G63,"="&amp;$G63)&gt;5,"",$F63),"")</f>
        <v/>
      </c>
      <c r="Q63" s="32" t="str">
        <f>IF($G63=Q$4&amp;"-"&amp;Q$5,IF(COUNTIF($G$6:$G63,"="&amp;$G63)&gt;5,"",$F63),"")</f>
        <v/>
      </c>
      <c r="R63" s="31" t="str">
        <f>IF($G63=R$4&amp;"-"&amp;R$5,IF(COUNTIF($G$6:$G63,"="&amp;$G63)&gt;5,"",$F63),"")</f>
        <v/>
      </c>
      <c r="S63" s="32" t="str">
        <f>IF($G63=S$4&amp;"-"&amp;S$5,IF(COUNTIF($G$6:$G63,"="&amp;$G63)&gt;5,"",$F63),"")</f>
        <v/>
      </c>
      <c r="T63" s="31" t="str">
        <f>IF($G63=T$4&amp;"-"&amp;T$5,IF(COUNTIF($G$6:$G63,"="&amp;$G63)&gt;5,"",$F63),"")</f>
        <v/>
      </c>
      <c r="U63" s="32" t="str">
        <f>IF($G63=U$4&amp;"-"&amp;U$5,IF(COUNTIF($G$6:$G63,"="&amp;$G63)&gt;5,"",$F63),"")</f>
        <v/>
      </c>
      <c r="V63" s="31" t="str">
        <f>IF($G63=V$4&amp;"-"&amp;V$5,IF(COUNTIF($G$6:$G63,"="&amp;$G63)&gt;5,"",$F63),"")</f>
        <v/>
      </c>
      <c r="W63" s="30" t="str">
        <f>IF($G63=W$4&amp;"-"&amp;W$5,IF(COUNTIF($G$6:$G63,"="&amp;$G63)&gt;5,"",$F63),"")</f>
        <v/>
      </c>
      <c r="X63" s="128" t="str">
        <f>IF($G63=X$4&amp;"-"&amp;X$5,IF(COUNTIF($G$6:$G63,"="&amp;$G63)&gt;1000,"",MAX(X$6:X62)+1),"")</f>
        <v/>
      </c>
      <c r="Y63" s="138" t="str">
        <f>IF($G63=Y$4&amp;"-"&amp;Y$5,IF(COUNTIF($G$6:$G63,"="&amp;$G63)&gt;1000,"",MAX(Y$6:Y62)+1),"")</f>
        <v/>
      </c>
      <c r="Z63" s="128" t="str">
        <f>IF($G63=Z$4&amp;"-"&amp;Z$5,IF(COUNTIF($G$6:$G63,"="&amp;$G63)&gt;1000,"",MAX(Z$6:Z62)+1),"")</f>
        <v/>
      </c>
      <c r="AA63" s="138" t="str">
        <f>IF($G63=AA$4&amp;"-"&amp;AA$5,IF(COUNTIF($G$6:$G63,"="&amp;$G63)&gt;1000,"",MAX(AA$6:AA62)+1),"")</f>
        <v/>
      </c>
      <c r="AB63" s="128" t="str">
        <f>IF($G63=AB$4&amp;"-"&amp;AB$5,IF(COUNTIF($G$6:$G63,"="&amp;$G63)&gt;1000,"",MAX(AB$6:AB62)+1),"")</f>
        <v/>
      </c>
      <c r="AC63" s="138" t="str">
        <f>IF($G63=AC$4&amp;"-"&amp;AC$5,IF(COUNTIF($G$6:$G63,"="&amp;$G63)&gt;1000,"",MAX(AC$6:AC62)+1),"")</f>
        <v/>
      </c>
      <c r="AD63" s="128" t="str">
        <f>IF($G63=AD$4&amp;"-"&amp;AD$5,IF(COUNTIF($G$6:$G63,"="&amp;$G63)&gt;1000,"",MAX(AD$6:AD62)+1),"")</f>
        <v/>
      </c>
      <c r="AE63" s="138" t="str">
        <f>IF($G63=AE$4&amp;"-"&amp;AE$5,IF(COUNTIF($G$6:$G63,"="&amp;$G63)&gt;1000,"",MAX(AE$6:AE62)+1),"")</f>
        <v/>
      </c>
      <c r="AF63" s="128" t="str">
        <f>IF($G63=AF$4&amp;"-"&amp;AF$5,IF(COUNTIF($G$6:$G63,"="&amp;$G63)&gt;1000,"",MAX(AF$6:AF62)+1),"")</f>
        <v/>
      </c>
      <c r="AG63" s="138" t="str">
        <f>IF($G63=AG$4&amp;"-"&amp;AG$5,IF(COUNTIF($G$6:$G63,"="&amp;$G63)&gt;1000,"",MAX(AG$6:AG62)+1),"")</f>
        <v/>
      </c>
      <c r="AH63" s="128">
        <f>IF($G63=AH$4&amp;"-"&amp;AH$5,IF(COUNTIF($G$6:$G63,"="&amp;$G63)&gt;1000,"",MAX(AH$6:AH62)+1),"")</f>
        <v>7</v>
      </c>
      <c r="AI63" s="138" t="str">
        <f>IF($G63=AI$4&amp;"-"&amp;AI$5,IF(COUNTIF($G$6:$G63,"="&amp;$G63)&gt;1000,"",MAX(AI$6:AI62)+1),"")</f>
        <v/>
      </c>
      <c r="AJ63" s="128" t="str">
        <f>IF($G63=AJ$4&amp;"-"&amp;AJ$5,IF(COUNTIF($G$6:$G63,"="&amp;$G63)&gt;1000,"",MAX(AJ$6:AJ62)+1),"")</f>
        <v/>
      </c>
      <c r="AK63" s="138" t="str">
        <f>IF($G63=AK$4&amp;"-"&amp;AK$5,IF(COUNTIF($G$6:$G63,"="&amp;$G63)&gt;1000,"",MAX(AK$6:AK62)+1),"")</f>
        <v/>
      </c>
      <c r="AL63" s="128" t="str">
        <f>IF($G63=AL$4&amp;"-"&amp;AL$5,IF(COUNTIF($G$6:$G63,"="&amp;$G63)&gt;1000,"",MAX(AL$6:AL62)+1),"")</f>
        <v/>
      </c>
      <c r="AM63" s="144" t="str">
        <f>IF($G63=AM$4&amp;"-"&amp;AM$5,IF(COUNTIF($G$6:$G63,"="&amp;$G63)&gt;1000,"",MAX(AM$6:AM62)+1),"")</f>
        <v/>
      </c>
    </row>
    <row r="64" spans="1:39">
      <c r="A64" s="24">
        <v>59</v>
      </c>
      <c r="B64" s="123" t="str">
        <f>VLOOKUP(A64,Times_2023!B61:C491,2,FALSE)</f>
        <v>0:19:19</v>
      </c>
      <c r="C64" s="1" t="str">
        <f t="shared" si="5"/>
        <v>Andy Briggs</v>
      </c>
      <c r="D64" s="2" t="str">
        <f t="shared" si="2"/>
        <v>RR</v>
      </c>
      <c r="E64" s="2" t="str">
        <f t="shared" si="3"/>
        <v>M</v>
      </c>
      <c r="F64" s="2">
        <f>COUNTIF(E$6:E64,E64)</f>
        <v>55</v>
      </c>
      <c r="G64" s="26" t="str">
        <f t="shared" si="4"/>
        <v>RR-M</v>
      </c>
      <c r="H64" s="29" t="str">
        <f>IF($G64=H$4&amp;"-"&amp;H$5,IF(COUNTIF($G$6:$G64,"="&amp;$G64)&gt;5,"",$F64),"")</f>
        <v/>
      </c>
      <c r="I64" s="32" t="str">
        <f>IF($G64=I$4&amp;"-"&amp;I$5,IF(COUNTIF($G$6:$G64,"="&amp;$G64)&gt;5,"",$F64),"")</f>
        <v/>
      </c>
      <c r="J64" s="31" t="str">
        <f>IF($G64=J$4&amp;"-"&amp;J$5,IF(COUNTIF($G$6:$G64,"="&amp;$G64)&gt;5,"",$F64),"")</f>
        <v/>
      </c>
      <c r="K64" s="32" t="str">
        <f>IF($G64=K$4&amp;"-"&amp;K$5,IF(COUNTIF($G$6:$G64,"="&amp;$G64)&gt;5,"",$F64),"")</f>
        <v/>
      </c>
      <c r="L64" s="31" t="str">
        <f>IF($G64=L$4&amp;"-"&amp;L$5,IF(COUNTIF($G$6:$G64,"="&amp;$G64)&gt;5,"",$F64),"")</f>
        <v/>
      </c>
      <c r="M64" s="32" t="str">
        <f>IF($G64=M$4&amp;"-"&amp;M$5,IF(COUNTIF($G$6:$G64,"="&amp;$G64)&gt;5,"",$F64),"")</f>
        <v/>
      </c>
      <c r="N64" s="31" t="str">
        <f>IF($G64=N$4&amp;"-"&amp;N$5,IF(COUNTIF($G$6:$G64,"="&amp;$G64)&gt;5,"",$F64),"")</f>
        <v/>
      </c>
      <c r="O64" s="32" t="str">
        <f>IF($G64=O$4&amp;"-"&amp;O$5,IF(COUNTIF($G$6:$G64,"="&amp;$G64)&gt;5,"",$F64),"")</f>
        <v/>
      </c>
      <c r="P64" s="31" t="str">
        <f>IF($G64=P$4&amp;"-"&amp;P$5,IF(COUNTIF($G$6:$G64,"="&amp;$G64)&gt;5,"",$F64),"")</f>
        <v/>
      </c>
      <c r="Q64" s="32" t="str">
        <f>IF($G64=Q$4&amp;"-"&amp;Q$5,IF(COUNTIF($G$6:$G64,"="&amp;$G64)&gt;5,"",$F64),"")</f>
        <v/>
      </c>
      <c r="R64" s="31" t="str">
        <f>IF($G64=R$4&amp;"-"&amp;R$5,IF(COUNTIF($G$6:$G64,"="&amp;$G64)&gt;5,"",$F64),"")</f>
        <v/>
      </c>
      <c r="S64" s="32" t="str">
        <f>IF($G64=S$4&amp;"-"&amp;S$5,IF(COUNTIF($G$6:$G64,"="&amp;$G64)&gt;5,"",$F64),"")</f>
        <v/>
      </c>
      <c r="T64" s="31">
        <f>IF($G64=T$4&amp;"-"&amp;T$5,IF(COUNTIF($G$6:$G64,"="&amp;$G64)&gt;5,"",$F64),"")</f>
        <v>55</v>
      </c>
      <c r="U64" s="32" t="str">
        <f>IF($G64=U$4&amp;"-"&amp;U$5,IF(COUNTIF($G$6:$G64,"="&amp;$G64)&gt;5,"",$F64),"")</f>
        <v/>
      </c>
      <c r="V64" s="31" t="str">
        <f>IF($G64=V$4&amp;"-"&amp;V$5,IF(COUNTIF($G$6:$G64,"="&amp;$G64)&gt;5,"",$F64),"")</f>
        <v/>
      </c>
      <c r="W64" s="30" t="str">
        <f>IF($G64=W$4&amp;"-"&amp;W$5,IF(COUNTIF($G$6:$G64,"="&amp;$G64)&gt;5,"",$F64),"")</f>
        <v/>
      </c>
      <c r="X64" s="128" t="str">
        <f>IF($G64=X$4&amp;"-"&amp;X$5,IF(COUNTIF($G$6:$G64,"="&amp;$G64)&gt;1000,"",MAX(X$6:X63)+1),"")</f>
        <v/>
      </c>
      <c r="Y64" s="138" t="str">
        <f>IF($G64=Y$4&amp;"-"&amp;Y$5,IF(COUNTIF($G$6:$G64,"="&amp;$G64)&gt;1000,"",MAX(Y$6:Y63)+1),"")</f>
        <v/>
      </c>
      <c r="Z64" s="128" t="str">
        <f>IF($G64=Z$4&amp;"-"&amp;Z$5,IF(COUNTIF($G$6:$G64,"="&amp;$G64)&gt;1000,"",MAX(Z$6:Z63)+1),"")</f>
        <v/>
      </c>
      <c r="AA64" s="138" t="str">
        <f>IF($G64=AA$4&amp;"-"&amp;AA$5,IF(COUNTIF($G$6:$G64,"="&amp;$G64)&gt;1000,"",MAX(AA$6:AA63)+1),"")</f>
        <v/>
      </c>
      <c r="AB64" s="128" t="str">
        <f>IF($G64=AB$4&amp;"-"&amp;AB$5,IF(COUNTIF($G$6:$G64,"="&amp;$G64)&gt;1000,"",MAX(AB$6:AB63)+1),"")</f>
        <v/>
      </c>
      <c r="AC64" s="138" t="str">
        <f>IF($G64=AC$4&amp;"-"&amp;AC$5,IF(COUNTIF($G$6:$G64,"="&amp;$G64)&gt;1000,"",MAX(AC$6:AC63)+1),"")</f>
        <v/>
      </c>
      <c r="AD64" s="128" t="str">
        <f>IF($G64=AD$4&amp;"-"&amp;AD$5,IF(COUNTIF($G$6:$G64,"="&amp;$G64)&gt;1000,"",MAX(AD$6:AD63)+1),"")</f>
        <v/>
      </c>
      <c r="AE64" s="138" t="str">
        <f>IF($G64=AE$4&amp;"-"&amp;AE$5,IF(COUNTIF($G$6:$G64,"="&amp;$G64)&gt;1000,"",MAX(AE$6:AE63)+1),"")</f>
        <v/>
      </c>
      <c r="AF64" s="128" t="str">
        <f>IF($G64=AF$4&amp;"-"&amp;AF$5,IF(COUNTIF($G$6:$G64,"="&amp;$G64)&gt;1000,"",MAX(AF$6:AF63)+1),"")</f>
        <v/>
      </c>
      <c r="AG64" s="138" t="str">
        <f>IF($G64=AG$4&amp;"-"&amp;AG$5,IF(COUNTIF($G$6:$G64,"="&amp;$G64)&gt;1000,"",MAX(AG$6:AG63)+1),"")</f>
        <v/>
      </c>
      <c r="AH64" s="128" t="str">
        <f>IF($G64=AH$4&amp;"-"&amp;AH$5,IF(COUNTIF($G$6:$G64,"="&amp;$G64)&gt;1000,"",MAX(AH$6:AH63)+1),"")</f>
        <v/>
      </c>
      <c r="AI64" s="138" t="str">
        <f>IF($G64=AI$4&amp;"-"&amp;AI$5,IF(COUNTIF($G$6:$G64,"="&amp;$G64)&gt;1000,"",MAX(AI$6:AI63)+1),"")</f>
        <v/>
      </c>
      <c r="AJ64" s="128">
        <f>IF($G64=AJ$4&amp;"-"&amp;AJ$5,IF(COUNTIF($G$6:$G64,"="&amp;$G64)&gt;1000,"",MAX(AJ$6:AJ63)+1),"")</f>
        <v>4</v>
      </c>
      <c r="AK64" s="138" t="str">
        <f>IF($G64=AK$4&amp;"-"&amp;AK$5,IF(COUNTIF($G$6:$G64,"="&amp;$G64)&gt;1000,"",MAX(AK$6:AK63)+1),"")</f>
        <v/>
      </c>
      <c r="AL64" s="128" t="str">
        <f>IF($G64=AL$4&amp;"-"&amp;AL$5,IF(COUNTIF($G$6:$G64,"="&amp;$G64)&gt;1000,"",MAX(AL$6:AL63)+1),"")</f>
        <v/>
      </c>
      <c r="AM64" s="144" t="str">
        <f>IF($G64=AM$4&amp;"-"&amp;AM$5,IF(COUNTIF($G$6:$G64,"="&amp;$G64)&gt;1000,"",MAX(AM$6:AM63)+1),"")</f>
        <v/>
      </c>
    </row>
    <row r="65" spans="1:39">
      <c r="A65" s="23">
        <v>60</v>
      </c>
      <c r="B65" s="123" t="str">
        <f>VLOOKUP(A65,Times_2023!B62:C492,2,FALSE)</f>
        <v>0:19:22</v>
      </c>
      <c r="C65" s="1" t="str">
        <f t="shared" si="5"/>
        <v>Chris Sewell</v>
      </c>
      <c r="D65" s="2" t="str">
        <f t="shared" si="2"/>
        <v>HI</v>
      </c>
      <c r="E65" s="2" t="str">
        <f t="shared" si="3"/>
        <v>M</v>
      </c>
      <c r="F65" s="2">
        <f>COUNTIF(E$6:E65,E65)</f>
        <v>56</v>
      </c>
      <c r="G65" s="26" t="str">
        <f t="shared" si="4"/>
        <v>HI-M</v>
      </c>
      <c r="H65" s="29" t="str">
        <f>IF($G65=H$4&amp;"-"&amp;H$5,IF(COUNTIF($G$6:$G65,"="&amp;$G65)&gt;5,"",$F65),"")</f>
        <v/>
      </c>
      <c r="I65" s="32" t="str">
        <f>IF($G65=I$4&amp;"-"&amp;I$5,IF(COUNTIF($G$6:$G65,"="&amp;$G65)&gt;5,"",$F65),"")</f>
        <v/>
      </c>
      <c r="J65" s="31" t="str">
        <f>IF($G65=J$4&amp;"-"&amp;J$5,IF(COUNTIF($G$6:$G65,"="&amp;$G65)&gt;5,"",$F65),"")</f>
        <v/>
      </c>
      <c r="K65" s="32" t="str">
        <f>IF($G65=K$4&amp;"-"&amp;K$5,IF(COUNTIF($G$6:$G65,"="&amp;$G65)&gt;5,"",$F65),"")</f>
        <v/>
      </c>
      <c r="L65" s="31" t="str">
        <f>IF($G65=L$4&amp;"-"&amp;L$5,IF(COUNTIF($G$6:$G65,"="&amp;$G65)&gt;5,"",$F65),"")</f>
        <v/>
      </c>
      <c r="M65" s="32" t="str">
        <f>IF($G65=M$4&amp;"-"&amp;M$5,IF(COUNTIF($G$6:$G65,"="&amp;$G65)&gt;5,"",$F65),"")</f>
        <v/>
      </c>
      <c r="N65" s="31" t="str">
        <f>IF($G65=N$4&amp;"-"&amp;N$5,IF(COUNTIF($G$6:$G65,"="&amp;$G65)&gt;5,"",$F65),"")</f>
        <v/>
      </c>
      <c r="O65" s="32" t="str">
        <f>IF($G65=O$4&amp;"-"&amp;O$5,IF(COUNTIF($G$6:$G65,"="&amp;$G65)&gt;5,"",$F65),"")</f>
        <v/>
      </c>
      <c r="P65" s="31" t="str">
        <f>IF($G65=P$4&amp;"-"&amp;P$5,IF(COUNTIF($G$6:$G65,"="&amp;$G65)&gt;5,"",$F65),"")</f>
        <v/>
      </c>
      <c r="Q65" s="32" t="str">
        <f>IF($G65=Q$4&amp;"-"&amp;Q$5,IF(COUNTIF($G$6:$G65,"="&amp;$G65)&gt;5,"",$F65),"")</f>
        <v/>
      </c>
      <c r="R65" s="31" t="str">
        <f>IF($G65=R$4&amp;"-"&amp;R$5,IF(COUNTIF($G$6:$G65,"="&amp;$G65)&gt;5,"",$F65),"")</f>
        <v/>
      </c>
      <c r="S65" s="32" t="str">
        <f>IF($G65=S$4&amp;"-"&amp;S$5,IF(COUNTIF($G$6:$G65,"="&amp;$G65)&gt;5,"",$F65),"")</f>
        <v/>
      </c>
      <c r="T65" s="31" t="str">
        <f>IF($G65=T$4&amp;"-"&amp;T$5,IF(COUNTIF($G$6:$G65,"="&amp;$G65)&gt;5,"",$F65),"")</f>
        <v/>
      </c>
      <c r="U65" s="32" t="str">
        <f>IF($G65=U$4&amp;"-"&amp;U$5,IF(COUNTIF($G$6:$G65,"="&amp;$G65)&gt;5,"",$F65),"")</f>
        <v/>
      </c>
      <c r="V65" s="31" t="str">
        <f>IF($G65=V$4&amp;"-"&amp;V$5,IF(COUNTIF($G$6:$G65,"="&amp;$G65)&gt;5,"",$F65),"")</f>
        <v/>
      </c>
      <c r="W65" s="30" t="str">
        <f>IF($G65=W$4&amp;"-"&amp;W$5,IF(COUNTIF($G$6:$G65,"="&amp;$G65)&gt;5,"",$F65),"")</f>
        <v/>
      </c>
      <c r="X65" s="128" t="str">
        <f>IF($G65=X$4&amp;"-"&amp;X$5,IF(COUNTIF($G$6:$G65,"="&amp;$G65)&gt;1000,"",MAX(X$6:X64)+1),"")</f>
        <v/>
      </c>
      <c r="Y65" s="138" t="str">
        <f>IF($G65=Y$4&amp;"-"&amp;Y$5,IF(COUNTIF($G$6:$G65,"="&amp;$G65)&gt;1000,"",MAX(Y$6:Y64)+1),"")</f>
        <v/>
      </c>
      <c r="Z65" s="128" t="str">
        <f>IF($G65=Z$4&amp;"-"&amp;Z$5,IF(COUNTIF($G$6:$G65,"="&amp;$G65)&gt;1000,"",MAX(Z$6:Z64)+1),"")</f>
        <v/>
      </c>
      <c r="AA65" s="138" t="str">
        <f>IF($G65=AA$4&amp;"-"&amp;AA$5,IF(COUNTIF($G$6:$G65,"="&amp;$G65)&gt;1000,"",MAX(AA$6:AA64)+1),"")</f>
        <v/>
      </c>
      <c r="AB65" s="128" t="str">
        <f>IF($G65=AB$4&amp;"-"&amp;AB$5,IF(COUNTIF($G$6:$G65,"="&amp;$G65)&gt;1000,"",MAX(AB$6:AB64)+1),"")</f>
        <v/>
      </c>
      <c r="AC65" s="138" t="str">
        <f>IF($G65=AC$4&amp;"-"&amp;AC$5,IF(COUNTIF($G$6:$G65,"="&amp;$G65)&gt;1000,"",MAX(AC$6:AC64)+1),"")</f>
        <v/>
      </c>
      <c r="AD65" s="128">
        <f>IF($G65=AD$4&amp;"-"&amp;AD$5,IF(COUNTIF($G$6:$G65,"="&amp;$G65)&gt;1000,"",MAX(AD$6:AD64)+1),"")</f>
        <v>12</v>
      </c>
      <c r="AE65" s="138" t="str">
        <f>IF($G65=AE$4&amp;"-"&amp;AE$5,IF(COUNTIF($G$6:$G65,"="&amp;$G65)&gt;1000,"",MAX(AE$6:AE64)+1),"")</f>
        <v/>
      </c>
      <c r="AF65" s="128" t="str">
        <f>IF($G65=AF$4&amp;"-"&amp;AF$5,IF(COUNTIF($G$6:$G65,"="&amp;$G65)&gt;1000,"",MAX(AF$6:AF64)+1),"")</f>
        <v/>
      </c>
      <c r="AG65" s="138" t="str">
        <f>IF($G65=AG$4&amp;"-"&amp;AG$5,IF(COUNTIF($G$6:$G65,"="&amp;$G65)&gt;1000,"",MAX(AG$6:AG64)+1),"")</f>
        <v/>
      </c>
      <c r="AH65" s="128" t="str">
        <f>IF($G65=AH$4&amp;"-"&amp;AH$5,IF(COUNTIF($G$6:$G65,"="&amp;$G65)&gt;1000,"",MAX(AH$6:AH64)+1),"")</f>
        <v/>
      </c>
      <c r="AI65" s="138" t="str">
        <f>IF($G65=AI$4&amp;"-"&amp;AI$5,IF(COUNTIF($G$6:$G65,"="&amp;$G65)&gt;1000,"",MAX(AI$6:AI64)+1),"")</f>
        <v/>
      </c>
      <c r="AJ65" s="128" t="str">
        <f>IF($G65=AJ$4&amp;"-"&amp;AJ$5,IF(COUNTIF($G$6:$G65,"="&amp;$G65)&gt;1000,"",MAX(AJ$6:AJ64)+1),"")</f>
        <v/>
      </c>
      <c r="AK65" s="138" t="str">
        <f>IF($G65=AK$4&amp;"-"&amp;AK$5,IF(COUNTIF($G$6:$G65,"="&amp;$G65)&gt;1000,"",MAX(AK$6:AK64)+1),"")</f>
        <v/>
      </c>
      <c r="AL65" s="128" t="str">
        <f>IF($G65=AL$4&amp;"-"&amp;AL$5,IF(COUNTIF($G$6:$G65,"="&amp;$G65)&gt;1000,"",MAX(AL$6:AL64)+1),"")</f>
        <v/>
      </c>
      <c r="AM65" s="144" t="str">
        <f>IF($G65=AM$4&amp;"-"&amp;AM$5,IF(COUNTIF($G$6:$G65,"="&amp;$G65)&gt;1000,"",MAX(AM$6:AM64)+1),"")</f>
        <v/>
      </c>
    </row>
    <row r="66" spans="1:39">
      <c r="A66" s="24">
        <v>61</v>
      </c>
      <c r="B66" s="123" t="str">
        <f>VLOOKUP(A66,Times_2023!B63:C493,2,FALSE)</f>
        <v>0:19:24</v>
      </c>
      <c r="C66" s="1" t="str">
        <f t="shared" si="5"/>
        <v>Ed Mezzetti</v>
      </c>
      <c r="D66" s="2" t="str">
        <f t="shared" si="2"/>
        <v>CAC</v>
      </c>
      <c r="E66" s="2" t="str">
        <f t="shared" si="3"/>
        <v>M</v>
      </c>
      <c r="F66" s="2">
        <f>COUNTIF(E$6:E66,E66)</f>
        <v>57</v>
      </c>
      <c r="G66" s="26" t="str">
        <f t="shared" si="4"/>
        <v>CAC-M</v>
      </c>
      <c r="H66" s="29" t="str">
        <f>IF($G66=H$4&amp;"-"&amp;H$5,IF(COUNTIF($G$6:$G66,"="&amp;$G66)&gt;5,"",$F66),"")</f>
        <v/>
      </c>
      <c r="I66" s="32" t="str">
        <f>IF($G66=I$4&amp;"-"&amp;I$5,IF(COUNTIF($G$6:$G66,"="&amp;$G66)&gt;5,"",$F66),"")</f>
        <v/>
      </c>
      <c r="J66" s="31" t="str">
        <f>IF($G66=J$4&amp;"-"&amp;J$5,IF(COUNTIF($G$6:$G66,"="&amp;$G66)&gt;5,"",$F66),"")</f>
        <v/>
      </c>
      <c r="K66" s="32" t="str">
        <f>IF($G66=K$4&amp;"-"&amp;K$5,IF(COUNTIF($G$6:$G66,"="&amp;$G66)&gt;5,"",$F66),"")</f>
        <v/>
      </c>
      <c r="L66" s="31" t="str">
        <f>IF($G66=L$4&amp;"-"&amp;L$5,IF(COUNTIF($G$6:$G66,"="&amp;$G66)&gt;5,"",$F66),"")</f>
        <v/>
      </c>
      <c r="M66" s="32" t="str">
        <f>IF($G66=M$4&amp;"-"&amp;M$5,IF(COUNTIF($G$6:$G66,"="&amp;$G66)&gt;5,"",$F66),"")</f>
        <v/>
      </c>
      <c r="N66" s="31" t="str">
        <f>IF($G66=N$4&amp;"-"&amp;N$5,IF(COUNTIF($G$6:$G66,"="&amp;$G66)&gt;5,"",$F66),"")</f>
        <v/>
      </c>
      <c r="O66" s="32" t="str">
        <f>IF($G66=O$4&amp;"-"&amp;O$5,IF(COUNTIF($G$6:$G66,"="&amp;$G66)&gt;5,"",$F66),"")</f>
        <v/>
      </c>
      <c r="P66" s="31" t="str">
        <f>IF($G66=P$4&amp;"-"&amp;P$5,IF(COUNTIF($G$6:$G66,"="&amp;$G66)&gt;5,"",$F66),"")</f>
        <v/>
      </c>
      <c r="Q66" s="32" t="str">
        <f>IF($G66=Q$4&amp;"-"&amp;Q$5,IF(COUNTIF($G$6:$G66,"="&amp;$G66)&gt;5,"",$F66),"")</f>
        <v/>
      </c>
      <c r="R66" s="31" t="str">
        <f>IF($G66=R$4&amp;"-"&amp;R$5,IF(COUNTIF($G$6:$G66,"="&amp;$G66)&gt;5,"",$F66),"")</f>
        <v/>
      </c>
      <c r="S66" s="32" t="str">
        <f>IF($G66=S$4&amp;"-"&amp;S$5,IF(COUNTIF($G$6:$G66,"="&amp;$G66)&gt;5,"",$F66),"")</f>
        <v/>
      </c>
      <c r="T66" s="31" t="str">
        <f>IF($G66=T$4&amp;"-"&amp;T$5,IF(COUNTIF($G$6:$G66,"="&amp;$G66)&gt;5,"",$F66),"")</f>
        <v/>
      </c>
      <c r="U66" s="32" t="str">
        <f>IF($G66=U$4&amp;"-"&amp;U$5,IF(COUNTIF($G$6:$G66,"="&amp;$G66)&gt;5,"",$F66),"")</f>
        <v/>
      </c>
      <c r="V66" s="31" t="str">
        <f>IF($G66=V$4&amp;"-"&amp;V$5,IF(COUNTIF($G$6:$G66,"="&amp;$G66)&gt;5,"",$F66),"")</f>
        <v/>
      </c>
      <c r="W66" s="30" t="str">
        <f>IF($G66=W$4&amp;"-"&amp;W$5,IF(COUNTIF($G$6:$G66,"="&amp;$G66)&gt;5,"",$F66),"")</f>
        <v/>
      </c>
      <c r="X66" s="128">
        <f>IF($G66=X$4&amp;"-"&amp;X$5,IF(COUNTIF($G$6:$G66,"="&amp;$G66)&gt;1000,"",MAX(X$6:X65)+1),"")</f>
        <v>16</v>
      </c>
      <c r="Y66" s="138" t="str">
        <f>IF($G66=Y$4&amp;"-"&amp;Y$5,IF(COUNTIF($G$6:$G66,"="&amp;$G66)&gt;1000,"",MAX(Y$6:Y65)+1),"")</f>
        <v/>
      </c>
      <c r="Z66" s="128" t="str">
        <f>IF($G66=Z$4&amp;"-"&amp;Z$5,IF(COUNTIF($G$6:$G66,"="&amp;$G66)&gt;1000,"",MAX(Z$6:Z65)+1),"")</f>
        <v/>
      </c>
      <c r="AA66" s="138" t="str">
        <f>IF($G66=AA$4&amp;"-"&amp;AA$5,IF(COUNTIF($G$6:$G66,"="&amp;$G66)&gt;1000,"",MAX(AA$6:AA65)+1),"")</f>
        <v/>
      </c>
      <c r="AB66" s="128" t="str">
        <f>IF($G66=AB$4&amp;"-"&amp;AB$5,IF(COUNTIF($G$6:$G66,"="&amp;$G66)&gt;1000,"",MAX(AB$6:AB65)+1),"")</f>
        <v/>
      </c>
      <c r="AC66" s="138" t="str">
        <f>IF($G66=AC$4&amp;"-"&amp;AC$5,IF(COUNTIF($G$6:$G66,"="&amp;$G66)&gt;1000,"",MAX(AC$6:AC65)+1),"")</f>
        <v/>
      </c>
      <c r="AD66" s="128" t="str">
        <f>IF($G66=AD$4&amp;"-"&amp;AD$5,IF(COUNTIF($G$6:$G66,"="&amp;$G66)&gt;1000,"",MAX(AD$6:AD65)+1),"")</f>
        <v/>
      </c>
      <c r="AE66" s="138" t="str">
        <f>IF($G66=AE$4&amp;"-"&amp;AE$5,IF(COUNTIF($G$6:$G66,"="&amp;$G66)&gt;1000,"",MAX(AE$6:AE65)+1),"")</f>
        <v/>
      </c>
      <c r="AF66" s="128" t="str">
        <f>IF($G66=AF$4&amp;"-"&amp;AF$5,IF(COUNTIF($G$6:$G66,"="&amp;$G66)&gt;1000,"",MAX(AF$6:AF65)+1),"")</f>
        <v/>
      </c>
      <c r="AG66" s="138" t="str">
        <f>IF($G66=AG$4&amp;"-"&amp;AG$5,IF(COUNTIF($G$6:$G66,"="&amp;$G66)&gt;1000,"",MAX(AG$6:AG65)+1),"")</f>
        <v/>
      </c>
      <c r="AH66" s="128" t="str">
        <f>IF($G66=AH$4&amp;"-"&amp;AH$5,IF(COUNTIF($G$6:$G66,"="&amp;$G66)&gt;1000,"",MAX(AH$6:AH65)+1),"")</f>
        <v/>
      </c>
      <c r="AI66" s="138" t="str">
        <f>IF($G66=AI$4&amp;"-"&amp;AI$5,IF(COUNTIF($G$6:$G66,"="&amp;$G66)&gt;1000,"",MAX(AI$6:AI65)+1),"")</f>
        <v/>
      </c>
      <c r="AJ66" s="128" t="str">
        <f>IF($G66=AJ$4&amp;"-"&amp;AJ$5,IF(COUNTIF($G$6:$G66,"="&amp;$G66)&gt;1000,"",MAX(AJ$6:AJ65)+1),"")</f>
        <v/>
      </c>
      <c r="AK66" s="138" t="str">
        <f>IF($G66=AK$4&amp;"-"&amp;AK$5,IF(COUNTIF($G$6:$G66,"="&amp;$G66)&gt;1000,"",MAX(AK$6:AK65)+1),"")</f>
        <v/>
      </c>
      <c r="AL66" s="128" t="str">
        <f>IF($G66=AL$4&amp;"-"&amp;AL$5,IF(COUNTIF($G$6:$G66,"="&amp;$G66)&gt;1000,"",MAX(AL$6:AL65)+1),"")</f>
        <v/>
      </c>
      <c r="AM66" s="144" t="str">
        <f>IF($G66=AM$4&amp;"-"&amp;AM$5,IF(COUNTIF($G$6:$G66,"="&amp;$G66)&gt;1000,"",MAX(AM$6:AM65)+1),"")</f>
        <v/>
      </c>
    </row>
    <row r="67" spans="1:39">
      <c r="A67" s="23">
        <v>62</v>
      </c>
      <c r="B67" s="123" t="str">
        <f>VLOOKUP(A67,Times_2023!B64:C494,2,FALSE)</f>
        <v>0:19:24</v>
      </c>
      <c r="C67" s="1" t="str">
        <f t="shared" si="5"/>
        <v>Chris Holton</v>
      </c>
      <c r="D67" s="2" t="str">
        <f t="shared" si="2"/>
        <v>RR</v>
      </c>
      <c r="E67" s="2" t="str">
        <f t="shared" si="3"/>
        <v>M</v>
      </c>
      <c r="F67" s="2">
        <f>COUNTIF(E$6:E67,E67)</f>
        <v>58</v>
      </c>
      <c r="G67" s="26" t="str">
        <f t="shared" si="4"/>
        <v>RR-M</v>
      </c>
      <c r="H67" s="29" t="str">
        <f>IF($G67=H$4&amp;"-"&amp;H$5,IF(COUNTIF($G$6:$G67,"="&amp;$G67)&gt;5,"",$F67),"")</f>
        <v/>
      </c>
      <c r="I67" s="32" t="str">
        <f>IF($G67=I$4&amp;"-"&amp;I$5,IF(COUNTIF($G$6:$G67,"="&amp;$G67)&gt;5,"",$F67),"")</f>
        <v/>
      </c>
      <c r="J67" s="31" t="str">
        <f>IF($G67=J$4&amp;"-"&amp;J$5,IF(COUNTIF($G$6:$G67,"="&amp;$G67)&gt;5,"",$F67),"")</f>
        <v/>
      </c>
      <c r="K67" s="32" t="str">
        <f>IF($G67=K$4&amp;"-"&amp;K$5,IF(COUNTIF($G$6:$G67,"="&amp;$G67)&gt;5,"",$F67),"")</f>
        <v/>
      </c>
      <c r="L67" s="31" t="str">
        <f>IF($G67=L$4&amp;"-"&amp;L$5,IF(COUNTIF($G$6:$G67,"="&amp;$G67)&gt;5,"",$F67),"")</f>
        <v/>
      </c>
      <c r="M67" s="32" t="str">
        <f>IF($G67=M$4&amp;"-"&amp;M$5,IF(COUNTIF($G$6:$G67,"="&amp;$G67)&gt;5,"",$F67),"")</f>
        <v/>
      </c>
      <c r="N67" s="31" t="str">
        <f>IF($G67=N$4&amp;"-"&amp;N$5,IF(COUNTIF($G$6:$G67,"="&amp;$G67)&gt;5,"",$F67),"")</f>
        <v/>
      </c>
      <c r="O67" s="32" t="str">
        <f>IF($G67=O$4&amp;"-"&amp;O$5,IF(COUNTIF($G$6:$G67,"="&amp;$G67)&gt;5,"",$F67),"")</f>
        <v/>
      </c>
      <c r="P67" s="31" t="str">
        <f>IF($G67=P$4&amp;"-"&amp;P$5,IF(COUNTIF($G$6:$G67,"="&amp;$G67)&gt;5,"",$F67),"")</f>
        <v/>
      </c>
      <c r="Q67" s="32" t="str">
        <f>IF($G67=Q$4&amp;"-"&amp;Q$5,IF(COUNTIF($G$6:$G67,"="&amp;$G67)&gt;5,"",$F67),"")</f>
        <v/>
      </c>
      <c r="R67" s="31" t="str">
        <f>IF($G67=R$4&amp;"-"&amp;R$5,IF(COUNTIF($G$6:$G67,"="&amp;$G67)&gt;5,"",$F67),"")</f>
        <v/>
      </c>
      <c r="S67" s="32" t="str">
        <f>IF($G67=S$4&amp;"-"&amp;S$5,IF(COUNTIF($G$6:$G67,"="&amp;$G67)&gt;5,"",$F67),"")</f>
        <v/>
      </c>
      <c r="T67" s="31">
        <f>IF($G67=T$4&amp;"-"&amp;T$5,IF(COUNTIF($G$6:$G67,"="&amp;$G67)&gt;5,"",$F67),"")</f>
        <v>58</v>
      </c>
      <c r="U67" s="32" t="str">
        <f>IF($G67=U$4&amp;"-"&amp;U$5,IF(COUNTIF($G$6:$G67,"="&amp;$G67)&gt;5,"",$F67),"")</f>
        <v/>
      </c>
      <c r="V67" s="31" t="str">
        <f>IF($G67=V$4&amp;"-"&amp;V$5,IF(COUNTIF($G$6:$G67,"="&amp;$G67)&gt;5,"",$F67),"")</f>
        <v/>
      </c>
      <c r="W67" s="30" t="str">
        <f>IF($G67=W$4&amp;"-"&amp;W$5,IF(COUNTIF($G$6:$G67,"="&amp;$G67)&gt;5,"",$F67),"")</f>
        <v/>
      </c>
      <c r="X67" s="128" t="str">
        <f>IF($G67=X$4&amp;"-"&amp;X$5,IF(COUNTIF($G$6:$G67,"="&amp;$G67)&gt;1000,"",MAX(X$6:X66)+1),"")</f>
        <v/>
      </c>
      <c r="Y67" s="138" t="str">
        <f>IF($G67=Y$4&amp;"-"&amp;Y$5,IF(COUNTIF($G$6:$G67,"="&amp;$G67)&gt;1000,"",MAX(Y$6:Y66)+1),"")</f>
        <v/>
      </c>
      <c r="Z67" s="128" t="str">
        <f>IF($G67=Z$4&amp;"-"&amp;Z$5,IF(COUNTIF($G$6:$G67,"="&amp;$G67)&gt;1000,"",MAX(Z$6:Z66)+1),"")</f>
        <v/>
      </c>
      <c r="AA67" s="138" t="str">
        <f>IF($G67=AA$4&amp;"-"&amp;AA$5,IF(COUNTIF($G$6:$G67,"="&amp;$G67)&gt;1000,"",MAX(AA$6:AA66)+1),"")</f>
        <v/>
      </c>
      <c r="AB67" s="128" t="str">
        <f>IF($G67=AB$4&amp;"-"&amp;AB$5,IF(COUNTIF($G$6:$G67,"="&amp;$G67)&gt;1000,"",MAX(AB$6:AB66)+1),"")</f>
        <v/>
      </c>
      <c r="AC67" s="138" t="str">
        <f>IF($G67=AC$4&amp;"-"&amp;AC$5,IF(COUNTIF($G$6:$G67,"="&amp;$G67)&gt;1000,"",MAX(AC$6:AC66)+1),"")</f>
        <v/>
      </c>
      <c r="AD67" s="128" t="str">
        <f>IF($G67=AD$4&amp;"-"&amp;AD$5,IF(COUNTIF($G$6:$G67,"="&amp;$G67)&gt;1000,"",MAX(AD$6:AD66)+1),"")</f>
        <v/>
      </c>
      <c r="AE67" s="138" t="str">
        <f>IF($G67=AE$4&amp;"-"&amp;AE$5,IF(COUNTIF($G$6:$G67,"="&amp;$G67)&gt;1000,"",MAX(AE$6:AE66)+1),"")</f>
        <v/>
      </c>
      <c r="AF67" s="128" t="str">
        <f>IF($G67=AF$4&amp;"-"&amp;AF$5,IF(COUNTIF($G$6:$G67,"="&amp;$G67)&gt;1000,"",MAX(AF$6:AF66)+1),"")</f>
        <v/>
      </c>
      <c r="AG67" s="138" t="str">
        <f>IF($G67=AG$4&amp;"-"&amp;AG$5,IF(COUNTIF($G$6:$G67,"="&amp;$G67)&gt;1000,"",MAX(AG$6:AG66)+1),"")</f>
        <v/>
      </c>
      <c r="AH67" s="128" t="str">
        <f>IF($G67=AH$4&amp;"-"&amp;AH$5,IF(COUNTIF($G$6:$G67,"="&amp;$G67)&gt;1000,"",MAX(AH$6:AH66)+1),"")</f>
        <v/>
      </c>
      <c r="AI67" s="138" t="str">
        <f>IF($G67=AI$4&amp;"-"&amp;AI$5,IF(COUNTIF($G$6:$G67,"="&amp;$G67)&gt;1000,"",MAX(AI$6:AI66)+1),"")</f>
        <v/>
      </c>
      <c r="AJ67" s="128">
        <f>IF($G67=AJ$4&amp;"-"&amp;AJ$5,IF(COUNTIF($G$6:$G67,"="&amp;$G67)&gt;1000,"",MAX(AJ$6:AJ66)+1),"")</f>
        <v>5</v>
      </c>
      <c r="AK67" s="138" t="str">
        <f>IF($G67=AK$4&amp;"-"&amp;AK$5,IF(COUNTIF($G$6:$G67,"="&amp;$G67)&gt;1000,"",MAX(AK$6:AK66)+1),"")</f>
        <v/>
      </c>
      <c r="AL67" s="128" t="str">
        <f>IF($G67=AL$4&amp;"-"&amp;AL$5,IF(COUNTIF($G$6:$G67,"="&amp;$G67)&gt;1000,"",MAX(AL$6:AL66)+1),"")</f>
        <v/>
      </c>
      <c r="AM67" s="144" t="str">
        <f>IF($G67=AM$4&amp;"-"&amp;AM$5,IF(COUNTIF($G$6:$G67,"="&amp;$G67)&gt;1000,"",MAX(AM$6:AM66)+1),"")</f>
        <v/>
      </c>
    </row>
    <row r="68" spans="1:39">
      <c r="A68" s="24">
        <v>63</v>
      </c>
      <c r="B68" s="123" t="str">
        <f>VLOOKUP(A68,Times_2023!B65:C495,2,FALSE)</f>
        <v>0:19:25</v>
      </c>
      <c r="C68" s="1" t="str">
        <f t="shared" si="5"/>
        <v>Ben Phillips</v>
      </c>
      <c r="D68" s="2" t="str">
        <f t="shared" si="2"/>
        <v>HRC</v>
      </c>
      <c r="E68" s="2" t="str">
        <f t="shared" si="3"/>
        <v>M</v>
      </c>
      <c r="F68" s="2">
        <f>COUNTIF(E$6:E68,E68)</f>
        <v>59</v>
      </c>
      <c r="G68" s="26" t="str">
        <f t="shared" si="4"/>
        <v>HRC-M</v>
      </c>
      <c r="H68" s="29" t="str">
        <f>IF($G68=H$4&amp;"-"&amp;H$5,IF(COUNTIF($G$6:$G68,"="&amp;$G68)&gt;5,"",$F68),"")</f>
        <v/>
      </c>
      <c r="I68" s="32" t="str">
        <f>IF($G68=I$4&amp;"-"&amp;I$5,IF(COUNTIF($G$6:$G68,"="&amp;$G68)&gt;5,"",$F68),"")</f>
        <v/>
      </c>
      <c r="J68" s="31" t="str">
        <f>IF($G68=J$4&amp;"-"&amp;J$5,IF(COUNTIF($G$6:$G68,"="&amp;$G68)&gt;5,"",$F68),"")</f>
        <v/>
      </c>
      <c r="K68" s="32" t="str">
        <f>IF($G68=K$4&amp;"-"&amp;K$5,IF(COUNTIF($G$6:$G68,"="&amp;$G68)&gt;5,"",$F68),"")</f>
        <v/>
      </c>
      <c r="L68" s="31" t="str">
        <f>IF($G68=L$4&amp;"-"&amp;L$5,IF(COUNTIF($G$6:$G68,"="&amp;$G68)&gt;5,"",$F68),"")</f>
        <v/>
      </c>
      <c r="M68" s="32" t="str">
        <f>IF($G68=M$4&amp;"-"&amp;M$5,IF(COUNTIF($G$6:$G68,"="&amp;$G68)&gt;5,"",$F68),"")</f>
        <v/>
      </c>
      <c r="N68" s="31" t="str">
        <f>IF($G68=N$4&amp;"-"&amp;N$5,IF(COUNTIF($G$6:$G68,"="&amp;$G68)&gt;5,"",$F68),"")</f>
        <v/>
      </c>
      <c r="O68" s="32" t="str">
        <f>IF($G68=O$4&amp;"-"&amp;O$5,IF(COUNTIF($G$6:$G68,"="&amp;$G68)&gt;5,"",$F68),"")</f>
        <v/>
      </c>
      <c r="P68" s="31">
        <f>IF($G68=P$4&amp;"-"&amp;P$5,IF(COUNTIF($G$6:$G68,"="&amp;$G68)&gt;5,"",$F68),"")</f>
        <v>59</v>
      </c>
      <c r="Q68" s="32" t="str">
        <f>IF($G68=Q$4&amp;"-"&amp;Q$5,IF(COUNTIF($G$6:$G68,"="&amp;$G68)&gt;5,"",$F68),"")</f>
        <v/>
      </c>
      <c r="R68" s="31" t="str">
        <f>IF($G68=R$4&amp;"-"&amp;R$5,IF(COUNTIF($G$6:$G68,"="&amp;$G68)&gt;5,"",$F68),"")</f>
        <v/>
      </c>
      <c r="S68" s="32" t="str">
        <f>IF($G68=S$4&amp;"-"&amp;S$5,IF(COUNTIF($G$6:$G68,"="&amp;$G68)&gt;5,"",$F68),"")</f>
        <v/>
      </c>
      <c r="T68" s="31" t="str">
        <f>IF($G68=T$4&amp;"-"&amp;T$5,IF(COUNTIF($G$6:$G68,"="&amp;$G68)&gt;5,"",$F68),"")</f>
        <v/>
      </c>
      <c r="U68" s="32" t="str">
        <f>IF($G68=U$4&amp;"-"&amp;U$5,IF(COUNTIF($G$6:$G68,"="&amp;$G68)&gt;5,"",$F68),"")</f>
        <v/>
      </c>
      <c r="V68" s="31" t="str">
        <f>IF($G68=V$4&amp;"-"&amp;V$5,IF(COUNTIF($G$6:$G68,"="&amp;$G68)&gt;5,"",$F68),"")</f>
        <v/>
      </c>
      <c r="W68" s="30" t="str">
        <f>IF($G68=W$4&amp;"-"&amp;W$5,IF(COUNTIF($G$6:$G68,"="&amp;$G68)&gt;5,"",$F68),"")</f>
        <v/>
      </c>
      <c r="X68" s="128" t="str">
        <f>IF($G68=X$4&amp;"-"&amp;X$5,IF(COUNTIF($G$6:$G68,"="&amp;$G68)&gt;1000,"",MAX(X$6:X67)+1),"")</f>
        <v/>
      </c>
      <c r="Y68" s="138" t="str">
        <f>IF($G68=Y$4&amp;"-"&amp;Y$5,IF(COUNTIF($G$6:$G68,"="&amp;$G68)&gt;1000,"",MAX(Y$6:Y67)+1),"")</f>
        <v/>
      </c>
      <c r="Z68" s="128" t="str">
        <f>IF($G68=Z$4&amp;"-"&amp;Z$5,IF(COUNTIF($G$6:$G68,"="&amp;$G68)&gt;1000,"",MAX(Z$6:Z67)+1),"")</f>
        <v/>
      </c>
      <c r="AA68" s="138" t="str">
        <f>IF($G68=AA$4&amp;"-"&amp;AA$5,IF(COUNTIF($G$6:$G68,"="&amp;$G68)&gt;1000,"",MAX(AA$6:AA67)+1),"")</f>
        <v/>
      </c>
      <c r="AB68" s="128" t="str">
        <f>IF($G68=AB$4&amp;"-"&amp;AB$5,IF(COUNTIF($G$6:$G68,"="&amp;$G68)&gt;1000,"",MAX(AB$6:AB67)+1),"")</f>
        <v/>
      </c>
      <c r="AC68" s="138" t="str">
        <f>IF($G68=AC$4&amp;"-"&amp;AC$5,IF(COUNTIF($G$6:$G68,"="&amp;$G68)&gt;1000,"",MAX(AC$6:AC67)+1),"")</f>
        <v/>
      </c>
      <c r="AD68" s="128" t="str">
        <f>IF($G68=AD$4&amp;"-"&amp;AD$5,IF(COUNTIF($G$6:$G68,"="&amp;$G68)&gt;1000,"",MAX(AD$6:AD67)+1),"")</f>
        <v/>
      </c>
      <c r="AE68" s="138" t="str">
        <f>IF($G68=AE$4&amp;"-"&amp;AE$5,IF(COUNTIF($G$6:$G68,"="&amp;$G68)&gt;1000,"",MAX(AE$6:AE67)+1),"")</f>
        <v/>
      </c>
      <c r="AF68" s="128">
        <f>IF($G68=AF$4&amp;"-"&amp;AF$5,IF(COUNTIF($G$6:$G68,"="&amp;$G68)&gt;1000,"",MAX(AF$6:AF67)+1),"")</f>
        <v>2</v>
      </c>
      <c r="AG68" s="138" t="str">
        <f>IF($G68=AG$4&amp;"-"&amp;AG$5,IF(COUNTIF($G$6:$G68,"="&amp;$G68)&gt;1000,"",MAX(AG$6:AG67)+1),"")</f>
        <v/>
      </c>
      <c r="AH68" s="128" t="str">
        <f>IF($G68=AH$4&amp;"-"&amp;AH$5,IF(COUNTIF($G$6:$G68,"="&amp;$G68)&gt;1000,"",MAX(AH$6:AH67)+1),"")</f>
        <v/>
      </c>
      <c r="AI68" s="138" t="str">
        <f>IF($G68=AI$4&amp;"-"&amp;AI$5,IF(COUNTIF($G$6:$G68,"="&amp;$G68)&gt;1000,"",MAX(AI$6:AI67)+1),"")</f>
        <v/>
      </c>
      <c r="AJ68" s="128" t="str">
        <f>IF($G68=AJ$4&amp;"-"&amp;AJ$5,IF(COUNTIF($G$6:$G68,"="&amp;$G68)&gt;1000,"",MAX(AJ$6:AJ67)+1),"")</f>
        <v/>
      </c>
      <c r="AK68" s="138" t="str">
        <f>IF($G68=AK$4&amp;"-"&amp;AK$5,IF(COUNTIF($G$6:$G68,"="&amp;$G68)&gt;1000,"",MAX(AK$6:AK67)+1),"")</f>
        <v/>
      </c>
      <c r="AL68" s="128" t="str">
        <f>IF($G68=AL$4&amp;"-"&amp;AL$5,IF(COUNTIF($G$6:$G68,"="&amp;$G68)&gt;1000,"",MAX(AL$6:AL67)+1),"")</f>
        <v/>
      </c>
      <c r="AM68" s="144" t="str">
        <f>IF($G68=AM$4&amp;"-"&amp;AM$5,IF(COUNTIF($G$6:$G68,"="&amp;$G68)&gt;1000,"",MAX(AM$6:AM67)+1),"")</f>
        <v/>
      </c>
    </row>
    <row r="69" spans="1:39">
      <c r="A69" s="23">
        <v>64</v>
      </c>
      <c r="B69" s="123" t="str">
        <f>VLOOKUP(A69,Times_2023!B66:C496,2,FALSE)</f>
        <v>0:19:27</v>
      </c>
      <c r="C69" s="1" t="str">
        <f t="shared" si="5"/>
        <v>Millie Wood</v>
      </c>
      <c r="D69" s="2" t="str">
        <f t="shared" si="2"/>
        <v>CAC</v>
      </c>
      <c r="E69" s="2" t="str">
        <f t="shared" si="3"/>
        <v>F</v>
      </c>
      <c r="F69" s="2">
        <f>COUNTIF(E$6:E69,E69)</f>
        <v>5</v>
      </c>
      <c r="G69" s="26" t="str">
        <f t="shared" si="4"/>
        <v>CAC-F</v>
      </c>
      <c r="H69" s="29" t="str">
        <f>IF($G69=H$4&amp;"-"&amp;H$5,IF(COUNTIF($G$6:$G69,"="&amp;$G69)&gt;5,"",$F69),"")</f>
        <v/>
      </c>
      <c r="I69" s="32">
        <f>IF($G69=I$4&amp;"-"&amp;I$5,IF(COUNTIF($G$6:$G69,"="&amp;$G69)&gt;5,"",$F69),"")</f>
        <v>5</v>
      </c>
      <c r="J69" s="31" t="str">
        <f>IF($G69=J$4&amp;"-"&amp;J$5,IF(COUNTIF($G$6:$G69,"="&amp;$G69)&gt;5,"",$F69),"")</f>
        <v/>
      </c>
      <c r="K69" s="32" t="str">
        <f>IF($G69=K$4&amp;"-"&amp;K$5,IF(COUNTIF($G$6:$G69,"="&amp;$G69)&gt;5,"",$F69),"")</f>
        <v/>
      </c>
      <c r="L69" s="31" t="str">
        <f>IF($G69=L$4&amp;"-"&amp;L$5,IF(COUNTIF($G$6:$G69,"="&amp;$G69)&gt;5,"",$F69),"")</f>
        <v/>
      </c>
      <c r="M69" s="32" t="str">
        <f>IF($G69=M$4&amp;"-"&amp;M$5,IF(COUNTIF($G$6:$G69,"="&amp;$G69)&gt;5,"",$F69),"")</f>
        <v/>
      </c>
      <c r="N69" s="31" t="str">
        <f>IF($G69=N$4&amp;"-"&amp;N$5,IF(COUNTIF($G$6:$G69,"="&amp;$G69)&gt;5,"",$F69),"")</f>
        <v/>
      </c>
      <c r="O69" s="32" t="str">
        <f>IF($G69=O$4&amp;"-"&amp;O$5,IF(COUNTIF($G$6:$G69,"="&amp;$G69)&gt;5,"",$F69),"")</f>
        <v/>
      </c>
      <c r="P69" s="31" t="str">
        <f>IF($G69=P$4&amp;"-"&amp;P$5,IF(COUNTIF($G$6:$G69,"="&amp;$G69)&gt;5,"",$F69),"")</f>
        <v/>
      </c>
      <c r="Q69" s="32" t="str">
        <f>IF($G69=Q$4&amp;"-"&amp;Q$5,IF(COUNTIF($G$6:$G69,"="&amp;$G69)&gt;5,"",$F69),"")</f>
        <v/>
      </c>
      <c r="R69" s="31" t="str">
        <f>IF($G69=R$4&amp;"-"&amp;R$5,IF(COUNTIF($G$6:$G69,"="&amp;$G69)&gt;5,"",$F69),"")</f>
        <v/>
      </c>
      <c r="S69" s="32" t="str">
        <f>IF($G69=S$4&amp;"-"&amp;S$5,IF(COUNTIF($G$6:$G69,"="&amp;$G69)&gt;5,"",$F69),"")</f>
        <v/>
      </c>
      <c r="T69" s="31" t="str">
        <f>IF($G69=T$4&amp;"-"&amp;T$5,IF(COUNTIF($G$6:$G69,"="&amp;$G69)&gt;5,"",$F69),"")</f>
        <v/>
      </c>
      <c r="U69" s="32" t="str">
        <f>IF($G69=U$4&amp;"-"&amp;U$5,IF(COUNTIF($G$6:$G69,"="&amp;$G69)&gt;5,"",$F69),"")</f>
        <v/>
      </c>
      <c r="V69" s="31" t="str">
        <f>IF($G69=V$4&amp;"-"&amp;V$5,IF(COUNTIF($G$6:$G69,"="&amp;$G69)&gt;5,"",$F69),"")</f>
        <v/>
      </c>
      <c r="W69" s="30" t="str">
        <f>IF($G69=W$4&amp;"-"&amp;W$5,IF(COUNTIF($G$6:$G69,"="&amp;$G69)&gt;5,"",$F69),"")</f>
        <v/>
      </c>
      <c r="X69" s="128" t="str">
        <f>IF($G69=X$4&amp;"-"&amp;X$5,IF(COUNTIF($G$6:$G69,"="&amp;$G69)&gt;1000,"",MAX(X$6:X68)+1),"")</f>
        <v/>
      </c>
      <c r="Y69" s="138">
        <f>IF($G69=Y$4&amp;"-"&amp;Y$5,IF(COUNTIF($G$6:$G69,"="&amp;$G69)&gt;1000,"",MAX(Y$6:Y68)+1),"")</f>
        <v>2</v>
      </c>
      <c r="Z69" s="128" t="str">
        <f>IF($G69=Z$4&amp;"-"&amp;Z$5,IF(COUNTIF($G$6:$G69,"="&amp;$G69)&gt;1000,"",MAX(Z$6:Z68)+1),"")</f>
        <v/>
      </c>
      <c r="AA69" s="138" t="str">
        <f>IF($G69=AA$4&amp;"-"&amp;AA$5,IF(COUNTIF($G$6:$G69,"="&amp;$G69)&gt;1000,"",MAX(AA$6:AA68)+1),"")</f>
        <v/>
      </c>
      <c r="AB69" s="128" t="str">
        <f>IF($G69=AB$4&amp;"-"&amp;AB$5,IF(COUNTIF($G$6:$G69,"="&amp;$G69)&gt;1000,"",MAX(AB$6:AB68)+1),"")</f>
        <v/>
      </c>
      <c r="AC69" s="138" t="str">
        <f>IF($G69=AC$4&amp;"-"&amp;AC$5,IF(COUNTIF($G$6:$G69,"="&amp;$G69)&gt;1000,"",MAX(AC$6:AC68)+1),"")</f>
        <v/>
      </c>
      <c r="AD69" s="128" t="str">
        <f>IF($G69=AD$4&amp;"-"&amp;AD$5,IF(COUNTIF($G$6:$G69,"="&amp;$G69)&gt;1000,"",MAX(AD$6:AD68)+1),"")</f>
        <v/>
      </c>
      <c r="AE69" s="138" t="str">
        <f>IF($G69=AE$4&amp;"-"&amp;AE$5,IF(COUNTIF($G$6:$G69,"="&amp;$G69)&gt;1000,"",MAX(AE$6:AE68)+1),"")</f>
        <v/>
      </c>
      <c r="AF69" s="128" t="str">
        <f>IF($G69=AF$4&amp;"-"&amp;AF$5,IF(COUNTIF($G$6:$G69,"="&amp;$G69)&gt;1000,"",MAX(AF$6:AF68)+1),"")</f>
        <v/>
      </c>
      <c r="AG69" s="138" t="str">
        <f>IF($G69=AG$4&amp;"-"&amp;AG$5,IF(COUNTIF($G$6:$G69,"="&amp;$G69)&gt;1000,"",MAX(AG$6:AG68)+1),"")</f>
        <v/>
      </c>
      <c r="AH69" s="128" t="str">
        <f>IF($G69=AH$4&amp;"-"&amp;AH$5,IF(COUNTIF($G$6:$G69,"="&amp;$G69)&gt;1000,"",MAX(AH$6:AH68)+1),"")</f>
        <v/>
      </c>
      <c r="AI69" s="138" t="str">
        <f>IF($G69=AI$4&amp;"-"&amp;AI$5,IF(COUNTIF($G$6:$G69,"="&amp;$G69)&gt;1000,"",MAX(AI$6:AI68)+1),"")</f>
        <v/>
      </c>
      <c r="AJ69" s="128" t="str">
        <f>IF($G69=AJ$4&amp;"-"&amp;AJ$5,IF(COUNTIF($G$6:$G69,"="&amp;$G69)&gt;1000,"",MAX(AJ$6:AJ68)+1),"")</f>
        <v/>
      </c>
      <c r="AK69" s="138" t="str">
        <f>IF($G69=AK$4&amp;"-"&amp;AK$5,IF(COUNTIF($G$6:$G69,"="&amp;$G69)&gt;1000,"",MAX(AK$6:AK68)+1),"")</f>
        <v/>
      </c>
      <c r="AL69" s="128" t="str">
        <f>IF($G69=AL$4&amp;"-"&amp;AL$5,IF(COUNTIF($G$6:$G69,"="&amp;$G69)&gt;1000,"",MAX(AL$6:AL68)+1),"")</f>
        <v/>
      </c>
      <c r="AM69" s="144" t="str">
        <f>IF($G69=AM$4&amp;"-"&amp;AM$5,IF(COUNTIF($G$6:$G69,"="&amp;$G69)&gt;1000,"",MAX(AM$6:AM68)+1),"")</f>
        <v/>
      </c>
    </row>
    <row r="70" spans="1:39">
      <c r="A70" s="24">
        <v>65</v>
      </c>
      <c r="B70" s="123" t="str">
        <f>VLOOKUP(A70,Times_2023!B67:C497,2,FALSE)</f>
        <v>0:19:29</v>
      </c>
      <c r="C70" s="1" t="str">
        <f t="shared" ref="C70:C133" si="6">VLOOKUP($A70,Raw,3,FALSE)</f>
        <v>Tim McMahon</v>
      </c>
      <c r="D70" s="2" t="str">
        <f t="shared" ref="D70:D133" si="7">VLOOKUP($A70,Raw,2,FALSE)</f>
        <v>SS</v>
      </c>
      <c r="E70" s="2" t="str">
        <f t="shared" ref="E70:E133" si="8">VLOOKUP($A70,Raw,4,FALSE)</f>
        <v>M</v>
      </c>
      <c r="F70" s="2">
        <f>COUNTIF(E$6:E70,E70)</f>
        <v>60</v>
      </c>
      <c r="G70" s="26" t="str">
        <f t="shared" ref="G70:G133" si="9">IF(ISNA(D70),"",D70&amp;"-"&amp;E70)</f>
        <v>SS-M</v>
      </c>
      <c r="H70" s="29" t="str">
        <f>IF($G70=H$4&amp;"-"&amp;H$5,IF(COUNTIF($G$6:$G70,"="&amp;$G70)&gt;5,"",$F70),"")</f>
        <v/>
      </c>
      <c r="I70" s="32" t="str">
        <f>IF($G70=I$4&amp;"-"&amp;I$5,IF(COUNTIF($G$6:$G70,"="&amp;$G70)&gt;5,"",$F70),"")</f>
        <v/>
      </c>
      <c r="J70" s="31" t="str">
        <f>IF($G70=J$4&amp;"-"&amp;J$5,IF(COUNTIF($G$6:$G70,"="&amp;$G70)&gt;5,"",$F70),"")</f>
        <v/>
      </c>
      <c r="K70" s="32" t="str">
        <f>IF($G70=K$4&amp;"-"&amp;K$5,IF(COUNTIF($G$6:$G70,"="&amp;$G70)&gt;5,"",$F70),"")</f>
        <v/>
      </c>
      <c r="L70" s="31" t="str">
        <f>IF($G70=L$4&amp;"-"&amp;L$5,IF(COUNTIF($G$6:$G70,"="&amp;$G70)&gt;5,"",$F70),"")</f>
        <v/>
      </c>
      <c r="M70" s="32" t="str">
        <f>IF($G70=M$4&amp;"-"&amp;M$5,IF(COUNTIF($G$6:$G70,"="&amp;$G70)&gt;5,"",$F70),"")</f>
        <v/>
      </c>
      <c r="N70" s="31" t="str">
        <f>IF($G70=N$4&amp;"-"&amp;N$5,IF(COUNTIF($G$6:$G70,"="&amp;$G70)&gt;5,"",$F70),"")</f>
        <v/>
      </c>
      <c r="O70" s="32" t="str">
        <f>IF($G70=O$4&amp;"-"&amp;O$5,IF(COUNTIF($G$6:$G70,"="&amp;$G70)&gt;5,"",$F70),"")</f>
        <v/>
      </c>
      <c r="P70" s="31" t="str">
        <f>IF($G70=P$4&amp;"-"&amp;P$5,IF(COUNTIF($G$6:$G70,"="&amp;$G70)&gt;5,"",$F70),"")</f>
        <v/>
      </c>
      <c r="Q70" s="32" t="str">
        <f>IF($G70=Q$4&amp;"-"&amp;Q$5,IF(COUNTIF($G$6:$G70,"="&amp;$G70)&gt;5,"",$F70),"")</f>
        <v/>
      </c>
      <c r="R70" s="31" t="str">
        <f>IF($G70=R$4&amp;"-"&amp;R$5,IF(COUNTIF($G$6:$G70,"="&amp;$G70)&gt;5,"",$F70),"")</f>
        <v/>
      </c>
      <c r="S70" s="32" t="str">
        <f>IF($G70=S$4&amp;"-"&amp;S$5,IF(COUNTIF($G$6:$G70,"="&amp;$G70)&gt;5,"",$F70),"")</f>
        <v/>
      </c>
      <c r="T70" s="31" t="str">
        <f>IF($G70=T$4&amp;"-"&amp;T$5,IF(COUNTIF($G$6:$G70,"="&amp;$G70)&gt;5,"",$F70),"")</f>
        <v/>
      </c>
      <c r="U70" s="32" t="str">
        <f>IF($G70=U$4&amp;"-"&amp;U$5,IF(COUNTIF($G$6:$G70,"="&amp;$G70)&gt;5,"",$F70),"")</f>
        <v/>
      </c>
      <c r="V70" s="31">
        <f>IF($G70=V$4&amp;"-"&amp;V$5,IF(COUNTIF($G$6:$G70,"="&amp;$G70)&gt;5,"",$F70),"")</f>
        <v>60</v>
      </c>
      <c r="W70" s="30" t="str">
        <f>IF($G70=W$4&amp;"-"&amp;W$5,IF(COUNTIF($G$6:$G70,"="&amp;$G70)&gt;5,"",$F70),"")</f>
        <v/>
      </c>
      <c r="X70" s="128" t="str">
        <f>IF($G70=X$4&amp;"-"&amp;X$5,IF(COUNTIF($G$6:$G70,"="&amp;$G70)&gt;1000,"",MAX(X$6:X69)+1),"")</f>
        <v/>
      </c>
      <c r="Y70" s="138" t="str">
        <f>IF($G70=Y$4&amp;"-"&amp;Y$5,IF(COUNTIF($G$6:$G70,"="&amp;$G70)&gt;1000,"",MAX(Y$6:Y69)+1),"")</f>
        <v/>
      </c>
      <c r="Z70" s="128" t="str">
        <f>IF($G70=Z$4&amp;"-"&amp;Z$5,IF(COUNTIF($G$6:$G70,"="&amp;$G70)&gt;1000,"",MAX(Z$6:Z69)+1),"")</f>
        <v/>
      </c>
      <c r="AA70" s="138" t="str">
        <f>IF($G70=AA$4&amp;"-"&amp;AA$5,IF(COUNTIF($G$6:$G70,"="&amp;$G70)&gt;1000,"",MAX(AA$6:AA69)+1),"")</f>
        <v/>
      </c>
      <c r="AB70" s="128" t="str">
        <f>IF($G70=AB$4&amp;"-"&amp;AB$5,IF(COUNTIF($G$6:$G70,"="&amp;$G70)&gt;1000,"",MAX(AB$6:AB69)+1),"")</f>
        <v/>
      </c>
      <c r="AC70" s="138" t="str">
        <f>IF($G70=AC$4&amp;"-"&amp;AC$5,IF(COUNTIF($G$6:$G70,"="&amp;$G70)&gt;1000,"",MAX(AC$6:AC69)+1),"")</f>
        <v/>
      </c>
      <c r="AD70" s="128" t="str">
        <f>IF($G70=AD$4&amp;"-"&amp;AD$5,IF(COUNTIF($G$6:$G70,"="&amp;$G70)&gt;1000,"",MAX(AD$6:AD69)+1),"")</f>
        <v/>
      </c>
      <c r="AE70" s="138" t="str">
        <f>IF($G70=AE$4&amp;"-"&amp;AE$5,IF(COUNTIF($G$6:$G70,"="&amp;$G70)&gt;1000,"",MAX(AE$6:AE69)+1),"")</f>
        <v/>
      </c>
      <c r="AF70" s="128" t="str">
        <f>IF($G70=AF$4&amp;"-"&amp;AF$5,IF(COUNTIF($G$6:$G70,"="&amp;$G70)&gt;1000,"",MAX(AF$6:AF69)+1),"")</f>
        <v/>
      </c>
      <c r="AG70" s="138" t="str">
        <f>IF($G70=AG$4&amp;"-"&amp;AG$5,IF(COUNTIF($G$6:$G70,"="&amp;$G70)&gt;1000,"",MAX(AG$6:AG69)+1),"")</f>
        <v/>
      </c>
      <c r="AH70" s="128" t="str">
        <f>IF($G70=AH$4&amp;"-"&amp;AH$5,IF(COUNTIF($G$6:$G70,"="&amp;$G70)&gt;1000,"",MAX(AH$6:AH69)+1),"")</f>
        <v/>
      </c>
      <c r="AI70" s="138" t="str">
        <f>IF($G70=AI$4&amp;"-"&amp;AI$5,IF(COUNTIF($G$6:$G70,"="&amp;$G70)&gt;1000,"",MAX(AI$6:AI69)+1),"")</f>
        <v/>
      </c>
      <c r="AJ70" s="128" t="str">
        <f>IF($G70=AJ$4&amp;"-"&amp;AJ$5,IF(COUNTIF($G$6:$G70,"="&amp;$G70)&gt;1000,"",MAX(AJ$6:AJ69)+1),"")</f>
        <v/>
      </c>
      <c r="AK70" s="138" t="str">
        <f>IF($G70=AK$4&amp;"-"&amp;AK$5,IF(COUNTIF($G$6:$G70,"="&amp;$G70)&gt;1000,"",MAX(AK$6:AK69)+1),"")</f>
        <v/>
      </c>
      <c r="AL70" s="128">
        <f>IF($G70=AL$4&amp;"-"&amp;AL$5,IF(COUNTIF($G$6:$G70,"="&amp;$G70)&gt;1000,"",MAX(AL$6:AL69)+1),"")</f>
        <v>4</v>
      </c>
      <c r="AM70" s="144" t="str">
        <f>IF($G70=AM$4&amp;"-"&amp;AM$5,IF(COUNTIF($G$6:$G70,"="&amp;$G70)&gt;1000,"",MAX(AM$6:AM69)+1),"")</f>
        <v/>
      </c>
    </row>
    <row r="71" spans="1:39">
      <c r="A71" s="23">
        <v>66</v>
      </c>
      <c r="B71" s="123" t="str">
        <f>VLOOKUP(A71,Times_2023!B68:C498,2,FALSE)</f>
        <v>0:19:36</v>
      </c>
      <c r="C71" s="1" t="str">
        <f t="shared" si="6"/>
        <v>Joanna Colley</v>
      </c>
      <c r="D71" s="2" t="str">
        <f t="shared" si="7"/>
        <v>CAC</v>
      </c>
      <c r="E71" s="2" t="str">
        <f t="shared" si="8"/>
        <v>F</v>
      </c>
      <c r="F71" s="2">
        <f>COUNTIF(E$6:E71,E71)</f>
        <v>6</v>
      </c>
      <c r="G71" s="26" t="str">
        <f t="shared" si="9"/>
        <v>CAC-F</v>
      </c>
      <c r="H71" s="29" t="str">
        <f>IF($G71=H$4&amp;"-"&amp;H$5,IF(COUNTIF($G$6:$G71,"="&amp;$G71)&gt;5,"",$F71),"")</f>
        <v/>
      </c>
      <c r="I71" s="32">
        <f>IF($G71=I$4&amp;"-"&amp;I$5,IF(COUNTIF($G$6:$G71,"="&amp;$G71)&gt;5,"",$F71),"")</f>
        <v>6</v>
      </c>
      <c r="J71" s="31" t="str">
        <f>IF($G71=J$4&amp;"-"&amp;J$5,IF(COUNTIF($G$6:$G71,"="&amp;$G71)&gt;5,"",$F71),"")</f>
        <v/>
      </c>
      <c r="K71" s="32" t="str">
        <f>IF($G71=K$4&amp;"-"&amp;K$5,IF(COUNTIF($G$6:$G71,"="&amp;$G71)&gt;5,"",$F71),"")</f>
        <v/>
      </c>
      <c r="L71" s="31" t="str">
        <f>IF($G71=L$4&amp;"-"&amp;L$5,IF(COUNTIF($G$6:$G71,"="&amp;$G71)&gt;5,"",$F71),"")</f>
        <v/>
      </c>
      <c r="M71" s="32" t="str">
        <f>IF($G71=M$4&amp;"-"&amp;M$5,IF(COUNTIF($G$6:$G71,"="&amp;$G71)&gt;5,"",$F71),"")</f>
        <v/>
      </c>
      <c r="N71" s="31" t="str">
        <f>IF($G71=N$4&amp;"-"&amp;N$5,IF(COUNTIF($G$6:$G71,"="&amp;$G71)&gt;5,"",$F71),"")</f>
        <v/>
      </c>
      <c r="O71" s="32" t="str">
        <f>IF($G71=O$4&amp;"-"&amp;O$5,IF(COUNTIF($G$6:$G71,"="&amp;$G71)&gt;5,"",$F71),"")</f>
        <v/>
      </c>
      <c r="P71" s="31" t="str">
        <f>IF($G71=P$4&amp;"-"&amp;P$5,IF(COUNTIF($G$6:$G71,"="&amp;$G71)&gt;5,"",$F71),"")</f>
        <v/>
      </c>
      <c r="Q71" s="32" t="str">
        <f>IF($G71=Q$4&amp;"-"&amp;Q$5,IF(COUNTIF($G$6:$G71,"="&amp;$G71)&gt;5,"",$F71),"")</f>
        <v/>
      </c>
      <c r="R71" s="31" t="str">
        <f>IF($G71=R$4&amp;"-"&amp;R$5,IF(COUNTIF($G$6:$G71,"="&amp;$G71)&gt;5,"",$F71),"")</f>
        <v/>
      </c>
      <c r="S71" s="32" t="str">
        <f>IF($G71=S$4&amp;"-"&amp;S$5,IF(COUNTIF($G$6:$G71,"="&amp;$G71)&gt;5,"",$F71),"")</f>
        <v/>
      </c>
      <c r="T71" s="31" t="str">
        <f>IF($G71=T$4&amp;"-"&amp;T$5,IF(COUNTIF($G$6:$G71,"="&amp;$G71)&gt;5,"",$F71),"")</f>
        <v/>
      </c>
      <c r="U71" s="32" t="str">
        <f>IF($G71=U$4&amp;"-"&amp;U$5,IF(COUNTIF($G$6:$G71,"="&amp;$G71)&gt;5,"",$F71),"")</f>
        <v/>
      </c>
      <c r="V71" s="31" t="str">
        <f>IF($G71=V$4&amp;"-"&amp;V$5,IF(COUNTIF($G$6:$G71,"="&amp;$G71)&gt;5,"",$F71),"")</f>
        <v/>
      </c>
      <c r="W71" s="30" t="str">
        <f>IF($G71=W$4&amp;"-"&amp;W$5,IF(COUNTIF($G$6:$G71,"="&amp;$G71)&gt;5,"",$F71),"")</f>
        <v/>
      </c>
      <c r="X71" s="128" t="str">
        <f>IF($G71=X$4&amp;"-"&amp;X$5,IF(COUNTIF($G$6:$G71,"="&amp;$G71)&gt;1000,"",MAX(X$6:X70)+1),"")</f>
        <v/>
      </c>
      <c r="Y71" s="138">
        <f>IF($G71=Y$4&amp;"-"&amp;Y$5,IF(COUNTIF($G$6:$G71,"="&amp;$G71)&gt;1000,"",MAX(Y$6:Y70)+1),"")</f>
        <v>3</v>
      </c>
      <c r="Z71" s="128" t="str">
        <f>IF($G71=Z$4&amp;"-"&amp;Z$5,IF(COUNTIF($G$6:$G71,"="&amp;$G71)&gt;1000,"",MAX(Z$6:Z70)+1),"")</f>
        <v/>
      </c>
      <c r="AA71" s="138" t="str">
        <f>IF($G71=AA$4&amp;"-"&amp;AA$5,IF(COUNTIF($G$6:$G71,"="&amp;$G71)&gt;1000,"",MAX(AA$6:AA70)+1),"")</f>
        <v/>
      </c>
      <c r="AB71" s="128" t="str">
        <f>IF($G71=AB$4&amp;"-"&amp;AB$5,IF(COUNTIF($G$6:$G71,"="&amp;$G71)&gt;1000,"",MAX(AB$6:AB70)+1),"")</f>
        <v/>
      </c>
      <c r="AC71" s="138" t="str">
        <f>IF($G71=AC$4&amp;"-"&amp;AC$5,IF(COUNTIF($G$6:$G71,"="&amp;$G71)&gt;1000,"",MAX(AC$6:AC70)+1),"")</f>
        <v/>
      </c>
      <c r="AD71" s="128" t="str">
        <f>IF($G71=AD$4&amp;"-"&amp;AD$5,IF(COUNTIF($G$6:$G71,"="&amp;$G71)&gt;1000,"",MAX(AD$6:AD70)+1),"")</f>
        <v/>
      </c>
      <c r="AE71" s="138" t="str">
        <f>IF($G71=AE$4&amp;"-"&amp;AE$5,IF(COUNTIF($G$6:$G71,"="&amp;$G71)&gt;1000,"",MAX(AE$6:AE70)+1),"")</f>
        <v/>
      </c>
      <c r="AF71" s="128" t="str">
        <f>IF($G71=AF$4&amp;"-"&amp;AF$5,IF(COUNTIF($G$6:$G71,"="&amp;$G71)&gt;1000,"",MAX(AF$6:AF70)+1),"")</f>
        <v/>
      </c>
      <c r="AG71" s="138" t="str">
        <f>IF($G71=AG$4&amp;"-"&amp;AG$5,IF(COUNTIF($G$6:$G71,"="&amp;$G71)&gt;1000,"",MAX(AG$6:AG70)+1),"")</f>
        <v/>
      </c>
      <c r="AH71" s="128" t="str">
        <f>IF($G71=AH$4&amp;"-"&amp;AH$5,IF(COUNTIF($G$6:$G71,"="&amp;$G71)&gt;1000,"",MAX(AH$6:AH70)+1),"")</f>
        <v/>
      </c>
      <c r="AI71" s="138" t="str">
        <f>IF($G71=AI$4&amp;"-"&amp;AI$5,IF(COUNTIF($G$6:$G71,"="&amp;$G71)&gt;1000,"",MAX(AI$6:AI70)+1),"")</f>
        <v/>
      </c>
      <c r="AJ71" s="128" t="str">
        <f>IF($G71=AJ$4&amp;"-"&amp;AJ$5,IF(COUNTIF($G$6:$G71,"="&amp;$G71)&gt;1000,"",MAX(AJ$6:AJ70)+1),"")</f>
        <v/>
      </c>
      <c r="AK71" s="138" t="str">
        <f>IF($G71=AK$4&amp;"-"&amp;AK$5,IF(COUNTIF($G$6:$G71,"="&amp;$G71)&gt;1000,"",MAX(AK$6:AK70)+1),"")</f>
        <v/>
      </c>
      <c r="AL71" s="128" t="str">
        <f>IF($G71=AL$4&amp;"-"&amp;AL$5,IF(COUNTIF($G$6:$G71,"="&amp;$G71)&gt;1000,"",MAX(AL$6:AL70)+1),"")</f>
        <v/>
      </c>
      <c r="AM71" s="144" t="str">
        <f>IF($G71=AM$4&amp;"-"&amp;AM$5,IF(COUNTIF($G$6:$G71,"="&amp;$G71)&gt;1000,"",MAX(AM$6:AM70)+1),"")</f>
        <v/>
      </c>
    </row>
    <row r="72" spans="1:39">
      <c r="A72" s="24">
        <v>67</v>
      </c>
      <c r="B72" s="123" t="str">
        <f>VLOOKUP(A72,Times_2023!B69:C499,2,FALSE)</f>
        <v>0:19:37</v>
      </c>
      <c r="C72" s="1" t="str">
        <f t="shared" si="6"/>
        <v>Tony Bacon</v>
      </c>
      <c r="D72" s="2" t="str">
        <f t="shared" si="7"/>
        <v>HRC</v>
      </c>
      <c r="E72" s="2" t="str">
        <f t="shared" si="8"/>
        <v>M</v>
      </c>
      <c r="F72" s="2">
        <f>COUNTIF(E$6:E72,E72)</f>
        <v>61</v>
      </c>
      <c r="G72" s="26" t="str">
        <f t="shared" si="9"/>
        <v>HRC-M</v>
      </c>
      <c r="H72" s="29" t="str">
        <f>IF($G72=H$4&amp;"-"&amp;H$5,IF(COUNTIF($G$6:$G72,"="&amp;$G72)&gt;5,"",$F72),"")</f>
        <v/>
      </c>
      <c r="I72" s="32" t="str">
        <f>IF($G72=I$4&amp;"-"&amp;I$5,IF(COUNTIF($G$6:$G72,"="&amp;$G72)&gt;5,"",$F72),"")</f>
        <v/>
      </c>
      <c r="J72" s="31" t="str">
        <f>IF($G72=J$4&amp;"-"&amp;J$5,IF(COUNTIF($G$6:$G72,"="&amp;$G72)&gt;5,"",$F72),"")</f>
        <v/>
      </c>
      <c r="K72" s="32" t="str">
        <f>IF($G72=K$4&amp;"-"&amp;K$5,IF(COUNTIF($G$6:$G72,"="&amp;$G72)&gt;5,"",$F72),"")</f>
        <v/>
      </c>
      <c r="L72" s="31" t="str">
        <f>IF($G72=L$4&amp;"-"&amp;L$5,IF(COUNTIF($G$6:$G72,"="&amp;$G72)&gt;5,"",$F72),"")</f>
        <v/>
      </c>
      <c r="M72" s="32" t="str">
        <f>IF($G72=M$4&amp;"-"&amp;M$5,IF(COUNTIF($G$6:$G72,"="&amp;$G72)&gt;5,"",$F72),"")</f>
        <v/>
      </c>
      <c r="N72" s="31" t="str">
        <f>IF($G72=N$4&amp;"-"&amp;N$5,IF(COUNTIF($G$6:$G72,"="&amp;$G72)&gt;5,"",$F72),"")</f>
        <v/>
      </c>
      <c r="O72" s="32" t="str">
        <f>IF($G72=O$4&amp;"-"&amp;O$5,IF(COUNTIF($G$6:$G72,"="&amp;$G72)&gt;5,"",$F72),"")</f>
        <v/>
      </c>
      <c r="P72" s="31">
        <f>IF($G72=P$4&amp;"-"&amp;P$5,IF(COUNTIF($G$6:$G72,"="&amp;$G72)&gt;5,"",$F72),"")</f>
        <v>61</v>
      </c>
      <c r="Q72" s="32" t="str">
        <f>IF($G72=Q$4&amp;"-"&amp;Q$5,IF(COUNTIF($G$6:$G72,"="&amp;$G72)&gt;5,"",$F72),"")</f>
        <v/>
      </c>
      <c r="R72" s="31" t="str">
        <f>IF($G72=R$4&amp;"-"&amp;R$5,IF(COUNTIF($G$6:$G72,"="&amp;$G72)&gt;5,"",$F72),"")</f>
        <v/>
      </c>
      <c r="S72" s="32" t="str">
        <f>IF($G72=S$4&amp;"-"&amp;S$5,IF(COUNTIF($G$6:$G72,"="&amp;$G72)&gt;5,"",$F72),"")</f>
        <v/>
      </c>
      <c r="T72" s="31" t="str">
        <f>IF($G72=T$4&amp;"-"&amp;T$5,IF(COUNTIF($G$6:$G72,"="&amp;$G72)&gt;5,"",$F72),"")</f>
        <v/>
      </c>
      <c r="U72" s="32" t="str">
        <f>IF($G72=U$4&amp;"-"&amp;U$5,IF(COUNTIF($G$6:$G72,"="&amp;$G72)&gt;5,"",$F72),"")</f>
        <v/>
      </c>
      <c r="V72" s="31" t="str">
        <f>IF($G72=V$4&amp;"-"&amp;V$5,IF(COUNTIF($G$6:$G72,"="&amp;$G72)&gt;5,"",$F72),"")</f>
        <v/>
      </c>
      <c r="W72" s="30" t="str">
        <f>IF($G72=W$4&amp;"-"&amp;W$5,IF(COUNTIF($G$6:$G72,"="&amp;$G72)&gt;5,"",$F72),"")</f>
        <v/>
      </c>
      <c r="X72" s="128" t="str">
        <f>IF($G72=X$4&amp;"-"&amp;X$5,IF(COUNTIF($G$6:$G72,"="&amp;$G72)&gt;1000,"",MAX(X$6:X71)+1),"")</f>
        <v/>
      </c>
      <c r="Y72" s="138" t="str">
        <f>IF($G72=Y$4&amp;"-"&amp;Y$5,IF(COUNTIF($G$6:$G72,"="&amp;$G72)&gt;1000,"",MAX(Y$6:Y71)+1),"")</f>
        <v/>
      </c>
      <c r="Z72" s="128" t="str">
        <f>IF($G72=Z$4&amp;"-"&amp;Z$5,IF(COUNTIF($G$6:$G72,"="&amp;$G72)&gt;1000,"",MAX(Z$6:Z71)+1),"")</f>
        <v/>
      </c>
      <c r="AA72" s="138" t="str">
        <f>IF($G72=AA$4&amp;"-"&amp;AA$5,IF(COUNTIF($G$6:$G72,"="&amp;$G72)&gt;1000,"",MAX(AA$6:AA71)+1),"")</f>
        <v/>
      </c>
      <c r="AB72" s="128" t="str">
        <f>IF($G72=AB$4&amp;"-"&amp;AB$5,IF(COUNTIF($G$6:$G72,"="&amp;$G72)&gt;1000,"",MAX(AB$6:AB71)+1),"")</f>
        <v/>
      </c>
      <c r="AC72" s="138" t="str">
        <f>IF($G72=AC$4&amp;"-"&amp;AC$5,IF(COUNTIF($G$6:$G72,"="&amp;$G72)&gt;1000,"",MAX(AC$6:AC71)+1),"")</f>
        <v/>
      </c>
      <c r="AD72" s="128" t="str">
        <f>IF($G72=AD$4&amp;"-"&amp;AD$5,IF(COUNTIF($G$6:$G72,"="&amp;$G72)&gt;1000,"",MAX(AD$6:AD71)+1),"")</f>
        <v/>
      </c>
      <c r="AE72" s="138" t="str">
        <f>IF($G72=AE$4&amp;"-"&amp;AE$5,IF(COUNTIF($G$6:$G72,"="&amp;$G72)&gt;1000,"",MAX(AE$6:AE71)+1),"")</f>
        <v/>
      </c>
      <c r="AF72" s="128">
        <f>IF($G72=AF$4&amp;"-"&amp;AF$5,IF(COUNTIF($G$6:$G72,"="&amp;$G72)&gt;1000,"",MAX(AF$6:AF71)+1),"")</f>
        <v>3</v>
      </c>
      <c r="AG72" s="138" t="str">
        <f>IF($G72=AG$4&amp;"-"&amp;AG$5,IF(COUNTIF($G$6:$G72,"="&amp;$G72)&gt;1000,"",MAX(AG$6:AG71)+1),"")</f>
        <v/>
      </c>
      <c r="AH72" s="128" t="str">
        <f>IF($G72=AH$4&amp;"-"&amp;AH$5,IF(COUNTIF($G$6:$G72,"="&amp;$G72)&gt;1000,"",MAX(AH$6:AH71)+1),"")</f>
        <v/>
      </c>
      <c r="AI72" s="138" t="str">
        <f>IF($G72=AI$4&amp;"-"&amp;AI$5,IF(COUNTIF($G$6:$G72,"="&amp;$G72)&gt;1000,"",MAX(AI$6:AI71)+1),"")</f>
        <v/>
      </c>
      <c r="AJ72" s="128" t="str">
        <f>IF($G72=AJ$4&amp;"-"&amp;AJ$5,IF(COUNTIF($G$6:$G72,"="&amp;$G72)&gt;1000,"",MAX(AJ$6:AJ71)+1),"")</f>
        <v/>
      </c>
      <c r="AK72" s="138" t="str">
        <f>IF($G72=AK$4&amp;"-"&amp;AK$5,IF(COUNTIF($G$6:$G72,"="&amp;$G72)&gt;1000,"",MAX(AK$6:AK71)+1),"")</f>
        <v/>
      </c>
      <c r="AL72" s="128" t="str">
        <f>IF($G72=AL$4&amp;"-"&amp;AL$5,IF(COUNTIF($G$6:$G72,"="&amp;$G72)&gt;1000,"",MAX(AL$6:AL71)+1),"")</f>
        <v/>
      </c>
      <c r="AM72" s="144" t="str">
        <f>IF($G72=AM$4&amp;"-"&amp;AM$5,IF(COUNTIF($G$6:$G72,"="&amp;$G72)&gt;1000,"",MAX(AM$6:AM71)+1),"")</f>
        <v/>
      </c>
    </row>
    <row r="73" spans="1:39">
      <c r="A73" s="23">
        <v>68</v>
      </c>
      <c r="B73" s="123" t="str">
        <f>VLOOKUP(A73,Times_2023!B70:C500,2,FALSE)</f>
        <v>0:19:38</v>
      </c>
      <c r="C73" s="1" t="str">
        <f t="shared" si="6"/>
        <v>Lee Thompson</v>
      </c>
      <c r="D73" s="2" t="str">
        <f t="shared" si="7"/>
        <v>ELY</v>
      </c>
      <c r="E73" s="2" t="str">
        <f t="shared" si="8"/>
        <v>M</v>
      </c>
      <c r="F73" s="2">
        <f>COUNTIF(E$6:E73,E73)</f>
        <v>62</v>
      </c>
      <c r="G73" s="26" t="str">
        <f t="shared" si="9"/>
        <v>ELY-M</v>
      </c>
      <c r="H73" s="29" t="str">
        <f>IF($G73=H$4&amp;"-"&amp;H$5,IF(COUNTIF($G$6:$G73,"="&amp;$G73)&gt;5,"",$F73),"")</f>
        <v/>
      </c>
      <c r="I73" s="32" t="str">
        <f>IF($G73=I$4&amp;"-"&amp;I$5,IF(COUNTIF($G$6:$G73,"="&amp;$G73)&gt;5,"",$F73),"")</f>
        <v/>
      </c>
      <c r="J73" s="31" t="str">
        <f>IF($G73=J$4&amp;"-"&amp;J$5,IF(COUNTIF($G$6:$G73,"="&amp;$G73)&gt;5,"",$F73),"")</f>
        <v/>
      </c>
      <c r="K73" s="32" t="str">
        <f>IF($G73=K$4&amp;"-"&amp;K$5,IF(COUNTIF($G$6:$G73,"="&amp;$G73)&gt;5,"",$F73),"")</f>
        <v/>
      </c>
      <c r="L73" s="31" t="str">
        <f>IF($G73=L$4&amp;"-"&amp;L$5,IF(COUNTIF($G$6:$G73,"="&amp;$G73)&gt;5,"",$F73),"")</f>
        <v/>
      </c>
      <c r="M73" s="32" t="str">
        <f>IF($G73=M$4&amp;"-"&amp;M$5,IF(COUNTIF($G$6:$G73,"="&amp;$G73)&gt;5,"",$F73),"")</f>
        <v/>
      </c>
      <c r="N73" s="31" t="str">
        <f>IF($G73=N$4&amp;"-"&amp;N$5,IF(COUNTIF($G$6:$G73,"="&amp;$G73)&gt;5,"",$F73),"")</f>
        <v/>
      </c>
      <c r="O73" s="32" t="str">
        <f>IF($G73=O$4&amp;"-"&amp;O$5,IF(COUNTIF($G$6:$G73,"="&amp;$G73)&gt;5,"",$F73),"")</f>
        <v/>
      </c>
      <c r="P73" s="31" t="str">
        <f>IF($G73=P$4&amp;"-"&amp;P$5,IF(COUNTIF($G$6:$G73,"="&amp;$G73)&gt;5,"",$F73),"")</f>
        <v/>
      </c>
      <c r="Q73" s="32" t="str">
        <f>IF($G73=Q$4&amp;"-"&amp;Q$5,IF(COUNTIF($G$6:$G73,"="&amp;$G73)&gt;5,"",$F73),"")</f>
        <v/>
      </c>
      <c r="R73" s="31" t="str">
        <f>IF($G73=R$4&amp;"-"&amp;R$5,IF(COUNTIF($G$6:$G73,"="&amp;$G73)&gt;5,"",$F73),"")</f>
        <v/>
      </c>
      <c r="S73" s="32" t="str">
        <f>IF($G73=S$4&amp;"-"&amp;S$5,IF(COUNTIF($G$6:$G73,"="&amp;$G73)&gt;5,"",$F73),"")</f>
        <v/>
      </c>
      <c r="T73" s="31" t="str">
        <f>IF($G73=T$4&amp;"-"&amp;T$5,IF(COUNTIF($G$6:$G73,"="&amp;$G73)&gt;5,"",$F73),"")</f>
        <v/>
      </c>
      <c r="U73" s="32" t="str">
        <f>IF($G73=U$4&amp;"-"&amp;U$5,IF(COUNTIF($G$6:$G73,"="&amp;$G73)&gt;5,"",$F73),"")</f>
        <v/>
      </c>
      <c r="V73" s="31" t="str">
        <f>IF($G73=V$4&amp;"-"&amp;V$5,IF(COUNTIF($G$6:$G73,"="&amp;$G73)&gt;5,"",$F73),"")</f>
        <v/>
      </c>
      <c r="W73" s="30" t="str">
        <f>IF($G73=W$4&amp;"-"&amp;W$5,IF(COUNTIF($G$6:$G73,"="&amp;$G73)&gt;5,"",$F73),"")</f>
        <v/>
      </c>
      <c r="X73" s="128" t="str">
        <f>IF($G73=X$4&amp;"-"&amp;X$5,IF(COUNTIF($G$6:$G73,"="&amp;$G73)&gt;1000,"",MAX(X$6:X72)+1),"")</f>
        <v/>
      </c>
      <c r="Y73" s="138" t="str">
        <f>IF($G73=Y$4&amp;"-"&amp;Y$5,IF(COUNTIF($G$6:$G73,"="&amp;$G73)&gt;1000,"",MAX(Y$6:Y72)+1),"")</f>
        <v/>
      </c>
      <c r="Z73" s="128" t="str">
        <f>IF($G73=Z$4&amp;"-"&amp;Z$5,IF(COUNTIF($G$6:$G73,"="&amp;$G73)&gt;1000,"",MAX(Z$6:Z72)+1),"")</f>
        <v/>
      </c>
      <c r="AA73" s="138" t="str">
        <f>IF($G73=AA$4&amp;"-"&amp;AA$5,IF(COUNTIF($G$6:$G73,"="&amp;$G73)&gt;1000,"",MAX(AA$6:AA72)+1),"")</f>
        <v/>
      </c>
      <c r="AB73" s="128">
        <f>IF($G73=AB$4&amp;"-"&amp;AB$5,IF(COUNTIF($G$6:$G73,"="&amp;$G73)&gt;1000,"",MAX(AB$6:AB72)+1),"")</f>
        <v>9</v>
      </c>
      <c r="AC73" s="138" t="str">
        <f>IF($G73=AC$4&amp;"-"&amp;AC$5,IF(COUNTIF($G$6:$G73,"="&amp;$G73)&gt;1000,"",MAX(AC$6:AC72)+1),"")</f>
        <v/>
      </c>
      <c r="AD73" s="128" t="str">
        <f>IF($G73=AD$4&amp;"-"&amp;AD$5,IF(COUNTIF($G$6:$G73,"="&amp;$G73)&gt;1000,"",MAX(AD$6:AD72)+1),"")</f>
        <v/>
      </c>
      <c r="AE73" s="138" t="str">
        <f>IF($G73=AE$4&amp;"-"&amp;AE$5,IF(COUNTIF($G$6:$G73,"="&amp;$G73)&gt;1000,"",MAX(AE$6:AE72)+1),"")</f>
        <v/>
      </c>
      <c r="AF73" s="128" t="str">
        <f>IF($G73=AF$4&amp;"-"&amp;AF$5,IF(COUNTIF($G$6:$G73,"="&amp;$G73)&gt;1000,"",MAX(AF$6:AF72)+1),"")</f>
        <v/>
      </c>
      <c r="AG73" s="138" t="str">
        <f>IF($G73=AG$4&amp;"-"&amp;AG$5,IF(COUNTIF($G$6:$G73,"="&amp;$G73)&gt;1000,"",MAX(AG$6:AG72)+1),"")</f>
        <v/>
      </c>
      <c r="AH73" s="128" t="str">
        <f>IF($G73=AH$4&amp;"-"&amp;AH$5,IF(COUNTIF($G$6:$G73,"="&amp;$G73)&gt;1000,"",MAX(AH$6:AH72)+1),"")</f>
        <v/>
      </c>
      <c r="AI73" s="138" t="str">
        <f>IF($G73=AI$4&amp;"-"&amp;AI$5,IF(COUNTIF($G$6:$G73,"="&amp;$G73)&gt;1000,"",MAX(AI$6:AI72)+1),"")</f>
        <v/>
      </c>
      <c r="AJ73" s="128" t="str">
        <f>IF($G73=AJ$4&amp;"-"&amp;AJ$5,IF(COUNTIF($G$6:$G73,"="&amp;$G73)&gt;1000,"",MAX(AJ$6:AJ72)+1),"")</f>
        <v/>
      </c>
      <c r="AK73" s="138" t="str">
        <f>IF($G73=AK$4&amp;"-"&amp;AK$5,IF(COUNTIF($G$6:$G73,"="&amp;$G73)&gt;1000,"",MAX(AK$6:AK72)+1),"")</f>
        <v/>
      </c>
      <c r="AL73" s="128" t="str">
        <f>IF($G73=AL$4&amp;"-"&amp;AL$5,IF(COUNTIF($G$6:$G73,"="&amp;$G73)&gt;1000,"",MAX(AL$6:AL72)+1),"")</f>
        <v/>
      </c>
      <c r="AM73" s="144" t="str">
        <f>IF($G73=AM$4&amp;"-"&amp;AM$5,IF(COUNTIF($G$6:$G73,"="&amp;$G73)&gt;1000,"",MAX(AM$6:AM72)+1),"")</f>
        <v/>
      </c>
    </row>
    <row r="74" spans="1:39">
      <c r="A74" s="24">
        <v>69</v>
      </c>
      <c r="B74" s="123" t="str">
        <f>VLOOKUP(A74,Times_2023!B71:C501,2,FALSE)</f>
        <v>0:19:39</v>
      </c>
      <c r="C74" s="1" t="str">
        <f t="shared" si="6"/>
        <v>Sarah Osborne</v>
      </c>
      <c r="D74" s="2" t="str">
        <f t="shared" si="7"/>
        <v>NJ</v>
      </c>
      <c r="E74" s="2" t="str">
        <f t="shared" si="8"/>
        <v>F</v>
      </c>
      <c r="F74" s="2">
        <f>COUNTIF(E$6:E74,E74)</f>
        <v>7</v>
      </c>
      <c r="G74" s="26" t="str">
        <f t="shared" si="9"/>
        <v>NJ-F</v>
      </c>
      <c r="H74" s="29" t="str">
        <f>IF($G74=H$4&amp;"-"&amp;H$5,IF(COUNTIF($G$6:$G74,"="&amp;$G74)&gt;5,"",$F74),"")</f>
        <v/>
      </c>
      <c r="I74" s="32" t="str">
        <f>IF($G74=I$4&amp;"-"&amp;I$5,IF(COUNTIF($G$6:$G74,"="&amp;$G74)&gt;5,"",$F74),"")</f>
        <v/>
      </c>
      <c r="J74" s="31" t="str">
        <f>IF($G74=J$4&amp;"-"&amp;J$5,IF(COUNTIF($G$6:$G74,"="&amp;$G74)&gt;5,"",$F74),"")</f>
        <v/>
      </c>
      <c r="K74" s="32" t="str">
        <f>IF($G74=K$4&amp;"-"&amp;K$5,IF(COUNTIF($G$6:$G74,"="&amp;$G74)&gt;5,"",$F74),"")</f>
        <v/>
      </c>
      <c r="L74" s="31" t="str">
        <f>IF($G74=L$4&amp;"-"&amp;L$5,IF(COUNTIF($G$6:$G74,"="&amp;$G74)&gt;5,"",$F74),"")</f>
        <v/>
      </c>
      <c r="M74" s="32" t="str">
        <f>IF($G74=M$4&amp;"-"&amp;M$5,IF(COUNTIF($G$6:$G74,"="&amp;$G74)&gt;5,"",$F74),"")</f>
        <v/>
      </c>
      <c r="N74" s="31" t="str">
        <f>IF($G74=N$4&amp;"-"&amp;N$5,IF(COUNTIF($G$6:$G74,"="&amp;$G74)&gt;5,"",$F74),"")</f>
        <v/>
      </c>
      <c r="O74" s="32" t="str">
        <f>IF($G74=O$4&amp;"-"&amp;O$5,IF(COUNTIF($G$6:$G74,"="&amp;$G74)&gt;5,"",$F74),"")</f>
        <v/>
      </c>
      <c r="P74" s="31" t="str">
        <f>IF($G74=P$4&amp;"-"&amp;P$5,IF(COUNTIF($G$6:$G74,"="&amp;$G74)&gt;5,"",$F74),"")</f>
        <v/>
      </c>
      <c r="Q74" s="32" t="str">
        <f>IF($G74=Q$4&amp;"-"&amp;Q$5,IF(COUNTIF($G$6:$G74,"="&amp;$G74)&gt;5,"",$F74),"")</f>
        <v/>
      </c>
      <c r="R74" s="31" t="str">
        <f>IF($G74=R$4&amp;"-"&amp;R$5,IF(COUNTIF($G$6:$G74,"="&amp;$G74)&gt;5,"",$F74),"")</f>
        <v/>
      </c>
      <c r="S74" s="32">
        <f>IF($G74=S$4&amp;"-"&amp;S$5,IF(COUNTIF($G$6:$G74,"="&amp;$G74)&gt;5,"",$F74),"")</f>
        <v>7</v>
      </c>
      <c r="T74" s="31" t="str">
        <f>IF($G74=T$4&amp;"-"&amp;T$5,IF(COUNTIF($G$6:$G74,"="&amp;$G74)&gt;5,"",$F74),"")</f>
        <v/>
      </c>
      <c r="U74" s="32" t="str">
        <f>IF($G74=U$4&amp;"-"&amp;U$5,IF(COUNTIF($G$6:$G74,"="&amp;$G74)&gt;5,"",$F74),"")</f>
        <v/>
      </c>
      <c r="V74" s="31" t="str">
        <f>IF($G74=V$4&amp;"-"&amp;V$5,IF(COUNTIF($G$6:$G74,"="&amp;$G74)&gt;5,"",$F74),"")</f>
        <v/>
      </c>
      <c r="W74" s="30" t="str">
        <f>IF($G74=W$4&amp;"-"&amp;W$5,IF(COUNTIF($G$6:$G74,"="&amp;$G74)&gt;5,"",$F74),"")</f>
        <v/>
      </c>
      <c r="X74" s="128" t="str">
        <f>IF($G74=X$4&amp;"-"&amp;X$5,IF(COUNTIF($G$6:$G74,"="&amp;$G74)&gt;1000,"",MAX(X$6:X73)+1),"")</f>
        <v/>
      </c>
      <c r="Y74" s="138" t="str">
        <f>IF($G74=Y$4&amp;"-"&amp;Y$5,IF(COUNTIF($G$6:$G74,"="&amp;$G74)&gt;1000,"",MAX(Y$6:Y73)+1),"")</f>
        <v/>
      </c>
      <c r="Z74" s="128" t="str">
        <f>IF($G74=Z$4&amp;"-"&amp;Z$5,IF(COUNTIF($G$6:$G74,"="&amp;$G74)&gt;1000,"",MAX(Z$6:Z73)+1),"")</f>
        <v/>
      </c>
      <c r="AA74" s="138" t="str">
        <f>IF($G74=AA$4&amp;"-"&amp;AA$5,IF(COUNTIF($G$6:$G74,"="&amp;$G74)&gt;1000,"",MAX(AA$6:AA73)+1),"")</f>
        <v/>
      </c>
      <c r="AB74" s="128" t="str">
        <f>IF($G74=AB$4&amp;"-"&amp;AB$5,IF(COUNTIF($G$6:$G74,"="&amp;$G74)&gt;1000,"",MAX(AB$6:AB73)+1),"")</f>
        <v/>
      </c>
      <c r="AC74" s="138" t="str">
        <f>IF($G74=AC$4&amp;"-"&amp;AC$5,IF(COUNTIF($G$6:$G74,"="&amp;$G74)&gt;1000,"",MAX(AC$6:AC73)+1),"")</f>
        <v/>
      </c>
      <c r="AD74" s="128" t="str">
        <f>IF($G74=AD$4&amp;"-"&amp;AD$5,IF(COUNTIF($G$6:$G74,"="&amp;$G74)&gt;1000,"",MAX(AD$6:AD73)+1),"")</f>
        <v/>
      </c>
      <c r="AE74" s="138" t="str">
        <f>IF($G74=AE$4&amp;"-"&amp;AE$5,IF(COUNTIF($G$6:$G74,"="&amp;$G74)&gt;1000,"",MAX(AE$6:AE73)+1),"")</f>
        <v/>
      </c>
      <c r="AF74" s="128" t="str">
        <f>IF($G74=AF$4&amp;"-"&amp;AF$5,IF(COUNTIF($G$6:$G74,"="&amp;$G74)&gt;1000,"",MAX(AF$6:AF73)+1),"")</f>
        <v/>
      </c>
      <c r="AG74" s="138" t="str">
        <f>IF($G74=AG$4&amp;"-"&amp;AG$5,IF(COUNTIF($G$6:$G74,"="&amp;$G74)&gt;1000,"",MAX(AG$6:AG73)+1),"")</f>
        <v/>
      </c>
      <c r="AH74" s="128" t="str">
        <f>IF($G74=AH$4&amp;"-"&amp;AH$5,IF(COUNTIF($G$6:$G74,"="&amp;$G74)&gt;1000,"",MAX(AH$6:AH73)+1),"")</f>
        <v/>
      </c>
      <c r="AI74" s="138">
        <f>IF($G74=AI$4&amp;"-"&amp;AI$5,IF(COUNTIF($G$6:$G74,"="&amp;$G74)&gt;1000,"",MAX(AI$6:AI73)+1),"")</f>
        <v>1</v>
      </c>
      <c r="AJ74" s="128" t="str">
        <f>IF($G74=AJ$4&amp;"-"&amp;AJ$5,IF(COUNTIF($G$6:$G74,"="&amp;$G74)&gt;1000,"",MAX(AJ$6:AJ73)+1),"")</f>
        <v/>
      </c>
      <c r="AK74" s="138" t="str">
        <f>IF($G74=AK$4&amp;"-"&amp;AK$5,IF(COUNTIF($G$6:$G74,"="&amp;$G74)&gt;1000,"",MAX(AK$6:AK73)+1),"")</f>
        <v/>
      </c>
      <c r="AL74" s="128" t="str">
        <f>IF($G74=AL$4&amp;"-"&amp;AL$5,IF(COUNTIF($G$6:$G74,"="&amp;$G74)&gt;1000,"",MAX(AL$6:AL73)+1),"")</f>
        <v/>
      </c>
      <c r="AM74" s="144" t="str">
        <f>IF($G74=AM$4&amp;"-"&amp;AM$5,IF(COUNTIF($G$6:$G74,"="&amp;$G74)&gt;1000,"",MAX(AM$6:AM73)+1),"")</f>
        <v/>
      </c>
    </row>
    <row r="75" spans="1:39">
      <c r="A75" s="23">
        <v>70</v>
      </c>
      <c r="B75" s="123" t="str">
        <f>VLOOKUP(A75,Times_2023!B72:C502,2,FALSE)</f>
        <v>0:19:39</v>
      </c>
      <c r="C75" s="1" t="str">
        <f t="shared" si="6"/>
        <v>Callum Corley</v>
      </c>
      <c r="D75" s="2" t="str">
        <f t="shared" si="7"/>
        <v>ELY</v>
      </c>
      <c r="E75" s="2" t="str">
        <f t="shared" si="8"/>
        <v>M</v>
      </c>
      <c r="F75" s="2">
        <f>COUNTIF(E$6:E75,E75)</f>
        <v>63</v>
      </c>
      <c r="G75" s="26" t="str">
        <f t="shared" si="9"/>
        <v>ELY-M</v>
      </c>
      <c r="H75" s="29" t="str">
        <f>IF($G75=H$4&amp;"-"&amp;H$5,IF(COUNTIF($G$6:$G75,"="&amp;$G75)&gt;5,"",$F75),"")</f>
        <v/>
      </c>
      <c r="I75" s="32" t="str">
        <f>IF($G75=I$4&amp;"-"&amp;I$5,IF(COUNTIF($G$6:$G75,"="&amp;$G75)&gt;5,"",$F75),"")</f>
        <v/>
      </c>
      <c r="J75" s="31" t="str">
        <f>IF($G75=J$4&amp;"-"&amp;J$5,IF(COUNTIF($G$6:$G75,"="&amp;$G75)&gt;5,"",$F75),"")</f>
        <v/>
      </c>
      <c r="K75" s="32" t="str">
        <f>IF($G75=K$4&amp;"-"&amp;K$5,IF(COUNTIF($G$6:$G75,"="&amp;$G75)&gt;5,"",$F75),"")</f>
        <v/>
      </c>
      <c r="L75" s="31" t="str">
        <f>IF($G75=L$4&amp;"-"&amp;L$5,IF(COUNTIF($G$6:$G75,"="&amp;$G75)&gt;5,"",$F75),"")</f>
        <v/>
      </c>
      <c r="M75" s="32" t="str">
        <f>IF($G75=M$4&amp;"-"&amp;M$5,IF(COUNTIF($G$6:$G75,"="&amp;$G75)&gt;5,"",$F75),"")</f>
        <v/>
      </c>
      <c r="N75" s="31" t="str">
        <f>IF($G75=N$4&amp;"-"&amp;N$5,IF(COUNTIF($G$6:$G75,"="&amp;$G75)&gt;5,"",$F75),"")</f>
        <v/>
      </c>
      <c r="O75" s="32" t="str">
        <f>IF($G75=O$4&amp;"-"&amp;O$5,IF(COUNTIF($G$6:$G75,"="&amp;$G75)&gt;5,"",$F75),"")</f>
        <v/>
      </c>
      <c r="P75" s="31" t="str">
        <f>IF($G75=P$4&amp;"-"&amp;P$5,IF(COUNTIF($G$6:$G75,"="&amp;$G75)&gt;5,"",$F75),"")</f>
        <v/>
      </c>
      <c r="Q75" s="32" t="str">
        <f>IF($G75=Q$4&amp;"-"&amp;Q$5,IF(COUNTIF($G$6:$G75,"="&amp;$G75)&gt;5,"",$F75),"")</f>
        <v/>
      </c>
      <c r="R75" s="31" t="str">
        <f>IF($G75=R$4&amp;"-"&amp;R$5,IF(COUNTIF($G$6:$G75,"="&amp;$G75)&gt;5,"",$F75),"")</f>
        <v/>
      </c>
      <c r="S75" s="32" t="str">
        <f>IF($G75=S$4&amp;"-"&amp;S$5,IF(COUNTIF($G$6:$G75,"="&amp;$G75)&gt;5,"",$F75),"")</f>
        <v/>
      </c>
      <c r="T75" s="31" t="str">
        <f>IF($G75=T$4&amp;"-"&amp;T$5,IF(COUNTIF($G$6:$G75,"="&amp;$G75)&gt;5,"",$F75),"")</f>
        <v/>
      </c>
      <c r="U75" s="32" t="str">
        <f>IF($G75=U$4&amp;"-"&amp;U$5,IF(COUNTIF($G$6:$G75,"="&amp;$G75)&gt;5,"",$F75),"")</f>
        <v/>
      </c>
      <c r="V75" s="31" t="str">
        <f>IF($G75=V$4&amp;"-"&amp;V$5,IF(COUNTIF($G$6:$G75,"="&amp;$G75)&gt;5,"",$F75),"")</f>
        <v/>
      </c>
      <c r="W75" s="30" t="str">
        <f>IF($G75=W$4&amp;"-"&amp;W$5,IF(COUNTIF($G$6:$G75,"="&amp;$G75)&gt;5,"",$F75),"")</f>
        <v/>
      </c>
      <c r="X75" s="128" t="str">
        <f>IF($G75=X$4&amp;"-"&amp;X$5,IF(COUNTIF($G$6:$G75,"="&amp;$G75)&gt;1000,"",MAX(X$6:X74)+1),"")</f>
        <v/>
      </c>
      <c r="Y75" s="138" t="str">
        <f>IF($G75=Y$4&amp;"-"&amp;Y$5,IF(COUNTIF($G$6:$G75,"="&amp;$G75)&gt;1000,"",MAX(Y$6:Y74)+1),"")</f>
        <v/>
      </c>
      <c r="Z75" s="128" t="str">
        <f>IF($G75=Z$4&amp;"-"&amp;Z$5,IF(COUNTIF($G$6:$G75,"="&amp;$G75)&gt;1000,"",MAX(Z$6:Z74)+1),"")</f>
        <v/>
      </c>
      <c r="AA75" s="138" t="str">
        <f>IF($G75=AA$4&amp;"-"&amp;AA$5,IF(COUNTIF($G$6:$G75,"="&amp;$G75)&gt;1000,"",MAX(AA$6:AA74)+1),"")</f>
        <v/>
      </c>
      <c r="AB75" s="128">
        <f>IF($G75=AB$4&amp;"-"&amp;AB$5,IF(COUNTIF($G$6:$G75,"="&amp;$G75)&gt;1000,"",MAX(AB$6:AB74)+1),"")</f>
        <v>10</v>
      </c>
      <c r="AC75" s="138" t="str">
        <f>IF($G75=AC$4&amp;"-"&amp;AC$5,IF(COUNTIF($G$6:$G75,"="&amp;$G75)&gt;1000,"",MAX(AC$6:AC74)+1),"")</f>
        <v/>
      </c>
      <c r="AD75" s="128" t="str">
        <f>IF($G75=AD$4&amp;"-"&amp;AD$5,IF(COUNTIF($G$6:$G75,"="&amp;$G75)&gt;1000,"",MAX(AD$6:AD74)+1),"")</f>
        <v/>
      </c>
      <c r="AE75" s="138" t="str">
        <f>IF($G75=AE$4&amp;"-"&amp;AE$5,IF(COUNTIF($G$6:$G75,"="&amp;$G75)&gt;1000,"",MAX(AE$6:AE74)+1),"")</f>
        <v/>
      </c>
      <c r="AF75" s="128" t="str">
        <f>IF($G75=AF$4&amp;"-"&amp;AF$5,IF(COUNTIF($G$6:$G75,"="&amp;$G75)&gt;1000,"",MAX(AF$6:AF74)+1),"")</f>
        <v/>
      </c>
      <c r="AG75" s="138" t="str">
        <f>IF($G75=AG$4&amp;"-"&amp;AG$5,IF(COUNTIF($G$6:$G75,"="&amp;$G75)&gt;1000,"",MAX(AG$6:AG74)+1),"")</f>
        <v/>
      </c>
      <c r="AH75" s="128" t="str">
        <f>IF($G75=AH$4&amp;"-"&amp;AH$5,IF(COUNTIF($G$6:$G75,"="&amp;$G75)&gt;1000,"",MAX(AH$6:AH74)+1),"")</f>
        <v/>
      </c>
      <c r="AI75" s="138" t="str">
        <f>IF($G75=AI$4&amp;"-"&amp;AI$5,IF(COUNTIF($G$6:$G75,"="&amp;$G75)&gt;1000,"",MAX(AI$6:AI74)+1),"")</f>
        <v/>
      </c>
      <c r="AJ75" s="128" t="str">
        <f>IF($G75=AJ$4&amp;"-"&amp;AJ$5,IF(COUNTIF($G$6:$G75,"="&amp;$G75)&gt;1000,"",MAX(AJ$6:AJ74)+1),"")</f>
        <v/>
      </c>
      <c r="AK75" s="138" t="str">
        <f>IF($G75=AK$4&amp;"-"&amp;AK$5,IF(COUNTIF($G$6:$G75,"="&amp;$G75)&gt;1000,"",MAX(AK$6:AK74)+1),"")</f>
        <v/>
      </c>
      <c r="AL75" s="128" t="str">
        <f>IF($G75=AL$4&amp;"-"&amp;AL$5,IF(COUNTIF($G$6:$G75,"="&amp;$G75)&gt;1000,"",MAX(AL$6:AL74)+1),"")</f>
        <v/>
      </c>
      <c r="AM75" s="144" t="str">
        <f>IF($G75=AM$4&amp;"-"&amp;AM$5,IF(COUNTIF($G$6:$G75,"="&amp;$G75)&gt;1000,"",MAX(AM$6:AM74)+1),"")</f>
        <v/>
      </c>
    </row>
    <row r="76" spans="1:39">
      <c r="A76" s="24">
        <v>71</v>
      </c>
      <c r="B76" s="123" t="str">
        <f>VLOOKUP(A76,Times_2023!B73:C503,2,FALSE)</f>
        <v>0:19:42</v>
      </c>
      <c r="C76" s="1" t="str">
        <f t="shared" si="6"/>
        <v>Alice Brear Clarkson</v>
      </c>
      <c r="D76" s="2" t="str">
        <f t="shared" si="7"/>
        <v>ELY</v>
      </c>
      <c r="E76" s="2" t="str">
        <f t="shared" si="8"/>
        <v>F</v>
      </c>
      <c r="F76" s="2">
        <f>COUNTIF(E$6:E76,E76)</f>
        <v>8</v>
      </c>
      <c r="G76" s="26" t="str">
        <f t="shared" si="9"/>
        <v>ELY-F</v>
      </c>
      <c r="H76" s="29" t="str">
        <f>IF($G76=H$4&amp;"-"&amp;H$5,IF(COUNTIF($G$6:$G76,"="&amp;$G76)&gt;5,"",$F76),"")</f>
        <v/>
      </c>
      <c r="I76" s="32" t="str">
        <f>IF($G76=I$4&amp;"-"&amp;I$5,IF(COUNTIF($G$6:$G76,"="&amp;$G76)&gt;5,"",$F76),"")</f>
        <v/>
      </c>
      <c r="J76" s="31" t="str">
        <f>IF($G76=J$4&amp;"-"&amp;J$5,IF(COUNTIF($G$6:$G76,"="&amp;$G76)&gt;5,"",$F76),"")</f>
        <v/>
      </c>
      <c r="K76" s="32" t="str">
        <f>IF($G76=K$4&amp;"-"&amp;K$5,IF(COUNTIF($G$6:$G76,"="&amp;$G76)&gt;5,"",$F76),"")</f>
        <v/>
      </c>
      <c r="L76" s="31" t="str">
        <f>IF($G76=L$4&amp;"-"&amp;L$5,IF(COUNTIF($G$6:$G76,"="&amp;$G76)&gt;5,"",$F76),"")</f>
        <v/>
      </c>
      <c r="M76" s="32">
        <f>IF($G76=M$4&amp;"-"&amp;M$5,IF(COUNTIF($G$6:$G76,"="&amp;$G76)&gt;5,"",$F76),"")</f>
        <v>8</v>
      </c>
      <c r="N76" s="31" t="str">
        <f>IF($G76=N$4&amp;"-"&amp;N$5,IF(COUNTIF($G$6:$G76,"="&amp;$G76)&gt;5,"",$F76),"")</f>
        <v/>
      </c>
      <c r="O76" s="32" t="str">
        <f>IF($G76=O$4&amp;"-"&amp;O$5,IF(COUNTIF($G$6:$G76,"="&amp;$G76)&gt;5,"",$F76),"")</f>
        <v/>
      </c>
      <c r="P76" s="31" t="str">
        <f>IF($G76=P$4&amp;"-"&amp;P$5,IF(COUNTIF($G$6:$G76,"="&amp;$G76)&gt;5,"",$F76),"")</f>
        <v/>
      </c>
      <c r="Q76" s="32" t="str">
        <f>IF($G76=Q$4&amp;"-"&amp;Q$5,IF(COUNTIF($G$6:$G76,"="&amp;$G76)&gt;5,"",$F76),"")</f>
        <v/>
      </c>
      <c r="R76" s="31" t="str">
        <f>IF($G76=R$4&amp;"-"&amp;R$5,IF(COUNTIF($G$6:$G76,"="&amp;$G76)&gt;5,"",$F76),"")</f>
        <v/>
      </c>
      <c r="S76" s="32" t="str">
        <f>IF($G76=S$4&amp;"-"&amp;S$5,IF(COUNTIF($G$6:$G76,"="&amp;$G76)&gt;5,"",$F76),"")</f>
        <v/>
      </c>
      <c r="T76" s="31" t="str">
        <f>IF($G76=T$4&amp;"-"&amp;T$5,IF(COUNTIF($G$6:$G76,"="&amp;$G76)&gt;5,"",$F76),"")</f>
        <v/>
      </c>
      <c r="U76" s="32" t="str">
        <f>IF($G76=U$4&amp;"-"&amp;U$5,IF(COUNTIF($G$6:$G76,"="&amp;$G76)&gt;5,"",$F76),"")</f>
        <v/>
      </c>
      <c r="V76" s="31" t="str">
        <f>IF($G76=V$4&amp;"-"&amp;V$5,IF(COUNTIF($G$6:$G76,"="&amp;$G76)&gt;5,"",$F76),"")</f>
        <v/>
      </c>
      <c r="W76" s="30" t="str">
        <f>IF($G76=W$4&amp;"-"&amp;W$5,IF(COUNTIF($G$6:$G76,"="&amp;$G76)&gt;5,"",$F76),"")</f>
        <v/>
      </c>
      <c r="X76" s="128" t="str">
        <f>IF($G76=X$4&amp;"-"&amp;X$5,IF(COUNTIF($G$6:$G76,"="&amp;$G76)&gt;1000,"",MAX(X$6:X75)+1),"")</f>
        <v/>
      </c>
      <c r="Y76" s="138" t="str">
        <f>IF($G76=Y$4&amp;"-"&amp;Y$5,IF(COUNTIF($G$6:$G76,"="&amp;$G76)&gt;1000,"",MAX(Y$6:Y75)+1),"")</f>
        <v/>
      </c>
      <c r="Z76" s="128" t="str">
        <f>IF($G76=Z$4&amp;"-"&amp;Z$5,IF(COUNTIF($G$6:$G76,"="&amp;$G76)&gt;1000,"",MAX(Z$6:Z75)+1),"")</f>
        <v/>
      </c>
      <c r="AA76" s="138" t="str">
        <f>IF($G76=AA$4&amp;"-"&amp;AA$5,IF(COUNTIF($G$6:$G76,"="&amp;$G76)&gt;1000,"",MAX(AA$6:AA75)+1),"")</f>
        <v/>
      </c>
      <c r="AB76" s="128" t="str">
        <f>IF($G76=AB$4&amp;"-"&amp;AB$5,IF(COUNTIF($G$6:$G76,"="&amp;$G76)&gt;1000,"",MAX(AB$6:AB75)+1),"")</f>
        <v/>
      </c>
      <c r="AC76" s="138">
        <f>IF($G76=AC$4&amp;"-"&amp;AC$5,IF(COUNTIF($G$6:$G76,"="&amp;$G76)&gt;1000,"",MAX(AC$6:AC75)+1),"")</f>
        <v>2</v>
      </c>
      <c r="AD76" s="128" t="str">
        <f>IF($G76=AD$4&amp;"-"&amp;AD$5,IF(COUNTIF($G$6:$G76,"="&amp;$G76)&gt;1000,"",MAX(AD$6:AD75)+1),"")</f>
        <v/>
      </c>
      <c r="AE76" s="138" t="str">
        <f>IF($G76=AE$4&amp;"-"&amp;AE$5,IF(COUNTIF($G$6:$G76,"="&amp;$G76)&gt;1000,"",MAX(AE$6:AE75)+1),"")</f>
        <v/>
      </c>
      <c r="AF76" s="128" t="str">
        <f>IF($G76=AF$4&amp;"-"&amp;AF$5,IF(COUNTIF($G$6:$G76,"="&amp;$G76)&gt;1000,"",MAX(AF$6:AF75)+1),"")</f>
        <v/>
      </c>
      <c r="AG76" s="138" t="str">
        <f>IF($G76=AG$4&amp;"-"&amp;AG$5,IF(COUNTIF($G$6:$G76,"="&amp;$G76)&gt;1000,"",MAX(AG$6:AG75)+1),"")</f>
        <v/>
      </c>
      <c r="AH76" s="128" t="str">
        <f>IF($G76=AH$4&amp;"-"&amp;AH$5,IF(COUNTIF($G$6:$G76,"="&amp;$G76)&gt;1000,"",MAX(AH$6:AH75)+1),"")</f>
        <v/>
      </c>
      <c r="AI76" s="138" t="str">
        <f>IF($G76=AI$4&amp;"-"&amp;AI$5,IF(COUNTIF($G$6:$G76,"="&amp;$G76)&gt;1000,"",MAX(AI$6:AI75)+1),"")</f>
        <v/>
      </c>
      <c r="AJ76" s="128" t="str">
        <f>IF($G76=AJ$4&amp;"-"&amp;AJ$5,IF(COUNTIF($G$6:$G76,"="&amp;$G76)&gt;1000,"",MAX(AJ$6:AJ75)+1),"")</f>
        <v/>
      </c>
      <c r="AK76" s="138" t="str">
        <f>IF($G76=AK$4&amp;"-"&amp;AK$5,IF(COUNTIF($G$6:$G76,"="&amp;$G76)&gt;1000,"",MAX(AK$6:AK75)+1),"")</f>
        <v/>
      </c>
      <c r="AL76" s="128" t="str">
        <f>IF($G76=AL$4&amp;"-"&amp;AL$5,IF(COUNTIF($G$6:$G76,"="&amp;$G76)&gt;1000,"",MAX(AL$6:AL75)+1),"")</f>
        <v/>
      </c>
      <c r="AM76" s="144" t="str">
        <f>IF($G76=AM$4&amp;"-"&amp;AM$5,IF(COUNTIF($G$6:$G76,"="&amp;$G76)&gt;1000,"",MAX(AM$6:AM75)+1),"")</f>
        <v/>
      </c>
    </row>
    <row r="77" spans="1:39">
      <c r="A77" s="23">
        <v>72</v>
      </c>
      <c r="B77" s="123" t="str">
        <f>VLOOKUP(A77,Times_2023!B74:C504,2,FALSE)</f>
        <v>0:19:43</v>
      </c>
      <c r="C77" s="1" t="str">
        <f t="shared" si="6"/>
        <v>Ned Hoyle</v>
      </c>
      <c r="D77" s="2" t="str">
        <f t="shared" si="7"/>
        <v>CTC</v>
      </c>
      <c r="E77" s="2" t="str">
        <f t="shared" si="8"/>
        <v>M</v>
      </c>
      <c r="F77" s="2">
        <f>COUNTIF(E$6:E77,E77)</f>
        <v>64</v>
      </c>
      <c r="G77" s="26" t="str">
        <f t="shared" si="9"/>
        <v>CTC-M</v>
      </c>
      <c r="H77" s="29" t="str">
        <f>IF($G77=H$4&amp;"-"&amp;H$5,IF(COUNTIF($G$6:$G77,"="&amp;$G77)&gt;5,"",$F77),"")</f>
        <v/>
      </c>
      <c r="I77" s="32" t="str">
        <f>IF($G77=I$4&amp;"-"&amp;I$5,IF(COUNTIF($G$6:$G77,"="&amp;$G77)&gt;5,"",$F77),"")</f>
        <v/>
      </c>
      <c r="J77" s="31" t="str">
        <f>IF($G77=J$4&amp;"-"&amp;J$5,IF(COUNTIF($G$6:$G77,"="&amp;$G77)&gt;5,"",$F77),"")</f>
        <v/>
      </c>
      <c r="K77" s="32" t="str">
        <f>IF($G77=K$4&amp;"-"&amp;K$5,IF(COUNTIF($G$6:$G77,"="&amp;$G77)&gt;5,"",$F77),"")</f>
        <v/>
      </c>
      <c r="L77" s="31" t="str">
        <f>IF($G77=L$4&amp;"-"&amp;L$5,IF(COUNTIF($G$6:$G77,"="&amp;$G77)&gt;5,"",$F77),"")</f>
        <v/>
      </c>
      <c r="M77" s="32" t="str">
        <f>IF($G77=M$4&amp;"-"&amp;M$5,IF(COUNTIF($G$6:$G77,"="&amp;$G77)&gt;5,"",$F77),"")</f>
        <v/>
      </c>
      <c r="N77" s="31" t="str">
        <f>IF($G77=N$4&amp;"-"&amp;N$5,IF(COUNTIF($G$6:$G77,"="&amp;$G77)&gt;5,"",$F77),"")</f>
        <v/>
      </c>
      <c r="O77" s="32" t="str">
        <f>IF($G77=O$4&amp;"-"&amp;O$5,IF(COUNTIF($G$6:$G77,"="&amp;$G77)&gt;5,"",$F77),"")</f>
        <v/>
      </c>
      <c r="P77" s="31" t="str">
        <f>IF($G77=P$4&amp;"-"&amp;P$5,IF(COUNTIF($G$6:$G77,"="&amp;$G77)&gt;5,"",$F77),"")</f>
        <v/>
      </c>
      <c r="Q77" s="32" t="str">
        <f>IF($G77=Q$4&amp;"-"&amp;Q$5,IF(COUNTIF($G$6:$G77,"="&amp;$G77)&gt;5,"",$F77),"")</f>
        <v/>
      </c>
      <c r="R77" s="31" t="str">
        <f>IF($G77=R$4&amp;"-"&amp;R$5,IF(COUNTIF($G$6:$G77,"="&amp;$G77)&gt;5,"",$F77),"")</f>
        <v/>
      </c>
      <c r="S77" s="32" t="str">
        <f>IF($G77=S$4&amp;"-"&amp;S$5,IF(COUNTIF($G$6:$G77,"="&amp;$G77)&gt;5,"",$F77),"")</f>
        <v/>
      </c>
      <c r="T77" s="31" t="str">
        <f>IF($G77=T$4&amp;"-"&amp;T$5,IF(COUNTIF($G$6:$G77,"="&amp;$G77)&gt;5,"",$F77),"")</f>
        <v/>
      </c>
      <c r="U77" s="32" t="str">
        <f>IF($G77=U$4&amp;"-"&amp;U$5,IF(COUNTIF($G$6:$G77,"="&amp;$G77)&gt;5,"",$F77),"")</f>
        <v/>
      </c>
      <c r="V77" s="31" t="str">
        <f>IF($G77=V$4&amp;"-"&amp;V$5,IF(COUNTIF($G$6:$G77,"="&amp;$G77)&gt;5,"",$F77),"")</f>
        <v/>
      </c>
      <c r="W77" s="30" t="str">
        <f>IF($G77=W$4&amp;"-"&amp;W$5,IF(COUNTIF($G$6:$G77,"="&amp;$G77)&gt;5,"",$F77),"")</f>
        <v/>
      </c>
      <c r="X77" s="128" t="str">
        <f>IF($G77=X$4&amp;"-"&amp;X$5,IF(COUNTIF($G$6:$G77,"="&amp;$G77)&gt;1000,"",MAX(X$6:X76)+1),"")</f>
        <v/>
      </c>
      <c r="Y77" s="138" t="str">
        <f>IF($G77=Y$4&amp;"-"&amp;Y$5,IF(COUNTIF($G$6:$G77,"="&amp;$G77)&gt;1000,"",MAX(Y$6:Y76)+1),"")</f>
        <v/>
      </c>
      <c r="Z77" s="128">
        <f>IF($G77=Z$4&amp;"-"&amp;Z$5,IF(COUNTIF($G$6:$G77,"="&amp;$G77)&gt;1000,"",MAX(Z$6:Z76)+1),"")</f>
        <v>7</v>
      </c>
      <c r="AA77" s="138" t="str">
        <f>IF($G77=AA$4&amp;"-"&amp;AA$5,IF(COUNTIF($G$6:$G77,"="&amp;$G77)&gt;1000,"",MAX(AA$6:AA76)+1),"")</f>
        <v/>
      </c>
      <c r="AB77" s="128" t="str">
        <f>IF($G77=AB$4&amp;"-"&amp;AB$5,IF(COUNTIF($G$6:$G77,"="&amp;$G77)&gt;1000,"",MAX(AB$6:AB76)+1),"")</f>
        <v/>
      </c>
      <c r="AC77" s="138" t="str">
        <f>IF($G77=AC$4&amp;"-"&amp;AC$5,IF(COUNTIF($G$6:$G77,"="&amp;$G77)&gt;1000,"",MAX(AC$6:AC76)+1),"")</f>
        <v/>
      </c>
      <c r="AD77" s="128" t="str">
        <f>IF($G77=AD$4&amp;"-"&amp;AD$5,IF(COUNTIF($G$6:$G77,"="&amp;$G77)&gt;1000,"",MAX(AD$6:AD76)+1),"")</f>
        <v/>
      </c>
      <c r="AE77" s="138" t="str">
        <f>IF($G77=AE$4&amp;"-"&amp;AE$5,IF(COUNTIF($G$6:$G77,"="&amp;$G77)&gt;1000,"",MAX(AE$6:AE76)+1),"")</f>
        <v/>
      </c>
      <c r="AF77" s="128" t="str">
        <f>IF($G77=AF$4&amp;"-"&amp;AF$5,IF(COUNTIF($G$6:$G77,"="&amp;$G77)&gt;1000,"",MAX(AF$6:AF76)+1),"")</f>
        <v/>
      </c>
      <c r="AG77" s="138" t="str">
        <f>IF($G77=AG$4&amp;"-"&amp;AG$5,IF(COUNTIF($G$6:$G77,"="&amp;$G77)&gt;1000,"",MAX(AG$6:AG76)+1),"")</f>
        <v/>
      </c>
      <c r="AH77" s="128" t="str">
        <f>IF($G77=AH$4&amp;"-"&amp;AH$5,IF(COUNTIF($G$6:$G77,"="&amp;$G77)&gt;1000,"",MAX(AH$6:AH76)+1),"")</f>
        <v/>
      </c>
      <c r="AI77" s="138" t="str">
        <f>IF($G77=AI$4&amp;"-"&amp;AI$5,IF(COUNTIF($G$6:$G77,"="&amp;$G77)&gt;1000,"",MAX(AI$6:AI76)+1),"")</f>
        <v/>
      </c>
      <c r="AJ77" s="128" t="str">
        <f>IF($G77=AJ$4&amp;"-"&amp;AJ$5,IF(COUNTIF($G$6:$G77,"="&amp;$G77)&gt;1000,"",MAX(AJ$6:AJ76)+1),"")</f>
        <v/>
      </c>
      <c r="AK77" s="138" t="str">
        <f>IF($G77=AK$4&amp;"-"&amp;AK$5,IF(COUNTIF($G$6:$G77,"="&amp;$G77)&gt;1000,"",MAX(AK$6:AK76)+1),"")</f>
        <v/>
      </c>
      <c r="AL77" s="128" t="str">
        <f>IF($G77=AL$4&amp;"-"&amp;AL$5,IF(COUNTIF($G$6:$G77,"="&amp;$G77)&gt;1000,"",MAX(AL$6:AL76)+1),"")</f>
        <v/>
      </c>
      <c r="AM77" s="144" t="str">
        <f>IF($G77=AM$4&amp;"-"&amp;AM$5,IF(COUNTIF($G$6:$G77,"="&amp;$G77)&gt;1000,"",MAX(AM$6:AM76)+1),"")</f>
        <v/>
      </c>
    </row>
    <row r="78" spans="1:39">
      <c r="A78" s="24">
        <v>73</v>
      </c>
      <c r="B78" s="123" t="str">
        <f>VLOOKUP(A78,Times_2023!B75:C505,2,FALSE)</f>
        <v>0:19:45</v>
      </c>
      <c r="C78" s="1" t="str">
        <f t="shared" si="6"/>
        <v>Stephen Howard</v>
      </c>
      <c r="D78" s="2" t="str">
        <f t="shared" si="7"/>
        <v>ELY</v>
      </c>
      <c r="E78" s="2" t="str">
        <f t="shared" si="8"/>
        <v>M</v>
      </c>
      <c r="F78" s="2">
        <f>COUNTIF(E$6:E78,E78)</f>
        <v>65</v>
      </c>
      <c r="G78" s="26" t="str">
        <f t="shared" si="9"/>
        <v>ELY-M</v>
      </c>
      <c r="H78" s="29" t="str">
        <f>IF($G78=H$4&amp;"-"&amp;H$5,IF(COUNTIF($G$6:$G78,"="&amp;$G78)&gt;5,"",$F78),"")</f>
        <v/>
      </c>
      <c r="I78" s="32" t="str">
        <f>IF($G78=I$4&amp;"-"&amp;I$5,IF(COUNTIF($G$6:$G78,"="&amp;$G78)&gt;5,"",$F78),"")</f>
        <v/>
      </c>
      <c r="J78" s="31" t="str">
        <f>IF($G78=J$4&amp;"-"&amp;J$5,IF(COUNTIF($G$6:$G78,"="&amp;$G78)&gt;5,"",$F78),"")</f>
        <v/>
      </c>
      <c r="K78" s="32" t="str">
        <f>IF($G78=K$4&amp;"-"&amp;K$5,IF(COUNTIF($G$6:$G78,"="&amp;$G78)&gt;5,"",$F78),"")</f>
        <v/>
      </c>
      <c r="L78" s="31" t="str">
        <f>IF($G78=L$4&amp;"-"&amp;L$5,IF(COUNTIF($G$6:$G78,"="&amp;$G78)&gt;5,"",$F78),"")</f>
        <v/>
      </c>
      <c r="M78" s="32" t="str">
        <f>IF($G78=M$4&amp;"-"&amp;M$5,IF(COUNTIF($G$6:$G78,"="&amp;$G78)&gt;5,"",$F78),"")</f>
        <v/>
      </c>
      <c r="N78" s="31" t="str">
        <f>IF($G78=N$4&amp;"-"&amp;N$5,IF(COUNTIF($G$6:$G78,"="&amp;$G78)&gt;5,"",$F78),"")</f>
        <v/>
      </c>
      <c r="O78" s="32" t="str">
        <f>IF($G78=O$4&amp;"-"&amp;O$5,IF(COUNTIF($G$6:$G78,"="&amp;$G78)&gt;5,"",$F78),"")</f>
        <v/>
      </c>
      <c r="P78" s="31" t="str">
        <f>IF($G78=P$4&amp;"-"&amp;P$5,IF(COUNTIF($G$6:$G78,"="&amp;$G78)&gt;5,"",$F78),"")</f>
        <v/>
      </c>
      <c r="Q78" s="32" t="str">
        <f>IF($G78=Q$4&amp;"-"&amp;Q$5,IF(COUNTIF($G$6:$G78,"="&amp;$G78)&gt;5,"",$F78),"")</f>
        <v/>
      </c>
      <c r="R78" s="31" t="str">
        <f>IF($G78=R$4&amp;"-"&amp;R$5,IF(COUNTIF($G$6:$G78,"="&amp;$G78)&gt;5,"",$F78),"")</f>
        <v/>
      </c>
      <c r="S78" s="32" t="str">
        <f>IF($G78=S$4&amp;"-"&amp;S$5,IF(COUNTIF($G$6:$G78,"="&amp;$G78)&gt;5,"",$F78),"")</f>
        <v/>
      </c>
      <c r="T78" s="31" t="str">
        <f>IF($G78=T$4&amp;"-"&amp;T$5,IF(COUNTIF($G$6:$G78,"="&amp;$G78)&gt;5,"",$F78),"")</f>
        <v/>
      </c>
      <c r="U78" s="32" t="str">
        <f>IF($G78=U$4&amp;"-"&amp;U$5,IF(COUNTIF($G$6:$G78,"="&amp;$G78)&gt;5,"",$F78),"")</f>
        <v/>
      </c>
      <c r="V78" s="31" t="str">
        <f>IF($G78=V$4&amp;"-"&amp;V$5,IF(COUNTIF($G$6:$G78,"="&amp;$G78)&gt;5,"",$F78),"")</f>
        <v/>
      </c>
      <c r="W78" s="30" t="str">
        <f>IF($G78=W$4&amp;"-"&amp;W$5,IF(COUNTIF($G$6:$G78,"="&amp;$G78)&gt;5,"",$F78),"")</f>
        <v/>
      </c>
      <c r="X78" s="128" t="str">
        <f>IF($G78=X$4&amp;"-"&amp;X$5,IF(COUNTIF($G$6:$G78,"="&amp;$G78)&gt;1000,"",MAX(X$6:X77)+1),"")</f>
        <v/>
      </c>
      <c r="Y78" s="138" t="str">
        <f>IF($G78=Y$4&amp;"-"&amp;Y$5,IF(COUNTIF($G$6:$G78,"="&amp;$G78)&gt;1000,"",MAX(Y$6:Y77)+1),"")</f>
        <v/>
      </c>
      <c r="Z78" s="128" t="str">
        <f>IF($G78=Z$4&amp;"-"&amp;Z$5,IF(COUNTIF($G$6:$G78,"="&amp;$G78)&gt;1000,"",MAX(Z$6:Z77)+1),"")</f>
        <v/>
      </c>
      <c r="AA78" s="138" t="str">
        <f>IF($G78=AA$4&amp;"-"&amp;AA$5,IF(COUNTIF($G$6:$G78,"="&amp;$G78)&gt;1000,"",MAX(AA$6:AA77)+1),"")</f>
        <v/>
      </c>
      <c r="AB78" s="128">
        <f>IF($G78=AB$4&amp;"-"&amp;AB$5,IF(COUNTIF($G$6:$G78,"="&amp;$G78)&gt;1000,"",MAX(AB$6:AB77)+1),"")</f>
        <v>11</v>
      </c>
      <c r="AC78" s="138" t="str">
        <f>IF($G78=AC$4&amp;"-"&amp;AC$5,IF(COUNTIF($G$6:$G78,"="&amp;$G78)&gt;1000,"",MAX(AC$6:AC77)+1),"")</f>
        <v/>
      </c>
      <c r="AD78" s="128" t="str">
        <f>IF($G78=AD$4&amp;"-"&amp;AD$5,IF(COUNTIF($G$6:$G78,"="&amp;$G78)&gt;1000,"",MAX(AD$6:AD77)+1),"")</f>
        <v/>
      </c>
      <c r="AE78" s="138" t="str">
        <f>IF($G78=AE$4&amp;"-"&amp;AE$5,IF(COUNTIF($G$6:$G78,"="&amp;$G78)&gt;1000,"",MAX(AE$6:AE77)+1),"")</f>
        <v/>
      </c>
      <c r="AF78" s="128" t="str">
        <f>IF($G78=AF$4&amp;"-"&amp;AF$5,IF(COUNTIF($G$6:$G78,"="&amp;$G78)&gt;1000,"",MAX(AF$6:AF77)+1),"")</f>
        <v/>
      </c>
      <c r="AG78" s="138" t="str">
        <f>IF($G78=AG$4&amp;"-"&amp;AG$5,IF(COUNTIF($G$6:$G78,"="&amp;$G78)&gt;1000,"",MAX(AG$6:AG77)+1),"")</f>
        <v/>
      </c>
      <c r="AH78" s="128" t="str">
        <f>IF($G78=AH$4&amp;"-"&amp;AH$5,IF(COUNTIF($G$6:$G78,"="&amp;$G78)&gt;1000,"",MAX(AH$6:AH77)+1),"")</f>
        <v/>
      </c>
      <c r="AI78" s="138" t="str">
        <f>IF($G78=AI$4&amp;"-"&amp;AI$5,IF(COUNTIF($G$6:$G78,"="&amp;$G78)&gt;1000,"",MAX(AI$6:AI77)+1),"")</f>
        <v/>
      </c>
      <c r="AJ78" s="128" t="str">
        <f>IF($G78=AJ$4&amp;"-"&amp;AJ$5,IF(COUNTIF($G$6:$G78,"="&amp;$G78)&gt;1000,"",MAX(AJ$6:AJ77)+1),"")</f>
        <v/>
      </c>
      <c r="AK78" s="138" t="str">
        <f>IF($G78=AK$4&amp;"-"&amp;AK$5,IF(COUNTIF($G$6:$G78,"="&amp;$G78)&gt;1000,"",MAX(AK$6:AK77)+1),"")</f>
        <v/>
      </c>
      <c r="AL78" s="128" t="str">
        <f>IF($G78=AL$4&amp;"-"&amp;AL$5,IF(COUNTIF($G$6:$G78,"="&amp;$G78)&gt;1000,"",MAX(AL$6:AL77)+1),"")</f>
        <v/>
      </c>
      <c r="AM78" s="144" t="str">
        <f>IF($G78=AM$4&amp;"-"&amp;AM$5,IF(COUNTIF($G$6:$G78,"="&amp;$G78)&gt;1000,"",MAX(AM$6:AM77)+1),"")</f>
        <v/>
      </c>
    </row>
    <row r="79" spans="1:39">
      <c r="A79" s="23">
        <v>74</v>
      </c>
      <c r="B79" s="123" t="str">
        <f>VLOOKUP(A79,Times_2023!B76:C506,2,FALSE)</f>
        <v>0:19:46</v>
      </c>
      <c r="C79" s="1" t="str">
        <f t="shared" si="6"/>
        <v>Darren Elsom</v>
      </c>
      <c r="D79" s="2" t="str">
        <f t="shared" si="7"/>
        <v>HRC</v>
      </c>
      <c r="E79" s="2" t="str">
        <f t="shared" si="8"/>
        <v>M</v>
      </c>
      <c r="F79" s="2">
        <f>COUNTIF(E$6:E79,E79)</f>
        <v>66</v>
      </c>
      <c r="G79" s="26" t="str">
        <f t="shared" si="9"/>
        <v>HRC-M</v>
      </c>
      <c r="H79" s="29" t="str">
        <f>IF($G79=H$4&amp;"-"&amp;H$5,IF(COUNTIF($G$6:$G79,"="&amp;$G79)&gt;5,"",$F79),"")</f>
        <v/>
      </c>
      <c r="I79" s="32" t="str">
        <f>IF($G79=I$4&amp;"-"&amp;I$5,IF(COUNTIF($G$6:$G79,"="&amp;$G79)&gt;5,"",$F79),"")</f>
        <v/>
      </c>
      <c r="J79" s="31" t="str">
        <f>IF($G79=J$4&amp;"-"&amp;J$5,IF(COUNTIF($G$6:$G79,"="&amp;$G79)&gt;5,"",$F79),"")</f>
        <v/>
      </c>
      <c r="K79" s="32" t="str">
        <f>IF($G79=K$4&amp;"-"&amp;K$5,IF(COUNTIF($G$6:$G79,"="&amp;$G79)&gt;5,"",$F79),"")</f>
        <v/>
      </c>
      <c r="L79" s="31" t="str">
        <f>IF($G79=L$4&amp;"-"&amp;L$5,IF(COUNTIF($G$6:$G79,"="&amp;$G79)&gt;5,"",$F79),"")</f>
        <v/>
      </c>
      <c r="M79" s="32" t="str">
        <f>IF($G79=M$4&amp;"-"&amp;M$5,IF(COUNTIF($G$6:$G79,"="&amp;$G79)&gt;5,"",$F79),"")</f>
        <v/>
      </c>
      <c r="N79" s="31" t="str">
        <f>IF($G79=N$4&amp;"-"&amp;N$5,IF(COUNTIF($G$6:$G79,"="&amp;$G79)&gt;5,"",$F79),"")</f>
        <v/>
      </c>
      <c r="O79" s="32" t="str">
        <f>IF($G79=O$4&amp;"-"&amp;O$5,IF(COUNTIF($G$6:$G79,"="&amp;$G79)&gt;5,"",$F79),"")</f>
        <v/>
      </c>
      <c r="P79" s="31">
        <f>IF($G79=P$4&amp;"-"&amp;P$5,IF(COUNTIF($G$6:$G79,"="&amp;$G79)&gt;5,"",$F79),"")</f>
        <v>66</v>
      </c>
      <c r="Q79" s="32" t="str">
        <f>IF($G79=Q$4&amp;"-"&amp;Q$5,IF(COUNTIF($G$6:$G79,"="&amp;$G79)&gt;5,"",$F79),"")</f>
        <v/>
      </c>
      <c r="R79" s="31" t="str">
        <f>IF($G79=R$4&amp;"-"&amp;R$5,IF(COUNTIF($G$6:$G79,"="&amp;$G79)&gt;5,"",$F79),"")</f>
        <v/>
      </c>
      <c r="S79" s="32" t="str">
        <f>IF($G79=S$4&amp;"-"&amp;S$5,IF(COUNTIF($G$6:$G79,"="&amp;$G79)&gt;5,"",$F79),"")</f>
        <v/>
      </c>
      <c r="T79" s="31" t="str">
        <f>IF($G79=T$4&amp;"-"&amp;T$5,IF(COUNTIF($G$6:$G79,"="&amp;$G79)&gt;5,"",$F79),"")</f>
        <v/>
      </c>
      <c r="U79" s="32" t="str">
        <f>IF($G79=U$4&amp;"-"&amp;U$5,IF(COUNTIF($G$6:$G79,"="&amp;$G79)&gt;5,"",$F79),"")</f>
        <v/>
      </c>
      <c r="V79" s="31" t="str">
        <f>IF($G79=V$4&amp;"-"&amp;V$5,IF(COUNTIF($G$6:$G79,"="&amp;$G79)&gt;5,"",$F79),"")</f>
        <v/>
      </c>
      <c r="W79" s="30" t="str">
        <f>IF($G79=W$4&amp;"-"&amp;W$5,IF(COUNTIF($G$6:$G79,"="&amp;$G79)&gt;5,"",$F79),"")</f>
        <v/>
      </c>
      <c r="X79" s="128" t="str">
        <f>IF($G79=X$4&amp;"-"&amp;X$5,IF(COUNTIF($G$6:$G79,"="&amp;$G79)&gt;1000,"",MAX(X$6:X78)+1),"")</f>
        <v/>
      </c>
      <c r="Y79" s="138" t="str">
        <f>IF($G79=Y$4&amp;"-"&amp;Y$5,IF(COUNTIF($G$6:$G79,"="&amp;$G79)&gt;1000,"",MAX(Y$6:Y78)+1),"")</f>
        <v/>
      </c>
      <c r="Z79" s="128" t="str">
        <f>IF($G79=Z$4&amp;"-"&amp;Z$5,IF(COUNTIF($G$6:$G79,"="&amp;$G79)&gt;1000,"",MAX(Z$6:Z78)+1),"")</f>
        <v/>
      </c>
      <c r="AA79" s="138" t="str">
        <f>IF($G79=AA$4&amp;"-"&amp;AA$5,IF(COUNTIF($G$6:$G79,"="&amp;$G79)&gt;1000,"",MAX(AA$6:AA78)+1),"")</f>
        <v/>
      </c>
      <c r="AB79" s="128" t="str">
        <f>IF($G79=AB$4&amp;"-"&amp;AB$5,IF(COUNTIF($G$6:$G79,"="&amp;$G79)&gt;1000,"",MAX(AB$6:AB78)+1),"")</f>
        <v/>
      </c>
      <c r="AC79" s="138" t="str">
        <f>IF($G79=AC$4&amp;"-"&amp;AC$5,IF(COUNTIF($G$6:$G79,"="&amp;$G79)&gt;1000,"",MAX(AC$6:AC78)+1),"")</f>
        <v/>
      </c>
      <c r="AD79" s="128" t="str">
        <f>IF($G79=AD$4&amp;"-"&amp;AD$5,IF(COUNTIF($G$6:$G79,"="&amp;$G79)&gt;1000,"",MAX(AD$6:AD78)+1),"")</f>
        <v/>
      </c>
      <c r="AE79" s="138" t="str">
        <f>IF($G79=AE$4&amp;"-"&amp;AE$5,IF(COUNTIF($G$6:$G79,"="&amp;$G79)&gt;1000,"",MAX(AE$6:AE78)+1),"")</f>
        <v/>
      </c>
      <c r="AF79" s="128">
        <f>IF($G79=AF$4&amp;"-"&amp;AF$5,IF(COUNTIF($G$6:$G79,"="&amp;$G79)&gt;1000,"",MAX(AF$6:AF78)+1),"")</f>
        <v>4</v>
      </c>
      <c r="AG79" s="138" t="str">
        <f>IF($G79=AG$4&amp;"-"&amp;AG$5,IF(COUNTIF($G$6:$G79,"="&amp;$G79)&gt;1000,"",MAX(AG$6:AG78)+1),"")</f>
        <v/>
      </c>
      <c r="AH79" s="128" t="str">
        <f>IF($G79=AH$4&amp;"-"&amp;AH$5,IF(COUNTIF($G$6:$G79,"="&amp;$G79)&gt;1000,"",MAX(AH$6:AH78)+1),"")</f>
        <v/>
      </c>
      <c r="AI79" s="138" t="str">
        <f>IF($G79=AI$4&amp;"-"&amp;AI$5,IF(COUNTIF($G$6:$G79,"="&amp;$G79)&gt;1000,"",MAX(AI$6:AI78)+1),"")</f>
        <v/>
      </c>
      <c r="AJ79" s="128" t="str">
        <f>IF($G79=AJ$4&amp;"-"&amp;AJ$5,IF(COUNTIF($G$6:$G79,"="&amp;$G79)&gt;1000,"",MAX(AJ$6:AJ78)+1),"")</f>
        <v/>
      </c>
      <c r="AK79" s="138" t="str">
        <f>IF($G79=AK$4&amp;"-"&amp;AK$5,IF(COUNTIF($G$6:$G79,"="&amp;$G79)&gt;1000,"",MAX(AK$6:AK78)+1),"")</f>
        <v/>
      </c>
      <c r="AL79" s="128" t="str">
        <f>IF($G79=AL$4&amp;"-"&amp;AL$5,IF(COUNTIF($G$6:$G79,"="&amp;$G79)&gt;1000,"",MAX(AL$6:AL78)+1),"")</f>
        <v/>
      </c>
      <c r="AM79" s="144" t="str">
        <f>IF($G79=AM$4&amp;"-"&amp;AM$5,IF(COUNTIF($G$6:$G79,"="&amp;$G79)&gt;1000,"",MAX(AM$6:AM78)+1),"")</f>
        <v/>
      </c>
    </row>
    <row r="80" spans="1:39">
      <c r="A80" s="24">
        <v>75</v>
      </c>
      <c r="B80" s="123" t="str">
        <f>VLOOKUP(A80,Times_2023!B77:C507,2,FALSE)</f>
        <v>0:19:48</v>
      </c>
      <c r="C80" s="1" t="str">
        <f t="shared" si="6"/>
        <v>Amie Reed</v>
      </c>
      <c r="D80" s="2" t="str">
        <f t="shared" si="7"/>
        <v>CAC</v>
      </c>
      <c r="E80" s="2" t="str">
        <f t="shared" si="8"/>
        <v>F</v>
      </c>
      <c r="F80" s="2">
        <f>COUNTIF(E$6:E80,E80)</f>
        <v>9</v>
      </c>
      <c r="G80" s="26" t="str">
        <f t="shared" si="9"/>
        <v>CAC-F</v>
      </c>
      <c r="H80" s="29" t="str">
        <f>IF($G80=H$4&amp;"-"&amp;H$5,IF(COUNTIF($G$6:$G80,"="&amp;$G80)&gt;5,"",$F80),"")</f>
        <v/>
      </c>
      <c r="I80" s="32">
        <f>IF($G80=I$4&amp;"-"&amp;I$5,IF(COUNTIF($G$6:$G80,"="&amp;$G80)&gt;5,"",$F80),"")</f>
        <v>9</v>
      </c>
      <c r="J80" s="31" t="str">
        <f>IF($G80=J$4&amp;"-"&amp;J$5,IF(COUNTIF($G$6:$G80,"="&amp;$G80)&gt;5,"",$F80),"")</f>
        <v/>
      </c>
      <c r="K80" s="32" t="str">
        <f>IF($G80=K$4&amp;"-"&amp;K$5,IF(COUNTIF($G$6:$G80,"="&amp;$G80)&gt;5,"",$F80),"")</f>
        <v/>
      </c>
      <c r="L80" s="31" t="str">
        <f>IF($G80=L$4&amp;"-"&amp;L$5,IF(COUNTIF($G$6:$G80,"="&amp;$G80)&gt;5,"",$F80),"")</f>
        <v/>
      </c>
      <c r="M80" s="32" t="str">
        <f>IF($G80=M$4&amp;"-"&amp;M$5,IF(COUNTIF($G$6:$G80,"="&amp;$G80)&gt;5,"",$F80),"")</f>
        <v/>
      </c>
      <c r="N80" s="31" t="str">
        <f>IF($G80=N$4&amp;"-"&amp;N$5,IF(COUNTIF($G$6:$G80,"="&amp;$G80)&gt;5,"",$F80),"")</f>
        <v/>
      </c>
      <c r="O80" s="32" t="str">
        <f>IF($G80=O$4&amp;"-"&amp;O$5,IF(COUNTIF($G$6:$G80,"="&amp;$G80)&gt;5,"",$F80),"")</f>
        <v/>
      </c>
      <c r="P80" s="31" t="str">
        <f>IF($G80=P$4&amp;"-"&amp;P$5,IF(COUNTIF($G$6:$G80,"="&amp;$G80)&gt;5,"",$F80),"")</f>
        <v/>
      </c>
      <c r="Q80" s="32" t="str">
        <f>IF($G80=Q$4&amp;"-"&amp;Q$5,IF(COUNTIF($G$6:$G80,"="&amp;$G80)&gt;5,"",$F80),"")</f>
        <v/>
      </c>
      <c r="R80" s="31" t="str">
        <f>IF($G80=R$4&amp;"-"&amp;R$5,IF(COUNTIF($G$6:$G80,"="&amp;$G80)&gt;5,"",$F80),"")</f>
        <v/>
      </c>
      <c r="S80" s="32" t="str">
        <f>IF($G80=S$4&amp;"-"&amp;S$5,IF(COUNTIF($G$6:$G80,"="&amp;$G80)&gt;5,"",$F80),"")</f>
        <v/>
      </c>
      <c r="T80" s="31" t="str">
        <f>IF($G80=T$4&amp;"-"&amp;T$5,IF(COUNTIF($G$6:$G80,"="&amp;$G80)&gt;5,"",$F80),"")</f>
        <v/>
      </c>
      <c r="U80" s="32" t="str">
        <f>IF($G80=U$4&amp;"-"&amp;U$5,IF(COUNTIF($G$6:$G80,"="&amp;$G80)&gt;5,"",$F80),"")</f>
        <v/>
      </c>
      <c r="V80" s="31" t="str">
        <f>IF($G80=V$4&amp;"-"&amp;V$5,IF(COUNTIF($G$6:$G80,"="&amp;$G80)&gt;5,"",$F80),"")</f>
        <v/>
      </c>
      <c r="W80" s="30" t="str">
        <f>IF($G80=W$4&amp;"-"&amp;W$5,IF(COUNTIF($G$6:$G80,"="&amp;$G80)&gt;5,"",$F80),"")</f>
        <v/>
      </c>
      <c r="X80" s="128" t="str">
        <f>IF($G80=X$4&amp;"-"&amp;X$5,IF(COUNTIF($G$6:$G80,"="&amp;$G80)&gt;1000,"",MAX(X$6:X79)+1),"")</f>
        <v/>
      </c>
      <c r="Y80" s="138">
        <f>IF($G80=Y$4&amp;"-"&amp;Y$5,IF(COUNTIF($G$6:$G80,"="&amp;$G80)&gt;1000,"",MAX(Y$6:Y79)+1),"")</f>
        <v>4</v>
      </c>
      <c r="Z80" s="128" t="str">
        <f>IF($G80=Z$4&amp;"-"&amp;Z$5,IF(COUNTIF($G$6:$G80,"="&amp;$G80)&gt;1000,"",MAX(Z$6:Z79)+1),"")</f>
        <v/>
      </c>
      <c r="AA80" s="138" t="str">
        <f>IF($G80=AA$4&amp;"-"&amp;AA$5,IF(COUNTIF($G$6:$G80,"="&amp;$G80)&gt;1000,"",MAX(AA$6:AA79)+1),"")</f>
        <v/>
      </c>
      <c r="AB80" s="128" t="str">
        <f>IF($G80=AB$4&amp;"-"&amp;AB$5,IF(COUNTIF($G$6:$G80,"="&amp;$G80)&gt;1000,"",MAX(AB$6:AB79)+1),"")</f>
        <v/>
      </c>
      <c r="AC80" s="138" t="str">
        <f>IF($G80=AC$4&amp;"-"&amp;AC$5,IF(COUNTIF($G$6:$G80,"="&amp;$G80)&gt;1000,"",MAX(AC$6:AC79)+1),"")</f>
        <v/>
      </c>
      <c r="AD80" s="128" t="str">
        <f>IF($G80=AD$4&amp;"-"&amp;AD$5,IF(COUNTIF($G$6:$G80,"="&amp;$G80)&gt;1000,"",MAX(AD$6:AD79)+1),"")</f>
        <v/>
      </c>
      <c r="AE80" s="138" t="str">
        <f>IF($G80=AE$4&amp;"-"&amp;AE$5,IF(COUNTIF($G$6:$G80,"="&amp;$G80)&gt;1000,"",MAX(AE$6:AE79)+1),"")</f>
        <v/>
      </c>
      <c r="AF80" s="128" t="str">
        <f>IF($G80=AF$4&amp;"-"&amp;AF$5,IF(COUNTIF($G$6:$G80,"="&amp;$G80)&gt;1000,"",MAX(AF$6:AF79)+1),"")</f>
        <v/>
      </c>
      <c r="AG80" s="138" t="str">
        <f>IF($G80=AG$4&amp;"-"&amp;AG$5,IF(COUNTIF($G$6:$G80,"="&amp;$G80)&gt;1000,"",MAX(AG$6:AG79)+1),"")</f>
        <v/>
      </c>
      <c r="AH80" s="128" t="str">
        <f>IF($G80=AH$4&amp;"-"&amp;AH$5,IF(COUNTIF($G$6:$G80,"="&amp;$G80)&gt;1000,"",MAX(AH$6:AH79)+1),"")</f>
        <v/>
      </c>
      <c r="AI80" s="138" t="str">
        <f>IF($G80=AI$4&amp;"-"&amp;AI$5,IF(COUNTIF($G$6:$G80,"="&amp;$G80)&gt;1000,"",MAX(AI$6:AI79)+1),"")</f>
        <v/>
      </c>
      <c r="AJ80" s="128" t="str">
        <f>IF($G80=AJ$4&amp;"-"&amp;AJ$5,IF(COUNTIF($G$6:$G80,"="&amp;$G80)&gt;1000,"",MAX(AJ$6:AJ79)+1),"")</f>
        <v/>
      </c>
      <c r="AK80" s="138" t="str">
        <f>IF($G80=AK$4&amp;"-"&amp;AK$5,IF(COUNTIF($G$6:$G80,"="&amp;$G80)&gt;1000,"",MAX(AK$6:AK79)+1),"")</f>
        <v/>
      </c>
      <c r="AL80" s="128" t="str">
        <f>IF($G80=AL$4&amp;"-"&amp;AL$5,IF(COUNTIF($G$6:$G80,"="&amp;$G80)&gt;1000,"",MAX(AL$6:AL79)+1),"")</f>
        <v/>
      </c>
      <c r="AM80" s="144" t="str">
        <f>IF($G80=AM$4&amp;"-"&amp;AM$5,IF(COUNTIF($G$6:$G80,"="&amp;$G80)&gt;1000,"",MAX(AM$6:AM79)+1),"")</f>
        <v/>
      </c>
    </row>
    <row r="81" spans="1:39">
      <c r="A81" s="23">
        <v>76</v>
      </c>
      <c r="B81" s="123" t="str">
        <f>VLOOKUP(A81,Times_2023!B78:C508,2,FALSE)</f>
        <v>0:19:49</v>
      </c>
      <c r="C81" s="1" t="str">
        <f t="shared" si="6"/>
        <v>Jonathan Baxendale</v>
      </c>
      <c r="D81" s="2" t="str">
        <f t="shared" si="7"/>
        <v>ELY</v>
      </c>
      <c r="E81" s="2" t="str">
        <f t="shared" si="8"/>
        <v>M</v>
      </c>
      <c r="F81" s="2">
        <f>COUNTIF(E$6:E81,E81)</f>
        <v>67</v>
      </c>
      <c r="G81" s="26" t="str">
        <f t="shared" si="9"/>
        <v>ELY-M</v>
      </c>
      <c r="H81" s="29" t="str">
        <f>IF($G81=H$4&amp;"-"&amp;H$5,IF(COUNTIF($G$6:$G81,"="&amp;$G81)&gt;5,"",$F81),"")</f>
        <v/>
      </c>
      <c r="I81" s="32" t="str">
        <f>IF($G81=I$4&amp;"-"&amp;I$5,IF(COUNTIF($G$6:$G81,"="&amp;$G81)&gt;5,"",$F81),"")</f>
        <v/>
      </c>
      <c r="J81" s="31" t="str">
        <f>IF($G81=J$4&amp;"-"&amp;J$5,IF(COUNTIF($G$6:$G81,"="&amp;$G81)&gt;5,"",$F81),"")</f>
        <v/>
      </c>
      <c r="K81" s="32" t="str">
        <f>IF($G81=K$4&amp;"-"&amp;K$5,IF(COUNTIF($G$6:$G81,"="&amp;$G81)&gt;5,"",$F81),"")</f>
        <v/>
      </c>
      <c r="L81" s="31" t="str">
        <f>IF($G81=L$4&amp;"-"&amp;L$5,IF(COUNTIF($G$6:$G81,"="&amp;$G81)&gt;5,"",$F81),"")</f>
        <v/>
      </c>
      <c r="M81" s="32" t="str">
        <f>IF($G81=M$4&amp;"-"&amp;M$5,IF(COUNTIF($G$6:$G81,"="&amp;$G81)&gt;5,"",$F81),"")</f>
        <v/>
      </c>
      <c r="N81" s="31" t="str">
        <f>IF($G81=N$4&amp;"-"&amp;N$5,IF(COUNTIF($G$6:$G81,"="&amp;$G81)&gt;5,"",$F81),"")</f>
        <v/>
      </c>
      <c r="O81" s="32" t="str">
        <f>IF($G81=O$4&amp;"-"&amp;O$5,IF(COUNTIF($G$6:$G81,"="&amp;$G81)&gt;5,"",$F81),"")</f>
        <v/>
      </c>
      <c r="P81" s="31" t="str">
        <f>IF($G81=P$4&amp;"-"&amp;P$5,IF(COUNTIF($G$6:$G81,"="&amp;$G81)&gt;5,"",$F81),"")</f>
        <v/>
      </c>
      <c r="Q81" s="32" t="str">
        <f>IF($G81=Q$4&amp;"-"&amp;Q$5,IF(COUNTIF($G$6:$G81,"="&amp;$G81)&gt;5,"",$F81),"")</f>
        <v/>
      </c>
      <c r="R81" s="31" t="str">
        <f>IF($G81=R$4&amp;"-"&amp;R$5,IF(COUNTIF($G$6:$G81,"="&amp;$G81)&gt;5,"",$F81),"")</f>
        <v/>
      </c>
      <c r="S81" s="32" t="str">
        <f>IF($G81=S$4&amp;"-"&amp;S$5,IF(COUNTIF($G$6:$G81,"="&amp;$G81)&gt;5,"",$F81),"")</f>
        <v/>
      </c>
      <c r="T81" s="31" t="str">
        <f>IF($G81=T$4&amp;"-"&amp;T$5,IF(COUNTIF($G$6:$G81,"="&amp;$G81)&gt;5,"",$F81),"")</f>
        <v/>
      </c>
      <c r="U81" s="32" t="str">
        <f>IF($G81=U$4&amp;"-"&amp;U$5,IF(COUNTIF($G$6:$G81,"="&amp;$G81)&gt;5,"",$F81),"")</f>
        <v/>
      </c>
      <c r="V81" s="31" t="str">
        <f>IF($G81=V$4&amp;"-"&amp;V$5,IF(COUNTIF($G$6:$G81,"="&amp;$G81)&gt;5,"",$F81),"")</f>
        <v/>
      </c>
      <c r="W81" s="30" t="str">
        <f>IF($G81=W$4&amp;"-"&amp;W$5,IF(COUNTIF($G$6:$G81,"="&amp;$G81)&gt;5,"",$F81),"")</f>
        <v/>
      </c>
      <c r="X81" s="128" t="str">
        <f>IF($G81=X$4&amp;"-"&amp;X$5,IF(COUNTIF($G$6:$G81,"="&amp;$G81)&gt;1000,"",MAX(X$6:X80)+1),"")</f>
        <v/>
      </c>
      <c r="Y81" s="138" t="str">
        <f>IF($G81=Y$4&amp;"-"&amp;Y$5,IF(COUNTIF($G$6:$G81,"="&amp;$G81)&gt;1000,"",MAX(Y$6:Y80)+1),"")</f>
        <v/>
      </c>
      <c r="Z81" s="128" t="str">
        <f>IF($G81=Z$4&amp;"-"&amp;Z$5,IF(COUNTIF($G$6:$G81,"="&amp;$G81)&gt;1000,"",MAX(Z$6:Z80)+1),"")</f>
        <v/>
      </c>
      <c r="AA81" s="138" t="str">
        <f>IF($G81=AA$4&amp;"-"&amp;AA$5,IF(COUNTIF($G$6:$G81,"="&amp;$G81)&gt;1000,"",MAX(AA$6:AA80)+1),"")</f>
        <v/>
      </c>
      <c r="AB81" s="128">
        <f>IF($G81=AB$4&amp;"-"&amp;AB$5,IF(COUNTIF($G$6:$G81,"="&amp;$G81)&gt;1000,"",MAX(AB$6:AB80)+1),"")</f>
        <v>12</v>
      </c>
      <c r="AC81" s="138" t="str">
        <f>IF($G81=AC$4&amp;"-"&amp;AC$5,IF(COUNTIF($G$6:$G81,"="&amp;$G81)&gt;1000,"",MAX(AC$6:AC80)+1),"")</f>
        <v/>
      </c>
      <c r="AD81" s="128" t="str">
        <f>IF($G81=AD$4&amp;"-"&amp;AD$5,IF(COUNTIF($G$6:$G81,"="&amp;$G81)&gt;1000,"",MAX(AD$6:AD80)+1),"")</f>
        <v/>
      </c>
      <c r="AE81" s="138" t="str">
        <f>IF($G81=AE$4&amp;"-"&amp;AE$5,IF(COUNTIF($G$6:$G81,"="&amp;$G81)&gt;1000,"",MAX(AE$6:AE80)+1),"")</f>
        <v/>
      </c>
      <c r="AF81" s="128" t="str">
        <f>IF($G81=AF$4&amp;"-"&amp;AF$5,IF(COUNTIF($G$6:$G81,"="&amp;$G81)&gt;1000,"",MAX(AF$6:AF80)+1),"")</f>
        <v/>
      </c>
      <c r="AG81" s="138" t="str">
        <f>IF($G81=AG$4&amp;"-"&amp;AG$5,IF(COUNTIF($G$6:$G81,"="&amp;$G81)&gt;1000,"",MAX(AG$6:AG80)+1),"")</f>
        <v/>
      </c>
      <c r="AH81" s="128" t="str">
        <f>IF($G81=AH$4&amp;"-"&amp;AH$5,IF(COUNTIF($G$6:$G81,"="&amp;$G81)&gt;1000,"",MAX(AH$6:AH80)+1),"")</f>
        <v/>
      </c>
      <c r="AI81" s="138" t="str">
        <f>IF($G81=AI$4&amp;"-"&amp;AI$5,IF(COUNTIF($G$6:$G81,"="&amp;$G81)&gt;1000,"",MAX(AI$6:AI80)+1),"")</f>
        <v/>
      </c>
      <c r="AJ81" s="128" t="str">
        <f>IF($G81=AJ$4&amp;"-"&amp;AJ$5,IF(COUNTIF($G$6:$G81,"="&amp;$G81)&gt;1000,"",MAX(AJ$6:AJ80)+1),"")</f>
        <v/>
      </c>
      <c r="AK81" s="138" t="str">
        <f>IF($G81=AK$4&amp;"-"&amp;AK$5,IF(COUNTIF($G$6:$G81,"="&amp;$G81)&gt;1000,"",MAX(AK$6:AK80)+1),"")</f>
        <v/>
      </c>
      <c r="AL81" s="128" t="str">
        <f>IF($G81=AL$4&amp;"-"&amp;AL$5,IF(COUNTIF($G$6:$G81,"="&amp;$G81)&gt;1000,"",MAX(AL$6:AL80)+1),"")</f>
        <v/>
      </c>
      <c r="AM81" s="144" t="str">
        <f>IF($G81=AM$4&amp;"-"&amp;AM$5,IF(COUNTIF($G$6:$G81,"="&amp;$G81)&gt;1000,"",MAX(AM$6:AM80)+1),"")</f>
        <v/>
      </c>
    </row>
    <row r="82" spans="1:39">
      <c r="A82" s="24">
        <v>77</v>
      </c>
      <c r="B82" s="123" t="str">
        <f>VLOOKUP(A82,Times_2023!B79:C509,2,FALSE)</f>
        <v>0:19:52</v>
      </c>
      <c r="C82" s="1" t="str">
        <f t="shared" si="6"/>
        <v>Vicki Moignard</v>
      </c>
      <c r="D82" s="2" t="str">
        <f t="shared" si="7"/>
        <v>CTC</v>
      </c>
      <c r="E82" s="2" t="str">
        <f t="shared" si="8"/>
        <v>F</v>
      </c>
      <c r="F82" s="2">
        <f>COUNTIF(E$6:E82,E82)</f>
        <v>10</v>
      </c>
      <c r="G82" s="26" t="str">
        <f t="shared" si="9"/>
        <v>CTC-F</v>
      </c>
      <c r="H82" s="29" t="str">
        <f>IF($G82=H$4&amp;"-"&amp;H$5,IF(COUNTIF($G$6:$G82,"="&amp;$G82)&gt;5,"",$F82),"")</f>
        <v/>
      </c>
      <c r="I82" s="32" t="str">
        <f>IF($G82=I$4&amp;"-"&amp;I$5,IF(COUNTIF($G$6:$G82,"="&amp;$G82)&gt;5,"",$F82),"")</f>
        <v/>
      </c>
      <c r="J82" s="31" t="str">
        <f>IF($G82=J$4&amp;"-"&amp;J$5,IF(COUNTIF($G$6:$G82,"="&amp;$G82)&gt;5,"",$F82),"")</f>
        <v/>
      </c>
      <c r="K82" s="32">
        <f>IF($G82=K$4&amp;"-"&amp;K$5,IF(COUNTIF($G$6:$G82,"="&amp;$G82)&gt;5,"",$F82),"")</f>
        <v>10</v>
      </c>
      <c r="L82" s="31" t="str">
        <f>IF($G82=L$4&amp;"-"&amp;L$5,IF(COUNTIF($G$6:$G82,"="&amp;$G82)&gt;5,"",$F82),"")</f>
        <v/>
      </c>
      <c r="M82" s="32" t="str">
        <f>IF($G82=M$4&amp;"-"&amp;M$5,IF(COUNTIF($G$6:$G82,"="&amp;$G82)&gt;5,"",$F82),"")</f>
        <v/>
      </c>
      <c r="N82" s="31" t="str">
        <f>IF($G82=N$4&amp;"-"&amp;N$5,IF(COUNTIF($G$6:$G82,"="&amp;$G82)&gt;5,"",$F82),"")</f>
        <v/>
      </c>
      <c r="O82" s="32" t="str">
        <f>IF($G82=O$4&amp;"-"&amp;O$5,IF(COUNTIF($G$6:$G82,"="&amp;$G82)&gt;5,"",$F82),"")</f>
        <v/>
      </c>
      <c r="P82" s="31" t="str">
        <f>IF($G82=P$4&amp;"-"&amp;P$5,IF(COUNTIF($G$6:$G82,"="&amp;$G82)&gt;5,"",$F82),"")</f>
        <v/>
      </c>
      <c r="Q82" s="32" t="str">
        <f>IF($G82=Q$4&amp;"-"&amp;Q$5,IF(COUNTIF($G$6:$G82,"="&amp;$G82)&gt;5,"",$F82),"")</f>
        <v/>
      </c>
      <c r="R82" s="31" t="str">
        <f>IF($G82=R$4&amp;"-"&amp;R$5,IF(COUNTIF($G$6:$G82,"="&amp;$G82)&gt;5,"",$F82),"")</f>
        <v/>
      </c>
      <c r="S82" s="32" t="str">
        <f>IF($G82=S$4&amp;"-"&amp;S$5,IF(COUNTIF($G$6:$G82,"="&amp;$G82)&gt;5,"",$F82),"")</f>
        <v/>
      </c>
      <c r="T82" s="31" t="str">
        <f>IF($G82=T$4&amp;"-"&amp;T$5,IF(COUNTIF($G$6:$G82,"="&amp;$G82)&gt;5,"",$F82),"")</f>
        <v/>
      </c>
      <c r="U82" s="32" t="str">
        <f>IF($G82=U$4&amp;"-"&amp;U$5,IF(COUNTIF($G$6:$G82,"="&amp;$G82)&gt;5,"",$F82),"")</f>
        <v/>
      </c>
      <c r="V82" s="31" t="str">
        <f>IF($G82=V$4&amp;"-"&amp;V$5,IF(COUNTIF($G$6:$G82,"="&amp;$G82)&gt;5,"",$F82),"")</f>
        <v/>
      </c>
      <c r="W82" s="30" t="str">
        <f>IF($G82=W$4&amp;"-"&amp;W$5,IF(COUNTIF($G$6:$G82,"="&amp;$G82)&gt;5,"",$F82),"")</f>
        <v/>
      </c>
      <c r="X82" s="128" t="str">
        <f>IF($G82=X$4&amp;"-"&amp;X$5,IF(COUNTIF($G$6:$G82,"="&amp;$G82)&gt;1000,"",MAX(X$6:X81)+1),"")</f>
        <v/>
      </c>
      <c r="Y82" s="138" t="str">
        <f>IF($G82=Y$4&amp;"-"&amp;Y$5,IF(COUNTIF($G$6:$G82,"="&amp;$G82)&gt;1000,"",MAX(Y$6:Y81)+1),"")</f>
        <v/>
      </c>
      <c r="Z82" s="128" t="str">
        <f>IF($G82=Z$4&amp;"-"&amp;Z$5,IF(COUNTIF($G$6:$G82,"="&amp;$G82)&gt;1000,"",MAX(Z$6:Z81)+1),"")</f>
        <v/>
      </c>
      <c r="AA82" s="138">
        <f>IF($G82=AA$4&amp;"-"&amp;AA$5,IF(COUNTIF($G$6:$G82,"="&amp;$G82)&gt;1000,"",MAX(AA$6:AA81)+1),"")</f>
        <v>1</v>
      </c>
      <c r="AB82" s="128" t="str">
        <f>IF($G82=AB$4&amp;"-"&amp;AB$5,IF(COUNTIF($G$6:$G82,"="&amp;$G82)&gt;1000,"",MAX(AB$6:AB81)+1),"")</f>
        <v/>
      </c>
      <c r="AC82" s="138" t="str">
        <f>IF($G82=AC$4&amp;"-"&amp;AC$5,IF(COUNTIF($G$6:$G82,"="&amp;$G82)&gt;1000,"",MAX(AC$6:AC81)+1),"")</f>
        <v/>
      </c>
      <c r="AD82" s="128" t="str">
        <f>IF($G82=AD$4&amp;"-"&amp;AD$5,IF(COUNTIF($G$6:$G82,"="&amp;$G82)&gt;1000,"",MAX(AD$6:AD81)+1),"")</f>
        <v/>
      </c>
      <c r="AE82" s="138" t="str">
        <f>IF($G82=AE$4&amp;"-"&amp;AE$5,IF(COUNTIF($G$6:$G82,"="&amp;$G82)&gt;1000,"",MAX(AE$6:AE81)+1),"")</f>
        <v/>
      </c>
      <c r="AF82" s="128" t="str">
        <f>IF($G82=AF$4&amp;"-"&amp;AF$5,IF(COUNTIF($G$6:$G82,"="&amp;$G82)&gt;1000,"",MAX(AF$6:AF81)+1),"")</f>
        <v/>
      </c>
      <c r="AG82" s="138" t="str">
        <f>IF($G82=AG$4&amp;"-"&amp;AG$5,IF(COUNTIF($G$6:$G82,"="&amp;$G82)&gt;1000,"",MAX(AG$6:AG81)+1),"")</f>
        <v/>
      </c>
      <c r="AH82" s="128" t="str">
        <f>IF($G82=AH$4&amp;"-"&amp;AH$5,IF(COUNTIF($G$6:$G82,"="&amp;$G82)&gt;1000,"",MAX(AH$6:AH81)+1),"")</f>
        <v/>
      </c>
      <c r="AI82" s="138" t="str">
        <f>IF($G82=AI$4&amp;"-"&amp;AI$5,IF(COUNTIF($G$6:$G82,"="&amp;$G82)&gt;1000,"",MAX(AI$6:AI81)+1),"")</f>
        <v/>
      </c>
      <c r="AJ82" s="128" t="str">
        <f>IF($G82=AJ$4&amp;"-"&amp;AJ$5,IF(COUNTIF($G$6:$G82,"="&amp;$G82)&gt;1000,"",MAX(AJ$6:AJ81)+1),"")</f>
        <v/>
      </c>
      <c r="AK82" s="138" t="str">
        <f>IF($G82=AK$4&amp;"-"&amp;AK$5,IF(COUNTIF($G$6:$G82,"="&amp;$G82)&gt;1000,"",MAX(AK$6:AK81)+1),"")</f>
        <v/>
      </c>
      <c r="AL82" s="128" t="str">
        <f>IF($G82=AL$4&amp;"-"&amp;AL$5,IF(COUNTIF($G$6:$G82,"="&amp;$G82)&gt;1000,"",MAX(AL$6:AL81)+1),"")</f>
        <v/>
      </c>
      <c r="AM82" s="144" t="str">
        <f>IF($G82=AM$4&amp;"-"&amp;AM$5,IF(COUNTIF($G$6:$G82,"="&amp;$G82)&gt;1000,"",MAX(AM$6:AM81)+1),"")</f>
        <v/>
      </c>
    </row>
    <row r="83" spans="1:39">
      <c r="A83" s="23">
        <v>78</v>
      </c>
      <c r="B83" s="123" t="str">
        <f>VLOOKUP(A83,Times_2023!B80:C510,2,FALSE)</f>
        <v>0:19:54</v>
      </c>
      <c r="C83" s="1" t="str">
        <f t="shared" si="6"/>
        <v>Iain Wood</v>
      </c>
      <c r="D83" s="2" t="str">
        <f t="shared" si="7"/>
        <v>CAC</v>
      </c>
      <c r="E83" s="2" t="str">
        <f t="shared" si="8"/>
        <v>M</v>
      </c>
      <c r="F83" s="2">
        <f>COUNTIF(E$6:E83,E83)</f>
        <v>68</v>
      </c>
      <c r="G83" s="26" t="str">
        <f t="shared" si="9"/>
        <v>CAC-M</v>
      </c>
      <c r="H83" s="29" t="str">
        <f>IF($G83=H$4&amp;"-"&amp;H$5,IF(COUNTIF($G$6:$G83,"="&amp;$G83)&gt;5,"",$F83),"")</f>
        <v/>
      </c>
      <c r="I83" s="32" t="str">
        <f>IF($G83=I$4&amp;"-"&amp;I$5,IF(COUNTIF($G$6:$G83,"="&amp;$G83)&gt;5,"",$F83),"")</f>
        <v/>
      </c>
      <c r="J83" s="31" t="str">
        <f>IF($G83=J$4&amp;"-"&amp;J$5,IF(COUNTIF($G$6:$G83,"="&amp;$G83)&gt;5,"",$F83),"")</f>
        <v/>
      </c>
      <c r="K83" s="32" t="str">
        <f>IF($G83=K$4&amp;"-"&amp;K$5,IF(COUNTIF($G$6:$G83,"="&amp;$G83)&gt;5,"",$F83),"")</f>
        <v/>
      </c>
      <c r="L83" s="31" t="str">
        <f>IF($G83=L$4&amp;"-"&amp;L$5,IF(COUNTIF($G$6:$G83,"="&amp;$G83)&gt;5,"",$F83),"")</f>
        <v/>
      </c>
      <c r="M83" s="32" t="str">
        <f>IF($G83=M$4&amp;"-"&amp;M$5,IF(COUNTIF($G$6:$G83,"="&amp;$G83)&gt;5,"",$F83),"")</f>
        <v/>
      </c>
      <c r="N83" s="31" t="str">
        <f>IF($G83=N$4&amp;"-"&amp;N$5,IF(COUNTIF($G$6:$G83,"="&amp;$G83)&gt;5,"",$F83),"")</f>
        <v/>
      </c>
      <c r="O83" s="32" t="str">
        <f>IF($G83=O$4&amp;"-"&amp;O$5,IF(COUNTIF($G$6:$G83,"="&amp;$G83)&gt;5,"",$F83),"")</f>
        <v/>
      </c>
      <c r="P83" s="31" t="str">
        <f>IF($G83=P$4&amp;"-"&amp;P$5,IF(COUNTIF($G$6:$G83,"="&amp;$G83)&gt;5,"",$F83),"")</f>
        <v/>
      </c>
      <c r="Q83" s="32" t="str">
        <f>IF($G83=Q$4&amp;"-"&amp;Q$5,IF(COUNTIF($G$6:$G83,"="&amp;$G83)&gt;5,"",$F83),"")</f>
        <v/>
      </c>
      <c r="R83" s="31" t="str">
        <f>IF($G83=R$4&amp;"-"&amp;R$5,IF(COUNTIF($G$6:$G83,"="&amp;$G83)&gt;5,"",$F83),"")</f>
        <v/>
      </c>
      <c r="S83" s="32" t="str">
        <f>IF($G83=S$4&amp;"-"&amp;S$5,IF(COUNTIF($G$6:$G83,"="&amp;$G83)&gt;5,"",$F83),"")</f>
        <v/>
      </c>
      <c r="T83" s="31" t="str">
        <f>IF($G83=T$4&amp;"-"&amp;T$5,IF(COUNTIF($G$6:$G83,"="&amp;$G83)&gt;5,"",$F83),"")</f>
        <v/>
      </c>
      <c r="U83" s="32" t="str">
        <f>IF($G83=U$4&amp;"-"&amp;U$5,IF(COUNTIF($G$6:$G83,"="&amp;$G83)&gt;5,"",$F83),"")</f>
        <v/>
      </c>
      <c r="V83" s="31" t="str">
        <f>IF($G83=V$4&amp;"-"&amp;V$5,IF(COUNTIF($G$6:$G83,"="&amp;$G83)&gt;5,"",$F83),"")</f>
        <v/>
      </c>
      <c r="W83" s="30" t="str">
        <f>IF($G83=W$4&amp;"-"&amp;W$5,IF(COUNTIF($G$6:$G83,"="&amp;$G83)&gt;5,"",$F83),"")</f>
        <v/>
      </c>
      <c r="X83" s="128">
        <f>IF($G83=X$4&amp;"-"&amp;X$5,IF(COUNTIF($G$6:$G83,"="&amp;$G83)&gt;1000,"",MAX(X$6:X82)+1),"")</f>
        <v>17</v>
      </c>
      <c r="Y83" s="138" t="str">
        <f>IF($G83=Y$4&amp;"-"&amp;Y$5,IF(COUNTIF($G$6:$G83,"="&amp;$G83)&gt;1000,"",MAX(Y$6:Y82)+1),"")</f>
        <v/>
      </c>
      <c r="Z83" s="128" t="str">
        <f>IF($G83=Z$4&amp;"-"&amp;Z$5,IF(COUNTIF($G$6:$G83,"="&amp;$G83)&gt;1000,"",MAX(Z$6:Z82)+1),"")</f>
        <v/>
      </c>
      <c r="AA83" s="138" t="str">
        <f>IF($G83=AA$4&amp;"-"&amp;AA$5,IF(COUNTIF($G$6:$G83,"="&amp;$G83)&gt;1000,"",MAX(AA$6:AA82)+1),"")</f>
        <v/>
      </c>
      <c r="AB83" s="128" t="str">
        <f>IF($G83=AB$4&amp;"-"&amp;AB$5,IF(COUNTIF($G$6:$G83,"="&amp;$G83)&gt;1000,"",MAX(AB$6:AB82)+1),"")</f>
        <v/>
      </c>
      <c r="AC83" s="138" t="str">
        <f>IF($G83=AC$4&amp;"-"&amp;AC$5,IF(COUNTIF($G$6:$G83,"="&amp;$G83)&gt;1000,"",MAX(AC$6:AC82)+1),"")</f>
        <v/>
      </c>
      <c r="AD83" s="128" t="str">
        <f>IF($G83=AD$4&amp;"-"&amp;AD$5,IF(COUNTIF($G$6:$G83,"="&amp;$G83)&gt;1000,"",MAX(AD$6:AD82)+1),"")</f>
        <v/>
      </c>
      <c r="AE83" s="138" t="str">
        <f>IF($G83=AE$4&amp;"-"&amp;AE$5,IF(COUNTIF($G$6:$G83,"="&amp;$G83)&gt;1000,"",MAX(AE$6:AE82)+1),"")</f>
        <v/>
      </c>
      <c r="AF83" s="128" t="str">
        <f>IF($G83=AF$4&amp;"-"&amp;AF$5,IF(COUNTIF($G$6:$G83,"="&amp;$G83)&gt;1000,"",MAX(AF$6:AF82)+1),"")</f>
        <v/>
      </c>
      <c r="AG83" s="138" t="str">
        <f>IF($G83=AG$4&amp;"-"&amp;AG$5,IF(COUNTIF($G$6:$G83,"="&amp;$G83)&gt;1000,"",MAX(AG$6:AG82)+1),"")</f>
        <v/>
      </c>
      <c r="AH83" s="128" t="str">
        <f>IF($G83=AH$4&amp;"-"&amp;AH$5,IF(COUNTIF($G$6:$G83,"="&amp;$G83)&gt;1000,"",MAX(AH$6:AH82)+1),"")</f>
        <v/>
      </c>
      <c r="AI83" s="138" t="str">
        <f>IF($G83=AI$4&amp;"-"&amp;AI$5,IF(COUNTIF($G$6:$G83,"="&amp;$G83)&gt;1000,"",MAX(AI$6:AI82)+1),"")</f>
        <v/>
      </c>
      <c r="AJ83" s="128" t="str">
        <f>IF($G83=AJ$4&amp;"-"&amp;AJ$5,IF(COUNTIF($G$6:$G83,"="&amp;$G83)&gt;1000,"",MAX(AJ$6:AJ82)+1),"")</f>
        <v/>
      </c>
      <c r="AK83" s="138" t="str">
        <f>IF($G83=AK$4&amp;"-"&amp;AK$5,IF(COUNTIF($G$6:$G83,"="&amp;$G83)&gt;1000,"",MAX(AK$6:AK82)+1),"")</f>
        <v/>
      </c>
      <c r="AL83" s="128" t="str">
        <f>IF($G83=AL$4&amp;"-"&amp;AL$5,IF(COUNTIF($G$6:$G83,"="&amp;$G83)&gt;1000,"",MAX(AL$6:AL82)+1),"")</f>
        <v/>
      </c>
      <c r="AM83" s="144" t="str">
        <f>IF($G83=AM$4&amp;"-"&amp;AM$5,IF(COUNTIF($G$6:$G83,"="&amp;$G83)&gt;1000,"",MAX(AM$6:AM82)+1),"")</f>
        <v/>
      </c>
    </row>
    <row r="84" spans="1:39">
      <c r="A84" s="24">
        <v>79</v>
      </c>
      <c r="B84" s="123" t="str">
        <f>VLOOKUP(A84,Times_2023!B81:C511,2,FALSE)</f>
        <v>0:19:57</v>
      </c>
      <c r="C84" s="1" t="str">
        <f t="shared" si="6"/>
        <v>Peter Royle</v>
      </c>
      <c r="D84" s="2" t="str">
        <f t="shared" si="7"/>
        <v>ELY</v>
      </c>
      <c r="E84" s="2" t="str">
        <f t="shared" si="8"/>
        <v>M</v>
      </c>
      <c r="F84" s="2">
        <f>COUNTIF(E$6:E84,E84)</f>
        <v>69</v>
      </c>
      <c r="G84" s="26" t="str">
        <f t="shared" si="9"/>
        <v>ELY-M</v>
      </c>
      <c r="H84" s="29" t="str">
        <f>IF($G84=H$4&amp;"-"&amp;H$5,IF(COUNTIF($G$6:$G84,"="&amp;$G84)&gt;5,"",$F84),"")</f>
        <v/>
      </c>
      <c r="I84" s="32" t="str">
        <f>IF($G84=I$4&amp;"-"&amp;I$5,IF(COUNTIF($G$6:$G84,"="&amp;$G84)&gt;5,"",$F84),"")</f>
        <v/>
      </c>
      <c r="J84" s="31" t="str">
        <f>IF($G84=J$4&amp;"-"&amp;J$5,IF(COUNTIF($G$6:$G84,"="&amp;$G84)&gt;5,"",$F84),"")</f>
        <v/>
      </c>
      <c r="K84" s="32" t="str">
        <f>IF($G84=K$4&amp;"-"&amp;K$5,IF(COUNTIF($G$6:$G84,"="&amp;$G84)&gt;5,"",$F84),"")</f>
        <v/>
      </c>
      <c r="L84" s="31" t="str">
        <f>IF($G84=L$4&amp;"-"&amp;L$5,IF(COUNTIF($G$6:$G84,"="&amp;$G84)&gt;5,"",$F84),"")</f>
        <v/>
      </c>
      <c r="M84" s="32" t="str">
        <f>IF($G84=M$4&amp;"-"&amp;M$5,IF(COUNTIF($G$6:$G84,"="&amp;$G84)&gt;5,"",$F84),"")</f>
        <v/>
      </c>
      <c r="N84" s="31" t="str">
        <f>IF($G84=N$4&amp;"-"&amp;N$5,IF(COUNTIF($G$6:$G84,"="&amp;$G84)&gt;5,"",$F84),"")</f>
        <v/>
      </c>
      <c r="O84" s="32" t="str">
        <f>IF($G84=O$4&amp;"-"&amp;O$5,IF(COUNTIF($G$6:$G84,"="&amp;$G84)&gt;5,"",$F84),"")</f>
        <v/>
      </c>
      <c r="P84" s="31" t="str">
        <f>IF($G84=P$4&amp;"-"&amp;P$5,IF(COUNTIF($G$6:$G84,"="&amp;$G84)&gt;5,"",$F84),"")</f>
        <v/>
      </c>
      <c r="Q84" s="32" t="str">
        <f>IF($G84=Q$4&amp;"-"&amp;Q$5,IF(COUNTIF($G$6:$G84,"="&amp;$G84)&gt;5,"",$F84),"")</f>
        <v/>
      </c>
      <c r="R84" s="31" t="str">
        <f>IF($G84=R$4&amp;"-"&amp;R$5,IF(COUNTIF($G$6:$G84,"="&amp;$G84)&gt;5,"",$F84),"")</f>
        <v/>
      </c>
      <c r="S84" s="32" t="str">
        <f>IF($G84=S$4&amp;"-"&amp;S$5,IF(COUNTIF($G$6:$G84,"="&amp;$G84)&gt;5,"",$F84),"")</f>
        <v/>
      </c>
      <c r="T84" s="31" t="str">
        <f>IF($G84=T$4&amp;"-"&amp;T$5,IF(COUNTIF($G$6:$G84,"="&amp;$G84)&gt;5,"",$F84),"")</f>
        <v/>
      </c>
      <c r="U84" s="32" t="str">
        <f>IF($G84=U$4&amp;"-"&amp;U$5,IF(COUNTIF($G$6:$G84,"="&amp;$G84)&gt;5,"",$F84),"")</f>
        <v/>
      </c>
      <c r="V84" s="31" t="str">
        <f>IF($G84=V$4&amp;"-"&amp;V$5,IF(COUNTIF($G$6:$G84,"="&amp;$G84)&gt;5,"",$F84),"")</f>
        <v/>
      </c>
      <c r="W84" s="30" t="str">
        <f>IF($G84=W$4&amp;"-"&amp;W$5,IF(COUNTIF($G$6:$G84,"="&amp;$G84)&gt;5,"",$F84),"")</f>
        <v/>
      </c>
      <c r="X84" s="128" t="str">
        <f>IF($G84=X$4&amp;"-"&amp;X$5,IF(COUNTIF($G$6:$G84,"="&amp;$G84)&gt;1000,"",MAX(X$6:X83)+1),"")</f>
        <v/>
      </c>
      <c r="Y84" s="138" t="str">
        <f>IF($G84=Y$4&amp;"-"&amp;Y$5,IF(COUNTIF($G$6:$G84,"="&amp;$G84)&gt;1000,"",MAX(Y$6:Y83)+1),"")</f>
        <v/>
      </c>
      <c r="Z84" s="128" t="str">
        <f>IF($G84=Z$4&amp;"-"&amp;Z$5,IF(COUNTIF($G$6:$G84,"="&amp;$G84)&gt;1000,"",MAX(Z$6:Z83)+1),"")</f>
        <v/>
      </c>
      <c r="AA84" s="138" t="str">
        <f>IF($G84=AA$4&amp;"-"&amp;AA$5,IF(COUNTIF($G$6:$G84,"="&amp;$G84)&gt;1000,"",MAX(AA$6:AA83)+1),"")</f>
        <v/>
      </c>
      <c r="AB84" s="128">
        <f>IF($G84=AB$4&amp;"-"&amp;AB$5,IF(COUNTIF($G$6:$G84,"="&amp;$G84)&gt;1000,"",MAX(AB$6:AB83)+1),"")</f>
        <v>13</v>
      </c>
      <c r="AC84" s="138" t="str">
        <f>IF($G84=AC$4&amp;"-"&amp;AC$5,IF(COUNTIF($G$6:$G84,"="&amp;$G84)&gt;1000,"",MAX(AC$6:AC83)+1),"")</f>
        <v/>
      </c>
      <c r="AD84" s="128" t="str">
        <f>IF($G84=AD$4&amp;"-"&amp;AD$5,IF(COUNTIF($G$6:$G84,"="&amp;$G84)&gt;1000,"",MAX(AD$6:AD83)+1),"")</f>
        <v/>
      </c>
      <c r="AE84" s="138" t="str">
        <f>IF($G84=AE$4&amp;"-"&amp;AE$5,IF(COUNTIF($G$6:$G84,"="&amp;$G84)&gt;1000,"",MAX(AE$6:AE83)+1),"")</f>
        <v/>
      </c>
      <c r="AF84" s="128" t="str">
        <f>IF($G84=AF$4&amp;"-"&amp;AF$5,IF(COUNTIF($G$6:$G84,"="&amp;$G84)&gt;1000,"",MAX(AF$6:AF83)+1),"")</f>
        <v/>
      </c>
      <c r="AG84" s="138" t="str">
        <f>IF($G84=AG$4&amp;"-"&amp;AG$5,IF(COUNTIF($G$6:$G84,"="&amp;$G84)&gt;1000,"",MAX(AG$6:AG83)+1),"")</f>
        <v/>
      </c>
      <c r="AH84" s="128" t="str">
        <f>IF($G84=AH$4&amp;"-"&amp;AH$5,IF(COUNTIF($G$6:$G84,"="&amp;$G84)&gt;1000,"",MAX(AH$6:AH83)+1),"")</f>
        <v/>
      </c>
      <c r="AI84" s="138" t="str">
        <f>IF($G84=AI$4&amp;"-"&amp;AI$5,IF(COUNTIF($G$6:$G84,"="&amp;$G84)&gt;1000,"",MAX(AI$6:AI83)+1),"")</f>
        <v/>
      </c>
      <c r="AJ84" s="128" t="str">
        <f>IF($G84=AJ$4&amp;"-"&amp;AJ$5,IF(COUNTIF($G$6:$G84,"="&amp;$G84)&gt;1000,"",MAX(AJ$6:AJ83)+1),"")</f>
        <v/>
      </c>
      <c r="AK84" s="138" t="str">
        <f>IF($G84=AK$4&amp;"-"&amp;AK$5,IF(COUNTIF($G$6:$G84,"="&amp;$G84)&gt;1000,"",MAX(AK$6:AK83)+1),"")</f>
        <v/>
      </c>
      <c r="AL84" s="128" t="str">
        <f>IF($G84=AL$4&amp;"-"&amp;AL$5,IF(COUNTIF($G$6:$G84,"="&amp;$G84)&gt;1000,"",MAX(AL$6:AL83)+1),"")</f>
        <v/>
      </c>
      <c r="AM84" s="144" t="str">
        <f>IF($G84=AM$4&amp;"-"&amp;AM$5,IF(COUNTIF($G$6:$G84,"="&amp;$G84)&gt;1000,"",MAX(AM$6:AM83)+1),"")</f>
        <v/>
      </c>
    </row>
    <row r="85" spans="1:39">
      <c r="A85" s="23">
        <v>80</v>
      </c>
      <c r="B85" s="123" t="str">
        <f>VLOOKUP(A85,Times_2023!B82:C512,2,FALSE)</f>
        <v>0:19:59</v>
      </c>
      <c r="C85" s="1" t="str">
        <f t="shared" si="6"/>
        <v>David Brookes</v>
      </c>
      <c r="D85" s="2" t="str">
        <f t="shared" si="7"/>
        <v>CTC</v>
      </c>
      <c r="E85" s="2" t="str">
        <f t="shared" si="8"/>
        <v>M</v>
      </c>
      <c r="F85" s="2">
        <f>COUNTIF(E$6:E85,E85)</f>
        <v>70</v>
      </c>
      <c r="G85" s="26" t="str">
        <f t="shared" si="9"/>
        <v>CTC-M</v>
      </c>
      <c r="H85" s="29" t="str">
        <f>IF($G85=H$4&amp;"-"&amp;H$5,IF(COUNTIF($G$6:$G85,"="&amp;$G85)&gt;5,"",$F85),"")</f>
        <v/>
      </c>
      <c r="I85" s="32" t="str">
        <f>IF($G85=I$4&amp;"-"&amp;I$5,IF(COUNTIF($G$6:$G85,"="&amp;$G85)&gt;5,"",$F85),"")</f>
        <v/>
      </c>
      <c r="J85" s="31" t="str">
        <f>IF($G85=J$4&amp;"-"&amp;J$5,IF(COUNTIF($G$6:$G85,"="&amp;$G85)&gt;5,"",$F85),"")</f>
        <v/>
      </c>
      <c r="K85" s="32" t="str">
        <f>IF($G85=K$4&amp;"-"&amp;K$5,IF(COUNTIF($G$6:$G85,"="&amp;$G85)&gt;5,"",$F85),"")</f>
        <v/>
      </c>
      <c r="L85" s="31" t="str">
        <f>IF($G85=L$4&amp;"-"&amp;L$5,IF(COUNTIF($G$6:$G85,"="&amp;$G85)&gt;5,"",$F85),"")</f>
        <v/>
      </c>
      <c r="M85" s="32" t="str">
        <f>IF($G85=M$4&amp;"-"&amp;M$5,IF(COUNTIF($G$6:$G85,"="&amp;$G85)&gt;5,"",$F85),"")</f>
        <v/>
      </c>
      <c r="N85" s="31" t="str">
        <f>IF($G85=N$4&amp;"-"&amp;N$5,IF(COUNTIF($G$6:$G85,"="&amp;$G85)&gt;5,"",$F85),"")</f>
        <v/>
      </c>
      <c r="O85" s="32" t="str">
        <f>IF($G85=O$4&amp;"-"&amp;O$5,IF(COUNTIF($G$6:$G85,"="&amp;$G85)&gt;5,"",$F85),"")</f>
        <v/>
      </c>
      <c r="P85" s="31" t="str">
        <f>IF($G85=P$4&amp;"-"&amp;P$5,IF(COUNTIF($G$6:$G85,"="&amp;$G85)&gt;5,"",$F85),"")</f>
        <v/>
      </c>
      <c r="Q85" s="32" t="str">
        <f>IF($G85=Q$4&amp;"-"&amp;Q$5,IF(COUNTIF($G$6:$G85,"="&amp;$G85)&gt;5,"",$F85),"")</f>
        <v/>
      </c>
      <c r="R85" s="31" t="str">
        <f>IF($G85=R$4&amp;"-"&amp;R$5,IF(COUNTIF($G$6:$G85,"="&amp;$G85)&gt;5,"",$F85),"")</f>
        <v/>
      </c>
      <c r="S85" s="32" t="str">
        <f>IF($G85=S$4&amp;"-"&amp;S$5,IF(COUNTIF($G$6:$G85,"="&amp;$G85)&gt;5,"",$F85),"")</f>
        <v/>
      </c>
      <c r="T85" s="31" t="str">
        <f>IF($G85=T$4&amp;"-"&amp;T$5,IF(COUNTIF($G$6:$G85,"="&amp;$G85)&gt;5,"",$F85),"")</f>
        <v/>
      </c>
      <c r="U85" s="32" t="str">
        <f>IF($G85=U$4&amp;"-"&amp;U$5,IF(COUNTIF($G$6:$G85,"="&amp;$G85)&gt;5,"",$F85),"")</f>
        <v/>
      </c>
      <c r="V85" s="31" t="str">
        <f>IF($G85=V$4&amp;"-"&amp;V$5,IF(COUNTIF($G$6:$G85,"="&amp;$G85)&gt;5,"",$F85),"")</f>
        <v/>
      </c>
      <c r="W85" s="30" t="str">
        <f>IF($G85=W$4&amp;"-"&amp;W$5,IF(COUNTIF($G$6:$G85,"="&amp;$G85)&gt;5,"",$F85),"")</f>
        <v/>
      </c>
      <c r="X85" s="128" t="str">
        <f>IF($G85=X$4&amp;"-"&amp;X$5,IF(COUNTIF($G$6:$G85,"="&amp;$G85)&gt;1000,"",MAX(X$6:X84)+1),"")</f>
        <v/>
      </c>
      <c r="Y85" s="138" t="str">
        <f>IF($G85=Y$4&amp;"-"&amp;Y$5,IF(COUNTIF($G$6:$G85,"="&amp;$G85)&gt;1000,"",MAX(Y$6:Y84)+1),"")</f>
        <v/>
      </c>
      <c r="Z85" s="128">
        <f>IF($G85=Z$4&amp;"-"&amp;Z$5,IF(COUNTIF($G$6:$G85,"="&amp;$G85)&gt;1000,"",MAX(Z$6:Z84)+1),"")</f>
        <v>8</v>
      </c>
      <c r="AA85" s="138" t="str">
        <f>IF($G85=AA$4&amp;"-"&amp;AA$5,IF(COUNTIF($G$6:$G85,"="&amp;$G85)&gt;1000,"",MAX(AA$6:AA84)+1),"")</f>
        <v/>
      </c>
      <c r="AB85" s="128" t="str">
        <f>IF($G85=AB$4&amp;"-"&amp;AB$5,IF(COUNTIF($G$6:$G85,"="&amp;$G85)&gt;1000,"",MAX(AB$6:AB84)+1),"")</f>
        <v/>
      </c>
      <c r="AC85" s="138" t="str">
        <f>IF($G85=AC$4&amp;"-"&amp;AC$5,IF(COUNTIF($G$6:$G85,"="&amp;$G85)&gt;1000,"",MAX(AC$6:AC84)+1),"")</f>
        <v/>
      </c>
      <c r="AD85" s="128" t="str">
        <f>IF($G85=AD$4&amp;"-"&amp;AD$5,IF(COUNTIF($G$6:$G85,"="&amp;$G85)&gt;1000,"",MAX(AD$6:AD84)+1),"")</f>
        <v/>
      </c>
      <c r="AE85" s="138" t="str">
        <f>IF($G85=AE$4&amp;"-"&amp;AE$5,IF(COUNTIF($G$6:$G85,"="&amp;$G85)&gt;1000,"",MAX(AE$6:AE84)+1),"")</f>
        <v/>
      </c>
      <c r="AF85" s="128" t="str">
        <f>IF($G85=AF$4&amp;"-"&amp;AF$5,IF(COUNTIF($G$6:$G85,"="&amp;$G85)&gt;1000,"",MAX(AF$6:AF84)+1),"")</f>
        <v/>
      </c>
      <c r="AG85" s="138" t="str">
        <f>IF($G85=AG$4&amp;"-"&amp;AG$5,IF(COUNTIF($G$6:$G85,"="&amp;$G85)&gt;1000,"",MAX(AG$6:AG84)+1),"")</f>
        <v/>
      </c>
      <c r="AH85" s="128" t="str">
        <f>IF($G85=AH$4&amp;"-"&amp;AH$5,IF(COUNTIF($G$6:$G85,"="&amp;$G85)&gt;1000,"",MAX(AH$6:AH84)+1),"")</f>
        <v/>
      </c>
      <c r="AI85" s="138" t="str">
        <f>IF($G85=AI$4&amp;"-"&amp;AI$5,IF(COUNTIF($G$6:$G85,"="&amp;$G85)&gt;1000,"",MAX(AI$6:AI84)+1),"")</f>
        <v/>
      </c>
      <c r="AJ85" s="128" t="str">
        <f>IF($G85=AJ$4&amp;"-"&amp;AJ$5,IF(COUNTIF($G$6:$G85,"="&amp;$G85)&gt;1000,"",MAX(AJ$6:AJ84)+1),"")</f>
        <v/>
      </c>
      <c r="AK85" s="138" t="str">
        <f>IF($G85=AK$4&amp;"-"&amp;AK$5,IF(COUNTIF($G$6:$G85,"="&amp;$G85)&gt;1000,"",MAX(AK$6:AK84)+1),"")</f>
        <v/>
      </c>
      <c r="AL85" s="128" t="str">
        <f>IF($G85=AL$4&amp;"-"&amp;AL$5,IF(COUNTIF($G$6:$G85,"="&amp;$G85)&gt;1000,"",MAX(AL$6:AL84)+1),"")</f>
        <v/>
      </c>
      <c r="AM85" s="144" t="str">
        <f>IF($G85=AM$4&amp;"-"&amp;AM$5,IF(COUNTIF($G$6:$G85,"="&amp;$G85)&gt;1000,"",MAX(AM$6:AM84)+1),"")</f>
        <v/>
      </c>
    </row>
    <row r="86" spans="1:39">
      <c r="A86" s="24">
        <v>81</v>
      </c>
      <c r="B86" s="123" t="str">
        <f>VLOOKUP(A86,Times_2023!B83:C513,2,FALSE)</f>
        <v>0:20:00</v>
      </c>
      <c r="C86" s="1" t="str">
        <f t="shared" si="6"/>
        <v>Lilian Corbett</v>
      </c>
      <c r="D86" s="2" t="str">
        <f t="shared" si="7"/>
        <v>NJ</v>
      </c>
      <c r="E86" s="2" t="str">
        <f t="shared" si="8"/>
        <v>F</v>
      </c>
      <c r="F86" s="2">
        <f>COUNTIF(E$6:E86,E86)</f>
        <v>11</v>
      </c>
      <c r="G86" s="26" t="str">
        <f t="shared" si="9"/>
        <v>NJ-F</v>
      </c>
      <c r="H86" s="29" t="str">
        <f>IF($G86=H$4&amp;"-"&amp;H$5,IF(COUNTIF($G$6:$G86,"="&amp;$G86)&gt;5,"",$F86),"")</f>
        <v/>
      </c>
      <c r="I86" s="32" t="str">
        <f>IF($G86=I$4&amp;"-"&amp;I$5,IF(COUNTIF($G$6:$G86,"="&amp;$G86)&gt;5,"",$F86),"")</f>
        <v/>
      </c>
      <c r="J86" s="31" t="str">
        <f>IF($G86=J$4&amp;"-"&amp;J$5,IF(COUNTIF($G$6:$G86,"="&amp;$G86)&gt;5,"",$F86),"")</f>
        <v/>
      </c>
      <c r="K86" s="32" t="str">
        <f>IF($G86=K$4&amp;"-"&amp;K$5,IF(COUNTIF($G$6:$G86,"="&amp;$G86)&gt;5,"",$F86),"")</f>
        <v/>
      </c>
      <c r="L86" s="31" t="str">
        <f>IF($G86=L$4&amp;"-"&amp;L$5,IF(COUNTIF($G$6:$G86,"="&amp;$G86)&gt;5,"",$F86),"")</f>
        <v/>
      </c>
      <c r="M86" s="32" t="str">
        <f>IF($G86=M$4&amp;"-"&amp;M$5,IF(COUNTIF($G$6:$G86,"="&amp;$G86)&gt;5,"",$F86),"")</f>
        <v/>
      </c>
      <c r="N86" s="31" t="str">
        <f>IF($G86=N$4&amp;"-"&amp;N$5,IF(COUNTIF($G$6:$G86,"="&amp;$G86)&gt;5,"",$F86),"")</f>
        <v/>
      </c>
      <c r="O86" s="32" t="str">
        <f>IF($G86=O$4&amp;"-"&amp;O$5,IF(COUNTIF($G$6:$G86,"="&amp;$G86)&gt;5,"",$F86),"")</f>
        <v/>
      </c>
      <c r="P86" s="31" t="str">
        <f>IF($G86=P$4&amp;"-"&amp;P$5,IF(COUNTIF($G$6:$G86,"="&amp;$G86)&gt;5,"",$F86),"")</f>
        <v/>
      </c>
      <c r="Q86" s="32" t="str">
        <f>IF($G86=Q$4&amp;"-"&amp;Q$5,IF(COUNTIF($G$6:$G86,"="&amp;$G86)&gt;5,"",$F86),"")</f>
        <v/>
      </c>
      <c r="R86" s="31" t="str">
        <f>IF($G86=R$4&amp;"-"&amp;R$5,IF(COUNTIF($G$6:$G86,"="&amp;$G86)&gt;5,"",$F86),"")</f>
        <v/>
      </c>
      <c r="S86" s="32">
        <f>IF($G86=S$4&amp;"-"&amp;S$5,IF(COUNTIF($G$6:$G86,"="&amp;$G86)&gt;5,"",$F86),"")</f>
        <v>11</v>
      </c>
      <c r="T86" s="31" t="str">
        <f>IF($G86=T$4&amp;"-"&amp;T$5,IF(COUNTIF($G$6:$G86,"="&amp;$G86)&gt;5,"",$F86),"")</f>
        <v/>
      </c>
      <c r="U86" s="32" t="str">
        <f>IF($G86=U$4&amp;"-"&amp;U$5,IF(COUNTIF($G$6:$G86,"="&amp;$G86)&gt;5,"",$F86),"")</f>
        <v/>
      </c>
      <c r="V86" s="31" t="str">
        <f>IF($G86=V$4&amp;"-"&amp;V$5,IF(COUNTIF($G$6:$G86,"="&amp;$G86)&gt;5,"",$F86),"")</f>
        <v/>
      </c>
      <c r="W86" s="30" t="str">
        <f>IF($G86=W$4&amp;"-"&amp;W$5,IF(COUNTIF($G$6:$G86,"="&amp;$G86)&gt;5,"",$F86),"")</f>
        <v/>
      </c>
      <c r="X86" s="128" t="str">
        <f>IF($G86=X$4&amp;"-"&amp;X$5,IF(COUNTIF($G$6:$G86,"="&amp;$G86)&gt;1000,"",MAX(X$6:X85)+1),"")</f>
        <v/>
      </c>
      <c r="Y86" s="138" t="str">
        <f>IF($G86=Y$4&amp;"-"&amp;Y$5,IF(COUNTIF($G$6:$G86,"="&amp;$G86)&gt;1000,"",MAX(Y$6:Y85)+1),"")</f>
        <v/>
      </c>
      <c r="Z86" s="128" t="str">
        <f>IF($G86=Z$4&amp;"-"&amp;Z$5,IF(COUNTIF($G$6:$G86,"="&amp;$G86)&gt;1000,"",MAX(Z$6:Z85)+1),"")</f>
        <v/>
      </c>
      <c r="AA86" s="138" t="str">
        <f>IF($G86=AA$4&amp;"-"&amp;AA$5,IF(COUNTIF($G$6:$G86,"="&amp;$G86)&gt;1000,"",MAX(AA$6:AA85)+1),"")</f>
        <v/>
      </c>
      <c r="AB86" s="128" t="str">
        <f>IF($G86=AB$4&amp;"-"&amp;AB$5,IF(COUNTIF($G$6:$G86,"="&amp;$G86)&gt;1000,"",MAX(AB$6:AB85)+1),"")</f>
        <v/>
      </c>
      <c r="AC86" s="138" t="str">
        <f>IF($G86=AC$4&amp;"-"&amp;AC$5,IF(COUNTIF($G$6:$G86,"="&amp;$G86)&gt;1000,"",MAX(AC$6:AC85)+1),"")</f>
        <v/>
      </c>
      <c r="AD86" s="128" t="str">
        <f>IF($G86=AD$4&amp;"-"&amp;AD$5,IF(COUNTIF($G$6:$G86,"="&amp;$G86)&gt;1000,"",MAX(AD$6:AD85)+1),"")</f>
        <v/>
      </c>
      <c r="AE86" s="138" t="str">
        <f>IF($G86=AE$4&amp;"-"&amp;AE$5,IF(COUNTIF($G$6:$G86,"="&amp;$G86)&gt;1000,"",MAX(AE$6:AE85)+1),"")</f>
        <v/>
      </c>
      <c r="AF86" s="128" t="str">
        <f>IF($G86=AF$4&amp;"-"&amp;AF$5,IF(COUNTIF($G$6:$G86,"="&amp;$G86)&gt;1000,"",MAX(AF$6:AF85)+1),"")</f>
        <v/>
      </c>
      <c r="AG86" s="138" t="str">
        <f>IF($G86=AG$4&amp;"-"&amp;AG$5,IF(COUNTIF($G$6:$G86,"="&amp;$G86)&gt;1000,"",MAX(AG$6:AG85)+1),"")</f>
        <v/>
      </c>
      <c r="AH86" s="128" t="str">
        <f>IF($G86=AH$4&amp;"-"&amp;AH$5,IF(COUNTIF($G$6:$G86,"="&amp;$G86)&gt;1000,"",MAX(AH$6:AH85)+1),"")</f>
        <v/>
      </c>
      <c r="AI86" s="138">
        <f>IF($G86=AI$4&amp;"-"&amp;AI$5,IF(COUNTIF($G$6:$G86,"="&amp;$G86)&gt;1000,"",MAX(AI$6:AI85)+1),"")</f>
        <v>2</v>
      </c>
      <c r="AJ86" s="128" t="str">
        <f>IF($G86=AJ$4&amp;"-"&amp;AJ$5,IF(COUNTIF($G$6:$G86,"="&amp;$G86)&gt;1000,"",MAX(AJ$6:AJ85)+1),"")</f>
        <v/>
      </c>
      <c r="AK86" s="138" t="str">
        <f>IF($G86=AK$4&amp;"-"&amp;AK$5,IF(COUNTIF($G$6:$G86,"="&amp;$G86)&gt;1000,"",MAX(AK$6:AK85)+1),"")</f>
        <v/>
      </c>
      <c r="AL86" s="128" t="str">
        <f>IF($G86=AL$4&amp;"-"&amp;AL$5,IF(COUNTIF($G$6:$G86,"="&amp;$G86)&gt;1000,"",MAX(AL$6:AL85)+1),"")</f>
        <v/>
      </c>
      <c r="AM86" s="144" t="str">
        <f>IF($G86=AM$4&amp;"-"&amp;AM$5,IF(COUNTIF($G$6:$G86,"="&amp;$G86)&gt;1000,"",MAX(AM$6:AM85)+1),"")</f>
        <v/>
      </c>
    </row>
    <row r="87" spans="1:39">
      <c r="A87" s="23">
        <v>82</v>
      </c>
      <c r="B87" s="123" t="str">
        <f>VLOOKUP(A87,Times_2023!B84:C514,2,FALSE)</f>
        <v>0:20:03</v>
      </c>
      <c r="C87" s="1" t="str">
        <f t="shared" si="6"/>
        <v>Kathy Peters</v>
      </c>
      <c r="D87" s="2" t="str">
        <f t="shared" si="7"/>
        <v>CAC</v>
      </c>
      <c r="E87" s="2" t="str">
        <f t="shared" si="8"/>
        <v>F</v>
      </c>
      <c r="F87" s="2">
        <f>COUNTIF(E$6:E87,E87)</f>
        <v>12</v>
      </c>
      <c r="G87" s="26" t="str">
        <f t="shared" si="9"/>
        <v>CAC-F</v>
      </c>
      <c r="H87" s="29" t="str">
        <f>IF($G87=H$4&amp;"-"&amp;H$5,IF(COUNTIF($G$6:$G87,"="&amp;$G87)&gt;5,"",$F87),"")</f>
        <v/>
      </c>
      <c r="I87" s="32">
        <f>IF($G87=I$4&amp;"-"&amp;I$5,IF(COUNTIF($G$6:$G87,"="&amp;$G87)&gt;5,"",$F87),"")</f>
        <v>12</v>
      </c>
      <c r="J87" s="31" t="str">
        <f>IF($G87=J$4&amp;"-"&amp;J$5,IF(COUNTIF($G$6:$G87,"="&amp;$G87)&gt;5,"",$F87),"")</f>
        <v/>
      </c>
      <c r="K87" s="32" t="str">
        <f>IF($G87=K$4&amp;"-"&amp;K$5,IF(COUNTIF($G$6:$G87,"="&amp;$G87)&gt;5,"",$F87),"")</f>
        <v/>
      </c>
      <c r="L87" s="31" t="str">
        <f>IF($G87=L$4&amp;"-"&amp;L$5,IF(COUNTIF($G$6:$G87,"="&amp;$G87)&gt;5,"",$F87),"")</f>
        <v/>
      </c>
      <c r="M87" s="32" t="str">
        <f>IF($G87=M$4&amp;"-"&amp;M$5,IF(COUNTIF($G$6:$G87,"="&amp;$G87)&gt;5,"",$F87),"")</f>
        <v/>
      </c>
      <c r="N87" s="31" t="str">
        <f>IF($G87=N$4&amp;"-"&amp;N$5,IF(COUNTIF($G$6:$G87,"="&amp;$G87)&gt;5,"",$F87),"")</f>
        <v/>
      </c>
      <c r="O87" s="32" t="str">
        <f>IF($G87=O$4&amp;"-"&amp;O$5,IF(COUNTIF($G$6:$G87,"="&amp;$G87)&gt;5,"",$F87),"")</f>
        <v/>
      </c>
      <c r="P87" s="31" t="str">
        <f>IF($G87=P$4&amp;"-"&amp;P$5,IF(COUNTIF($G$6:$G87,"="&amp;$G87)&gt;5,"",$F87),"")</f>
        <v/>
      </c>
      <c r="Q87" s="32" t="str">
        <f>IF($G87=Q$4&amp;"-"&amp;Q$5,IF(COUNTIF($G$6:$G87,"="&amp;$G87)&gt;5,"",$F87),"")</f>
        <v/>
      </c>
      <c r="R87" s="31" t="str">
        <f>IF($G87=R$4&amp;"-"&amp;R$5,IF(COUNTIF($G$6:$G87,"="&amp;$G87)&gt;5,"",$F87),"")</f>
        <v/>
      </c>
      <c r="S87" s="32" t="str">
        <f>IF($G87=S$4&amp;"-"&amp;S$5,IF(COUNTIF($G$6:$G87,"="&amp;$G87)&gt;5,"",$F87),"")</f>
        <v/>
      </c>
      <c r="T87" s="31" t="str">
        <f>IF($G87=T$4&amp;"-"&amp;T$5,IF(COUNTIF($G$6:$G87,"="&amp;$G87)&gt;5,"",$F87),"")</f>
        <v/>
      </c>
      <c r="U87" s="32" t="str">
        <f>IF($G87=U$4&amp;"-"&amp;U$5,IF(COUNTIF($G$6:$G87,"="&amp;$G87)&gt;5,"",$F87),"")</f>
        <v/>
      </c>
      <c r="V87" s="31" t="str">
        <f>IF($G87=V$4&amp;"-"&amp;V$5,IF(COUNTIF($G$6:$G87,"="&amp;$G87)&gt;5,"",$F87),"")</f>
        <v/>
      </c>
      <c r="W87" s="30" t="str">
        <f>IF($G87=W$4&amp;"-"&amp;W$5,IF(COUNTIF($G$6:$G87,"="&amp;$G87)&gt;5,"",$F87),"")</f>
        <v/>
      </c>
      <c r="X87" s="128" t="str">
        <f>IF($G87=X$4&amp;"-"&amp;X$5,IF(COUNTIF($G$6:$G87,"="&amp;$G87)&gt;1000,"",MAX(X$6:X86)+1),"")</f>
        <v/>
      </c>
      <c r="Y87" s="138">
        <f>IF($G87=Y$4&amp;"-"&amp;Y$5,IF(COUNTIF($G$6:$G87,"="&amp;$G87)&gt;1000,"",MAX(Y$6:Y86)+1),"")</f>
        <v>5</v>
      </c>
      <c r="Z87" s="128" t="str">
        <f>IF($G87=Z$4&amp;"-"&amp;Z$5,IF(COUNTIF($G$6:$G87,"="&amp;$G87)&gt;1000,"",MAX(Z$6:Z86)+1),"")</f>
        <v/>
      </c>
      <c r="AA87" s="138" t="str">
        <f>IF($G87=AA$4&amp;"-"&amp;AA$5,IF(COUNTIF($G$6:$G87,"="&amp;$G87)&gt;1000,"",MAX(AA$6:AA86)+1),"")</f>
        <v/>
      </c>
      <c r="AB87" s="128" t="str">
        <f>IF($G87=AB$4&amp;"-"&amp;AB$5,IF(COUNTIF($G$6:$G87,"="&amp;$G87)&gt;1000,"",MAX(AB$6:AB86)+1),"")</f>
        <v/>
      </c>
      <c r="AC87" s="138" t="str">
        <f>IF($G87=AC$4&amp;"-"&amp;AC$5,IF(COUNTIF($G$6:$G87,"="&amp;$G87)&gt;1000,"",MAX(AC$6:AC86)+1),"")</f>
        <v/>
      </c>
      <c r="AD87" s="128" t="str">
        <f>IF($G87=AD$4&amp;"-"&amp;AD$5,IF(COUNTIF($G$6:$G87,"="&amp;$G87)&gt;1000,"",MAX(AD$6:AD86)+1),"")</f>
        <v/>
      </c>
      <c r="AE87" s="138" t="str">
        <f>IF($G87=AE$4&amp;"-"&amp;AE$5,IF(COUNTIF($G$6:$G87,"="&amp;$G87)&gt;1000,"",MAX(AE$6:AE86)+1),"")</f>
        <v/>
      </c>
      <c r="AF87" s="128" t="str">
        <f>IF($G87=AF$4&amp;"-"&amp;AF$5,IF(COUNTIF($G$6:$G87,"="&amp;$G87)&gt;1000,"",MAX(AF$6:AF86)+1),"")</f>
        <v/>
      </c>
      <c r="AG87" s="138" t="str">
        <f>IF($G87=AG$4&amp;"-"&amp;AG$5,IF(COUNTIF($G$6:$G87,"="&amp;$G87)&gt;1000,"",MAX(AG$6:AG86)+1),"")</f>
        <v/>
      </c>
      <c r="AH87" s="128" t="str">
        <f>IF($G87=AH$4&amp;"-"&amp;AH$5,IF(COUNTIF($G$6:$G87,"="&amp;$G87)&gt;1000,"",MAX(AH$6:AH86)+1),"")</f>
        <v/>
      </c>
      <c r="AI87" s="138" t="str">
        <f>IF($G87=AI$4&amp;"-"&amp;AI$5,IF(COUNTIF($G$6:$G87,"="&amp;$G87)&gt;1000,"",MAX(AI$6:AI86)+1),"")</f>
        <v/>
      </c>
      <c r="AJ87" s="128" t="str">
        <f>IF($G87=AJ$4&amp;"-"&amp;AJ$5,IF(COUNTIF($G$6:$G87,"="&amp;$G87)&gt;1000,"",MAX(AJ$6:AJ86)+1),"")</f>
        <v/>
      </c>
      <c r="AK87" s="138" t="str">
        <f>IF($G87=AK$4&amp;"-"&amp;AK$5,IF(COUNTIF($G$6:$G87,"="&amp;$G87)&gt;1000,"",MAX(AK$6:AK86)+1),"")</f>
        <v/>
      </c>
      <c r="AL87" s="128" t="str">
        <f>IF($G87=AL$4&amp;"-"&amp;AL$5,IF(COUNTIF($G$6:$G87,"="&amp;$G87)&gt;1000,"",MAX(AL$6:AL86)+1),"")</f>
        <v/>
      </c>
      <c r="AM87" s="144" t="str">
        <f>IF($G87=AM$4&amp;"-"&amp;AM$5,IF(COUNTIF($G$6:$G87,"="&amp;$G87)&gt;1000,"",MAX(AM$6:AM86)+1),"")</f>
        <v/>
      </c>
    </row>
    <row r="88" spans="1:39">
      <c r="A88" s="24">
        <v>83</v>
      </c>
      <c r="B88" s="123" t="str">
        <f>VLOOKUP(A88,Times_2023!B85:C515,2,FALSE)</f>
        <v>0:20:03</v>
      </c>
      <c r="C88" s="1" t="str">
        <f t="shared" si="6"/>
        <v>Rebecca White</v>
      </c>
      <c r="D88" s="2" t="str">
        <f t="shared" si="7"/>
        <v>SS</v>
      </c>
      <c r="E88" s="2" t="str">
        <f t="shared" si="8"/>
        <v>F</v>
      </c>
      <c r="F88" s="2">
        <f>COUNTIF(E$6:E88,E88)</f>
        <v>13</v>
      </c>
      <c r="G88" s="26" t="str">
        <f t="shared" si="9"/>
        <v>SS-F</v>
      </c>
      <c r="H88" s="29" t="str">
        <f>IF($G88=H$4&amp;"-"&amp;H$5,IF(COUNTIF($G$6:$G88,"="&amp;$G88)&gt;5,"",$F88),"")</f>
        <v/>
      </c>
      <c r="I88" s="32" t="str">
        <f>IF($G88=I$4&amp;"-"&amp;I$5,IF(COUNTIF($G$6:$G88,"="&amp;$G88)&gt;5,"",$F88),"")</f>
        <v/>
      </c>
      <c r="J88" s="31" t="str">
        <f>IF($G88=J$4&amp;"-"&amp;J$5,IF(COUNTIF($G$6:$G88,"="&amp;$G88)&gt;5,"",$F88),"")</f>
        <v/>
      </c>
      <c r="K88" s="32" t="str">
        <f>IF($G88=K$4&amp;"-"&amp;K$5,IF(COUNTIF($G$6:$G88,"="&amp;$G88)&gt;5,"",$F88),"")</f>
        <v/>
      </c>
      <c r="L88" s="31" t="str">
        <f>IF($G88=L$4&amp;"-"&amp;L$5,IF(COUNTIF($G$6:$G88,"="&amp;$G88)&gt;5,"",$F88),"")</f>
        <v/>
      </c>
      <c r="M88" s="32" t="str">
        <f>IF($G88=M$4&amp;"-"&amp;M$5,IF(COUNTIF($G$6:$G88,"="&amp;$G88)&gt;5,"",$F88),"")</f>
        <v/>
      </c>
      <c r="N88" s="31" t="str">
        <f>IF($G88=N$4&amp;"-"&amp;N$5,IF(COUNTIF($G$6:$G88,"="&amp;$G88)&gt;5,"",$F88),"")</f>
        <v/>
      </c>
      <c r="O88" s="32" t="str">
        <f>IF($G88=O$4&amp;"-"&amp;O$5,IF(COUNTIF($G$6:$G88,"="&amp;$G88)&gt;5,"",$F88),"")</f>
        <v/>
      </c>
      <c r="P88" s="31" t="str">
        <f>IF($G88=P$4&amp;"-"&amp;P$5,IF(COUNTIF($G$6:$G88,"="&amp;$G88)&gt;5,"",$F88),"")</f>
        <v/>
      </c>
      <c r="Q88" s="32" t="str">
        <f>IF($G88=Q$4&amp;"-"&amp;Q$5,IF(COUNTIF($G$6:$G88,"="&amp;$G88)&gt;5,"",$F88),"")</f>
        <v/>
      </c>
      <c r="R88" s="31" t="str">
        <f>IF($G88=R$4&amp;"-"&amp;R$5,IF(COUNTIF($G$6:$G88,"="&amp;$G88)&gt;5,"",$F88),"")</f>
        <v/>
      </c>
      <c r="S88" s="32" t="str">
        <f>IF($G88=S$4&amp;"-"&amp;S$5,IF(COUNTIF($G$6:$G88,"="&amp;$G88)&gt;5,"",$F88),"")</f>
        <v/>
      </c>
      <c r="T88" s="31" t="str">
        <f>IF($G88=T$4&amp;"-"&amp;T$5,IF(COUNTIF($G$6:$G88,"="&amp;$G88)&gt;5,"",$F88),"")</f>
        <v/>
      </c>
      <c r="U88" s="32" t="str">
        <f>IF($G88=U$4&amp;"-"&amp;U$5,IF(COUNTIF($G$6:$G88,"="&amp;$G88)&gt;5,"",$F88),"")</f>
        <v/>
      </c>
      <c r="V88" s="31" t="str">
        <f>IF($G88=V$4&amp;"-"&amp;V$5,IF(COUNTIF($G$6:$G88,"="&amp;$G88)&gt;5,"",$F88),"")</f>
        <v/>
      </c>
      <c r="W88" s="30">
        <f>IF($G88=W$4&amp;"-"&amp;W$5,IF(COUNTIF($G$6:$G88,"="&amp;$G88)&gt;5,"",$F88),"")</f>
        <v>13</v>
      </c>
      <c r="X88" s="128" t="str">
        <f>IF($G88=X$4&amp;"-"&amp;X$5,IF(COUNTIF($G$6:$G88,"="&amp;$G88)&gt;1000,"",MAX(X$6:X87)+1),"")</f>
        <v/>
      </c>
      <c r="Y88" s="138" t="str">
        <f>IF($G88=Y$4&amp;"-"&amp;Y$5,IF(COUNTIF($G$6:$G88,"="&amp;$G88)&gt;1000,"",MAX(Y$6:Y87)+1),"")</f>
        <v/>
      </c>
      <c r="Z88" s="128" t="str">
        <f>IF($G88=Z$4&amp;"-"&amp;Z$5,IF(COUNTIF($G$6:$G88,"="&amp;$G88)&gt;1000,"",MAX(Z$6:Z87)+1),"")</f>
        <v/>
      </c>
      <c r="AA88" s="138" t="str">
        <f>IF($G88=AA$4&amp;"-"&amp;AA$5,IF(COUNTIF($G$6:$G88,"="&amp;$G88)&gt;1000,"",MAX(AA$6:AA87)+1),"")</f>
        <v/>
      </c>
      <c r="AB88" s="128" t="str">
        <f>IF($G88=AB$4&amp;"-"&amp;AB$5,IF(COUNTIF($G$6:$G88,"="&amp;$G88)&gt;1000,"",MAX(AB$6:AB87)+1),"")</f>
        <v/>
      </c>
      <c r="AC88" s="138" t="str">
        <f>IF($G88=AC$4&amp;"-"&amp;AC$5,IF(COUNTIF($G$6:$G88,"="&amp;$G88)&gt;1000,"",MAX(AC$6:AC87)+1),"")</f>
        <v/>
      </c>
      <c r="AD88" s="128" t="str">
        <f>IF($G88=AD$4&amp;"-"&amp;AD$5,IF(COUNTIF($G$6:$G88,"="&amp;$G88)&gt;1000,"",MAX(AD$6:AD87)+1),"")</f>
        <v/>
      </c>
      <c r="AE88" s="138" t="str">
        <f>IF($G88=AE$4&amp;"-"&amp;AE$5,IF(COUNTIF($G$6:$G88,"="&amp;$G88)&gt;1000,"",MAX(AE$6:AE87)+1),"")</f>
        <v/>
      </c>
      <c r="AF88" s="128" t="str">
        <f>IF($G88=AF$4&amp;"-"&amp;AF$5,IF(COUNTIF($G$6:$G88,"="&amp;$G88)&gt;1000,"",MAX(AF$6:AF87)+1),"")</f>
        <v/>
      </c>
      <c r="AG88" s="138" t="str">
        <f>IF($G88=AG$4&amp;"-"&amp;AG$5,IF(COUNTIF($G$6:$G88,"="&amp;$G88)&gt;1000,"",MAX(AG$6:AG87)+1),"")</f>
        <v/>
      </c>
      <c r="AH88" s="128" t="str">
        <f>IF($G88=AH$4&amp;"-"&amp;AH$5,IF(COUNTIF($G$6:$G88,"="&amp;$G88)&gt;1000,"",MAX(AH$6:AH87)+1),"")</f>
        <v/>
      </c>
      <c r="AI88" s="138" t="str">
        <f>IF($G88=AI$4&amp;"-"&amp;AI$5,IF(COUNTIF($G$6:$G88,"="&amp;$G88)&gt;1000,"",MAX(AI$6:AI87)+1),"")</f>
        <v/>
      </c>
      <c r="AJ88" s="128" t="str">
        <f>IF($G88=AJ$4&amp;"-"&amp;AJ$5,IF(COUNTIF($G$6:$G88,"="&amp;$G88)&gt;1000,"",MAX(AJ$6:AJ87)+1),"")</f>
        <v/>
      </c>
      <c r="AK88" s="138" t="str">
        <f>IF($G88=AK$4&amp;"-"&amp;AK$5,IF(COUNTIF($G$6:$G88,"="&amp;$G88)&gt;1000,"",MAX(AK$6:AK87)+1),"")</f>
        <v/>
      </c>
      <c r="AL88" s="128" t="str">
        <f>IF($G88=AL$4&amp;"-"&amp;AL$5,IF(COUNTIF($G$6:$G88,"="&amp;$G88)&gt;1000,"",MAX(AL$6:AL87)+1),"")</f>
        <v/>
      </c>
      <c r="AM88" s="144">
        <f>IF($G88=AM$4&amp;"-"&amp;AM$5,IF(COUNTIF($G$6:$G88,"="&amp;$G88)&gt;1000,"",MAX(AM$6:AM87)+1),"")</f>
        <v>1</v>
      </c>
    </row>
    <row r="89" spans="1:39">
      <c r="A89" s="23">
        <v>84</v>
      </c>
      <c r="B89" s="123" t="str">
        <f>VLOOKUP(A89,Times_2023!B86:C516,2,FALSE)</f>
        <v>0:20:04</v>
      </c>
      <c r="C89" s="1" t="str">
        <f t="shared" si="6"/>
        <v>Kate Millward</v>
      </c>
      <c r="D89" s="2" t="str">
        <f t="shared" si="7"/>
        <v>HI</v>
      </c>
      <c r="E89" s="2" t="str">
        <f t="shared" si="8"/>
        <v>F</v>
      </c>
      <c r="F89" s="2">
        <f>COUNTIF(E$6:E89,E89)</f>
        <v>14</v>
      </c>
      <c r="G89" s="26" t="str">
        <f t="shared" si="9"/>
        <v>HI-F</v>
      </c>
      <c r="H89" s="29" t="str">
        <f>IF($G89=H$4&amp;"-"&amp;H$5,IF(COUNTIF($G$6:$G89,"="&amp;$G89)&gt;5,"",$F89),"")</f>
        <v/>
      </c>
      <c r="I89" s="32" t="str">
        <f>IF($G89=I$4&amp;"-"&amp;I$5,IF(COUNTIF($G$6:$G89,"="&amp;$G89)&gt;5,"",$F89),"")</f>
        <v/>
      </c>
      <c r="J89" s="31" t="str">
        <f>IF($G89=J$4&amp;"-"&amp;J$5,IF(COUNTIF($G$6:$G89,"="&amp;$G89)&gt;5,"",$F89),"")</f>
        <v/>
      </c>
      <c r="K89" s="32" t="str">
        <f>IF($G89=K$4&amp;"-"&amp;K$5,IF(COUNTIF($G$6:$G89,"="&amp;$G89)&gt;5,"",$F89),"")</f>
        <v/>
      </c>
      <c r="L89" s="31" t="str">
        <f>IF($G89=L$4&amp;"-"&amp;L$5,IF(COUNTIF($G$6:$G89,"="&amp;$G89)&gt;5,"",$F89),"")</f>
        <v/>
      </c>
      <c r="M89" s="32" t="str">
        <f>IF($G89=M$4&amp;"-"&amp;M$5,IF(COUNTIF($G$6:$G89,"="&amp;$G89)&gt;5,"",$F89),"")</f>
        <v/>
      </c>
      <c r="N89" s="31" t="str">
        <f>IF($G89=N$4&amp;"-"&amp;N$5,IF(COUNTIF($G$6:$G89,"="&amp;$G89)&gt;5,"",$F89),"")</f>
        <v/>
      </c>
      <c r="O89" s="32">
        <f>IF($G89=O$4&amp;"-"&amp;O$5,IF(COUNTIF($G$6:$G89,"="&amp;$G89)&gt;5,"",$F89),"")</f>
        <v>14</v>
      </c>
      <c r="P89" s="31" t="str">
        <f>IF($G89=P$4&amp;"-"&amp;P$5,IF(COUNTIF($G$6:$G89,"="&amp;$G89)&gt;5,"",$F89),"")</f>
        <v/>
      </c>
      <c r="Q89" s="32" t="str">
        <f>IF($G89=Q$4&amp;"-"&amp;Q$5,IF(COUNTIF($G$6:$G89,"="&amp;$G89)&gt;5,"",$F89),"")</f>
        <v/>
      </c>
      <c r="R89" s="31" t="str">
        <f>IF($G89=R$4&amp;"-"&amp;R$5,IF(COUNTIF($G$6:$G89,"="&amp;$G89)&gt;5,"",$F89),"")</f>
        <v/>
      </c>
      <c r="S89" s="32" t="str">
        <f>IF($G89=S$4&amp;"-"&amp;S$5,IF(COUNTIF($G$6:$G89,"="&amp;$G89)&gt;5,"",$F89),"")</f>
        <v/>
      </c>
      <c r="T89" s="31" t="str">
        <f>IF($G89=T$4&amp;"-"&amp;T$5,IF(COUNTIF($G$6:$G89,"="&amp;$G89)&gt;5,"",$F89),"")</f>
        <v/>
      </c>
      <c r="U89" s="32" t="str">
        <f>IF($G89=U$4&amp;"-"&amp;U$5,IF(COUNTIF($G$6:$G89,"="&amp;$G89)&gt;5,"",$F89),"")</f>
        <v/>
      </c>
      <c r="V89" s="31" t="str">
        <f>IF($G89=V$4&amp;"-"&amp;V$5,IF(COUNTIF($G$6:$G89,"="&amp;$G89)&gt;5,"",$F89),"")</f>
        <v/>
      </c>
      <c r="W89" s="30" t="str">
        <f>IF($G89=W$4&amp;"-"&amp;W$5,IF(COUNTIF($G$6:$G89,"="&amp;$G89)&gt;5,"",$F89),"")</f>
        <v/>
      </c>
      <c r="X89" s="128" t="str">
        <f>IF($G89=X$4&amp;"-"&amp;X$5,IF(COUNTIF($G$6:$G89,"="&amp;$G89)&gt;1000,"",MAX(X$6:X88)+1),"")</f>
        <v/>
      </c>
      <c r="Y89" s="138" t="str">
        <f>IF($G89=Y$4&amp;"-"&amp;Y$5,IF(COUNTIF($G$6:$G89,"="&amp;$G89)&gt;1000,"",MAX(Y$6:Y88)+1),"")</f>
        <v/>
      </c>
      <c r="Z89" s="128" t="str">
        <f>IF($G89=Z$4&amp;"-"&amp;Z$5,IF(COUNTIF($G$6:$G89,"="&amp;$G89)&gt;1000,"",MAX(Z$6:Z88)+1),"")</f>
        <v/>
      </c>
      <c r="AA89" s="138" t="str">
        <f>IF($G89=AA$4&amp;"-"&amp;AA$5,IF(COUNTIF($G$6:$G89,"="&amp;$G89)&gt;1000,"",MAX(AA$6:AA88)+1),"")</f>
        <v/>
      </c>
      <c r="AB89" s="128" t="str">
        <f>IF($G89=AB$4&amp;"-"&amp;AB$5,IF(COUNTIF($G$6:$G89,"="&amp;$G89)&gt;1000,"",MAX(AB$6:AB88)+1),"")</f>
        <v/>
      </c>
      <c r="AC89" s="138" t="str">
        <f>IF($G89=AC$4&amp;"-"&amp;AC$5,IF(COUNTIF($G$6:$G89,"="&amp;$G89)&gt;1000,"",MAX(AC$6:AC88)+1),"")</f>
        <v/>
      </c>
      <c r="AD89" s="128" t="str">
        <f>IF($G89=AD$4&amp;"-"&amp;AD$5,IF(COUNTIF($G$6:$G89,"="&amp;$G89)&gt;1000,"",MAX(AD$6:AD88)+1),"")</f>
        <v/>
      </c>
      <c r="AE89" s="138">
        <f>IF($G89=AE$4&amp;"-"&amp;AE$5,IF(COUNTIF($G$6:$G89,"="&amp;$G89)&gt;1000,"",MAX(AE$6:AE88)+1),"")</f>
        <v>3</v>
      </c>
      <c r="AF89" s="128" t="str">
        <f>IF($G89=AF$4&amp;"-"&amp;AF$5,IF(COUNTIF($G$6:$G89,"="&amp;$G89)&gt;1000,"",MAX(AF$6:AF88)+1),"")</f>
        <v/>
      </c>
      <c r="AG89" s="138" t="str">
        <f>IF($G89=AG$4&amp;"-"&amp;AG$5,IF(COUNTIF($G$6:$G89,"="&amp;$G89)&gt;1000,"",MAX(AG$6:AG88)+1),"")</f>
        <v/>
      </c>
      <c r="AH89" s="128" t="str">
        <f>IF($G89=AH$4&amp;"-"&amp;AH$5,IF(COUNTIF($G$6:$G89,"="&amp;$G89)&gt;1000,"",MAX(AH$6:AH88)+1),"")</f>
        <v/>
      </c>
      <c r="AI89" s="138" t="str">
        <f>IF($G89=AI$4&amp;"-"&amp;AI$5,IF(COUNTIF($G$6:$G89,"="&amp;$G89)&gt;1000,"",MAX(AI$6:AI88)+1),"")</f>
        <v/>
      </c>
      <c r="AJ89" s="128" t="str">
        <f>IF($G89=AJ$4&amp;"-"&amp;AJ$5,IF(COUNTIF($G$6:$G89,"="&amp;$G89)&gt;1000,"",MAX(AJ$6:AJ88)+1),"")</f>
        <v/>
      </c>
      <c r="AK89" s="138" t="str">
        <f>IF($G89=AK$4&amp;"-"&amp;AK$5,IF(COUNTIF($G$6:$G89,"="&amp;$G89)&gt;1000,"",MAX(AK$6:AK88)+1),"")</f>
        <v/>
      </c>
      <c r="AL89" s="128" t="str">
        <f>IF($G89=AL$4&amp;"-"&amp;AL$5,IF(COUNTIF($G$6:$G89,"="&amp;$G89)&gt;1000,"",MAX(AL$6:AL88)+1),"")</f>
        <v/>
      </c>
      <c r="AM89" s="144" t="str">
        <f>IF($G89=AM$4&amp;"-"&amp;AM$5,IF(COUNTIF($G$6:$G89,"="&amp;$G89)&gt;1000,"",MAX(AM$6:AM88)+1),"")</f>
        <v/>
      </c>
    </row>
    <row r="90" spans="1:39">
      <c r="A90" s="24">
        <v>85</v>
      </c>
      <c r="B90" s="123" t="str">
        <f>VLOOKUP(A90,Times_2023!B87:C517,2,FALSE)</f>
        <v>0:20:06</v>
      </c>
      <c r="C90" s="1" t="str">
        <f t="shared" si="6"/>
        <v>Peter Roberts</v>
      </c>
      <c r="D90" s="2" t="str">
        <f t="shared" si="7"/>
        <v>RR</v>
      </c>
      <c r="E90" s="2" t="str">
        <f t="shared" si="8"/>
        <v>M</v>
      </c>
      <c r="F90" s="2">
        <f>COUNTIF(E$6:E90,E90)</f>
        <v>71</v>
      </c>
      <c r="G90" s="26" t="str">
        <f t="shared" si="9"/>
        <v>RR-M</v>
      </c>
      <c r="H90" s="29" t="str">
        <f>IF($G90=H$4&amp;"-"&amp;H$5,IF(COUNTIF($G$6:$G90,"="&amp;$G90)&gt;5,"",$F90),"")</f>
        <v/>
      </c>
      <c r="I90" s="32" t="str">
        <f>IF($G90=I$4&amp;"-"&amp;I$5,IF(COUNTIF($G$6:$G90,"="&amp;$G90)&gt;5,"",$F90),"")</f>
        <v/>
      </c>
      <c r="J90" s="31" t="str">
        <f>IF($G90=J$4&amp;"-"&amp;J$5,IF(COUNTIF($G$6:$G90,"="&amp;$G90)&gt;5,"",$F90),"")</f>
        <v/>
      </c>
      <c r="K90" s="32" t="str">
        <f>IF($G90=K$4&amp;"-"&amp;K$5,IF(COUNTIF($G$6:$G90,"="&amp;$G90)&gt;5,"",$F90),"")</f>
        <v/>
      </c>
      <c r="L90" s="31" t="str">
        <f>IF($G90=L$4&amp;"-"&amp;L$5,IF(COUNTIF($G$6:$G90,"="&amp;$G90)&gt;5,"",$F90),"")</f>
        <v/>
      </c>
      <c r="M90" s="32" t="str">
        <f>IF($G90=M$4&amp;"-"&amp;M$5,IF(COUNTIF($G$6:$G90,"="&amp;$G90)&gt;5,"",$F90),"")</f>
        <v/>
      </c>
      <c r="N90" s="31" t="str">
        <f>IF($G90=N$4&amp;"-"&amp;N$5,IF(COUNTIF($G$6:$G90,"="&amp;$G90)&gt;5,"",$F90),"")</f>
        <v/>
      </c>
      <c r="O90" s="32" t="str">
        <f>IF($G90=O$4&amp;"-"&amp;O$5,IF(COUNTIF($G$6:$G90,"="&amp;$G90)&gt;5,"",$F90),"")</f>
        <v/>
      </c>
      <c r="P90" s="31" t="str">
        <f>IF($G90=P$4&amp;"-"&amp;P$5,IF(COUNTIF($G$6:$G90,"="&amp;$G90)&gt;5,"",$F90),"")</f>
        <v/>
      </c>
      <c r="Q90" s="32" t="str">
        <f>IF($G90=Q$4&amp;"-"&amp;Q$5,IF(COUNTIF($G$6:$G90,"="&amp;$G90)&gt;5,"",$F90),"")</f>
        <v/>
      </c>
      <c r="R90" s="31" t="str">
        <f>IF($G90=R$4&amp;"-"&amp;R$5,IF(COUNTIF($G$6:$G90,"="&amp;$G90)&gt;5,"",$F90),"")</f>
        <v/>
      </c>
      <c r="S90" s="32" t="str">
        <f>IF($G90=S$4&amp;"-"&amp;S$5,IF(COUNTIF($G$6:$G90,"="&amp;$G90)&gt;5,"",$F90),"")</f>
        <v/>
      </c>
      <c r="T90" s="31" t="str">
        <f>IF($G90=T$4&amp;"-"&amp;T$5,IF(COUNTIF($G$6:$G90,"="&amp;$G90)&gt;5,"",$F90),"")</f>
        <v/>
      </c>
      <c r="U90" s="32" t="str">
        <f>IF($G90=U$4&amp;"-"&amp;U$5,IF(COUNTIF($G$6:$G90,"="&amp;$G90)&gt;5,"",$F90),"")</f>
        <v/>
      </c>
      <c r="V90" s="31" t="str">
        <f>IF($G90=V$4&amp;"-"&amp;V$5,IF(COUNTIF($G$6:$G90,"="&amp;$G90)&gt;5,"",$F90),"")</f>
        <v/>
      </c>
      <c r="W90" s="30" t="str">
        <f>IF($G90=W$4&amp;"-"&amp;W$5,IF(COUNTIF($G$6:$G90,"="&amp;$G90)&gt;5,"",$F90),"")</f>
        <v/>
      </c>
      <c r="X90" s="128" t="str">
        <f>IF($G90=X$4&amp;"-"&amp;X$5,IF(COUNTIF($G$6:$G90,"="&amp;$G90)&gt;1000,"",MAX(X$6:X89)+1),"")</f>
        <v/>
      </c>
      <c r="Y90" s="138" t="str">
        <f>IF($G90=Y$4&amp;"-"&amp;Y$5,IF(COUNTIF($G$6:$G90,"="&amp;$G90)&gt;1000,"",MAX(Y$6:Y89)+1),"")</f>
        <v/>
      </c>
      <c r="Z90" s="128" t="str">
        <f>IF($G90=Z$4&amp;"-"&amp;Z$5,IF(COUNTIF($G$6:$G90,"="&amp;$G90)&gt;1000,"",MAX(Z$6:Z89)+1),"")</f>
        <v/>
      </c>
      <c r="AA90" s="138" t="str">
        <f>IF($G90=AA$4&amp;"-"&amp;AA$5,IF(COUNTIF($G$6:$G90,"="&amp;$G90)&gt;1000,"",MAX(AA$6:AA89)+1),"")</f>
        <v/>
      </c>
      <c r="AB90" s="128" t="str">
        <f>IF($G90=AB$4&amp;"-"&amp;AB$5,IF(COUNTIF($G$6:$G90,"="&amp;$G90)&gt;1000,"",MAX(AB$6:AB89)+1),"")</f>
        <v/>
      </c>
      <c r="AC90" s="138" t="str">
        <f>IF($G90=AC$4&amp;"-"&amp;AC$5,IF(COUNTIF($G$6:$G90,"="&amp;$G90)&gt;1000,"",MAX(AC$6:AC89)+1),"")</f>
        <v/>
      </c>
      <c r="AD90" s="128" t="str">
        <f>IF($G90=AD$4&amp;"-"&amp;AD$5,IF(COUNTIF($G$6:$G90,"="&amp;$G90)&gt;1000,"",MAX(AD$6:AD89)+1),"")</f>
        <v/>
      </c>
      <c r="AE90" s="138" t="str">
        <f>IF($G90=AE$4&amp;"-"&amp;AE$5,IF(COUNTIF($G$6:$G90,"="&amp;$G90)&gt;1000,"",MAX(AE$6:AE89)+1),"")</f>
        <v/>
      </c>
      <c r="AF90" s="128" t="str">
        <f>IF($G90=AF$4&amp;"-"&amp;AF$5,IF(COUNTIF($G$6:$G90,"="&amp;$G90)&gt;1000,"",MAX(AF$6:AF89)+1),"")</f>
        <v/>
      </c>
      <c r="AG90" s="138" t="str">
        <f>IF($G90=AG$4&amp;"-"&amp;AG$5,IF(COUNTIF($G$6:$G90,"="&amp;$G90)&gt;1000,"",MAX(AG$6:AG89)+1),"")</f>
        <v/>
      </c>
      <c r="AH90" s="128" t="str">
        <f>IF($G90=AH$4&amp;"-"&amp;AH$5,IF(COUNTIF($G$6:$G90,"="&amp;$G90)&gt;1000,"",MAX(AH$6:AH89)+1),"")</f>
        <v/>
      </c>
      <c r="AI90" s="138" t="str">
        <f>IF($G90=AI$4&amp;"-"&amp;AI$5,IF(COUNTIF($G$6:$G90,"="&amp;$G90)&gt;1000,"",MAX(AI$6:AI89)+1),"")</f>
        <v/>
      </c>
      <c r="AJ90" s="128">
        <f>IF($G90=AJ$4&amp;"-"&amp;AJ$5,IF(COUNTIF($G$6:$G90,"="&amp;$G90)&gt;1000,"",MAX(AJ$6:AJ89)+1),"")</f>
        <v>6</v>
      </c>
      <c r="AK90" s="138" t="str">
        <f>IF($G90=AK$4&amp;"-"&amp;AK$5,IF(COUNTIF($G$6:$G90,"="&amp;$G90)&gt;1000,"",MAX(AK$6:AK89)+1),"")</f>
        <v/>
      </c>
      <c r="AL90" s="128" t="str">
        <f>IF($G90=AL$4&amp;"-"&amp;AL$5,IF(COUNTIF($G$6:$G90,"="&amp;$G90)&gt;1000,"",MAX(AL$6:AL89)+1),"")</f>
        <v/>
      </c>
      <c r="AM90" s="144" t="str">
        <f>IF($G90=AM$4&amp;"-"&amp;AM$5,IF(COUNTIF($G$6:$G90,"="&amp;$G90)&gt;1000,"",MAX(AM$6:AM89)+1),"")</f>
        <v/>
      </c>
    </row>
    <row r="91" spans="1:39">
      <c r="A91" s="23">
        <v>86</v>
      </c>
      <c r="B91" s="123" t="str">
        <f>VLOOKUP(A91,Times_2023!B88:C518,2,FALSE)</f>
        <v>0:20:06</v>
      </c>
      <c r="C91" s="1" t="str">
        <f t="shared" si="6"/>
        <v>Alan Taylor</v>
      </c>
      <c r="D91" s="2" t="str">
        <f t="shared" si="7"/>
        <v>SS</v>
      </c>
      <c r="E91" s="2" t="str">
        <f t="shared" si="8"/>
        <v>M</v>
      </c>
      <c r="F91" s="2">
        <f>COUNTIF(E$6:E91,E91)</f>
        <v>72</v>
      </c>
      <c r="G91" s="26" t="str">
        <f t="shared" si="9"/>
        <v>SS-M</v>
      </c>
      <c r="H91" s="29" t="str">
        <f>IF($G91=H$4&amp;"-"&amp;H$5,IF(COUNTIF($G$6:$G91,"="&amp;$G91)&gt;5,"",$F91),"")</f>
        <v/>
      </c>
      <c r="I91" s="32" t="str">
        <f>IF($G91=I$4&amp;"-"&amp;I$5,IF(COUNTIF($G$6:$G91,"="&amp;$G91)&gt;5,"",$F91),"")</f>
        <v/>
      </c>
      <c r="J91" s="31" t="str">
        <f>IF($G91=J$4&amp;"-"&amp;J$5,IF(COUNTIF($G$6:$G91,"="&amp;$G91)&gt;5,"",$F91),"")</f>
        <v/>
      </c>
      <c r="K91" s="32" t="str">
        <f>IF($G91=K$4&amp;"-"&amp;K$5,IF(COUNTIF($G$6:$G91,"="&amp;$G91)&gt;5,"",$F91),"")</f>
        <v/>
      </c>
      <c r="L91" s="31" t="str">
        <f>IF($G91=L$4&amp;"-"&amp;L$5,IF(COUNTIF($G$6:$G91,"="&amp;$G91)&gt;5,"",$F91),"")</f>
        <v/>
      </c>
      <c r="M91" s="32" t="str">
        <f>IF($G91=M$4&amp;"-"&amp;M$5,IF(COUNTIF($G$6:$G91,"="&amp;$G91)&gt;5,"",$F91),"")</f>
        <v/>
      </c>
      <c r="N91" s="31" t="str">
        <f>IF($G91=N$4&amp;"-"&amp;N$5,IF(COUNTIF($G$6:$G91,"="&amp;$G91)&gt;5,"",$F91),"")</f>
        <v/>
      </c>
      <c r="O91" s="32" t="str">
        <f>IF($G91=O$4&amp;"-"&amp;O$5,IF(COUNTIF($G$6:$G91,"="&amp;$G91)&gt;5,"",$F91),"")</f>
        <v/>
      </c>
      <c r="P91" s="31" t="str">
        <f>IF($G91=P$4&amp;"-"&amp;P$5,IF(COUNTIF($G$6:$G91,"="&amp;$G91)&gt;5,"",$F91),"")</f>
        <v/>
      </c>
      <c r="Q91" s="32" t="str">
        <f>IF($G91=Q$4&amp;"-"&amp;Q$5,IF(COUNTIF($G$6:$G91,"="&amp;$G91)&gt;5,"",$F91),"")</f>
        <v/>
      </c>
      <c r="R91" s="31" t="str">
        <f>IF($G91=R$4&amp;"-"&amp;R$5,IF(COUNTIF($G$6:$G91,"="&amp;$G91)&gt;5,"",$F91),"")</f>
        <v/>
      </c>
      <c r="S91" s="32" t="str">
        <f>IF($G91=S$4&amp;"-"&amp;S$5,IF(COUNTIF($G$6:$G91,"="&amp;$G91)&gt;5,"",$F91),"")</f>
        <v/>
      </c>
      <c r="T91" s="31" t="str">
        <f>IF($G91=T$4&amp;"-"&amp;T$5,IF(COUNTIF($G$6:$G91,"="&amp;$G91)&gt;5,"",$F91),"")</f>
        <v/>
      </c>
      <c r="U91" s="32" t="str">
        <f>IF($G91=U$4&amp;"-"&amp;U$5,IF(COUNTIF($G$6:$G91,"="&amp;$G91)&gt;5,"",$F91),"")</f>
        <v/>
      </c>
      <c r="V91" s="31">
        <f>IF($G91=V$4&amp;"-"&amp;V$5,IF(COUNTIF($G$6:$G91,"="&amp;$G91)&gt;5,"",$F91),"")</f>
        <v>72</v>
      </c>
      <c r="W91" s="30" t="str">
        <f>IF($G91=W$4&amp;"-"&amp;W$5,IF(COUNTIF($G$6:$G91,"="&amp;$G91)&gt;5,"",$F91),"")</f>
        <v/>
      </c>
      <c r="X91" s="128" t="str">
        <f>IF($G91=X$4&amp;"-"&amp;X$5,IF(COUNTIF($G$6:$G91,"="&amp;$G91)&gt;1000,"",MAX(X$6:X90)+1),"")</f>
        <v/>
      </c>
      <c r="Y91" s="138" t="str">
        <f>IF($G91=Y$4&amp;"-"&amp;Y$5,IF(COUNTIF($G$6:$G91,"="&amp;$G91)&gt;1000,"",MAX(Y$6:Y90)+1),"")</f>
        <v/>
      </c>
      <c r="Z91" s="128" t="str">
        <f>IF($G91=Z$4&amp;"-"&amp;Z$5,IF(COUNTIF($G$6:$G91,"="&amp;$G91)&gt;1000,"",MAX(Z$6:Z90)+1),"")</f>
        <v/>
      </c>
      <c r="AA91" s="138" t="str">
        <f>IF($G91=AA$4&amp;"-"&amp;AA$5,IF(COUNTIF($G$6:$G91,"="&amp;$G91)&gt;1000,"",MAX(AA$6:AA90)+1),"")</f>
        <v/>
      </c>
      <c r="AB91" s="128" t="str">
        <f>IF($G91=AB$4&amp;"-"&amp;AB$5,IF(COUNTIF($G$6:$G91,"="&amp;$G91)&gt;1000,"",MAX(AB$6:AB90)+1),"")</f>
        <v/>
      </c>
      <c r="AC91" s="138" t="str">
        <f>IF($G91=AC$4&amp;"-"&amp;AC$5,IF(COUNTIF($G$6:$G91,"="&amp;$G91)&gt;1000,"",MAX(AC$6:AC90)+1),"")</f>
        <v/>
      </c>
      <c r="AD91" s="128" t="str">
        <f>IF($G91=AD$4&amp;"-"&amp;AD$5,IF(COUNTIF($G$6:$G91,"="&amp;$G91)&gt;1000,"",MAX(AD$6:AD90)+1),"")</f>
        <v/>
      </c>
      <c r="AE91" s="138" t="str">
        <f>IF($G91=AE$4&amp;"-"&amp;AE$5,IF(COUNTIF($G$6:$G91,"="&amp;$G91)&gt;1000,"",MAX(AE$6:AE90)+1),"")</f>
        <v/>
      </c>
      <c r="AF91" s="128" t="str">
        <f>IF($G91=AF$4&amp;"-"&amp;AF$5,IF(COUNTIF($G$6:$G91,"="&amp;$G91)&gt;1000,"",MAX(AF$6:AF90)+1),"")</f>
        <v/>
      </c>
      <c r="AG91" s="138" t="str">
        <f>IF($G91=AG$4&amp;"-"&amp;AG$5,IF(COUNTIF($G$6:$G91,"="&amp;$G91)&gt;1000,"",MAX(AG$6:AG90)+1),"")</f>
        <v/>
      </c>
      <c r="AH91" s="128" t="str">
        <f>IF($G91=AH$4&amp;"-"&amp;AH$5,IF(COUNTIF($G$6:$G91,"="&amp;$G91)&gt;1000,"",MAX(AH$6:AH90)+1),"")</f>
        <v/>
      </c>
      <c r="AI91" s="138" t="str">
        <f>IF($G91=AI$4&amp;"-"&amp;AI$5,IF(COUNTIF($G$6:$G91,"="&amp;$G91)&gt;1000,"",MAX(AI$6:AI90)+1),"")</f>
        <v/>
      </c>
      <c r="AJ91" s="128" t="str">
        <f>IF($G91=AJ$4&amp;"-"&amp;AJ$5,IF(COUNTIF($G$6:$G91,"="&amp;$G91)&gt;1000,"",MAX(AJ$6:AJ90)+1),"")</f>
        <v/>
      </c>
      <c r="AK91" s="138" t="str">
        <f>IF($G91=AK$4&amp;"-"&amp;AK$5,IF(COUNTIF($G$6:$G91,"="&amp;$G91)&gt;1000,"",MAX(AK$6:AK90)+1),"")</f>
        <v/>
      </c>
      <c r="AL91" s="128">
        <f>IF($G91=AL$4&amp;"-"&amp;AL$5,IF(COUNTIF($G$6:$G91,"="&amp;$G91)&gt;1000,"",MAX(AL$6:AL90)+1),"")</f>
        <v>5</v>
      </c>
      <c r="AM91" s="144" t="str">
        <f>IF($G91=AM$4&amp;"-"&amp;AM$5,IF(COUNTIF($G$6:$G91,"="&amp;$G91)&gt;1000,"",MAX(AM$6:AM90)+1),"")</f>
        <v/>
      </c>
    </row>
    <row r="92" spans="1:39">
      <c r="A92" s="24">
        <v>87</v>
      </c>
      <c r="B92" s="123" t="str">
        <f>VLOOKUP(A92,Times_2023!B89:C519,2,FALSE)</f>
        <v>0:20:07</v>
      </c>
      <c r="C92" s="1" t="str">
        <f t="shared" si="6"/>
        <v>Daniel Heath</v>
      </c>
      <c r="D92" s="2" t="str">
        <f t="shared" si="7"/>
        <v>CAC</v>
      </c>
      <c r="E92" s="2" t="str">
        <f t="shared" si="8"/>
        <v>M</v>
      </c>
      <c r="F92" s="2">
        <f>COUNTIF(E$6:E92,E92)</f>
        <v>73</v>
      </c>
      <c r="G92" s="26" t="str">
        <f t="shared" si="9"/>
        <v>CAC-M</v>
      </c>
      <c r="H92" s="29" t="str">
        <f>IF($G92=H$4&amp;"-"&amp;H$5,IF(COUNTIF($G$6:$G92,"="&amp;$G92)&gt;5,"",$F92),"")</f>
        <v/>
      </c>
      <c r="I92" s="32" t="str">
        <f>IF($G92=I$4&amp;"-"&amp;I$5,IF(COUNTIF($G$6:$G92,"="&amp;$G92)&gt;5,"",$F92),"")</f>
        <v/>
      </c>
      <c r="J92" s="31" t="str">
        <f>IF($G92=J$4&amp;"-"&amp;J$5,IF(COUNTIF($G$6:$G92,"="&amp;$G92)&gt;5,"",$F92),"")</f>
        <v/>
      </c>
      <c r="K92" s="32" t="str">
        <f>IF($G92=K$4&amp;"-"&amp;K$5,IF(COUNTIF($G$6:$G92,"="&amp;$G92)&gt;5,"",$F92),"")</f>
        <v/>
      </c>
      <c r="L92" s="31" t="str">
        <f>IF($G92=L$4&amp;"-"&amp;L$5,IF(COUNTIF($G$6:$G92,"="&amp;$G92)&gt;5,"",$F92),"")</f>
        <v/>
      </c>
      <c r="M92" s="32" t="str">
        <f>IF($G92=M$4&amp;"-"&amp;M$5,IF(COUNTIF($G$6:$G92,"="&amp;$G92)&gt;5,"",$F92),"")</f>
        <v/>
      </c>
      <c r="N92" s="31" t="str">
        <f>IF($G92=N$4&amp;"-"&amp;N$5,IF(COUNTIF($G$6:$G92,"="&amp;$G92)&gt;5,"",$F92),"")</f>
        <v/>
      </c>
      <c r="O92" s="32" t="str">
        <f>IF($G92=O$4&amp;"-"&amp;O$5,IF(COUNTIF($G$6:$G92,"="&amp;$G92)&gt;5,"",$F92),"")</f>
        <v/>
      </c>
      <c r="P92" s="31" t="str">
        <f>IF($G92=P$4&amp;"-"&amp;P$5,IF(COUNTIF($G$6:$G92,"="&amp;$G92)&gt;5,"",$F92),"")</f>
        <v/>
      </c>
      <c r="Q92" s="32" t="str">
        <f>IF($G92=Q$4&amp;"-"&amp;Q$5,IF(COUNTIF($G$6:$G92,"="&amp;$G92)&gt;5,"",$F92),"")</f>
        <v/>
      </c>
      <c r="R92" s="31" t="str">
        <f>IF($G92=R$4&amp;"-"&amp;R$5,IF(COUNTIF($G$6:$G92,"="&amp;$G92)&gt;5,"",$F92),"")</f>
        <v/>
      </c>
      <c r="S92" s="32" t="str">
        <f>IF($G92=S$4&amp;"-"&amp;S$5,IF(COUNTIF($G$6:$G92,"="&amp;$G92)&gt;5,"",$F92),"")</f>
        <v/>
      </c>
      <c r="T92" s="31" t="str">
        <f>IF($G92=T$4&amp;"-"&amp;T$5,IF(COUNTIF($G$6:$G92,"="&amp;$G92)&gt;5,"",$F92),"")</f>
        <v/>
      </c>
      <c r="U92" s="32" t="str">
        <f>IF($G92=U$4&amp;"-"&amp;U$5,IF(COUNTIF($G$6:$G92,"="&amp;$G92)&gt;5,"",$F92),"")</f>
        <v/>
      </c>
      <c r="V92" s="31" t="str">
        <f>IF($G92=V$4&amp;"-"&amp;V$5,IF(COUNTIF($G$6:$G92,"="&amp;$G92)&gt;5,"",$F92),"")</f>
        <v/>
      </c>
      <c r="W92" s="30" t="str">
        <f>IF($G92=W$4&amp;"-"&amp;W$5,IF(COUNTIF($G$6:$G92,"="&amp;$G92)&gt;5,"",$F92),"")</f>
        <v/>
      </c>
      <c r="X92" s="128">
        <f>IF($G92=X$4&amp;"-"&amp;X$5,IF(COUNTIF($G$6:$G92,"="&amp;$G92)&gt;1000,"",MAX(X$6:X91)+1),"")</f>
        <v>18</v>
      </c>
      <c r="Y92" s="138" t="str">
        <f>IF($G92=Y$4&amp;"-"&amp;Y$5,IF(COUNTIF($G$6:$G92,"="&amp;$G92)&gt;1000,"",MAX(Y$6:Y91)+1),"")</f>
        <v/>
      </c>
      <c r="Z92" s="128" t="str">
        <f>IF($G92=Z$4&amp;"-"&amp;Z$5,IF(COUNTIF($G$6:$G92,"="&amp;$G92)&gt;1000,"",MAX(Z$6:Z91)+1),"")</f>
        <v/>
      </c>
      <c r="AA92" s="138" t="str">
        <f>IF($G92=AA$4&amp;"-"&amp;AA$5,IF(COUNTIF($G$6:$G92,"="&amp;$G92)&gt;1000,"",MAX(AA$6:AA91)+1),"")</f>
        <v/>
      </c>
      <c r="AB92" s="128" t="str">
        <f>IF($G92=AB$4&amp;"-"&amp;AB$5,IF(COUNTIF($G$6:$G92,"="&amp;$G92)&gt;1000,"",MAX(AB$6:AB91)+1),"")</f>
        <v/>
      </c>
      <c r="AC92" s="138" t="str">
        <f>IF($G92=AC$4&amp;"-"&amp;AC$5,IF(COUNTIF($G$6:$G92,"="&amp;$G92)&gt;1000,"",MAX(AC$6:AC91)+1),"")</f>
        <v/>
      </c>
      <c r="AD92" s="128" t="str">
        <f>IF($G92=AD$4&amp;"-"&amp;AD$5,IF(COUNTIF($G$6:$G92,"="&amp;$G92)&gt;1000,"",MAX(AD$6:AD91)+1),"")</f>
        <v/>
      </c>
      <c r="AE92" s="138" t="str">
        <f>IF($G92=AE$4&amp;"-"&amp;AE$5,IF(COUNTIF($G$6:$G92,"="&amp;$G92)&gt;1000,"",MAX(AE$6:AE91)+1),"")</f>
        <v/>
      </c>
      <c r="AF92" s="128" t="str">
        <f>IF($G92=AF$4&amp;"-"&amp;AF$5,IF(COUNTIF($G$6:$G92,"="&amp;$G92)&gt;1000,"",MAX(AF$6:AF91)+1),"")</f>
        <v/>
      </c>
      <c r="AG92" s="138" t="str">
        <f>IF($G92=AG$4&amp;"-"&amp;AG$5,IF(COUNTIF($G$6:$G92,"="&amp;$G92)&gt;1000,"",MAX(AG$6:AG91)+1),"")</f>
        <v/>
      </c>
      <c r="AH92" s="128" t="str">
        <f>IF($G92=AH$4&amp;"-"&amp;AH$5,IF(COUNTIF($G$6:$G92,"="&amp;$G92)&gt;1000,"",MAX(AH$6:AH91)+1),"")</f>
        <v/>
      </c>
      <c r="AI92" s="138" t="str">
        <f>IF($G92=AI$4&amp;"-"&amp;AI$5,IF(COUNTIF($G$6:$G92,"="&amp;$G92)&gt;1000,"",MAX(AI$6:AI91)+1),"")</f>
        <v/>
      </c>
      <c r="AJ92" s="128" t="str">
        <f>IF($G92=AJ$4&amp;"-"&amp;AJ$5,IF(COUNTIF($G$6:$G92,"="&amp;$G92)&gt;1000,"",MAX(AJ$6:AJ91)+1),"")</f>
        <v/>
      </c>
      <c r="AK92" s="138" t="str">
        <f>IF($G92=AK$4&amp;"-"&amp;AK$5,IF(COUNTIF($G$6:$G92,"="&amp;$G92)&gt;1000,"",MAX(AK$6:AK91)+1),"")</f>
        <v/>
      </c>
      <c r="AL92" s="128" t="str">
        <f>IF($G92=AL$4&amp;"-"&amp;AL$5,IF(COUNTIF($G$6:$G92,"="&amp;$G92)&gt;1000,"",MAX(AL$6:AL91)+1),"")</f>
        <v/>
      </c>
      <c r="AM92" s="144" t="str">
        <f>IF($G92=AM$4&amp;"-"&amp;AM$5,IF(COUNTIF($G$6:$G92,"="&amp;$G92)&gt;1000,"",MAX(AM$6:AM91)+1),"")</f>
        <v/>
      </c>
    </row>
    <row r="93" spans="1:39">
      <c r="A93" s="23">
        <v>88</v>
      </c>
      <c r="B93" s="123" t="str">
        <f>VLOOKUP(A93,Times_2023!B90:C520,2,FALSE)</f>
        <v>0:20:08</v>
      </c>
      <c r="C93" s="1" t="str">
        <f t="shared" si="6"/>
        <v>Paul Makowski</v>
      </c>
      <c r="D93" s="2" t="str">
        <f t="shared" si="7"/>
        <v>RR</v>
      </c>
      <c r="E93" s="2" t="str">
        <f t="shared" si="8"/>
        <v>M</v>
      </c>
      <c r="F93" s="2">
        <f>COUNTIF(E$6:E93,E93)</f>
        <v>74</v>
      </c>
      <c r="G93" s="26" t="str">
        <f t="shared" si="9"/>
        <v>RR-M</v>
      </c>
      <c r="H93" s="29" t="str">
        <f>IF($G93=H$4&amp;"-"&amp;H$5,IF(COUNTIF($G$6:$G93,"="&amp;$G93)&gt;5,"",$F93),"")</f>
        <v/>
      </c>
      <c r="I93" s="32" t="str">
        <f>IF($G93=I$4&amp;"-"&amp;I$5,IF(COUNTIF($G$6:$G93,"="&amp;$G93)&gt;5,"",$F93),"")</f>
        <v/>
      </c>
      <c r="J93" s="31" t="str">
        <f>IF($G93=J$4&amp;"-"&amp;J$5,IF(COUNTIF($G$6:$G93,"="&amp;$G93)&gt;5,"",$F93),"")</f>
        <v/>
      </c>
      <c r="K93" s="32" t="str">
        <f>IF($G93=K$4&amp;"-"&amp;K$5,IF(COUNTIF($G$6:$G93,"="&amp;$G93)&gt;5,"",$F93),"")</f>
        <v/>
      </c>
      <c r="L93" s="31" t="str">
        <f>IF($G93=L$4&amp;"-"&amp;L$5,IF(COUNTIF($G$6:$G93,"="&amp;$G93)&gt;5,"",$F93),"")</f>
        <v/>
      </c>
      <c r="M93" s="32" t="str">
        <f>IF($G93=M$4&amp;"-"&amp;M$5,IF(COUNTIF($G$6:$G93,"="&amp;$G93)&gt;5,"",$F93),"")</f>
        <v/>
      </c>
      <c r="N93" s="31" t="str">
        <f>IF($G93=N$4&amp;"-"&amp;N$5,IF(COUNTIF($G$6:$G93,"="&amp;$G93)&gt;5,"",$F93),"")</f>
        <v/>
      </c>
      <c r="O93" s="32" t="str">
        <f>IF($G93=O$4&amp;"-"&amp;O$5,IF(COUNTIF($G$6:$G93,"="&amp;$G93)&gt;5,"",$F93),"")</f>
        <v/>
      </c>
      <c r="P93" s="31" t="str">
        <f>IF($G93=P$4&amp;"-"&amp;P$5,IF(COUNTIF($G$6:$G93,"="&amp;$G93)&gt;5,"",$F93),"")</f>
        <v/>
      </c>
      <c r="Q93" s="32" t="str">
        <f>IF($G93=Q$4&amp;"-"&amp;Q$5,IF(COUNTIF($G$6:$G93,"="&amp;$G93)&gt;5,"",$F93),"")</f>
        <v/>
      </c>
      <c r="R93" s="31" t="str">
        <f>IF($G93=R$4&amp;"-"&amp;R$5,IF(COUNTIF($G$6:$G93,"="&amp;$G93)&gt;5,"",$F93),"")</f>
        <v/>
      </c>
      <c r="S93" s="32" t="str">
        <f>IF($G93=S$4&amp;"-"&amp;S$5,IF(COUNTIF($G$6:$G93,"="&amp;$G93)&gt;5,"",$F93),"")</f>
        <v/>
      </c>
      <c r="T93" s="31" t="str">
        <f>IF($G93=T$4&amp;"-"&amp;T$5,IF(COUNTIF($G$6:$G93,"="&amp;$G93)&gt;5,"",$F93),"")</f>
        <v/>
      </c>
      <c r="U93" s="32" t="str">
        <f>IF($G93=U$4&amp;"-"&amp;U$5,IF(COUNTIF($G$6:$G93,"="&amp;$G93)&gt;5,"",$F93),"")</f>
        <v/>
      </c>
      <c r="V93" s="31" t="str">
        <f>IF($G93=V$4&amp;"-"&amp;V$5,IF(COUNTIF($G$6:$G93,"="&amp;$G93)&gt;5,"",$F93),"")</f>
        <v/>
      </c>
      <c r="W93" s="30" t="str">
        <f>IF($G93=W$4&amp;"-"&amp;W$5,IF(COUNTIF($G$6:$G93,"="&amp;$G93)&gt;5,"",$F93),"")</f>
        <v/>
      </c>
      <c r="X93" s="128" t="str">
        <f>IF($G93=X$4&amp;"-"&amp;X$5,IF(COUNTIF($G$6:$G93,"="&amp;$G93)&gt;1000,"",MAX(X$6:X92)+1),"")</f>
        <v/>
      </c>
      <c r="Y93" s="138" t="str">
        <f>IF($G93=Y$4&amp;"-"&amp;Y$5,IF(COUNTIF($G$6:$G93,"="&amp;$G93)&gt;1000,"",MAX(Y$6:Y92)+1),"")</f>
        <v/>
      </c>
      <c r="Z93" s="128" t="str">
        <f>IF($G93=Z$4&amp;"-"&amp;Z$5,IF(COUNTIF($G$6:$G93,"="&amp;$G93)&gt;1000,"",MAX(Z$6:Z92)+1),"")</f>
        <v/>
      </c>
      <c r="AA93" s="138" t="str">
        <f>IF($G93=AA$4&amp;"-"&amp;AA$5,IF(COUNTIF($G$6:$G93,"="&amp;$G93)&gt;1000,"",MAX(AA$6:AA92)+1),"")</f>
        <v/>
      </c>
      <c r="AB93" s="128" t="str">
        <f>IF($G93=AB$4&amp;"-"&amp;AB$5,IF(COUNTIF($G$6:$G93,"="&amp;$G93)&gt;1000,"",MAX(AB$6:AB92)+1),"")</f>
        <v/>
      </c>
      <c r="AC93" s="138" t="str">
        <f>IF($G93=AC$4&amp;"-"&amp;AC$5,IF(COUNTIF($G$6:$G93,"="&amp;$G93)&gt;1000,"",MAX(AC$6:AC92)+1),"")</f>
        <v/>
      </c>
      <c r="AD93" s="128" t="str">
        <f>IF($G93=AD$4&amp;"-"&amp;AD$5,IF(COUNTIF($G$6:$G93,"="&amp;$G93)&gt;1000,"",MAX(AD$6:AD92)+1),"")</f>
        <v/>
      </c>
      <c r="AE93" s="138" t="str">
        <f>IF($G93=AE$4&amp;"-"&amp;AE$5,IF(COUNTIF($G$6:$G93,"="&amp;$G93)&gt;1000,"",MAX(AE$6:AE92)+1),"")</f>
        <v/>
      </c>
      <c r="AF93" s="128" t="str">
        <f>IF($G93=AF$4&amp;"-"&amp;AF$5,IF(COUNTIF($G$6:$G93,"="&amp;$G93)&gt;1000,"",MAX(AF$6:AF92)+1),"")</f>
        <v/>
      </c>
      <c r="AG93" s="138" t="str">
        <f>IF($G93=AG$4&amp;"-"&amp;AG$5,IF(COUNTIF($G$6:$G93,"="&amp;$G93)&gt;1000,"",MAX(AG$6:AG92)+1),"")</f>
        <v/>
      </c>
      <c r="AH93" s="128" t="str">
        <f>IF($G93=AH$4&amp;"-"&amp;AH$5,IF(COUNTIF($G$6:$G93,"="&amp;$G93)&gt;1000,"",MAX(AH$6:AH92)+1),"")</f>
        <v/>
      </c>
      <c r="AI93" s="138" t="str">
        <f>IF($G93=AI$4&amp;"-"&amp;AI$5,IF(COUNTIF($G$6:$G93,"="&amp;$G93)&gt;1000,"",MAX(AI$6:AI92)+1),"")</f>
        <v/>
      </c>
      <c r="AJ93" s="128">
        <f>IF($G93=AJ$4&amp;"-"&amp;AJ$5,IF(COUNTIF($G$6:$G93,"="&amp;$G93)&gt;1000,"",MAX(AJ$6:AJ92)+1),"")</f>
        <v>7</v>
      </c>
      <c r="AK93" s="138" t="str">
        <f>IF($G93=AK$4&amp;"-"&amp;AK$5,IF(COUNTIF($G$6:$G93,"="&amp;$G93)&gt;1000,"",MAX(AK$6:AK92)+1),"")</f>
        <v/>
      </c>
      <c r="AL93" s="128" t="str">
        <f>IF($G93=AL$4&amp;"-"&amp;AL$5,IF(COUNTIF($G$6:$G93,"="&amp;$G93)&gt;1000,"",MAX(AL$6:AL92)+1),"")</f>
        <v/>
      </c>
      <c r="AM93" s="144" t="str">
        <f>IF($G93=AM$4&amp;"-"&amp;AM$5,IF(COUNTIF($G$6:$G93,"="&amp;$G93)&gt;1000,"",MAX(AM$6:AM92)+1),"")</f>
        <v/>
      </c>
    </row>
    <row r="94" spans="1:39">
      <c r="A94" s="24">
        <v>89</v>
      </c>
      <c r="B94" s="123" t="str">
        <f>VLOOKUP(A94,Times_2023!B91:C521,2,FALSE)</f>
        <v>0:20:09</v>
      </c>
      <c r="C94" s="1" t="str">
        <f t="shared" si="6"/>
        <v>Scott Leger</v>
      </c>
      <c r="D94" s="2" t="str">
        <f t="shared" si="7"/>
        <v>RR</v>
      </c>
      <c r="E94" s="2" t="str">
        <f t="shared" si="8"/>
        <v>M</v>
      </c>
      <c r="F94" s="2">
        <f>COUNTIF(E$6:E94,E94)</f>
        <v>75</v>
      </c>
      <c r="G94" s="26" t="str">
        <f t="shared" si="9"/>
        <v>RR-M</v>
      </c>
      <c r="H94" s="29" t="str">
        <f>IF($G94=H$4&amp;"-"&amp;H$5,IF(COUNTIF($G$6:$G94,"="&amp;$G94)&gt;5,"",$F94),"")</f>
        <v/>
      </c>
      <c r="I94" s="32" t="str">
        <f>IF($G94=I$4&amp;"-"&amp;I$5,IF(COUNTIF($G$6:$G94,"="&amp;$G94)&gt;5,"",$F94),"")</f>
        <v/>
      </c>
      <c r="J94" s="31" t="str">
        <f>IF($G94=J$4&amp;"-"&amp;J$5,IF(COUNTIF($G$6:$G94,"="&amp;$G94)&gt;5,"",$F94),"")</f>
        <v/>
      </c>
      <c r="K94" s="32" t="str">
        <f>IF($G94=K$4&amp;"-"&amp;K$5,IF(COUNTIF($G$6:$G94,"="&amp;$G94)&gt;5,"",$F94),"")</f>
        <v/>
      </c>
      <c r="L94" s="31" t="str">
        <f>IF($G94=L$4&amp;"-"&amp;L$5,IF(COUNTIF($G$6:$G94,"="&amp;$G94)&gt;5,"",$F94),"")</f>
        <v/>
      </c>
      <c r="M94" s="32" t="str">
        <f>IF($G94=M$4&amp;"-"&amp;M$5,IF(COUNTIF($G$6:$G94,"="&amp;$G94)&gt;5,"",$F94),"")</f>
        <v/>
      </c>
      <c r="N94" s="31" t="str">
        <f>IF($G94=N$4&amp;"-"&amp;N$5,IF(COUNTIF($G$6:$G94,"="&amp;$G94)&gt;5,"",$F94),"")</f>
        <v/>
      </c>
      <c r="O94" s="32" t="str">
        <f>IF($G94=O$4&amp;"-"&amp;O$5,IF(COUNTIF($G$6:$G94,"="&amp;$G94)&gt;5,"",$F94),"")</f>
        <v/>
      </c>
      <c r="P94" s="31" t="str">
        <f>IF($G94=P$4&amp;"-"&amp;P$5,IF(COUNTIF($G$6:$G94,"="&amp;$G94)&gt;5,"",$F94),"")</f>
        <v/>
      </c>
      <c r="Q94" s="32" t="str">
        <f>IF($G94=Q$4&amp;"-"&amp;Q$5,IF(COUNTIF($G$6:$G94,"="&amp;$G94)&gt;5,"",$F94),"")</f>
        <v/>
      </c>
      <c r="R94" s="31" t="str">
        <f>IF($G94=R$4&amp;"-"&amp;R$5,IF(COUNTIF($G$6:$G94,"="&amp;$G94)&gt;5,"",$F94),"")</f>
        <v/>
      </c>
      <c r="S94" s="32" t="str">
        <f>IF($G94=S$4&amp;"-"&amp;S$5,IF(COUNTIF($G$6:$G94,"="&amp;$G94)&gt;5,"",$F94),"")</f>
        <v/>
      </c>
      <c r="T94" s="31" t="str">
        <f>IF($G94=T$4&amp;"-"&amp;T$5,IF(COUNTIF($G$6:$G94,"="&amp;$G94)&gt;5,"",$F94),"")</f>
        <v/>
      </c>
      <c r="U94" s="32" t="str">
        <f>IF($G94=U$4&amp;"-"&amp;U$5,IF(COUNTIF($G$6:$G94,"="&amp;$G94)&gt;5,"",$F94),"")</f>
        <v/>
      </c>
      <c r="V94" s="31" t="str">
        <f>IF($G94=V$4&amp;"-"&amp;V$5,IF(COUNTIF($G$6:$G94,"="&amp;$G94)&gt;5,"",$F94),"")</f>
        <v/>
      </c>
      <c r="W94" s="30" t="str">
        <f>IF($G94=W$4&amp;"-"&amp;W$5,IF(COUNTIF($G$6:$G94,"="&amp;$G94)&gt;5,"",$F94),"")</f>
        <v/>
      </c>
      <c r="X94" s="128" t="str">
        <f>IF($G94=X$4&amp;"-"&amp;X$5,IF(COUNTIF($G$6:$G94,"="&amp;$G94)&gt;1000,"",MAX(X$6:X93)+1),"")</f>
        <v/>
      </c>
      <c r="Y94" s="138" t="str">
        <f>IF($G94=Y$4&amp;"-"&amp;Y$5,IF(COUNTIF($G$6:$G94,"="&amp;$G94)&gt;1000,"",MAX(Y$6:Y93)+1),"")</f>
        <v/>
      </c>
      <c r="Z94" s="128" t="str">
        <f>IF($G94=Z$4&amp;"-"&amp;Z$5,IF(COUNTIF($G$6:$G94,"="&amp;$G94)&gt;1000,"",MAX(Z$6:Z93)+1),"")</f>
        <v/>
      </c>
      <c r="AA94" s="138" t="str">
        <f>IF($G94=AA$4&amp;"-"&amp;AA$5,IF(COUNTIF($G$6:$G94,"="&amp;$G94)&gt;1000,"",MAX(AA$6:AA93)+1),"")</f>
        <v/>
      </c>
      <c r="AB94" s="128" t="str">
        <f>IF($G94=AB$4&amp;"-"&amp;AB$5,IF(COUNTIF($G$6:$G94,"="&amp;$G94)&gt;1000,"",MAX(AB$6:AB93)+1),"")</f>
        <v/>
      </c>
      <c r="AC94" s="138" t="str">
        <f>IF($G94=AC$4&amp;"-"&amp;AC$5,IF(COUNTIF($G$6:$G94,"="&amp;$G94)&gt;1000,"",MAX(AC$6:AC93)+1),"")</f>
        <v/>
      </c>
      <c r="AD94" s="128" t="str">
        <f>IF($G94=AD$4&amp;"-"&amp;AD$5,IF(COUNTIF($G$6:$G94,"="&amp;$G94)&gt;1000,"",MAX(AD$6:AD93)+1),"")</f>
        <v/>
      </c>
      <c r="AE94" s="138" t="str">
        <f>IF($G94=AE$4&amp;"-"&amp;AE$5,IF(COUNTIF($G$6:$G94,"="&amp;$G94)&gt;1000,"",MAX(AE$6:AE93)+1),"")</f>
        <v/>
      </c>
      <c r="AF94" s="128" t="str">
        <f>IF($G94=AF$4&amp;"-"&amp;AF$5,IF(COUNTIF($G$6:$G94,"="&amp;$G94)&gt;1000,"",MAX(AF$6:AF93)+1),"")</f>
        <v/>
      </c>
      <c r="AG94" s="138" t="str">
        <f>IF($G94=AG$4&amp;"-"&amp;AG$5,IF(COUNTIF($G$6:$G94,"="&amp;$G94)&gt;1000,"",MAX(AG$6:AG93)+1),"")</f>
        <v/>
      </c>
      <c r="AH94" s="128" t="str">
        <f>IF($G94=AH$4&amp;"-"&amp;AH$5,IF(COUNTIF($G$6:$G94,"="&amp;$G94)&gt;1000,"",MAX(AH$6:AH93)+1),"")</f>
        <v/>
      </c>
      <c r="AI94" s="138" t="str">
        <f>IF($G94=AI$4&amp;"-"&amp;AI$5,IF(COUNTIF($G$6:$G94,"="&amp;$G94)&gt;1000,"",MAX(AI$6:AI93)+1),"")</f>
        <v/>
      </c>
      <c r="AJ94" s="128">
        <f>IF($G94=AJ$4&amp;"-"&amp;AJ$5,IF(COUNTIF($G$6:$G94,"="&amp;$G94)&gt;1000,"",MAX(AJ$6:AJ93)+1),"")</f>
        <v>8</v>
      </c>
      <c r="AK94" s="138" t="str">
        <f>IF($G94=AK$4&amp;"-"&amp;AK$5,IF(COUNTIF($G$6:$G94,"="&amp;$G94)&gt;1000,"",MAX(AK$6:AK93)+1),"")</f>
        <v/>
      </c>
      <c r="AL94" s="128" t="str">
        <f>IF($G94=AL$4&amp;"-"&amp;AL$5,IF(COUNTIF($G$6:$G94,"="&amp;$G94)&gt;1000,"",MAX(AL$6:AL93)+1),"")</f>
        <v/>
      </c>
      <c r="AM94" s="144" t="str">
        <f>IF($G94=AM$4&amp;"-"&amp;AM$5,IF(COUNTIF($G$6:$G94,"="&amp;$G94)&gt;1000,"",MAX(AM$6:AM93)+1),"")</f>
        <v/>
      </c>
    </row>
    <row r="95" spans="1:39">
      <c r="A95" s="23">
        <v>90</v>
      </c>
      <c r="B95" s="123" t="str">
        <f>VLOOKUP(A95,Times_2023!B92:C522,2,FALSE)</f>
        <v>0:20:11</v>
      </c>
      <c r="C95" s="1" t="str">
        <f t="shared" si="6"/>
        <v>Alan Jones</v>
      </c>
      <c r="D95" s="2" t="str">
        <f t="shared" si="7"/>
        <v>SS</v>
      </c>
      <c r="E95" s="2" t="str">
        <f t="shared" si="8"/>
        <v>M</v>
      </c>
      <c r="F95" s="2">
        <f>COUNTIF(E$6:E95,E95)</f>
        <v>76</v>
      </c>
      <c r="G95" s="26" t="str">
        <f t="shared" si="9"/>
        <v>SS-M</v>
      </c>
      <c r="H95" s="29" t="str">
        <f>IF($G95=H$4&amp;"-"&amp;H$5,IF(COUNTIF($G$6:$G95,"="&amp;$G95)&gt;5,"",$F95),"")</f>
        <v/>
      </c>
      <c r="I95" s="32" t="str">
        <f>IF($G95=I$4&amp;"-"&amp;I$5,IF(COUNTIF($G$6:$G95,"="&amp;$G95)&gt;5,"",$F95),"")</f>
        <v/>
      </c>
      <c r="J95" s="31" t="str">
        <f>IF($G95=J$4&amp;"-"&amp;J$5,IF(COUNTIF($G$6:$G95,"="&amp;$G95)&gt;5,"",$F95),"")</f>
        <v/>
      </c>
      <c r="K95" s="32" t="str">
        <f>IF($G95=K$4&amp;"-"&amp;K$5,IF(COUNTIF($G$6:$G95,"="&amp;$G95)&gt;5,"",$F95),"")</f>
        <v/>
      </c>
      <c r="L95" s="31" t="str">
        <f>IF($G95=L$4&amp;"-"&amp;L$5,IF(COUNTIF($G$6:$G95,"="&amp;$G95)&gt;5,"",$F95),"")</f>
        <v/>
      </c>
      <c r="M95" s="32" t="str">
        <f>IF($G95=M$4&amp;"-"&amp;M$5,IF(COUNTIF($G$6:$G95,"="&amp;$G95)&gt;5,"",$F95),"")</f>
        <v/>
      </c>
      <c r="N95" s="31" t="str">
        <f>IF($G95=N$4&amp;"-"&amp;N$5,IF(COUNTIF($G$6:$G95,"="&amp;$G95)&gt;5,"",$F95),"")</f>
        <v/>
      </c>
      <c r="O95" s="32" t="str">
        <f>IF($G95=O$4&amp;"-"&amp;O$5,IF(COUNTIF($G$6:$G95,"="&amp;$G95)&gt;5,"",$F95),"")</f>
        <v/>
      </c>
      <c r="P95" s="31" t="str">
        <f>IF($G95=P$4&amp;"-"&amp;P$5,IF(COUNTIF($G$6:$G95,"="&amp;$G95)&gt;5,"",$F95),"")</f>
        <v/>
      </c>
      <c r="Q95" s="32" t="str">
        <f>IF($G95=Q$4&amp;"-"&amp;Q$5,IF(COUNTIF($G$6:$G95,"="&amp;$G95)&gt;5,"",$F95),"")</f>
        <v/>
      </c>
      <c r="R95" s="31" t="str">
        <f>IF($G95=R$4&amp;"-"&amp;R$5,IF(COUNTIF($G$6:$G95,"="&amp;$G95)&gt;5,"",$F95),"")</f>
        <v/>
      </c>
      <c r="S95" s="32" t="str">
        <f>IF($G95=S$4&amp;"-"&amp;S$5,IF(COUNTIF($G$6:$G95,"="&amp;$G95)&gt;5,"",$F95),"")</f>
        <v/>
      </c>
      <c r="T95" s="31" t="str">
        <f>IF($G95=T$4&amp;"-"&amp;T$5,IF(COUNTIF($G$6:$G95,"="&amp;$G95)&gt;5,"",$F95),"")</f>
        <v/>
      </c>
      <c r="U95" s="32" t="str">
        <f>IF($G95=U$4&amp;"-"&amp;U$5,IF(COUNTIF($G$6:$G95,"="&amp;$G95)&gt;5,"",$F95),"")</f>
        <v/>
      </c>
      <c r="V95" s="31" t="str">
        <f>IF($G95=V$4&amp;"-"&amp;V$5,IF(COUNTIF($G$6:$G95,"="&amp;$G95)&gt;5,"",$F95),"")</f>
        <v/>
      </c>
      <c r="W95" s="30" t="str">
        <f>IF($G95=W$4&amp;"-"&amp;W$5,IF(COUNTIF($G$6:$G95,"="&amp;$G95)&gt;5,"",$F95),"")</f>
        <v/>
      </c>
      <c r="X95" s="128" t="str">
        <f>IF($G95=X$4&amp;"-"&amp;X$5,IF(COUNTIF($G$6:$G95,"="&amp;$G95)&gt;1000,"",MAX(X$6:X94)+1),"")</f>
        <v/>
      </c>
      <c r="Y95" s="138" t="str">
        <f>IF($G95=Y$4&amp;"-"&amp;Y$5,IF(COUNTIF($G$6:$G95,"="&amp;$G95)&gt;1000,"",MAX(Y$6:Y94)+1),"")</f>
        <v/>
      </c>
      <c r="Z95" s="128" t="str">
        <f>IF($G95=Z$4&amp;"-"&amp;Z$5,IF(COUNTIF($G$6:$G95,"="&amp;$G95)&gt;1000,"",MAX(Z$6:Z94)+1),"")</f>
        <v/>
      </c>
      <c r="AA95" s="138" t="str">
        <f>IF($G95=AA$4&amp;"-"&amp;AA$5,IF(COUNTIF($G$6:$G95,"="&amp;$G95)&gt;1000,"",MAX(AA$6:AA94)+1),"")</f>
        <v/>
      </c>
      <c r="AB95" s="128" t="str">
        <f>IF($G95=AB$4&amp;"-"&amp;AB$5,IF(COUNTIF($G$6:$G95,"="&amp;$G95)&gt;1000,"",MAX(AB$6:AB94)+1),"")</f>
        <v/>
      </c>
      <c r="AC95" s="138" t="str">
        <f>IF($G95=AC$4&amp;"-"&amp;AC$5,IF(COUNTIF($G$6:$G95,"="&amp;$G95)&gt;1000,"",MAX(AC$6:AC94)+1),"")</f>
        <v/>
      </c>
      <c r="AD95" s="128" t="str">
        <f>IF($G95=AD$4&amp;"-"&amp;AD$5,IF(COUNTIF($G$6:$G95,"="&amp;$G95)&gt;1000,"",MAX(AD$6:AD94)+1),"")</f>
        <v/>
      </c>
      <c r="AE95" s="138" t="str">
        <f>IF($G95=AE$4&amp;"-"&amp;AE$5,IF(COUNTIF($G$6:$G95,"="&amp;$G95)&gt;1000,"",MAX(AE$6:AE94)+1),"")</f>
        <v/>
      </c>
      <c r="AF95" s="128" t="str">
        <f>IF($G95=AF$4&amp;"-"&amp;AF$5,IF(COUNTIF($G$6:$G95,"="&amp;$G95)&gt;1000,"",MAX(AF$6:AF94)+1),"")</f>
        <v/>
      </c>
      <c r="AG95" s="138" t="str">
        <f>IF($G95=AG$4&amp;"-"&amp;AG$5,IF(COUNTIF($G$6:$G95,"="&amp;$G95)&gt;1000,"",MAX(AG$6:AG94)+1),"")</f>
        <v/>
      </c>
      <c r="AH95" s="128" t="str">
        <f>IF($G95=AH$4&amp;"-"&amp;AH$5,IF(COUNTIF($G$6:$G95,"="&amp;$G95)&gt;1000,"",MAX(AH$6:AH94)+1),"")</f>
        <v/>
      </c>
      <c r="AI95" s="138" t="str">
        <f>IF($G95=AI$4&amp;"-"&amp;AI$5,IF(COUNTIF($G$6:$G95,"="&amp;$G95)&gt;1000,"",MAX(AI$6:AI94)+1),"")</f>
        <v/>
      </c>
      <c r="AJ95" s="128" t="str">
        <f>IF($G95=AJ$4&amp;"-"&amp;AJ$5,IF(COUNTIF($G$6:$G95,"="&amp;$G95)&gt;1000,"",MAX(AJ$6:AJ94)+1),"")</f>
        <v/>
      </c>
      <c r="AK95" s="138" t="str">
        <f>IF($G95=AK$4&amp;"-"&amp;AK$5,IF(COUNTIF($G$6:$G95,"="&amp;$G95)&gt;1000,"",MAX(AK$6:AK94)+1),"")</f>
        <v/>
      </c>
      <c r="AL95" s="128">
        <f>IF($G95=AL$4&amp;"-"&amp;AL$5,IF(COUNTIF($G$6:$G95,"="&amp;$G95)&gt;1000,"",MAX(AL$6:AL94)+1),"")</f>
        <v>6</v>
      </c>
      <c r="AM95" s="144" t="str">
        <f>IF($G95=AM$4&amp;"-"&amp;AM$5,IF(COUNTIF($G$6:$G95,"="&amp;$G95)&gt;1000,"",MAX(AM$6:AM94)+1),"")</f>
        <v/>
      </c>
    </row>
    <row r="96" spans="1:39">
      <c r="A96" s="24">
        <v>91</v>
      </c>
      <c r="B96" s="123" t="str">
        <f>VLOOKUP(A96,Times_2023!B93:C523,2,FALSE)</f>
        <v>0:20:12</v>
      </c>
      <c r="C96" s="1" t="str">
        <f t="shared" si="6"/>
        <v>Cerys Bithell</v>
      </c>
      <c r="D96" s="2" t="str">
        <f t="shared" si="7"/>
        <v>NJ</v>
      </c>
      <c r="E96" s="2" t="str">
        <f t="shared" si="8"/>
        <v>F</v>
      </c>
      <c r="F96" s="2">
        <f>COUNTIF(E$6:E96,E96)</f>
        <v>15</v>
      </c>
      <c r="G96" s="26" t="str">
        <f t="shared" si="9"/>
        <v>NJ-F</v>
      </c>
      <c r="H96" s="29" t="str">
        <f>IF($G96=H$4&amp;"-"&amp;H$5,IF(COUNTIF($G$6:$G96,"="&amp;$G96)&gt;5,"",$F96),"")</f>
        <v/>
      </c>
      <c r="I96" s="32" t="str">
        <f>IF($G96=I$4&amp;"-"&amp;I$5,IF(COUNTIF($G$6:$G96,"="&amp;$G96)&gt;5,"",$F96),"")</f>
        <v/>
      </c>
      <c r="J96" s="31" t="str">
        <f>IF($G96=J$4&amp;"-"&amp;J$5,IF(COUNTIF($G$6:$G96,"="&amp;$G96)&gt;5,"",$F96),"")</f>
        <v/>
      </c>
      <c r="K96" s="32" t="str">
        <f>IF($G96=K$4&amp;"-"&amp;K$5,IF(COUNTIF($G$6:$G96,"="&amp;$G96)&gt;5,"",$F96),"")</f>
        <v/>
      </c>
      <c r="L96" s="31" t="str">
        <f>IF($G96=L$4&amp;"-"&amp;L$5,IF(COUNTIF($G$6:$G96,"="&amp;$G96)&gt;5,"",$F96),"")</f>
        <v/>
      </c>
      <c r="M96" s="32" t="str">
        <f>IF($G96=M$4&amp;"-"&amp;M$5,IF(COUNTIF($G$6:$G96,"="&amp;$G96)&gt;5,"",$F96),"")</f>
        <v/>
      </c>
      <c r="N96" s="31" t="str">
        <f>IF($G96=N$4&amp;"-"&amp;N$5,IF(COUNTIF($G$6:$G96,"="&amp;$G96)&gt;5,"",$F96),"")</f>
        <v/>
      </c>
      <c r="O96" s="32" t="str">
        <f>IF($G96=O$4&amp;"-"&amp;O$5,IF(COUNTIF($G$6:$G96,"="&amp;$G96)&gt;5,"",$F96),"")</f>
        <v/>
      </c>
      <c r="P96" s="31" t="str">
        <f>IF($G96=P$4&amp;"-"&amp;P$5,IF(COUNTIF($G$6:$G96,"="&amp;$G96)&gt;5,"",$F96),"")</f>
        <v/>
      </c>
      <c r="Q96" s="32" t="str">
        <f>IF($G96=Q$4&amp;"-"&amp;Q$5,IF(COUNTIF($G$6:$G96,"="&amp;$G96)&gt;5,"",$F96),"")</f>
        <v/>
      </c>
      <c r="R96" s="31" t="str">
        <f>IF($G96=R$4&amp;"-"&amp;R$5,IF(COUNTIF($G$6:$G96,"="&amp;$G96)&gt;5,"",$F96),"")</f>
        <v/>
      </c>
      <c r="S96" s="32">
        <f>IF($G96=S$4&amp;"-"&amp;S$5,IF(COUNTIF($G$6:$G96,"="&amp;$G96)&gt;5,"",$F96),"")</f>
        <v>15</v>
      </c>
      <c r="T96" s="31" t="str">
        <f>IF($G96=T$4&amp;"-"&amp;T$5,IF(COUNTIF($G$6:$G96,"="&amp;$G96)&gt;5,"",$F96),"")</f>
        <v/>
      </c>
      <c r="U96" s="32" t="str">
        <f>IF($G96=U$4&amp;"-"&amp;U$5,IF(COUNTIF($G$6:$G96,"="&amp;$G96)&gt;5,"",$F96),"")</f>
        <v/>
      </c>
      <c r="V96" s="31" t="str">
        <f>IF($G96=V$4&amp;"-"&amp;V$5,IF(COUNTIF($G$6:$G96,"="&amp;$G96)&gt;5,"",$F96),"")</f>
        <v/>
      </c>
      <c r="W96" s="30" t="str">
        <f>IF($G96=W$4&amp;"-"&amp;W$5,IF(COUNTIF($G$6:$G96,"="&amp;$G96)&gt;5,"",$F96),"")</f>
        <v/>
      </c>
      <c r="X96" s="128" t="str">
        <f>IF($G96=X$4&amp;"-"&amp;X$5,IF(COUNTIF($G$6:$G96,"="&amp;$G96)&gt;1000,"",MAX(X$6:X95)+1),"")</f>
        <v/>
      </c>
      <c r="Y96" s="138" t="str">
        <f>IF($G96=Y$4&amp;"-"&amp;Y$5,IF(COUNTIF($G$6:$G96,"="&amp;$G96)&gt;1000,"",MAX(Y$6:Y95)+1),"")</f>
        <v/>
      </c>
      <c r="Z96" s="128" t="str">
        <f>IF($G96=Z$4&amp;"-"&amp;Z$5,IF(COUNTIF($G$6:$G96,"="&amp;$G96)&gt;1000,"",MAX(Z$6:Z95)+1),"")</f>
        <v/>
      </c>
      <c r="AA96" s="138" t="str">
        <f>IF($G96=AA$4&amp;"-"&amp;AA$5,IF(COUNTIF($G$6:$G96,"="&amp;$G96)&gt;1000,"",MAX(AA$6:AA95)+1),"")</f>
        <v/>
      </c>
      <c r="AB96" s="128" t="str">
        <f>IF($G96=AB$4&amp;"-"&amp;AB$5,IF(COUNTIF($G$6:$G96,"="&amp;$G96)&gt;1000,"",MAX(AB$6:AB95)+1),"")</f>
        <v/>
      </c>
      <c r="AC96" s="138" t="str">
        <f>IF($G96=AC$4&amp;"-"&amp;AC$5,IF(COUNTIF($G$6:$G96,"="&amp;$G96)&gt;1000,"",MAX(AC$6:AC95)+1),"")</f>
        <v/>
      </c>
      <c r="AD96" s="128" t="str">
        <f>IF($G96=AD$4&amp;"-"&amp;AD$5,IF(COUNTIF($G$6:$G96,"="&amp;$G96)&gt;1000,"",MAX(AD$6:AD95)+1),"")</f>
        <v/>
      </c>
      <c r="AE96" s="138" t="str">
        <f>IF($G96=AE$4&amp;"-"&amp;AE$5,IF(COUNTIF($G$6:$G96,"="&amp;$G96)&gt;1000,"",MAX(AE$6:AE95)+1),"")</f>
        <v/>
      </c>
      <c r="AF96" s="128" t="str">
        <f>IF($G96=AF$4&amp;"-"&amp;AF$5,IF(COUNTIF($G$6:$G96,"="&amp;$G96)&gt;1000,"",MAX(AF$6:AF95)+1),"")</f>
        <v/>
      </c>
      <c r="AG96" s="138" t="str">
        <f>IF($G96=AG$4&amp;"-"&amp;AG$5,IF(COUNTIF($G$6:$G96,"="&amp;$G96)&gt;1000,"",MAX(AG$6:AG95)+1),"")</f>
        <v/>
      </c>
      <c r="AH96" s="128" t="str">
        <f>IF($G96=AH$4&amp;"-"&amp;AH$5,IF(COUNTIF($G$6:$G96,"="&amp;$G96)&gt;1000,"",MAX(AH$6:AH95)+1),"")</f>
        <v/>
      </c>
      <c r="AI96" s="138">
        <f>IF($G96=AI$4&amp;"-"&amp;AI$5,IF(COUNTIF($G$6:$G96,"="&amp;$G96)&gt;1000,"",MAX(AI$6:AI95)+1),"")</f>
        <v>3</v>
      </c>
      <c r="AJ96" s="128" t="str">
        <f>IF($G96=AJ$4&amp;"-"&amp;AJ$5,IF(COUNTIF($G$6:$G96,"="&amp;$G96)&gt;1000,"",MAX(AJ$6:AJ95)+1),"")</f>
        <v/>
      </c>
      <c r="AK96" s="138" t="str">
        <f>IF($G96=AK$4&amp;"-"&amp;AK$5,IF(COUNTIF($G$6:$G96,"="&amp;$G96)&gt;1000,"",MAX(AK$6:AK95)+1),"")</f>
        <v/>
      </c>
      <c r="AL96" s="128" t="str">
        <f>IF($G96=AL$4&amp;"-"&amp;AL$5,IF(COUNTIF($G$6:$G96,"="&amp;$G96)&gt;1000,"",MAX(AL$6:AL95)+1),"")</f>
        <v/>
      </c>
      <c r="AM96" s="144" t="str">
        <f>IF($G96=AM$4&amp;"-"&amp;AM$5,IF(COUNTIF($G$6:$G96,"="&amp;$G96)&gt;1000,"",MAX(AM$6:AM95)+1),"")</f>
        <v/>
      </c>
    </row>
    <row r="97" spans="1:39">
      <c r="A97" s="23">
        <v>92</v>
      </c>
      <c r="B97" s="123" t="str">
        <f>VLOOKUP(A97,Times_2023!B94:C524,2,FALSE)</f>
        <v>0:20:14</v>
      </c>
      <c r="C97" s="1" t="str">
        <f t="shared" si="6"/>
        <v>Ethan Cole</v>
      </c>
      <c r="D97" s="2" t="str">
        <f t="shared" si="7"/>
        <v>ELY</v>
      </c>
      <c r="E97" s="2" t="str">
        <f t="shared" si="8"/>
        <v>M</v>
      </c>
      <c r="F97" s="2">
        <f>COUNTIF(E$6:E97,E97)</f>
        <v>77</v>
      </c>
      <c r="G97" s="26" t="str">
        <f t="shared" si="9"/>
        <v>ELY-M</v>
      </c>
      <c r="H97" s="29" t="str">
        <f>IF($G97=H$4&amp;"-"&amp;H$5,IF(COUNTIF($G$6:$G97,"="&amp;$G97)&gt;5,"",$F97),"")</f>
        <v/>
      </c>
      <c r="I97" s="32" t="str">
        <f>IF($G97=I$4&amp;"-"&amp;I$5,IF(COUNTIF($G$6:$G97,"="&amp;$G97)&gt;5,"",$F97),"")</f>
        <v/>
      </c>
      <c r="J97" s="31" t="str">
        <f>IF($G97=J$4&amp;"-"&amp;J$5,IF(COUNTIF($G$6:$G97,"="&amp;$G97)&gt;5,"",$F97),"")</f>
        <v/>
      </c>
      <c r="K97" s="32" t="str">
        <f>IF($G97=K$4&amp;"-"&amp;K$5,IF(COUNTIF($G$6:$G97,"="&amp;$G97)&gt;5,"",$F97),"")</f>
        <v/>
      </c>
      <c r="L97" s="31" t="str">
        <f>IF($G97=L$4&amp;"-"&amp;L$5,IF(COUNTIF($G$6:$G97,"="&amp;$G97)&gt;5,"",$F97),"")</f>
        <v/>
      </c>
      <c r="M97" s="32" t="str">
        <f>IF($G97=M$4&amp;"-"&amp;M$5,IF(COUNTIF($G$6:$G97,"="&amp;$G97)&gt;5,"",$F97),"")</f>
        <v/>
      </c>
      <c r="N97" s="31" t="str">
        <f>IF($G97=N$4&amp;"-"&amp;N$5,IF(COUNTIF($G$6:$G97,"="&amp;$G97)&gt;5,"",$F97),"")</f>
        <v/>
      </c>
      <c r="O97" s="32" t="str">
        <f>IF($G97=O$4&amp;"-"&amp;O$5,IF(COUNTIF($G$6:$G97,"="&amp;$G97)&gt;5,"",$F97),"")</f>
        <v/>
      </c>
      <c r="P97" s="31" t="str">
        <f>IF($G97=P$4&amp;"-"&amp;P$5,IF(COUNTIF($G$6:$G97,"="&amp;$G97)&gt;5,"",$F97),"")</f>
        <v/>
      </c>
      <c r="Q97" s="32" t="str">
        <f>IF($G97=Q$4&amp;"-"&amp;Q$5,IF(COUNTIF($G$6:$G97,"="&amp;$G97)&gt;5,"",$F97),"")</f>
        <v/>
      </c>
      <c r="R97" s="31" t="str">
        <f>IF($G97=R$4&amp;"-"&amp;R$5,IF(COUNTIF($G$6:$G97,"="&amp;$G97)&gt;5,"",$F97),"")</f>
        <v/>
      </c>
      <c r="S97" s="32" t="str">
        <f>IF($G97=S$4&amp;"-"&amp;S$5,IF(COUNTIF($G$6:$G97,"="&amp;$G97)&gt;5,"",$F97),"")</f>
        <v/>
      </c>
      <c r="T97" s="31" t="str">
        <f>IF($G97=T$4&amp;"-"&amp;T$5,IF(COUNTIF($G$6:$G97,"="&amp;$G97)&gt;5,"",$F97),"")</f>
        <v/>
      </c>
      <c r="U97" s="32" t="str">
        <f>IF($G97=U$4&amp;"-"&amp;U$5,IF(COUNTIF($G$6:$G97,"="&amp;$G97)&gt;5,"",$F97),"")</f>
        <v/>
      </c>
      <c r="V97" s="31" t="str">
        <f>IF($G97=V$4&amp;"-"&amp;V$5,IF(COUNTIF($G$6:$G97,"="&amp;$G97)&gt;5,"",$F97),"")</f>
        <v/>
      </c>
      <c r="W97" s="30" t="str">
        <f>IF($G97=W$4&amp;"-"&amp;W$5,IF(COUNTIF($G$6:$G97,"="&amp;$G97)&gt;5,"",$F97),"")</f>
        <v/>
      </c>
      <c r="X97" s="128" t="str">
        <f>IF($G97=X$4&amp;"-"&amp;X$5,IF(COUNTIF($G$6:$G97,"="&amp;$G97)&gt;1000,"",MAX(X$6:X96)+1),"")</f>
        <v/>
      </c>
      <c r="Y97" s="138" t="str">
        <f>IF($G97=Y$4&amp;"-"&amp;Y$5,IF(COUNTIF($G$6:$G97,"="&amp;$G97)&gt;1000,"",MAX(Y$6:Y96)+1),"")</f>
        <v/>
      </c>
      <c r="Z97" s="128" t="str">
        <f>IF($G97=Z$4&amp;"-"&amp;Z$5,IF(COUNTIF($G$6:$G97,"="&amp;$G97)&gt;1000,"",MAX(Z$6:Z96)+1),"")</f>
        <v/>
      </c>
      <c r="AA97" s="138" t="str">
        <f>IF($G97=AA$4&amp;"-"&amp;AA$5,IF(COUNTIF($G$6:$G97,"="&amp;$G97)&gt;1000,"",MAX(AA$6:AA96)+1),"")</f>
        <v/>
      </c>
      <c r="AB97" s="128">
        <f>IF($G97=AB$4&amp;"-"&amp;AB$5,IF(COUNTIF($G$6:$G97,"="&amp;$G97)&gt;1000,"",MAX(AB$6:AB96)+1),"")</f>
        <v>14</v>
      </c>
      <c r="AC97" s="138" t="str">
        <f>IF($G97=AC$4&amp;"-"&amp;AC$5,IF(COUNTIF($G$6:$G97,"="&amp;$G97)&gt;1000,"",MAX(AC$6:AC96)+1),"")</f>
        <v/>
      </c>
      <c r="AD97" s="128" t="str">
        <f>IF($G97=AD$4&amp;"-"&amp;AD$5,IF(COUNTIF($G$6:$G97,"="&amp;$G97)&gt;1000,"",MAX(AD$6:AD96)+1),"")</f>
        <v/>
      </c>
      <c r="AE97" s="138" t="str">
        <f>IF($G97=AE$4&amp;"-"&amp;AE$5,IF(COUNTIF($G$6:$G97,"="&amp;$G97)&gt;1000,"",MAX(AE$6:AE96)+1),"")</f>
        <v/>
      </c>
      <c r="AF97" s="128" t="str">
        <f>IF($G97=AF$4&amp;"-"&amp;AF$5,IF(COUNTIF($G$6:$G97,"="&amp;$G97)&gt;1000,"",MAX(AF$6:AF96)+1),"")</f>
        <v/>
      </c>
      <c r="AG97" s="138" t="str">
        <f>IF($G97=AG$4&amp;"-"&amp;AG$5,IF(COUNTIF($G$6:$G97,"="&amp;$G97)&gt;1000,"",MAX(AG$6:AG96)+1),"")</f>
        <v/>
      </c>
      <c r="AH97" s="128" t="str">
        <f>IF($G97=AH$4&amp;"-"&amp;AH$5,IF(COUNTIF($G$6:$G97,"="&amp;$G97)&gt;1000,"",MAX(AH$6:AH96)+1),"")</f>
        <v/>
      </c>
      <c r="AI97" s="138" t="str">
        <f>IF($G97=AI$4&amp;"-"&amp;AI$5,IF(COUNTIF($G$6:$G97,"="&amp;$G97)&gt;1000,"",MAX(AI$6:AI96)+1),"")</f>
        <v/>
      </c>
      <c r="AJ97" s="128" t="str">
        <f>IF($G97=AJ$4&amp;"-"&amp;AJ$5,IF(COUNTIF($G$6:$G97,"="&amp;$G97)&gt;1000,"",MAX(AJ$6:AJ96)+1),"")</f>
        <v/>
      </c>
      <c r="AK97" s="138" t="str">
        <f>IF($G97=AK$4&amp;"-"&amp;AK$5,IF(COUNTIF($G$6:$G97,"="&amp;$G97)&gt;1000,"",MAX(AK$6:AK96)+1),"")</f>
        <v/>
      </c>
      <c r="AL97" s="128" t="str">
        <f>IF($G97=AL$4&amp;"-"&amp;AL$5,IF(COUNTIF($G$6:$G97,"="&amp;$G97)&gt;1000,"",MAX(AL$6:AL96)+1),"")</f>
        <v/>
      </c>
      <c r="AM97" s="144" t="str">
        <f>IF($G97=AM$4&amp;"-"&amp;AM$5,IF(COUNTIF($G$6:$G97,"="&amp;$G97)&gt;1000,"",MAX(AM$6:AM96)+1),"")</f>
        <v/>
      </c>
    </row>
    <row r="98" spans="1:39">
      <c r="A98" s="24">
        <v>93</v>
      </c>
      <c r="B98" s="123" t="str">
        <f>VLOOKUP(A98,Times_2023!B95:C525,2,FALSE)</f>
        <v>0:20:15</v>
      </c>
      <c r="C98" s="1" t="str">
        <f t="shared" si="6"/>
        <v>Nev Doe</v>
      </c>
      <c r="D98" s="2" t="str">
        <f t="shared" si="7"/>
        <v>CAC</v>
      </c>
      <c r="E98" s="2" t="str">
        <f t="shared" si="8"/>
        <v>M</v>
      </c>
      <c r="F98" s="2">
        <f>COUNTIF(E$6:E98,E98)</f>
        <v>78</v>
      </c>
      <c r="G98" s="26" t="str">
        <f t="shared" si="9"/>
        <v>CAC-M</v>
      </c>
      <c r="H98" s="29" t="str">
        <f>IF($G98=H$4&amp;"-"&amp;H$5,IF(COUNTIF($G$6:$G98,"="&amp;$G98)&gt;5,"",$F98),"")</f>
        <v/>
      </c>
      <c r="I98" s="32" t="str">
        <f>IF($G98=I$4&amp;"-"&amp;I$5,IF(COUNTIF($G$6:$G98,"="&amp;$G98)&gt;5,"",$F98),"")</f>
        <v/>
      </c>
      <c r="J98" s="31" t="str">
        <f>IF($G98=J$4&amp;"-"&amp;J$5,IF(COUNTIF($G$6:$G98,"="&amp;$G98)&gt;5,"",$F98),"")</f>
        <v/>
      </c>
      <c r="K98" s="32" t="str">
        <f>IF($G98=K$4&amp;"-"&amp;K$5,IF(COUNTIF($G$6:$G98,"="&amp;$G98)&gt;5,"",$F98),"")</f>
        <v/>
      </c>
      <c r="L98" s="31" t="str">
        <f>IF($G98=L$4&amp;"-"&amp;L$5,IF(COUNTIF($G$6:$G98,"="&amp;$G98)&gt;5,"",$F98),"")</f>
        <v/>
      </c>
      <c r="M98" s="32" t="str">
        <f>IF($G98=M$4&amp;"-"&amp;M$5,IF(COUNTIF($G$6:$G98,"="&amp;$G98)&gt;5,"",$F98),"")</f>
        <v/>
      </c>
      <c r="N98" s="31" t="str">
        <f>IF($G98=N$4&amp;"-"&amp;N$5,IF(COUNTIF($G$6:$G98,"="&amp;$G98)&gt;5,"",$F98),"")</f>
        <v/>
      </c>
      <c r="O98" s="32" t="str">
        <f>IF($G98=O$4&amp;"-"&amp;O$5,IF(COUNTIF($G$6:$G98,"="&amp;$G98)&gt;5,"",$F98),"")</f>
        <v/>
      </c>
      <c r="P98" s="31" t="str">
        <f>IF($G98=P$4&amp;"-"&amp;P$5,IF(COUNTIF($G$6:$G98,"="&amp;$G98)&gt;5,"",$F98),"")</f>
        <v/>
      </c>
      <c r="Q98" s="32" t="str">
        <f>IF($G98=Q$4&amp;"-"&amp;Q$5,IF(COUNTIF($G$6:$G98,"="&amp;$G98)&gt;5,"",$F98),"")</f>
        <v/>
      </c>
      <c r="R98" s="31" t="str">
        <f>IF($G98=R$4&amp;"-"&amp;R$5,IF(COUNTIF($G$6:$G98,"="&amp;$G98)&gt;5,"",$F98),"")</f>
        <v/>
      </c>
      <c r="S98" s="32" t="str">
        <f>IF($G98=S$4&amp;"-"&amp;S$5,IF(COUNTIF($G$6:$G98,"="&amp;$G98)&gt;5,"",$F98),"")</f>
        <v/>
      </c>
      <c r="T98" s="31" t="str">
        <f>IF($G98=T$4&amp;"-"&amp;T$5,IF(COUNTIF($G$6:$G98,"="&amp;$G98)&gt;5,"",$F98),"")</f>
        <v/>
      </c>
      <c r="U98" s="32" t="str">
        <f>IF($G98=U$4&amp;"-"&amp;U$5,IF(COUNTIF($G$6:$G98,"="&amp;$G98)&gt;5,"",$F98),"")</f>
        <v/>
      </c>
      <c r="V98" s="31" t="str">
        <f>IF($G98=V$4&amp;"-"&amp;V$5,IF(COUNTIF($G$6:$G98,"="&amp;$G98)&gt;5,"",$F98),"")</f>
        <v/>
      </c>
      <c r="W98" s="30" t="str">
        <f>IF($G98=W$4&amp;"-"&amp;W$5,IF(COUNTIF($G$6:$G98,"="&amp;$G98)&gt;5,"",$F98),"")</f>
        <v/>
      </c>
      <c r="X98" s="128">
        <f>IF($G98=X$4&amp;"-"&amp;X$5,IF(COUNTIF($G$6:$G98,"="&amp;$G98)&gt;1000,"",MAX(X$6:X97)+1),"")</f>
        <v>19</v>
      </c>
      <c r="Y98" s="138" t="str">
        <f>IF($G98=Y$4&amp;"-"&amp;Y$5,IF(COUNTIF($G$6:$G98,"="&amp;$G98)&gt;1000,"",MAX(Y$6:Y97)+1),"")</f>
        <v/>
      </c>
      <c r="Z98" s="128" t="str">
        <f>IF($G98=Z$4&amp;"-"&amp;Z$5,IF(COUNTIF($G$6:$G98,"="&amp;$G98)&gt;1000,"",MAX(Z$6:Z97)+1),"")</f>
        <v/>
      </c>
      <c r="AA98" s="138" t="str">
        <f>IF($G98=AA$4&amp;"-"&amp;AA$5,IF(COUNTIF($G$6:$G98,"="&amp;$G98)&gt;1000,"",MAX(AA$6:AA97)+1),"")</f>
        <v/>
      </c>
      <c r="AB98" s="128" t="str">
        <f>IF($G98=AB$4&amp;"-"&amp;AB$5,IF(COUNTIF($G$6:$G98,"="&amp;$G98)&gt;1000,"",MAX(AB$6:AB97)+1),"")</f>
        <v/>
      </c>
      <c r="AC98" s="138" t="str">
        <f>IF($G98=AC$4&amp;"-"&amp;AC$5,IF(COUNTIF($G$6:$G98,"="&amp;$G98)&gt;1000,"",MAX(AC$6:AC97)+1),"")</f>
        <v/>
      </c>
      <c r="AD98" s="128" t="str">
        <f>IF($G98=AD$4&amp;"-"&amp;AD$5,IF(COUNTIF($G$6:$G98,"="&amp;$G98)&gt;1000,"",MAX(AD$6:AD97)+1),"")</f>
        <v/>
      </c>
      <c r="AE98" s="138" t="str">
        <f>IF($G98=AE$4&amp;"-"&amp;AE$5,IF(COUNTIF($G$6:$G98,"="&amp;$G98)&gt;1000,"",MAX(AE$6:AE97)+1),"")</f>
        <v/>
      </c>
      <c r="AF98" s="128" t="str">
        <f>IF($G98=AF$4&amp;"-"&amp;AF$5,IF(COUNTIF($G$6:$G98,"="&amp;$G98)&gt;1000,"",MAX(AF$6:AF97)+1),"")</f>
        <v/>
      </c>
      <c r="AG98" s="138" t="str">
        <f>IF($G98=AG$4&amp;"-"&amp;AG$5,IF(COUNTIF($G$6:$G98,"="&amp;$G98)&gt;1000,"",MAX(AG$6:AG97)+1),"")</f>
        <v/>
      </c>
      <c r="AH98" s="128" t="str">
        <f>IF($G98=AH$4&amp;"-"&amp;AH$5,IF(COUNTIF($G$6:$G98,"="&amp;$G98)&gt;1000,"",MAX(AH$6:AH97)+1),"")</f>
        <v/>
      </c>
      <c r="AI98" s="138" t="str">
        <f>IF($G98=AI$4&amp;"-"&amp;AI$5,IF(COUNTIF($G$6:$G98,"="&amp;$G98)&gt;1000,"",MAX(AI$6:AI97)+1),"")</f>
        <v/>
      </c>
      <c r="AJ98" s="128" t="str">
        <f>IF($G98=AJ$4&amp;"-"&amp;AJ$5,IF(COUNTIF($G$6:$G98,"="&amp;$G98)&gt;1000,"",MAX(AJ$6:AJ97)+1),"")</f>
        <v/>
      </c>
      <c r="AK98" s="138" t="str">
        <f>IF($G98=AK$4&amp;"-"&amp;AK$5,IF(COUNTIF($G$6:$G98,"="&amp;$G98)&gt;1000,"",MAX(AK$6:AK97)+1),"")</f>
        <v/>
      </c>
      <c r="AL98" s="128" t="str">
        <f>IF($G98=AL$4&amp;"-"&amp;AL$5,IF(COUNTIF($G$6:$G98,"="&amp;$G98)&gt;1000,"",MAX(AL$6:AL97)+1),"")</f>
        <v/>
      </c>
      <c r="AM98" s="144" t="str">
        <f>IF($G98=AM$4&amp;"-"&amp;AM$5,IF(COUNTIF($G$6:$G98,"="&amp;$G98)&gt;1000,"",MAX(AM$6:AM97)+1),"")</f>
        <v/>
      </c>
    </row>
    <row r="99" spans="1:39">
      <c r="A99" s="23">
        <v>94</v>
      </c>
      <c r="B99" s="123" t="str">
        <f>VLOOKUP(A99,Times_2023!B96:C526,2,FALSE)</f>
        <v>0:20:15</v>
      </c>
      <c r="C99" s="1" t="str">
        <f t="shared" si="6"/>
        <v>Christopher Underwood</v>
      </c>
      <c r="D99" s="2" t="str">
        <f t="shared" si="7"/>
        <v>NJ</v>
      </c>
      <c r="E99" s="2" t="str">
        <f t="shared" si="8"/>
        <v>M</v>
      </c>
      <c r="F99" s="2">
        <f>COUNTIF(E$6:E99,E99)</f>
        <v>79</v>
      </c>
      <c r="G99" s="26" t="str">
        <f t="shared" si="9"/>
        <v>NJ-M</v>
      </c>
      <c r="H99" s="29" t="str">
        <f>IF($G99=H$4&amp;"-"&amp;H$5,IF(COUNTIF($G$6:$G99,"="&amp;$G99)&gt;5,"",$F99),"")</f>
        <v/>
      </c>
      <c r="I99" s="32" t="str">
        <f>IF($G99=I$4&amp;"-"&amp;I$5,IF(COUNTIF($G$6:$G99,"="&amp;$G99)&gt;5,"",$F99),"")</f>
        <v/>
      </c>
      <c r="J99" s="31" t="str">
        <f>IF($G99=J$4&amp;"-"&amp;J$5,IF(COUNTIF($G$6:$G99,"="&amp;$G99)&gt;5,"",$F99),"")</f>
        <v/>
      </c>
      <c r="K99" s="32" t="str">
        <f>IF($G99=K$4&amp;"-"&amp;K$5,IF(COUNTIF($G$6:$G99,"="&amp;$G99)&gt;5,"",$F99),"")</f>
        <v/>
      </c>
      <c r="L99" s="31" t="str">
        <f>IF($G99=L$4&amp;"-"&amp;L$5,IF(COUNTIF($G$6:$G99,"="&amp;$G99)&gt;5,"",$F99),"")</f>
        <v/>
      </c>
      <c r="M99" s="32" t="str">
        <f>IF($G99=M$4&amp;"-"&amp;M$5,IF(COUNTIF($G$6:$G99,"="&amp;$G99)&gt;5,"",$F99),"")</f>
        <v/>
      </c>
      <c r="N99" s="31" t="str">
        <f>IF($G99=N$4&amp;"-"&amp;N$5,IF(COUNTIF($G$6:$G99,"="&amp;$G99)&gt;5,"",$F99),"")</f>
        <v/>
      </c>
      <c r="O99" s="32" t="str">
        <f>IF($G99=O$4&amp;"-"&amp;O$5,IF(COUNTIF($G$6:$G99,"="&amp;$G99)&gt;5,"",$F99),"")</f>
        <v/>
      </c>
      <c r="P99" s="31" t="str">
        <f>IF($G99=P$4&amp;"-"&amp;P$5,IF(COUNTIF($G$6:$G99,"="&amp;$G99)&gt;5,"",$F99),"")</f>
        <v/>
      </c>
      <c r="Q99" s="32" t="str">
        <f>IF($G99=Q$4&amp;"-"&amp;Q$5,IF(COUNTIF($G$6:$G99,"="&amp;$G99)&gt;5,"",$F99),"")</f>
        <v/>
      </c>
      <c r="R99" s="31" t="str">
        <f>IF($G99=R$4&amp;"-"&amp;R$5,IF(COUNTIF($G$6:$G99,"="&amp;$G99)&gt;5,"",$F99),"")</f>
        <v/>
      </c>
      <c r="S99" s="32" t="str">
        <f>IF($G99=S$4&amp;"-"&amp;S$5,IF(COUNTIF($G$6:$G99,"="&amp;$G99)&gt;5,"",$F99),"")</f>
        <v/>
      </c>
      <c r="T99" s="31" t="str">
        <f>IF($G99=T$4&amp;"-"&amp;T$5,IF(COUNTIF($G$6:$G99,"="&amp;$G99)&gt;5,"",$F99),"")</f>
        <v/>
      </c>
      <c r="U99" s="32" t="str">
        <f>IF($G99=U$4&amp;"-"&amp;U$5,IF(COUNTIF($G$6:$G99,"="&amp;$G99)&gt;5,"",$F99),"")</f>
        <v/>
      </c>
      <c r="V99" s="31" t="str">
        <f>IF($G99=V$4&amp;"-"&amp;V$5,IF(COUNTIF($G$6:$G99,"="&amp;$G99)&gt;5,"",$F99),"")</f>
        <v/>
      </c>
      <c r="W99" s="30" t="str">
        <f>IF($G99=W$4&amp;"-"&amp;W$5,IF(COUNTIF($G$6:$G99,"="&amp;$G99)&gt;5,"",$F99),"")</f>
        <v/>
      </c>
      <c r="X99" s="128" t="str">
        <f>IF($G99=X$4&amp;"-"&amp;X$5,IF(COUNTIF($G$6:$G99,"="&amp;$G99)&gt;1000,"",MAX(X$6:X98)+1),"")</f>
        <v/>
      </c>
      <c r="Y99" s="138" t="str">
        <f>IF($G99=Y$4&amp;"-"&amp;Y$5,IF(COUNTIF($G$6:$G99,"="&amp;$G99)&gt;1000,"",MAX(Y$6:Y98)+1),"")</f>
        <v/>
      </c>
      <c r="Z99" s="128" t="str">
        <f>IF($G99=Z$4&amp;"-"&amp;Z$5,IF(COUNTIF($G$6:$G99,"="&amp;$G99)&gt;1000,"",MAX(Z$6:Z98)+1),"")</f>
        <v/>
      </c>
      <c r="AA99" s="138" t="str">
        <f>IF($G99=AA$4&amp;"-"&amp;AA$5,IF(COUNTIF($G$6:$G99,"="&amp;$G99)&gt;1000,"",MAX(AA$6:AA98)+1),"")</f>
        <v/>
      </c>
      <c r="AB99" s="128" t="str">
        <f>IF($G99=AB$4&amp;"-"&amp;AB$5,IF(COUNTIF($G$6:$G99,"="&amp;$G99)&gt;1000,"",MAX(AB$6:AB98)+1),"")</f>
        <v/>
      </c>
      <c r="AC99" s="138" t="str">
        <f>IF($G99=AC$4&amp;"-"&amp;AC$5,IF(COUNTIF($G$6:$G99,"="&amp;$G99)&gt;1000,"",MAX(AC$6:AC98)+1),"")</f>
        <v/>
      </c>
      <c r="AD99" s="128" t="str">
        <f>IF($G99=AD$4&amp;"-"&amp;AD$5,IF(COUNTIF($G$6:$G99,"="&amp;$G99)&gt;1000,"",MAX(AD$6:AD98)+1),"")</f>
        <v/>
      </c>
      <c r="AE99" s="138" t="str">
        <f>IF($G99=AE$4&amp;"-"&amp;AE$5,IF(COUNTIF($G$6:$G99,"="&amp;$G99)&gt;1000,"",MAX(AE$6:AE98)+1),"")</f>
        <v/>
      </c>
      <c r="AF99" s="128" t="str">
        <f>IF($G99=AF$4&amp;"-"&amp;AF$5,IF(COUNTIF($G$6:$G99,"="&amp;$G99)&gt;1000,"",MAX(AF$6:AF98)+1),"")</f>
        <v/>
      </c>
      <c r="AG99" s="138" t="str">
        <f>IF($G99=AG$4&amp;"-"&amp;AG$5,IF(COUNTIF($G$6:$G99,"="&amp;$G99)&gt;1000,"",MAX(AG$6:AG98)+1),"")</f>
        <v/>
      </c>
      <c r="AH99" s="128">
        <f>IF($G99=AH$4&amp;"-"&amp;AH$5,IF(COUNTIF($G$6:$G99,"="&amp;$G99)&gt;1000,"",MAX(AH$6:AH98)+1),"")</f>
        <v>8</v>
      </c>
      <c r="AI99" s="138" t="str">
        <f>IF($G99=AI$4&amp;"-"&amp;AI$5,IF(COUNTIF($G$6:$G99,"="&amp;$G99)&gt;1000,"",MAX(AI$6:AI98)+1),"")</f>
        <v/>
      </c>
      <c r="AJ99" s="128" t="str">
        <f>IF($G99=AJ$4&amp;"-"&amp;AJ$5,IF(COUNTIF($G$6:$G99,"="&amp;$G99)&gt;1000,"",MAX(AJ$6:AJ98)+1),"")</f>
        <v/>
      </c>
      <c r="AK99" s="138" t="str">
        <f>IF($G99=AK$4&amp;"-"&amp;AK$5,IF(COUNTIF($G$6:$G99,"="&amp;$G99)&gt;1000,"",MAX(AK$6:AK98)+1),"")</f>
        <v/>
      </c>
      <c r="AL99" s="128" t="str">
        <f>IF($G99=AL$4&amp;"-"&amp;AL$5,IF(COUNTIF($G$6:$G99,"="&amp;$G99)&gt;1000,"",MAX(AL$6:AL98)+1),"")</f>
        <v/>
      </c>
      <c r="AM99" s="144" t="str">
        <f>IF($G99=AM$4&amp;"-"&amp;AM$5,IF(COUNTIF($G$6:$G99,"="&amp;$G99)&gt;1000,"",MAX(AM$6:AM98)+1),"")</f>
        <v/>
      </c>
    </row>
    <row r="100" spans="1:39">
      <c r="A100" s="24">
        <v>95</v>
      </c>
      <c r="B100" s="123" t="str">
        <f>VLOOKUP(A100,Times_2023!B97:C527,2,FALSE)</f>
        <v>0:20:21</v>
      </c>
      <c r="C100" s="1" t="str">
        <f t="shared" si="6"/>
        <v>Rachel Barnes</v>
      </c>
      <c r="D100" s="2" t="str">
        <f t="shared" si="7"/>
        <v>CTC</v>
      </c>
      <c r="E100" s="2" t="str">
        <f t="shared" si="8"/>
        <v>F</v>
      </c>
      <c r="F100" s="2">
        <f>COUNTIF(E$6:E100,E100)</f>
        <v>16</v>
      </c>
      <c r="G100" s="26" t="str">
        <f t="shared" si="9"/>
        <v>CTC-F</v>
      </c>
      <c r="H100" s="29" t="str">
        <f>IF($G100=H$4&amp;"-"&amp;H$5,IF(COUNTIF($G$6:$G100,"="&amp;$G100)&gt;5,"",$F100),"")</f>
        <v/>
      </c>
      <c r="I100" s="32" t="str">
        <f>IF($G100=I$4&amp;"-"&amp;I$5,IF(COUNTIF($G$6:$G100,"="&amp;$G100)&gt;5,"",$F100),"")</f>
        <v/>
      </c>
      <c r="J100" s="31" t="str">
        <f>IF($G100=J$4&amp;"-"&amp;J$5,IF(COUNTIF($G$6:$G100,"="&amp;$G100)&gt;5,"",$F100),"")</f>
        <v/>
      </c>
      <c r="K100" s="32">
        <f>IF($G100=K$4&amp;"-"&amp;K$5,IF(COUNTIF($G$6:$G100,"="&amp;$G100)&gt;5,"",$F100),"")</f>
        <v>16</v>
      </c>
      <c r="L100" s="31" t="str">
        <f>IF($G100=L$4&amp;"-"&amp;L$5,IF(COUNTIF($G$6:$G100,"="&amp;$G100)&gt;5,"",$F100),"")</f>
        <v/>
      </c>
      <c r="M100" s="32" t="str">
        <f>IF($G100=M$4&amp;"-"&amp;M$5,IF(COUNTIF($G$6:$G100,"="&amp;$G100)&gt;5,"",$F100),"")</f>
        <v/>
      </c>
      <c r="N100" s="31" t="str">
        <f>IF($G100=N$4&amp;"-"&amp;N$5,IF(COUNTIF($G$6:$G100,"="&amp;$G100)&gt;5,"",$F100),"")</f>
        <v/>
      </c>
      <c r="O100" s="32" t="str">
        <f>IF($G100=O$4&amp;"-"&amp;O$5,IF(COUNTIF($G$6:$G100,"="&amp;$G100)&gt;5,"",$F100),"")</f>
        <v/>
      </c>
      <c r="P100" s="31" t="str">
        <f>IF($G100=P$4&amp;"-"&amp;P$5,IF(COUNTIF($G$6:$G100,"="&amp;$G100)&gt;5,"",$F100),"")</f>
        <v/>
      </c>
      <c r="Q100" s="32" t="str">
        <f>IF($G100=Q$4&amp;"-"&amp;Q$5,IF(COUNTIF($G$6:$G100,"="&amp;$G100)&gt;5,"",$F100),"")</f>
        <v/>
      </c>
      <c r="R100" s="31" t="str">
        <f>IF($G100=R$4&amp;"-"&amp;R$5,IF(COUNTIF($G$6:$G100,"="&amp;$G100)&gt;5,"",$F100),"")</f>
        <v/>
      </c>
      <c r="S100" s="32" t="str">
        <f>IF($G100=S$4&amp;"-"&amp;S$5,IF(COUNTIF($G$6:$G100,"="&amp;$G100)&gt;5,"",$F100),"")</f>
        <v/>
      </c>
      <c r="T100" s="31" t="str">
        <f>IF($G100=T$4&amp;"-"&amp;T$5,IF(COUNTIF($G$6:$G100,"="&amp;$G100)&gt;5,"",$F100),"")</f>
        <v/>
      </c>
      <c r="U100" s="32" t="str">
        <f>IF($G100=U$4&amp;"-"&amp;U$5,IF(COUNTIF($G$6:$G100,"="&amp;$G100)&gt;5,"",$F100),"")</f>
        <v/>
      </c>
      <c r="V100" s="31" t="str">
        <f>IF($G100=V$4&amp;"-"&amp;V$5,IF(COUNTIF($G$6:$G100,"="&amp;$G100)&gt;5,"",$F100),"")</f>
        <v/>
      </c>
      <c r="W100" s="30" t="str">
        <f>IF($G100=W$4&amp;"-"&amp;W$5,IF(COUNTIF($G$6:$G100,"="&amp;$G100)&gt;5,"",$F100),"")</f>
        <v/>
      </c>
      <c r="X100" s="128" t="str">
        <f>IF($G100=X$4&amp;"-"&amp;X$5,IF(COUNTIF($G$6:$G100,"="&amp;$G100)&gt;1000,"",MAX(X$6:X99)+1),"")</f>
        <v/>
      </c>
      <c r="Y100" s="138" t="str">
        <f>IF($G100=Y$4&amp;"-"&amp;Y$5,IF(COUNTIF($G$6:$G100,"="&amp;$G100)&gt;1000,"",MAX(Y$6:Y99)+1),"")</f>
        <v/>
      </c>
      <c r="Z100" s="128" t="str">
        <f>IF($G100=Z$4&amp;"-"&amp;Z$5,IF(COUNTIF($G$6:$G100,"="&amp;$G100)&gt;1000,"",MAX(Z$6:Z99)+1),"")</f>
        <v/>
      </c>
      <c r="AA100" s="138">
        <f>IF($G100=AA$4&amp;"-"&amp;AA$5,IF(COUNTIF($G$6:$G100,"="&amp;$G100)&gt;1000,"",MAX(AA$6:AA99)+1),"")</f>
        <v>2</v>
      </c>
      <c r="AB100" s="128" t="str">
        <f>IF($G100=AB$4&amp;"-"&amp;AB$5,IF(COUNTIF($G$6:$G100,"="&amp;$G100)&gt;1000,"",MAX(AB$6:AB99)+1),"")</f>
        <v/>
      </c>
      <c r="AC100" s="138" t="str">
        <f>IF($G100=AC$4&amp;"-"&amp;AC$5,IF(COUNTIF($G$6:$G100,"="&amp;$G100)&gt;1000,"",MAX(AC$6:AC99)+1),"")</f>
        <v/>
      </c>
      <c r="AD100" s="128" t="str">
        <f>IF($G100=AD$4&amp;"-"&amp;AD$5,IF(COUNTIF($G$6:$G100,"="&amp;$G100)&gt;1000,"",MAX(AD$6:AD99)+1),"")</f>
        <v/>
      </c>
      <c r="AE100" s="138" t="str">
        <f>IF($G100=AE$4&amp;"-"&amp;AE$5,IF(COUNTIF($G$6:$G100,"="&amp;$G100)&gt;1000,"",MAX(AE$6:AE99)+1),"")</f>
        <v/>
      </c>
      <c r="AF100" s="128" t="str">
        <f>IF($G100=AF$4&amp;"-"&amp;AF$5,IF(COUNTIF($G$6:$G100,"="&amp;$G100)&gt;1000,"",MAX(AF$6:AF99)+1),"")</f>
        <v/>
      </c>
      <c r="AG100" s="138" t="str">
        <f>IF($G100=AG$4&amp;"-"&amp;AG$5,IF(COUNTIF($G$6:$G100,"="&amp;$G100)&gt;1000,"",MAX(AG$6:AG99)+1),"")</f>
        <v/>
      </c>
      <c r="AH100" s="128" t="str">
        <f>IF($G100=AH$4&amp;"-"&amp;AH$5,IF(COUNTIF($G$6:$G100,"="&amp;$G100)&gt;1000,"",MAX(AH$6:AH99)+1),"")</f>
        <v/>
      </c>
      <c r="AI100" s="138" t="str">
        <f>IF($G100=AI$4&amp;"-"&amp;AI$5,IF(COUNTIF($G$6:$G100,"="&amp;$G100)&gt;1000,"",MAX(AI$6:AI99)+1),"")</f>
        <v/>
      </c>
      <c r="AJ100" s="128" t="str">
        <f>IF($G100=AJ$4&amp;"-"&amp;AJ$5,IF(COUNTIF($G$6:$G100,"="&amp;$G100)&gt;1000,"",MAX(AJ$6:AJ99)+1),"")</f>
        <v/>
      </c>
      <c r="AK100" s="138" t="str">
        <f>IF($G100=AK$4&amp;"-"&amp;AK$5,IF(COUNTIF($G$6:$G100,"="&amp;$G100)&gt;1000,"",MAX(AK$6:AK99)+1),"")</f>
        <v/>
      </c>
      <c r="AL100" s="128" t="str">
        <f>IF($G100=AL$4&amp;"-"&amp;AL$5,IF(COUNTIF($G$6:$G100,"="&amp;$G100)&gt;1000,"",MAX(AL$6:AL99)+1),"")</f>
        <v/>
      </c>
      <c r="AM100" s="144" t="str">
        <f>IF($G100=AM$4&amp;"-"&amp;AM$5,IF(COUNTIF($G$6:$G100,"="&amp;$G100)&gt;1000,"",MAX(AM$6:AM99)+1),"")</f>
        <v/>
      </c>
    </row>
    <row r="101" spans="1:39">
      <c r="A101" s="23">
        <v>96</v>
      </c>
      <c r="B101" s="123" t="str">
        <f>VLOOKUP(A101,Times_2023!B98:C528,2,FALSE)</f>
        <v>0:20:23</v>
      </c>
      <c r="C101" s="1" t="str">
        <f t="shared" si="6"/>
        <v>Olivia Baker</v>
      </c>
      <c r="D101" s="2" t="str">
        <f t="shared" si="7"/>
        <v>CAC</v>
      </c>
      <c r="E101" s="2" t="str">
        <f t="shared" si="8"/>
        <v>F</v>
      </c>
      <c r="F101" s="2">
        <f>COUNTIF(E$6:E101,E101)</f>
        <v>17</v>
      </c>
      <c r="G101" s="26" t="str">
        <f t="shared" si="9"/>
        <v>CAC-F</v>
      </c>
      <c r="H101" s="29" t="str">
        <f>IF($G101=H$4&amp;"-"&amp;H$5,IF(COUNTIF($G$6:$G101,"="&amp;$G101)&gt;5,"",$F101),"")</f>
        <v/>
      </c>
      <c r="I101" s="32" t="str">
        <f>IF($G101=I$4&amp;"-"&amp;I$5,IF(COUNTIF($G$6:$G101,"="&amp;$G101)&gt;5,"",$F101),"")</f>
        <v/>
      </c>
      <c r="J101" s="31" t="str">
        <f>IF($G101=J$4&amp;"-"&amp;J$5,IF(COUNTIF($G$6:$G101,"="&amp;$G101)&gt;5,"",$F101),"")</f>
        <v/>
      </c>
      <c r="K101" s="32" t="str">
        <f>IF($G101=K$4&amp;"-"&amp;K$5,IF(COUNTIF($G$6:$G101,"="&amp;$G101)&gt;5,"",$F101),"")</f>
        <v/>
      </c>
      <c r="L101" s="31" t="str">
        <f>IF($G101=L$4&amp;"-"&amp;L$5,IF(COUNTIF($G$6:$G101,"="&amp;$G101)&gt;5,"",$F101),"")</f>
        <v/>
      </c>
      <c r="M101" s="32" t="str">
        <f>IF($G101=M$4&amp;"-"&amp;M$5,IF(COUNTIF($G$6:$G101,"="&amp;$G101)&gt;5,"",$F101),"")</f>
        <v/>
      </c>
      <c r="N101" s="31" t="str">
        <f>IF($G101=N$4&amp;"-"&amp;N$5,IF(COUNTIF($G$6:$G101,"="&amp;$G101)&gt;5,"",$F101),"")</f>
        <v/>
      </c>
      <c r="O101" s="32" t="str">
        <f>IF($G101=O$4&amp;"-"&amp;O$5,IF(COUNTIF($G$6:$G101,"="&amp;$G101)&gt;5,"",$F101),"")</f>
        <v/>
      </c>
      <c r="P101" s="31" t="str">
        <f>IF($G101=P$4&amp;"-"&amp;P$5,IF(COUNTIF($G$6:$G101,"="&amp;$G101)&gt;5,"",$F101),"")</f>
        <v/>
      </c>
      <c r="Q101" s="32" t="str">
        <f>IF($G101=Q$4&amp;"-"&amp;Q$5,IF(COUNTIF($G$6:$G101,"="&amp;$G101)&gt;5,"",$F101),"")</f>
        <v/>
      </c>
      <c r="R101" s="31" t="str">
        <f>IF($G101=R$4&amp;"-"&amp;R$5,IF(COUNTIF($G$6:$G101,"="&amp;$G101)&gt;5,"",$F101),"")</f>
        <v/>
      </c>
      <c r="S101" s="32" t="str">
        <f>IF($G101=S$4&amp;"-"&amp;S$5,IF(COUNTIF($G$6:$G101,"="&amp;$G101)&gt;5,"",$F101),"")</f>
        <v/>
      </c>
      <c r="T101" s="31" t="str">
        <f>IF($G101=T$4&amp;"-"&amp;T$5,IF(COUNTIF($G$6:$G101,"="&amp;$G101)&gt;5,"",$F101),"")</f>
        <v/>
      </c>
      <c r="U101" s="32" t="str">
        <f>IF($G101=U$4&amp;"-"&amp;U$5,IF(COUNTIF($G$6:$G101,"="&amp;$G101)&gt;5,"",$F101),"")</f>
        <v/>
      </c>
      <c r="V101" s="31" t="str">
        <f>IF($G101=V$4&amp;"-"&amp;V$5,IF(COUNTIF($G$6:$G101,"="&amp;$G101)&gt;5,"",$F101),"")</f>
        <v/>
      </c>
      <c r="W101" s="30" t="str">
        <f>IF($G101=W$4&amp;"-"&amp;W$5,IF(COUNTIF($G$6:$G101,"="&amp;$G101)&gt;5,"",$F101),"")</f>
        <v/>
      </c>
      <c r="X101" s="128" t="str">
        <f>IF($G101=X$4&amp;"-"&amp;X$5,IF(COUNTIF($G$6:$G101,"="&amp;$G101)&gt;1000,"",MAX(X$6:X100)+1),"")</f>
        <v/>
      </c>
      <c r="Y101" s="138">
        <f>IF($G101=Y$4&amp;"-"&amp;Y$5,IF(COUNTIF($G$6:$G101,"="&amp;$G101)&gt;1000,"",MAX(Y$6:Y100)+1),"")</f>
        <v>6</v>
      </c>
      <c r="Z101" s="128" t="str">
        <f>IF($G101=Z$4&amp;"-"&amp;Z$5,IF(COUNTIF($G$6:$G101,"="&amp;$G101)&gt;1000,"",MAX(Z$6:Z100)+1),"")</f>
        <v/>
      </c>
      <c r="AA101" s="138" t="str">
        <f>IF($G101=AA$4&amp;"-"&amp;AA$5,IF(COUNTIF($G$6:$G101,"="&amp;$G101)&gt;1000,"",MAX(AA$6:AA100)+1),"")</f>
        <v/>
      </c>
      <c r="AB101" s="128" t="str">
        <f>IF($G101=AB$4&amp;"-"&amp;AB$5,IF(COUNTIF($G$6:$G101,"="&amp;$G101)&gt;1000,"",MAX(AB$6:AB100)+1),"")</f>
        <v/>
      </c>
      <c r="AC101" s="138" t="str">
        <f>IF($G101=AC$4&amp;"-"&amp;AC$5,IF(COUNTIF($G$6:$G101,"="&amp;$G101)&gt;1000,"",MAX(AC$6:AC100)+1),"")</f>
        <v/>
      </c>
      <c r="AD101" s="128" t="str">
        <f>IF($G101=AD$4&amp;"-"&amp;AD$5,IF(COUNTIF($G$6:$G101,"="&amp;$G101)&gt;1000,"",MAX(AD$6:AD100)+1),"")</f>
        <v/>
      </c>
      <c r="AE101" s="138" t="str">
        <f>IF($G101=AE$4&amp;"-"&amp;AE$5,IF(COUNTIF($G$6:$G101,"="&amp;$G101)&gt;1000,"",MAX(AE$6:AE100)+1),"")</f>
        <v/>
      </c>
      <c r="AF101" s="128" t="str">
        <f>IF($G101=AF$4&amp;"-"&amp;AF$5,IF(COUNTIF($G$6:$G101,"="&amp;$G101)&gt;1000,"",MAX(AF$6:AF100)+1),"")</f>
        <v/>
      </c>
      <c r="AG101" s="138" t="str">
        <f>IF($G101=AG$4&amp;"-"&amp;AG$5,IF(COUNTIF($G$6:$G101,"="&amp;$G101)&gt;1000,"",MAX(AG$6:AG100)+1),"")</f>
        <v/>
      </c>
      <c r="AH101" s="128" t="str">
        <f>IF($G101=AH$4&amp;"-"&amp;AH$5,IF(COUNTIF($G$6:$G101,"="&amp;$G101)&gt;1000,"",MAX(AH$6:AH100)+1),"")</f>
        <v/>
      </c>
      <c r="AI101" s="138" t="str">
        <f>IF($G101=AI$4&amp;"-"&amp;AI$5,IF(COUNTIF($G$6:$G101,"="&amp;$G101)&gt;1000,"",MAX(AI$6:AI100)+1),"")</f>
        <v/>
      </c>
      <c r="AJ101" s="128" t="str">
        <f>IF($G101=AJ$4&amp;"-"&amp;AJ$5,IF(COUNTIF($G$6:$G101,"="&amp;$G101)&gt;1000,"",MAX(AJ$6:AJ100)+1),"")</f>
        <v/>
      </c>
      <c r="AK101" s="138" t="str">
        <f>IF($G101=AK$4&amp;"-"&amp;AK$5,IF(COUNTIF($G$6:$G101,"="&amp;$G101)&gt;1000,"",MAX(AK$6:AK100)+1),"")</f>
        <v/>
      </c>
      <c r="AL101" s="128" t="str">
        <f>IF($G101=AL$4&amp;"-"&amp;AL$5,IF(COUNTIF($G$6:$G101,"="&amp;$G101)&gt;1000,"",MAX(AL$6:AL100)+1),"")</f>
        <v/>
      </c>
      <c r="AM101" s="144" t="str">
        <f>IF($G101=AM$4&amp;"-"&amp;AM$5,IF(COUNTIF($G$6:$G101,"="&amp;$G101)&gt;1000,"",MAX(AM$6:AM100)+1),"")</f>
        <v/>
      </c>
    </row>
    <row r="102" spans="1:39">
      <c r="A102" s="24">
        <v>97</v>
      </c>
      <c r="B102" s="123" t="str">
        <f>VLOOKUP(A102,Times_2023!B99:C529,2,FALSE)</f>
        <v>0:20:25</v>
      </c>
      <c r="C102" s="1" t="str">
        <f t="shared" si="6"/>
        <v>Mike Barnaby</v>
      </c>
      <c r="D102" s="2" t="str">
        <f t="shared" si="7"/>
        <v>HI</v>
      </c>
      <c r="E102" s="2" t="str">
        <f t="shared" si="8"/>
        <v>M</v>
      </c>
      <c r="F102" s="2">
        <f>COUNTIF(E$6:E102,E102)</f>
        <v>80</v>
      </c>
      <c r="G102" s="26" t="str">
        <f t="shared" si="9"/>
        <v>HI-M</v>
      </c>
      <c r="H102" s="29" t="str">
        <f>IF($G102=H$4&amp;"-"&amp;H$5,IF(COUNTIF($G$6:$G102,"="&amp;$G102)&gt;5,"",$F102),"")</f>
        <v/>
      </c>
      <c r="I102" s="32" t="str">
        <f>IF($G102=I$4&amp;"-"&amp;I$5,IF(COUNTIF($G$6:$G102,"="&amp;$G102)&gt;5,"",$F102),"")</f>
        <v/>
      </c>
      <c r="J102" s="31" t="str">
        <f>IF($G102=J$4&amp;"-"&amp;J$5,IF(COUNTIF($G$6:$G102,"="&amp;$G102)&gt;5,"",$F102),"")</f>
        <v/>
      </c>
      <c r="K102" s="32" t="str">
        <f>IF($G102=K$4&amp;"-"&amp;K$5,IF(COUNTIF($G$6:$G102,"="&amp;$G102)&gt;5,"",$F102),"")</f>
        <v/>
      </c>
      <c r="L102" s="31" t="str">
        <f>IF($G102=L$4&amp;"-"&amp;L$5,IF(COUNTIF($G$6:$G102,"="&amp;$G102)&gt;5,"",$F102),"")</f>
        <v/>
      </c>
      <c r="M102" s="32" t="str">
        <f>IF($G102=M$4&amp;"-"&amp;M$5,IF(COUNTIF($G$6:$G102,"="&amp;$G102)&gt;5,"",$F102),"")</f>
        <v/>
      </c>
      <c r="N102" s="31" t="str">
        <f>IF($G102=N$4&amp;"-"&amp;N$5,IF(COUNTIF($G$6:$G102,"="&amp;$G102)&gt;5,"",$F102),"")</f>
        <v/>
      </c>
      <c r="O102" s="32" t="str">
        <f>IF($G102=O$4&amp;"-"&amp;O$5,IF(COUNTIF($G$6:$G102,"="&amp;$G102)&gt;5,"",$F102),"")</f>
        <v/>
      </c>
      <c r="P102" s="31" t="str">
        <f>IF($G102=P$4&amp;"-"&amp;P$5,IF(COUNTIF($G$6:$G102,"="&amp;$G102)&gt;5,"",$F102),"")</f>
        <v/>
      </c>
      <c r="Q102" s="32" t="str">
        <f>IF($G102=Q$4&amp;"-"&amp;Q$5,IF(COUNTIF($G$6:$G102,"="&amp;$G102)&gt;5,"",$F102),"")</f>
        <v/>
      </c>
      <c r="R102" s="31" t="str">
        <f>IF($G102=R$4&amp;"-"&amp;R$5,IF(COUNTIF($G$6:$G102,"="&amp;$G102)&gt;5,"",$F102),"")</f>
        <v/>
      </c>
      <c r="S102" s="32" t="str">
        <f>IF($G102=S$4&amp;"-"&amp;S$5,IF(COUNTIF($G$6:$G102,"="&amp;$G102)&gt;5,"",$F102),"")</f>
        <v/>
      </c>
      <c r="T102" s="31" t="str">
        <f>IF($G102=T$4&amp;"-"&amp;T$5,IF(COUNTIF($G$6:$G102,"="&amp;$G102)&gt;5,"",$F102),"")</f>
        <v/>
      </c>
      <c r="U102" s="32" t="str">
        <f>IF($G102=U$4&amp;"-"&amp;U$5,IF(COUNTIF($G$6:$G102,"="&amp;$G102)&gt;5,"",$F102),"")</f>
        <v/>
      </c>
      <c r="V102" s="31" t="str">
        <f>IF($G102=V$4&amp;"-"&amp;V$5,IF(COUNTIF($G$6:$G102,"="&amp;$G102)&gt;5,"",$F102),"")</f>
        <v/>
      </c>
      <c r="W102" s="30" t="str">
        <f>IF($G102=W$4&amp;"-"&amp;W$5,IF(COUNTIF($G$6:$G102,"="&amp;$G102)&gt;5,"",$F102),"")</f>
        <v/>
      </c>
      <c r="X102" s="128" t="str">
        <f>IF($G102=X$4&amp;"-"&amp;X$5,IF(COUNTIF($G$6:$G102,"="&amp;$G102)&gt;1000,"",MAX(X$6:X101)+1),"")</f>
        <v/>
      </c>
      <c r="Y102" s="138" t="str">
        <f>IF($G102=Y$4&amp;"-"&amp;Y$5,IF(COUNTIF($G$6:$G102,"="&amp;$G102)&gt;1000,"",MAX(Y$6:Y101)+1),"")</f>
        <v/>
      </c>
      <c r="Z102" s="128" t="str">
        <f>IF($G102=Z$4&amp;"-"&amp;Z$5,IF(COUNTIF($G$6:$G102,"="&amp;$G102)&gt;1000,"",MAX(Z$6:Z101)+1),"")</f>
        <v/>
      </c>
      <c r="AA102" s="138" t="str">
        <f>IF($G102=AA$4&amp;"-"&amp;AA$5,IF(COUNTIF($G$6:$G102,"="&amp;$G102)&gt;1000,"",MAX(AA$6:AA101)+1),"")</f>
        <v/>
      </c>
      <c r="AB102" s="128" t="str">
        <f>IF($G102=AB$4&amp;"-"&amp;AB$5,IF(COUNTIF($G$6:$G102,"="&amp;$G102)&gt;1000,"",MAX(AB$6:AB101)+1),"")</f>
        <v/>
      </c>
      <c r="AC102" s="138" t="str">
        <f>IF($G102=AC$4&amp;"-"&amp;AC$5,IF(COUNTIF($G$6:$G102,"="&amp;$G102)&gt;1000,"",MAX(AC$6:AC101)+1),"")</f>
        <v/>
      </c>
      <c r="AD102" s="128">
        <f>IF($G102=AD$4&amp;"-"&amp;AD$5,IF(COUNTIF($G$6:$G102,"="&amp;$G102)&gt;1000,"",MAX(AD$6:AD101)+1),"")</f>
        <v>13</v>
      </c>
      <c r="AE102" s="138" t="str">
        <f>IF($G102=AE$4&amp;"-"&amp;AE$5,IF(COUNTIF($G$6:$G102,"="&amp;$G102)&gt;1000,"",MAX(AE$6:AE101)+1),"")</f>
        <v/>
      </c>
      <c r="AF102" s="128" t="str">
        <f>IF($G102=AF$4&amp;"-"&amp;AF$5,IF(COUNTIF($G$6:$G102,"="&amp;$G102)&gt;1000,"",MAX(AF$6:AF101)+1),"")</f>
        <v/>
      </c>
      <c r="AG102" s="138" t="str">
        <f>IF($G102=AG$4&amp;"-"&amp;AG$5,IF(COUNTIF($G$6:$G102,"="&amp;$G102)&gt;1000,"",MAX(AG$6:AG101)+1),"")</f>
        <v/>
      </c>
      <c r="AH102" s="128" t="str">
        <f>IF($G102=AH$4&amp;"-"&amp;AH$5,IF(COUNTIF($G$6:$G102,"="&amp;$G102)&gt;1000,"",MAX(AH$6:AH101)+1),"")</f>
        <v/>
      </c>
      <c r="AI102" s="138" t="str">
        <f>IF($G102=AI$4&amp;"-"&amp;AI$5,IF(COUNTIF($G$6:$G102,"="&amp;$G102)&gt;1000,"",MAX(AI$6:AI101)+1),"")</f>
        <v/>
      </c>
      <c r="AJ102" s="128" t="str">
        <f>IF($G102=AJ$4&amp;"-"&amp;AJ$5,IF(COUNTIF($G$6:$G102,"="&amp;$G102)&gt;1000,"",MAX(AJ$6:AJ101)+1),"")</f>
        <v/>
      </c>
      <c r="AK102" s="138" t="str">
        <f>IF($G102=AK$4&amp;"-"&amp;AK$5,IF(COUNTIF($G$6:$G102,"="&amp;$G102)&gt;1000,"",MAX(AK$6:AK101)+1),"")</f>
        <v/>
      </c>
      <c r="AL102" s="128" t="str">
        <f>IF($G102=AL$4&amp;"-"&amp;AL$5,IF(COUNTIF($G$6:$G102,"="&amp;$G102)&gt;1000,"",MAX(AL$6:AL101)+1),"")</f>
        <v/>
      </c>
      <c r="AM102" s="144" t="str">
        <f>IF($G102=AM$4&amp;"-"&amp;AM$5,IF(COUNTIF($G$6:$G102,"="&amp;$G102)&gt;1000,"",MAX(AM$6:AM101)+1),"")</f>
        <v/>
      </c>
    </row>
    <row r="103" spans="1:39">
      <c r="A103" s="23">
        <v>98</v>
      </c>
      <c r="B103" s="123" t="str">
        <f>VLOOKUP(A103,Times_2023!B100:C530,2,FALSE)</f>
        <v>0:20:25</v>
      </c>
      <c r="C103" s="1" t="str">
        <f t="shared" si="6"/>
        <v>Simon Grimshaw</v>
      </c>
      <c r="D103" s="2" t="str">
        <f t="shared" si="7"/>
        <v>ELY</v>
      </c>
      <c r="E103" s="2" t="str">
        <f t="shared" si="8"/>
        <v>M</v>
      </c>
      <c r="F103" s="2">
        <f>COUNTIF(E$6:E103,E103)</f>
        <v>81</v>
      </c>
      <c r="G103" s="26" t="str">
        <f t="shared" si="9"/>
        <v>ELY-M</v>
      </c>
      <c r="H103" s="29" t="str">
        <f>IF($G103=H$4&amp;"-"&amp;H$5,IF(COUNTIF($G$6:$G103,"="&amp;$G103)&gt;5,"",$F103),"")</f>
        <v/>
      </c>
      <c r="I103" s="32" t="str">
        <f>IF($G103=I$4&amp;"-"&amp;I$5,IF(COUNTIF($G$6:$G103,"="&amp;$G103)&gt;5,"",$F103),"")</f>
        <v/>
      </c>
      <c r="J103" s="31" t="str">
        <f>IF($G103=J$4&amp;"-"&amp;J$5,IF(COUNTIF($G$6:$G103,"="&amp;$G103)&gt;5,"",$F103),"")</f>
        <v/>
      </c>
      <c r="K103" s="32" t="str">
        <f>IF($G103=K$4&amp;"-"&amp;K$5,IF(COUNTIF($G$6:$G103,"="&amp;$G103)&gt;5,"",$F103),"")</f>
        <v/>
      </c>
      <c r="L103" s="31" t="str">
        <f>IF($G103=L$4&amp;"-"&amp;L$5,IF(COUNTIF($G$6:$G103,"="&amp;$G103)&gt;5,"",$F103),"")</f>
        <v/>
      </c>
      <c r="M103" s="32" t="str">
        <f>IF($G103=M$4&amp;"-"&amp;M$5,IF(COUNTIF($G$6:$G103,"="&amp;$G103)&gt;5,"",$F103),"")</f>
        <v/>
      </c>
      <c r="N103" s="31" t="str">
        <f>IF($G103=N$4&amp;"-"&amp;N$5,IF(COUNTIF($G$6:$G103,"="&amp;$G103)&gt;5,"",$F103),"")</f>
        <v/>
      </c>
      <c r="O103" s="32" t="str">
        <f>IF($G103=O$4&amp;"-"&amp;O$5,IF(COUNTIF($G$6:$G103,"="&amp;$G103)&gt;5,"",$F103),"")</f>
        <v/>
      </c>
      <c r="P103" s="31" t="str">
        <f>IF($G103=P$4&amp;"-"&amp;P$5,IF(COUNTIF($G$6:$G103,"="&amp;$G103)&gt;5,"",$F103),"")</f>
        <v/>
      </c>
      <c r="Q103" s="32" t="str">
        <f>IF($G103=Q$4&amp;"-"&amp;Q$5,IF(COUNTIF($G$6:$G103,"="&amp;$G103)&gt;5,"",$F103),"")</f>
        <v/>
      </c>
      <c r="R103" s="31" t="str">
        <f>IF($G103=R$4&amp;"-"&amp;R$5,IF(COUNTIF($G$6:$G103,"="&amp;$G103)&gt;5,"",$F103),"")</f>
        <v/>
      </c>
      <c r="S103" s="32" t="str">
        <f>IF($G103=S$4&amp;"-"&amp;S$5,IF(COUNTIF($G$6:$G103,"="&amp;$G103)&gt;5,"",$F103),"")</f>
        <v/>
      </c>
      <c r="T103" s="31" t="str">
        <f>IF($G103=T$4&amp;"-"&amp;T$5,IF(COUNTIF($G$6:$G103,"="&amp;$G103)&gt;5,"",$F103),"")</f>
        <v/>
      </c>
      <c r="U103" s="32" t="str">
        <f>IF($G103=U$4&amp;"-"&amp;U$5,IF(COUNTIF($G$6:$G103,"="&amp;$G103)&gt;5,"",$F103),"")</f>
        <v/>
      </c>
      <c r="V103" s="31" t="str">
        <f>IF($G103=V$4&amp;"-"&amp;V$5,IF(COUNTIF($G$6:$G103,"="&amp;$G103)&gt;5,"",$F103),"")</f>
        <v/>
      </c>
      <c r="W103" s="30" t="str">
        <f>IF($G103=W$4&amp;"-"&amp;W$5,IF(COUNTIF($G$6:$G103,"="&amp;$G103)&gt;5,"",$F103),"")</f>
        <v/>
      </c>
      <c r="X103" s="128" t="str">
        <f>IF($G103=X$4&amp;"-"&amp;X$5,IF(COUNTIF($G$6:$G103,"="&amp;$G103)&gt;1000,"",MAX(X$6:X102)+1),"")</f>
        <v/>
      </c>
      <c r="Y103" s="138" t="str">
        <f>IF($G103=Y$4&amp;"-"&amp;Y$5,IF(COUNTIF($G$6:$G103,"="&amp;$G103)&gt;1000,"",MAX(Y$6:Y102)+1),"")</f>
        <v/>
      </c>
      <c r="Z103" s="128" t="str">
        <f>IF($G103=Z$4&amp;"-"&amp;Z$5,IF(COUNTIF($G$6:$G103,"="&amp;$G103)&gt;1000,"",MAX(Z$6:Z102)+1),"")</f>
        <v/>
      </c>
      <c r="AA103" s="138" t="str">
        <f>IF($G103=AA$4&amp;"-"&amp;AA$5,IF(COUNTIF($G$6:$G103,"="&amp;$G103)&gt;1000,"",MAX(AA$6:AA102)+1),"")</f>
        <v/>
      </c>
      <c r="AB103" s="128">
        <f>IF($G103=AB$4&amp;"-"&amp;AB$5,IF(COUNTIF($G$6:$G103,"="&amp;$G103)&gt;1000,"",MAX(AB$6:AB102)+1),"")</f>
        <v>15</v>
      </c>
      <c r="AC103" s="138" t="str">
        <f>IF($G103=AC$4&amp;"-"&amp;AC$5,IF(COUNTIF($G$6:$G103,"="&amp;$G103)&gt;1000,"",MAX(AC$6:AC102)+1),"")</f>
        <v/>
      </c>
      <c r="AD103" s="128" t="str">
        <f>IF($G103=AD$4&amp;"-"&amp;AD$5,IF(COUNTIF($G$6:$G103,"="&amp;$G103)&gt;1000,"",MAX(AD$6:AD102)+1),"")</f>
        <v/>
      </c>
      <c r="AE103" s="138" t="str">
        <f>IF($G103=AE$4&amp;"-"&amp;AE$5,IF(COUNTIF($G$6:$G103,"="&amp;$G103)&gt;1000,"",MAX(AE$6:AE102)+1),"")</f>
        <v/>
      </c>
      <c r="AF103" s="128" t="str">
        <f>IF($G103=AF$4&amp;"-"&amp;AF$5,IF(COUNTIF($G$6:$G103,"="&amp;$G103)&gt;1000,"",MAX(AF$6:AF102)+1),"")</f>
        <v/>
      </c>
      <c r="AG103" s="138" t="str">
        <f>IF($G103=AG$4&amp;"-"&amp;AG$5,IF(COUNTIF($G$6:$G103,"="&amp;$G103)&gt;1000,"",MAX(AG$6:AG102)+1),"")</f>
        <v/>
      </c>
      <c r="AH103" s="128" t="str">
        <f>IF($G103=AH$4&amp;"-"&amp;AH$5,IF(COUNTIF($G$6:$G103,"="&amp;$G103)&gt;1000,"",MAX(AH$6:AH102)+1),"")</f>
        <v/>
      </c>
      <c r="AI103" s="138" t="str">
        <f>IF($G103=AI$4&amp;"-"&amp;AI$5,IF(COUNTIF($G$6:$G103,"="&amp;$G103)&gt;1000,"",MAX(AI$6:AI102)+1),"")</f>
        <v/>
      </c>
      <c r="AJ103" s="128" t="str">
        <f>IF($G103=AJ$4&amp;"-"&amp;AJ$5,IF(COUNTIF($G$6:$G103,"="&amp;$G103)&gt;1000,"",MAX(AJ$6:AJ102)+1),"")</f>
        <v/>
      </c>
      <c r="AK103" s="138" t="str">
        <f>IF($G103=AK$4&amp;"-"&amp;AK$5,IF(COUNTIF($G$6:$G103,"="&amp;$G103)&gt;1000,"",MAX(AK$6:AK102)+1),"")</f>
        <v/>
      </c>
      <c r="AL103" s="128" t="str">
        <f>IF($G103=AL$4&amp;"-"&amp;AL$5,IF(COUNTIF($G$6:$G103,"="&amp;$G103)&gt;1000,"",MAX(AL$6:AL102)+1),"")</f>
        <v/>
      </c>
      <c r="AM103" s="144" t="str">
        <f>IF($G103=AM$4&amp;"-"&amp;AM$5,IF(COUNTIF($G$6:$G103,"="&amp;$G103)&gt;1000,"",MAX(AM$6:AM102)+1),"")</f>
        <v/>
      </c>
    </row>
    <row r="104" spans="1:39">
      <c r="A104" s="24">
        <v>99</v>
      </c>
      <c r="B104" s="123" t="str">
        <f>VLOOKUP(A104,Times_2023!B101:C531,2,FALSE)</f>
        <v>0:20:26</v>
      </c>
      <c r="C104" s="1" t="str">
        <f t="shared" si="6"/>
        <v>Emma Rocheteau</v>
      </c>
      <c r="D104" s="2" t="str">
        <f t="shared" si="7"/>
        <v>HI</v>
      </c>
      <c r="E104" s="2" t="str">
        <f t="shared" si="8"/>
        <v>F</v>
      </c>
      <c r="F104" s="2">
        <f>COUNTIF(E$6:E104,E104)</f>
        <v>18</v>
      </c>
      <c r="G104" s="26" t="str">
        <f t="shared" si="9"/>
        <v>HI-F</v>
      </c>
      <c r="H104" s="29" t="str">
        <f>IF($G104=H$4&amp;"-"&amp;H$5,IF(COUNTIF($G$6:$G104,"="&amp;$G104)&gt;5,"",$F104),"")</f>
        <v/>
      </c>
      <c r="I104" s="32" t="str">
        <f>IF($G104=I$4&amp;"-"&amp;I$5,IF(COUNTIF($G$6:$G104,"="&amp;$G104)&gt;5,"",$F104),"")</f>
        <v/>
      </c>
      <c r="J104" s="31" t="str">
        <f>IF($G104=J$4&amp;"-"&amp;J$5,IF(COUNTIF($G$6:$G104,"="&amp;$G104)&gt;5,"",$F104),"")</f>
        <v/>
      </c>
      <c r="K104" s="32" t="str">
        <f>IF($G104=K$4&amp;"-"&amp;K$5,IF(COUNTIF($G$6:$G104,"="&amp;$G104)&gt;5,"",$F104),"")</f>
        <v/>
      </c>
      <c r="L104" s="31" t="str">
        <f>IF($G104=L$4&amp;"-"&amp;L$5,IF(COUNTIF($G$6:$G104,"="&amp;$G104)&gt;5,"",$F104),"")</f>
        <v/>
      </c>
      <c r="M104" s="32" t="str">
        <f>IF($G104=M$4&amp;"-"&amp;M$5,IF(COUNTIF($G$6:$G104,"="&amp;$G104)&gt;5,"",$F104),"")</f>
        <v/>
      </c>
      <c r="N104" s="31" t="str">
        <f>IF($G104=N$4&amp;"-"&amp;N$5,IF(COUNTIF($G$6:$G104,"="&amp;$G104)&gt;5,"",$F104),"")</f>
        <v/>
      </c>
      <c r="O104" s="32">
        <f>IF($G104=O$4&amp;"-"&amp;O$5,IF(COUNTIF($G$6:$G104,"="&amp;$G104)&gt;5,"",$F104),"")</f>
        <v>18</v>
      </c>
      <c r="P104" s="31" t="str">
        <f>IF($G104=P$4&amp;"-"&amp;P$5,IF(COUNTIF($G$6:$G104,"="&amp;$G104)&gt;5,"",$F104),"")</f>
        <v/>
      </c>
      <c r="Q104" s="32" t="str">
        <f>IF($G104=Q$4&amp;"-"&amp;Q$5,IF(COUNTIF($G$6:$G104,"="&amp;$G104)&gt;5,"",$F104),"")</f>
        <v/>
      </c>
      <c r="R104" s="31" t="str">
        <f>IF($G104=R$4&amp;"-"&amp;R$5,IF(COUNTIF($G$6:$G104,"="&amp;$G104)&gt;5,"",$F104),"")</f>
        <v/>
      </c>
      <c r="S104" s="32" t="str">
        <f>IF($G104=S$4&amp;"-"&amp;S$5,IF(COUNTIF($G$6:$G104,"="&amp;$G104)&gt;5,"",$F104),"")</f>
        <v/>
      </c>
      <c r="T104" s="31" t="str">
        <f>IF($G104=T$4&amp;"-"&amp;T$5,IF(COUNTIF($G$6:$G104,"="&amp;$G104)&gt;5,"",$F104),"")</f>
        <v/>
      </c>
      <c r="U104" s="32" t="str">
        <f>IF($G104=U$4&amp;"-"&amp;U$5,IF(COUNTIF($G$6:$G104,"="&amp;$G104)&gt;5,"",$F104),"")</f>
        <v/>
      </c>
      <c r="V104" s="31" t="str">
        <f>IF($G104=V$4&amp;"-"&amp;V$5,IF(COUNTIF($G$6:$G104,"="&amp;$G104)&gt;5,"",$F104),"")</f>
        <v/>
      </c>
      <c r="W104" s="30" t="str">
        <f>IF($G104=W$4&amp;"-"&amp;W$5,IF(COUNTIF($G$6:$G104,"="&amp;$G104)&gt;5,"",$F104),"")</f>
        <v/>
      </c>
      <c r="X104" s="128" t="str">
        <f>IF($G104=X$4&amp;"-"&amp;X$5,IF(COUNTIF($G$6:$G104,"="&amp;$G104)&gt;1000,"",MAX(X$6:X103)+1),"")</f>
        <v/>
      </c>
      <c r="Y104" s="138" t="str">
        <f>IF($G104=Y$4&amp;"-"&amp;Y$5,IF(COUNTIF($G$6:$G104,"="&amp;$G104)&gt;1000,"",MAX(Y$6:Y103)+1),"")</f>
        <v/>
      </c>
      <c r="Z104" s="128" t="str">
        <f>IF($G104=Z$4&amp;"-"&amp;Z$5,IF(COUNTIF($G$6:$G104,"="&amp;$G104)&gt;1000,"",MAX(Z$6:Z103)+1),"")</f>
        <v/>
      </c>
      <c r="AA104" s="138" t="str">
        <f>IF($G104=AA$4&amp;"-"&amp;AA$5,IF(COUNTIF($G$6:$G104,"="&amp;$G104)&gt;1000,"",MAX(AA$6:AA103)+1),"")</f>
        <v/>
      </c>
      <c r="AB104" s="128" t="str">
        <f>IF($G104=AB$4&amp;"-"&amp;AB$5,IF(COUNTIF($G$6:$G104,"="&amp;$G104)&gt;1000,"",MAX(AB$6:AB103)+1),"")</f>
        <v/>
      </c>
      <c r="AC104" s="138" t="str">
        <f>IF($G104=AC$4&amp;"-"&amp;AC$5,IF(COUNTIF($G$6:$G104,"="&amp;$G104)&gt;1000,"",MAX(AC$6:AC103)+1),"")</f>
        <v/>
      </c>
      <c r="AD104" s="128" t="str">
        <f>IF($G104=AD$4&amp;"-"&amp;AD$5,IF(COUNTIF($G$6:$G104,"="&amp;$G104)&gt;1000,"",MAX(AD$6:AD103)+1),"")</f>
        <v/>
      </c>
      <c r="AE104" s="138">
        <f>IF($G104=AE$4&amp;"-"&amp;AE$5,IF(COUNTIF($G$6:$G104,"="&amp;$G104)&gt;1000,"",MAX(AE$6:AE103)+1),"")</f>
        <v>4</v>
      </c>
      <c r="AF104" s="128" t="str">
        <f>IF($G104=AF$4&amp;"-"&amp;AF$5,IF(COUNTIF($G$6:$G104,"="&amp;$G104)&gt;1000,"",MAX(AF$6:AF103)+1),"")</f>
        <v/>
      </c>
      <c r="AG104" s="138" t="str">
        <f>IF($G104=AG$4&amp;"-"&amp;AG$5,IF(COUNTIF($G$6:$G104,"="&amp;$G104)&gt;1000,"",MAX(AG$6:AG103)+1),"")</f>
        <v/>
      </c>
      <c r="AH104" s="128" t="str">
        <f>IF($G104=AH$4&amp;"-"&amp;AH$5,IF(COUNTIF($G$6:$G104,"="&amp;$G104)&gt;1000,"",MAX(AH$6:AH103)+1),"")</f>
        <v/>
      </c>
      <c r="AI104" s="138" t="str">
        <f>IF($G104=AI$4&amp;"-"&amp;AI$5,IF(COUNTIF($G$6:$G104,"="&amp;$G104)&gt;1000,"",MAX(AI$6:AI103)+1),"")</f>
        <v/>
      </c>
      <c r="AJ104" s="128" t="str">
        <f>IF($G104=AJ$4&amp;"-"&amp;AJ$5,IF(COUNTIF($G$6:$G104,"="&amp;$G104)&gt;1000,"",MAX(AJ$6:AJ103)+1),"")</f>
        <v/>
      </c>
      <c r="AK104" s="138" t="str">
        <f>IF($G104=AK$4&amp;"-"&amp;AK$5,IF(COUNTIF($G$6:$G104,"="&amp;$G104)&gt;1000,"",MAX(AK$6:AK103)+1),"")</f>
        <v/>
      </c>
      <c r="AL104" s="128" t="str">
        <f>IF($G104=AL$4&amp;"-"&amp;AL$5,IF(COUNTIF($G$6:$G104,"="&amp;$G104)&gt;1000,"",MAX(AL$6:AL103)+1),"")</f>
        <v/>
      </c>
      <c r="AM104" s="144" t="str">
        <f>IF($G104=AM$4&amp;"-"&amp;AM$5,IF(COUNTIF($G$6:$G104,"="&amp;$G104)&gt;1000,"",MAX(AM$6:AM103)+1),"")</f>
        <v/>
      </c>
    </row>
    <row r="105" spans="1:39">
      <c r="A105" s="23">
        <v>100</v>
      </c>
      <c r="B105" s="123" t="str">
        <f>VLOOKUP(A105,Times_2023!B102:C532,2,FALSE)</f>
        <v>0:20:26</v>
      </c>
      <c r="C105" s="1" t="str">
        <f t="shared" si="6"/>
        <v>Tim Davis</v>
      </c>
      <c r="D105" s="2" t="str">
        <f t="shared" si="7"/>
        <v>HI</v>
      </c>
      <c r="E105" s="2" t="str">
        <f t="shared" si="8"/>
        <v>M</v>
      </c>
      <c r="F105" s="2">
        <f>COUNTIF(E$6:E105,E105)</f>
        <v>82</v>
      </c>
      <c r="G105" s="26" t="str">
        <f t="shared" si="9"/>
        <v>HI-M</v>
      </c>
      <c r="H105" s="29" t="str">
        <f>IF($G105=H$4&amp;"-"&amp;H$5,IF(COUNTIF($G$6:$G105,"="&amp;$G105)&gt;5,"",$F105),"")</f>
        <v/>
      </c>
      <c r="I105" s="32" t="str">
        <f>IF($G105=I$4&amp;"-"&amp;I$5,IF(COUNTIF($G$6:$G105,"="&amp;$G105)&gt;5,"",$F105),"")</f>
        <v/>
      </c>
      <c r="J105" s="31" t="str">
        <f>IF($G105=J$4&amp;"-"&amp;J$5,IF(COUNTIF($G$6:$G105,"="&amp;$G105)&gt;5,"",$F105),"")</f>
        <v/>
      </c>
      <c r="K105" s="32" t="str">
        <f>IF($G105=K$4&amp;"-"&amp;K$5,IF(COUNTIF($G$6:$G105,"="&amp;$G105)&gt;5,"",$F105),"")</f>
        <v/>
      </c>
      <c r="L105" s="31" t="str">
        <f>IF($G105=L$4&amp;"-"&amp;L$5,IF(COUNTIF($G$6:$G105,"="&amp;$G105)&gt;5,"",$F105),"")</f>
        <v/>
      </c>
      <c r="M105" s="32" t="str">
        <f>IF($G105=M$4&amp;"-"&amp;M$5,IF(COUNTIF($G$6:$G105,"="&amp;$G105)&gt;5,"",$F105),"")</f>
        <v/>
      </c>
      <c r="N105" s="31" t="str">
        <f>IF($G105=N$4&amp;"-"&amp;N$5,IF(COUNTIF($G$6:$G105,"="&amp;$G105)&gt;5,"",$F105),"")</f>
        <v/>
      </c>
      <c r="O105" s="32" t="str">
        <f>IF($G105=O$4&amp;"-"&amp;O$5,IF(COUNTIF($G$6:$G105,"="&amp;$G105)&gt;5,"",$F105),"")</f>
        <v/>
      </c>
      <c r="P105" s="31" t="str">
        <f>IF($G105=P$4&amp;"-"&amp;P$5,IF(COUNTIF($G$6:$G105,"="&amp;$G105)&gt;5,"",$F105),"")</f>
        <v/>
      </c>
      <c r="Q105" s="32" t="str">
        <f>IF($G105=Q$4&amp;"-"&amp;Q$5,IF(COUNTIF($G$6:$G105,"="&amp;$G105)&gt;5,"",$F105),"")</f>
        <v/>
      </c>
      <c r="R105" s="31" t="str">
        <f>IF($G105=R$4&amp;"-"&amp;R$5,IF(COUNTIF($G$6:$G105,"="&amp;$G105)&gt;5,"",$F105),"")</f>
        <v/>
      </c>
      <c r="S105" s="32" t="str">
        <f>IF($G105=S$4&amp;"-"&amp;S$5,IF(COUNTIF($G$6:$G105,"="&amp;$G105)&gt;5,"",$F105),"")</f>
        <v/>
      </c>
      <c r="T105" s="31" t="str">
        <f>IF($G105=T$4&amp;"-"&amp;T$5,IF(COUNTIF($G$6:$G105,"="&amp;$G105)&gt;5,"",$F105),"")</f>
        <v/>
      </c>
      <c r="U105" s="32" t="str">
        <f>IF($G105=U$4&amp;"-"&amp;U$5,IF(COUNTIF($G$6:$G105,"="&amp;$G105)&gt;5,"",$F105),"")</f>
        <v/>
      </c>
      <c r="V105" s="31" t="str">
        <f>IF($G105=V$4&amp;"-"&amp;V$5,IF(COUNTIF($G$6:$G105,"="&amp;$G105)&gt;5,"",$F105),"")</f>
        <v/>
      </c>
      <c r="W105" s="30" t="str">
        <f>IF($G105=W$4&amp;"-"&amp;W$5,IF(COUNTIF($G$6:$G105,"="&amp;$G105)&gt;5,"",$F105),"")</f>
        <v/>
      </c>
      <c r="X105" s="128" t="str">
        <f>IF($G105=X$4&amp;"-"&amp;X$5,IF(COUNTIF($G$6:$G105,"="&amp;$G105)&gt;1000,"",MAX(X$6:X104)+1),"")</f>
        <v/>
      </c>
      <c r="Y105" s="138" t="str">
        <f>IF($G105=Y$4&amp;"-"&amp;Y$5,IF(COUNTIF($G$6:$G105,"="&amp;$G105)&gt;1000,"",MAX(Y$6:Y104)+1),"")</f>
        <v/>
      </c>
      <c r="Z105" s="128" t="str">
        <f>IF($G105=Z$4&amp;"-"&amp;Z$5,IF(COUNTIF($G$6:$G105,"="&amp;$G105)&gt;1000,"",MAX(Z$6:Z104)+1),"")</f>
        <v/>
      </c>
      <c r="AA105" s="138" t="str">
        <f>IF($G105=AA$4&amp;"-"&amp;AA$5,IF(COUNTIF($G$6:$G105,"="&amp;$G105)&gt;1000,"",MAX(AA$6:AA104)+1),"")</f>
        <v/>
      </c>
      <c r="AB105" s="128" t="str">
        <f>IF($G105=AB$4&amp;"-"&amp;AB$5,IF(COUNTIF($G$6:$G105,"="&amp;$G105)&gt;1000,"",MAX(AB$6:AB104)+1),"")</f>
        <v/>
      </c>
      <c r="AC105" s="138" t="str">
        <f>IF($G105=AC$4&amp;"-"&amp;AC$5,IF(COUNTIF($G$6:$G105,"="&amp;$G105)&gt;1000,"",MAX(AC$6:AC104)+1),"")</f>
        <v/>
      </c>
      <c r="AD105" s="128">
        <f>IF($G105=AD$4&amp;"-"&amp;AD$5,IF(COUNTIF($G$6:$G105,"="&amp;$G105)&gt;1000,"",MAX(AD$6:AD104)+1),"")</f>
        <v>14</v>
      </c>
      <c r="AE105" s="138" t="str">
        <f>IF($G105=AE$4&amp;"-"&amp;AE$5,IF(COUNTIF($G$6:$G105,"="&amp;$G105)&gt;1000,"",MAX(AE$6:AE104)+1),"")</f>
        <v/>
      </c>
      <c r="AF105" s="128" t="str">
        <f>IF($G105=AF$4&amp;"-"&amp;AF$5,IF(COUNTIF($G$6:$G105,"="&amp;$G105)&gt;1000,"",MAX(AF$6:AF104)+1),"")</f>
        <v/>
      </c>
      <c r="AG105" s="138" t="str">
        <f>IF($G105=AG$4&amp;"-"&amp;AG$5,IF(COUNTIF($G$6:$G105,"="&amp;$G105)&gt;1000,"",MAX(AG$6:AG104)+1),"")</f>
        <v/>
      </c>
      <c r="AH105" s="128" t="str">
        <f>IF($G105=AH$4&amp;"-"&amp;AH$5,IF(COUNTIF($G$6:$G105,"="&amp;$G105)&gt;1000,"",MAX(AH$6:AH104)+1),"")</f>
        <v/>
      </c>
      <c r="AI105" s="138" t="str">
        <f>IF($G105=AI$4&amp;"-"&amp;AI$5,IF(COUNTIF($G$6:$G105,"="&amp;$G105)&gt;1000,"",MAX(AI$6:AI104)+1),"")</f>
        <v/>
      </c>
      <c r="AJ105" s="128" t="str">
        <f>IF($G105=AJ$4&amp;"-"&amp;AJ$5,IF(COUNTIF($G$6:$G105,"="&amp;$G105)&gt;1000,"",MAX(AJ$6:AJ104)+1),"")</f>
        <v/>
      </c>
      <c r="AK105" s="138" t="str">
        <f>IF($G105=AK$4&amp;"-"&amp;AK$5,IF(COUNTIF($G$6:$G105,"="&amp;$G105)&gt;1000,"",MAX(AK$6:AK104)+1),"")</f>
        <v/>
      </c>
      <c r="AL105" s="128" t="str">
        <f>IF($G105=AL$4&amp;"-"&amp;AL$5,IF(COUNTIF($G$6:$G105,"="&amp;$G105)&gt;1000,"",MAX(AL$6:AL104)+1),"")</f>
        <v/>
      </c>
      <c r="AM105" s="144" t="str">
        <f>IF($G105=AM$4&amp;"-"&amp;AM$5,IF(COUNTIF($G$6:$G105,"="&amp;$G105)&gt;1000,"",MAX(AM$6:AM104)+1),"")</f>
        <v/>
      </c>
    </row>
    <row r="106" spans="1:39">
      <c r="A106" s="24">
        <v>101</v>
      </c>
      <c r="B106" s="123" t="str">
        <f>VLOOKUP(A106,Times_2023!B103:C533,2,FALSE)</f>
        <v>0:20:28</v>
      </c>
      <c r="C106" s="1" t="str">
        <f t="shared" si="6"/>
        <v>Zac Brown</v>
      </c>
      <c r="D106" s="2" t="str">
        <f t="shared" si="7"/>
        <v>CTC</v>
      </c>
      <c r="E106" s="2" t="str">
        <f t="shared" si="8"/>
        <v>M</v>
      </c>
      <c r="F106" s="2">
        <f>COUNTIF(E$6:E106,E106)</f>
        <v>83</v>
      </c>
      <c r="G106" s="26" t="str">
        <f t="shared" si="9"/>
        <v>CTC-M</v>
      </c>
      <c r="H106" s="29" t="str">
        <f>IF($G106=H$4&amp;"-"&amp;H$5,IF(COUNTIF($G$6:$G106,"="&amp;$G106)&gt;5,"",$F106),"")</f>
        <v/>
      </c>
      <c r="I106" s="32" t="str">
        <f>IF($G106=I$4&amp;"-"&amp;I$5,IF(COUNTIF($G$6:$G106,"="&amp;$G106)&gt;5,"",$F106),"")</f>
        <v/>
      </c>
      <c r="J106" s="31" t="str">
        <f>IF($G106=J$4&amp;"-"&amp;J$5,IF(COUNTIF($G$6:$G106,"="&amp;$G106)&gt;5,"",$F106),"")</f>
        <v/>
      </c>
      <c r="K106" s="32" t="str">
        <f>IF($G106=K$4&amp;"-"&amp;K$5,IF(COUNTIF($G$6:$G106,"="&amp;$G106)&gt;5,"",$F106),"")</f>
        <v/>
      </c>
      <c r="L106" s="31" t="str">
        <f>IF($G106=L$4&amp;"-"&amp;L$5,IF(COUNTIF($G$6:$G106,"="&amp;$G106)&gt;5,"",$F106),"")</f>
        <v/>
      </c>
      <c r="M106" s="32" t="str">
        <f>IF($G106=M$4&amp;"-"&amp;M$5,IF(COUNTIF($G$6:$G106,"="&amp;$G106)&gt;5,"",$F106),"")</f>
        <v/>
      </c>
      <c r="N106" s="31" t="str">
        <f>IF($G106=N$4&amp;"-"&amp;N$5,IF(COUNTIF($G$6:$G106,"="&amp;$G106)&gt;5,"",$F106),"")</f>
        <v/>
      </c>
      <c r="O106" s="32" t="str">
        <f>IF($G106=O$4&amp;"-"&amp;O$5,IF(COUNTIF($G$6:$G106,"="&amp;$G106)&gt;5,"",$F106),"")</f>
        <v/>
      </c>
      <c r="P106" s="31" t="str">
        <f>IF($G106=P$4&amp;"-"&amp;P$5,IF(COUNTIF($G$6:$G106,"="&amp;$G106)&gt;5,"",$F106),"")</f>
        <v/>
      </c>
      <c r="Q106" s="32" t="str">
        <f>IF($G106=Q$4&amp;"-"&amp;Q$5,IF(COUNTIF($G$6:$G106,"="&amp;$G106)&gt;5,"",$F106),"")</f>
        <v/>
      </c>
      <c r="R106" s="31" t="str">
        <f>IF($G106=R$4&amp;"-"&amp;R$5,IF(COUNTIF($G$6:$G106,"="&amp;$G106)&gt;5,"",$F106),"")</f>
        <v/>
      </c>
      <c r="S106" s="32" t="str">
        <f>IF($G106=S$4&amp;"-"&amp;S$5,IF(COUNTIF($G$6:$G106,"="&amp;$G106)&gt;5,"",$F106),"")</f>
        <v/>
      </c>
      <c r="T106" s="31" t="str">
        <f>IF($G106=T$4&amp;"-"&amp;T$5,IF(COUNTIF($G$6:$G106,"="&amp;$G106)&gt;5,"",$F106),"")</f>
        <v/>
      </c>
      <c r="U106" s="32" t="str">
        <f>IF($G106=U$4&amp;"-"&amp;U$5,IF(COUNTIF($G$6:$G106,"="&amp;$G106)&gt;5,"",$F106),"")</f>
        <v/>
      </c>
      <c r="V106" s="31" t="str">
        <f>IF($G106=V$4&amp;"-"&amp;V$5,IF(COUNTIF($G$6:$G106,"="&amp;$G106)&gt;5,"",$F106),"")</f>
        <v/>
      </c>
      <c r="W106" s="30" t="str">
        <f>IF($G106=W$4&amp;"-"&amp;W$5,IF(COUNTIF($G$6:$G106,"="&amp;$G106)&gt;5,"",$F106),"")</f>
        <v/>
      </c>
      <c r="X106" s="128" t="str">
        <f>IF($G106=X$4&amp;"-"&amp;X$5,IF(COUNTIF($G$6:$G106,"="&amp;$G106)&gt;1000,"",MAX(X$6:X105)+1),"")</f>
        <v/>
      </c>
      <c r="Y106" s="138" t="str">
        <f>IF($G106=Y$4&amp;"-"&amp;Y$5,IF(COUNTIF($G$6:$G106,"="&amp;$G106)&gt;1000,"",MAX(Y$6:Y105)+1),"")</f>
        <v/>
      </c>
      <c r="Z106" s="128">
        <f>IF($G106=Z$4&amp;"-"&amp;Z$5,IF(COUNTIF($G$6:$G106,"="&amp;$G106)&gt;1000,"",MAX(Z$6:Z105)+1),"")</f>
        <v>9</v>
      </c>
      <c r="AA106" s="138" t="str">
        <f>IF($G106=AA$4&amp;"-"&amp;AA$5,IF(COUNTIF($G$6:$G106,"="&amp;$G106)&gt;1000,"",MAX(AA$6:AA105)+1),"")</f>
        <v/>
      </c>
      <c r="AB106" s="128" t="str">
        <f>IF($G106=AB$4&amp;"-"&amp;AB$5,IF(COUNTIF($G$6:$G106,"="&amp;$G106)&gt;1000,"",MAX(AB$6:AB105)+1),"")</f>
        <v/>
      </c>
      <c r="AC106" s="138" t="str">
        <f>IF($G106=AC$4&amp;"-"&amp;AC$5,IF(COUNTIF($G$6:$G106,"="&amp;$G106)&gt;1000,"",MAX(AC$6:AC105)+1),"")</f>
        <v/>
      </c>
      <c r="AD106" s="128" t="str">
        <f>IF($G106=AD$4&amp;"-"&amp;AD$5,IF(COUNTIF($G$6:$G106,"="&amp;$G106)&gt;1000,"",MAX(AD$6:AD105)+1),"")</f>
        <v/>
      </c>
      <c r="AE106" s="138" t="str">
        <f>IF($G106=AE$4&amp;"-"&amp;AE$5,IF(COUNTIF($G$6:$G106,"="&amp;$G106)&gt;1000,"",MAX(AE$6:AE105)+1),"")</f>
        <v/>
      </c>
      <c r="AF106" s="128" t="str">
        <f>IF($G106=AF$4&amp;"-"&amp;AF$5,IF(COUNTIF($G$6:$G106,"="&amp;$G106)&gt;1000,"",MAX(AF$6:AF105)+1),"")</f>
        <v/>
      </c>
      <c r="AG106" s="138" t="str">
        <f>IF($G106=AG$4&amp;"-"&amp;AG$5,IF(COUNTIF($G$6:$G106,"="&amp;$G106)&gt;1000,"",MAX(AG$6:AG105)+1),"")</f>
        <v/>
      </c>
      <c r="AH106" s="128" t="str">
        <f>IF($G106=AH$4&amp;"-"&amp;AH$5,IF(COUNTIF($G$6:$G106,"="&amp;$G106)&gt;1000,"",MAX(AH$6:AH105)+1),"")</f>
        <v/>
      </c>
      <c r="AI106" s="138" t="str">
        <f>IF($G106=AI$4&amp;"-"&amp;AI$5,IF(COUNTIF($G$6:$G106,"="&amp;$G106)&gt;1000,"",MAX(AI$6:AI105)+1),"")</f>
        <v/>
      </c>
      <c r="AJ106" s="128" t="str">
        <f>IF($G106=AJ$4&amp;"-"&amp;AJ$5,IF(COUNTIF($G$6:$G106,"="&amp;$G106)&gt;1000,"",MAX(AJ$6:AJ105)+1),"")</f>
        <v/>
      </c>
      <c r="AK106" s="138" t="str">
        <f>IF($G106=AK$4&amp;"-"&amp;AK$5,IF(COUNTIF($G$6:$G106,"="&amp;$G106)&gt;1000,"",MAX(AK$6:AK105)+1),"")</f>
        <v/>
      </c>
      <c r="AL106" s="128" t="str">
        <f>IF($G106=AL$4&amp;"-"&amp;AL$5,IF(COUNTIF($G$6:$G106,"="&amp;$G106)&gt;1000,"",MAX(AL$6:AL105)+1),"")</f>
        <v/>
      </c>
      <c r="AM106" s="144" t="str">
        <f>IF($G106=AM$4&amp;"-"&amp;AM$5,IF(COUNTIF($G$6:$G106,"="&amp;$G106)&gt;1000,"",MAX(AM$6:AM105)+1),"")</f>
        <v/>
      </c>
    </row>
    <row r="107" spans="1:39">
      <c r="A107" s="23">
        <v>102</v>
      </c>
      <c r="B107" s="123" t="str">
        <f>VLOOKUP(A107,Times_2023!B104:C534,2,FALSE)</f>
        <v>0:20:29</v>
      </c>
      <c r="C107" s="1" t="str">
        <f t="shared" si="6"/>
        <v>Marc Feary</v>
      </c>
      <c r="D107" s="2" t="str">
        <f t="shared" si="7"/>
        <v>NJ</v>
      </c>
      <c r="E107" s="2" t="str">
        <f t="shared" si="8"/>
        <v>M</v>
      </c>
      <c r="F107" s="2">
        <f>COUNTIF(E$6:E107,E107)</f>
        <v>84</v>
      </c>
      <c r="G107" s="26" t="str">
        <f t="shared" si="9"/>
        <v>NJ-M</v>
      </c>
      <c r="H107" s="29" t="str">
        <f>IF($G107=H$4&amp;"-"&amp;H$5,IF(COUNTIF($G$6:$G107,"="&amp;$G107)&gt;5,"",$F107),"")</f>
        <v/>
      </c>
      <c r="I107" s="32" t="str">
        <f>IF($G107=I$4&amp;"-"&amp;I$5,IF(COUNTIF($G$6:$G107,"="&amp;$G107)&gt;5,"",$F107),"")</f>
        <v/>
      </c>
      <c r="J107" s="31" t="str">
        <f>IF($G107=J$4&amp;"-"&amp;J$5,IF(COUNTIF($G$6:$G107,"="&amp;$G107)&gt;5,"",$F107),"")</f>
        <v/>
      </c>
      <c r="K107" s="32" t="str">
        <f>IF($G107=K$4&amp;"-"&amp;K$5,IF(COUNTIF($G$6:$G107,"="&amp;$G107)&gt;5,"",$F107),"")</f>
        <v/>
      </c>
      <c r="L107" s="31" t="str">
        <f>IF($G107=L$4&amp;"-"&amp;L$5,IF(COUNTIF($G$6:$G107,"="&amp;$G107)&gt;5,"",$F107),"")</f>
        <v/>
      </c>
      <c r="M107" s="32" t="str">
        <f>IF($G107=M$4&amp;"-"&amp;M$5,IF(COUNTIF($G$6:$G107,"="&amp;$G107)&gt;5,"",$F107),"")</f>
        <v/>
      </c>
      <c r="N107" s="31" t="str">
        <f>IF($G107=N$4&amp;"-"&amp;N$5,IF(COUNTIF($G$6:$G107,"="&amp;$G107)&gt;5,"",$F107),"")</f>
        <v/>
      </c>
      <c r="O107" s="32" t="str">
        <f>IF($G107=O$4&amp;"-"&amp;O$5,IF(COUNTIF($G$6:$G107,"="&amp;$G107)&gt;5,"",$F107),"")</f>
        <v/>
      </c>
      <c r="P107" s="31" t="str">
        <f>IF($G107=P$4&amp;"-"&amp;P$5,IF(COUNTIF($G$6:$G107,"="&amp;$G107)&gt;5,"",$F107),"")</f>
        <v/>
      </c>
      <c r="Q107" s="32" t="str">
        <f>IF($G107=Q$4&amp;"-"&amp;Q$5,IF(COUNTIF($G$6:$G107,"="&amp;$G107)&gt;5,"",$F107),"")</f>
        <v/>
      </c>
      <c r="R107" s="31" t="str">
        <f>IF($G107=R$4&amp;"-"&amp;R$5,IF(COUNTIF($G$6:$G107,"="&amp;$G107)&gt;5,"",$F107),"")</f>
        <v/>
      </c>
      <c r="S107" s="32" t="str">
        <f>IF($G107=S$4&amp;"-"&amp;S$5,IF(COUNTIF($G$6:$G107,"="&amp;$G107)&gt;5,"",$F107),"")</f>
        <v/>
      </c>
      <c r="T107" s="31" t="str">
        <f>IF($G107=T$4&amp;"-"&amp;T$5,IF(COUNTIF($G$6:$G107,"="&amp;$G107)&gt;5,"",$F107),"")</f>
        <v/>
      </c>
      <c r="U107" s="32" t="str">
        <f>IF($G107=U$4&amp;"-"&amp;U$5,IF(COUNTIF($G$6:$G107,"="&amp;$G107)&gt;5,"",$F107),"")</f>
        <v/>
      </c>
      <c r="V107" s="31" t="str">
        <f>IF($G107=V$4&amp;"-"&amp;V$5,IF(COUNTIF($G$6:$G107,"="&amp;$G107)&gt;5,"",$F107),"")</f>
        <v/>
      </c>
      <c r="W107" s="30" t="str">
        <f>IF($G107=W$4&amp;"-"&amp;W$5,IF(COUNTIF($G$6:$G107,"="&amp;$G107)&gt;5,"",$F107),"")</f>
        <v/>
      </c>
      <c r="X107" s="128" t="str">
        <f>IF($G107=X$4&amp;"-"&amp;X$5,IF(COUNTIF($G$6:$G107,"="&amp;$G107)&gt;1000,"",MAX(X$6:X106)+1),"")</f>
        <v/>
      </c>
      <c r="Y107" s="138" t="str">
        <f>IF($G107=Y$4&amp;"-"&amp;Y$5,IF(COUNTIF($G$6:$G107,"="&amp;$G107)&gt;1000,"",MAX(Y$6:Y106)+1),"")</f>
        <v/>
      </c>
      <c r="Z107" s="128" t="str">
        <f>IF($G107=Z$4&amp;"-"&amp;Z$5,IF(COUNTIF($G$6:$G107,"="&amp;$G107)&gt;1000,"",MAX(Z$6:Z106)+1),"")</f>
        <v/>
      </c>
      <c r="AA107" s="138" t="str">
        <f>IF($G107=AA$4&amp;"-"&amp;AA$5,IF(COUNTIF($G$6:$G107,"="&amp;$G107)&gt;1000,"",MAX(AA$6:AA106)+1),"")</f>
        <v/>
      </c>
      <c r="AB107" s="128" t="str">
        <f>IF($G107=AB$4&amp;"-"&amp;AB$5,IF(COUNTIF($G$6:$G107,"="&amp;$G107)&gt;1000,"",MAX(AB$6:AB106)+1),"")</f>
        <v/>
      </c>
      <c r="AC107" s="138" t="str">
        <f>IF($G107=AC$4&amp;"-"&amp;AC$5,IF(COUNTIF($G$6:$G107,"="&amp;$G107)&gt;1000,"",MAX(AC$6:AC106)+1),"")</f>
        <v/>
      </c>
      <c r="AD107" s="128" t="str">
        <f>IF($G107=AD$4&amp;"-"&amp;AD$5,IF(COUNTIF($G$6:$G107,"="&amp;$G107)&gt;1000,"",MAX(AD$6:AD106)+1),"")</f>
        <v/>
      </c>
      <c r="AE107" s="138" t="str">
        <f>IF($G107=AE$4&amp;"-"&amp;AE$5,IF(COUNTIF($G$6:$G107,"="&amp;$G107)&gt;1000,"",MAX(AE$6:AE106)+1),"")</f>
        <v/>
      </c>
      <c r="AF107" s="128" t="str">
        <f>IF($G107=AF$4&amp;"-"&amp;AF$5,IF(COUNTIF($G$6:$G107,"="&amp;$G107)&gt;1000,"",MAX(AF$6:AF106)+1),"")</f>
        <v/>
      </c>
      <c r="AG107" s="138" t="str">
        <f>IF($G107=AG$4&amp;"-"&amp;AG$5,IF(COUNTIF($G$6:$G107,"="&amp;$G107)&gt;1000,"",MAX(AG$6:AG106)+1),"")</f>
        <v/>
      </c>
      <c r="AH107" s="128">
        <f>IF($G107=AH$4&amp;"-"&amp;AH$5,IF(COUNTIF($G$6:$G107,"="&amp;$G107)&gt;1000,"",MAX(AH$6:AH106)+1),"")</f>
        <v>9</v>
      </c>
      <c r="AI107" s="138" t="str">
        <f>IF($G107=AI$4&amp;"-"&amp;AI$5,IF(COUNTIF($G$6:$G107,"="&amp;$G107)&gt;1000,"",MAX(AI$6:AI106)+1),"")</f>
        <v/>
      </c>
      <c r="AJ107" s="128" t="str">
        <f>IF($G107=AJ$4&amp;"-"&amp;AJ$5,IF(COUNTIF($G$6:$G107,"="&amp;$G107)&gt;1000,"",MAX(AJ$6:AJ106)+1),"")</f>
        <v/>
      </c>
      <c r="AK107" s="138" t="str">
        <f>IF($G107=AK$4&amp;"-"&amp;AK$5,IF(COUNTIF($G$6:$G107,"="&amp;$G107)&gt;1000,"",MAX(AK$6:AK106)+1),"")</f>
        <v/>
      </c>
      <c r="AL107" s="128" t="str">
        <f>IF($G107=AL$4&amp;"-"&amp;AL$5,IF(COUNTIF($G$6:$G107,"="&amp;$G107)&gt;1000,"",MAX(AL$6:AL106)+1),"")</f>
        <v/>
      </c>
      <c r="AM107" s="144" t="str">
        <f>IF($G107=AM$4&amp;"-"&amp;AM$5,IF(COUNTIF($G$6:$G107,"="&amp;$G107)&gt;1000,"",MAX(AM$6:AM106)+1),"")</f>
        <v/>
      </c>
    </row>
    <row r="108" spans="1:39">
      <c r="A108" s="24">
        <v>103</v>
      </c>
      <c r="B108" s="123" t="str">
        <f>VLOOKUP(A108,Times_2023!B105:C535,2,FALSE)</f>
        <v>0:20:30</v>
      </c>
      <c r="C108" s="1" t="str">
        <f t="shared" si="6"/>
        <v>Harry Minnette</v>
      </c>
      <c r="D108" s="2" t="str">
        <f t="shared" si="7"/>
        <v>HRC</v>
      </c>
      <c r="E108" s="2" t="str">
        <f t="shared" si="8"/>
        <v>M</v>
      </c>
      <c r="F108" s="2">
        <f>COUNTIF(E$6:E108,E108)</f>
        <v>85</v>
      </c>
      <c r="G108" s="26" t="str">
        <f t="shared" si="9"/>
        <v>HRC-M</v>
      </c>
      <c r="H108" s="29" t="str">
        <f>IF($G108=H$4&amp;"-"&amp;H$5,IF(COUNTIF($G$6:$G108,"="&amp;$G108)&gt;5,"",$F108),"")</f>
        <v/>
      </c>
      <c r="I108" s="32" t="str">
        <f>IF($G108=I$4&amp;"-"&amp;I$5,IF(COUNTIF($G$6:$G108,"="&amp;$G108)&gt;5,"",$F108),"")</f>
        <v/>
      </c>
      <c r="J108" s="31" t="str">
        <f>IF($G108=J$4&amp;"-"&amp;J$5,IF(COUNTIF($G$6:$G108,"="&amp;$G108)&gt;5,"",$F108),"")</f>
        <v/>
      </c>
      <c r="K108" s="32" t="str">
        <f>IF($G108=K$4&amp;"-"&amp;K$5,IF(COUNTIF($G$6:$G108,"="&amp;$G108)&gt;5,"",$F108),"")</f>
        <v/>
      </c>
      <c r="L108" s="31" t="str">
        <f>IF($G108=L$4&amp;"-"&amp;L$5,IF(COUNTIF($G$6:$G108,"="&amp;$G108)&gt;5,"",$F108),"")</f>
        <v/>
      </c>
      <c r="M108" s="32" t="str">
        <f>IF($G108=M$4&amp;"-"&amp;M$5,IF(COUNTIF($G$6:$G108,"="&amp;$G108)&gt;5,"",$F108),"")</f>
        <v/>
      </c>
      <c r="N108" s="31" t="str">
        <f>IF($G108=N$4&amp;"-"&amp;N$5,IF(COUNTIF($G$6:$G108,"="&amp;$G108)&gt;5,"",$F108),"")</f>
        <v/>
      </c>
      <c r="O108" s="32" t="str">
        <f>IF($G108=O$4&amp;"-"&amp;O$5,IF(COUNTIF($G$6:$G108,"="&amp;$G108)&gt;5,"",$F108),"")</f>
        <v/>
      </c>
      <c r="P108" s="31">
        <f>IF($G108=P$4&amp;"-"&amp;P$5,IF(COUNTIF($G$6:$G108,"="&amp;$G108)&gt;5,"",$F108),"")</f>
        <v>85</v>
      </c>
      <c r="Q108" s="32" t="str">
        <f>IF($G108=Q$4&amp;"-"&amp;Q$5,IF(COUNTIF($G$6:$G108,"="&amp;$G108)&gt;5,"",$F108),"")</f>
        <v/>
      </c>
      <c r="R108" s="31" t="str">
        <f>IF($G108=R$4&amp;"-"&amp;R$5,IF(COUNTIF($G$6:$G108,"="&amp;$G108)&gt;5,"",$F108),"")</f>
        <v/>
      </c>
      <c r="S108" s="32" t="str">
        <f>IF($G108=S$4&amp;"-"&amp;S$5,IF(COUNTIF($G$6:$G108,"="&amp;$G108)&gt;5,"",$F108),"")</f>
        <v/>
      </c>
      <c r="T108" s="31" t="str">
        <f>IF($G108=T$4&amp;"-"&amp;T$5,IF(COUNTIF($G$6:$G108,"="&amp;$G108)&gt;5,"",$F108),"")</f>
        <v/>
      </c>
      <c r="U108" s="32" t="str">
        <f>IF($G108=U$4&amp;"-"&amp;U$5,IF(COUNTIF($G$6:$G108,"="&amp;$G108)&gt;5,"",$F108),"")</f>
        <v/>
      </c>
      <c r="V108" s="31" t="str">
        <f>IF($G108=V$4&amp;"-"&amp;V$5,IF(COUNTIF($G$6:$G108,"="&amp;$G108)&gt;5,"",$F108),"")</f>
        <v/>
      </c>
      <c r="W108" s="30" t="str">
        <f>IF($G108=W$4&amp;"-"&amp;W$5,IF(COUNTIF($G$6:$G108,"="&amp;$G108)&gt;5,"",$F108),"")</f>
        <v/>
      </c>
      <c r="X108" s="128" t="str">
        <f>IF($G108=X$4&amp;"-"&amp;X$5,IF(COUNTIF($G$6:$G108,"="&amp;$G108)&gt;1000,"",MAX(X$6:X107)+1),"")</f>
        <v/>
      </c>
      <c r="Y108" s="138" t="str">
        <f>IF($G108=Y$4&amp;"-"&amp;Y$5,IF(COUNTIF($G$6:$G108,"="&amp;$G108)&gt;1000,"",MAX(Y$6:Y107)+1),"")</f>
        <v/>
      </c>
      <c r="Z108" s="128" t="str">
        <f>IF($G108=Z$4&amp;"-"&amp;Z$5,IF(COUNTIF($G$6:$G108,"="&amp;$G108)&gt;1000,"",MAX(Z$6:Z107)+1),"")</f>
        <v/>
      </c>
      <c r="AA108" s="138" t="str">
        <f>IF($G108=AA$4&amp;"-"&amp;AA$5,IF(COUNTIF($G$6:$G108,"="&amp;$G108)&gt;1000,"",MAX(AA$6:AA107)+1),"")</f>
        <v/>
      </c>
      <c r="AB108" s="128" t="str">
        <f>IF($G108=AB$4&amp;"-"&amp;AB$5,IF(COUNTIF($G$6:$G108,"="&amp;$G108)&gt;1000,"",MAX(AB$6:AB107)+1),"")</f>
        <v/>
      </c>
      <c r="AC108" s="138" t="str">
        <f>IF($G108=AC$4&amp;"-"&amp;AC$5,IF(COUNTIF($G$6:$G108,"="&amp;$G108)&gt;1000,"",MAX(AC$6:AC107)+1),"")</f>
        <v/>
      </c>
      <c r="AD108" s="128" t="str">
        <f>IF($G108=AD$4&amp;"-"&amp;AD$5,IF(COUNTIF($G$6:$G108,"="&amp;$G108)&gt;1000,"",MAX(AD$6:AD107)+1),"")</f>
        <v/>
      </c>
      <c r="AE108" s="138" t="str">
        <f>IF($G108=AE$4&amp;"-"&amp;AE$5,IF(COUNTIF($G$6:$G108,"="&amp;$G108)&gt;1000,"",MAX(AE$6:AE107)+1),"")</f>
        <v/>
      </c>
      <c r="AF108" s="128">
        <f>IF($G108=AF$4&amp;"-"&amp;AF$5,IF(COUNTIF($G$6:$G108,"="&amp;$G108)&gt;1000,"",MAX(AF$6:AF107)+1),"")</f>
        <v>5</v>
      </c>
      <c r="AG108" s="138" t="str">
        <f>IF($G108=AG$4&amp;"-"&amp;AG$5,IF(COUNTIF($G$6:$G108,"="&amp;$G108)&gt;1000,"",MAX(AG$6:AG107)+1),"")</f>
        <v/>
      </c>
      <c r="AH108" s="128" t="str">
        <f>IF($G108=AH$4&amp;"-"&amp;AH$5,IF(COUNTIF($G$6:$G108,"="&amp;$G108)&gt;1000,"",MAX(AH$6:AH107)+1),"")</f>
        <v/>
      </c>
      <c r="AI108" s="138" t="str">
        <f>IF($G108=AI$4&amp;"-"&amp;AI$5,IF(COUNTIF($G$6:$G108,"="&amp;$G108)&gt;1000,"",MAX(AI$6:AI107)+1),"")</f>
        <v/>
      </c>
      <c r="AJ108" s="128" t="str">
        <f>IF($G108=AJ$4&amp;"-"&amp;AJ$5,IF(COUNTIF($G$6:$G108,"="&amp;$G108)&gt;1000,"",MAX(AJ$6:AJ107)+1),"")</f>
        <v/>
      </c>
      <c r="AK108" s="138" t="str">
        <f>IF($G108=AK$4&amp;"-"&amp;AK$5,IF(COUNTIF($G$6:$G108,"="&amp;$G108)&gt;1000,"",MAX(AK$6:AK107)+1),"")</f>
        <v/>
      </c>
      <c r="AL108" s="128" t="str">
        <f>IF($G108=AL$4&amp;"-"&amp;AL$5,IF(COUNTIF($G$6:$G108,"="&amp;$G108)&gt;1000,"",MAX(AL$6:AL107)+1),"")</f>
        <v/>
      </c>
      <c r="AM108" s="144" t="str">
        <f>IF($G108=AM$4&amp;"-"&amp;AM$5,IF(COUNTIF($G$6:$G108,"="&amp;$G108)&gt;1000,"",MAX(AM$6:AM107)+1),"")</f>
        <v/>
      </c>
    </row>
    <row r="109" spans="1:39">
      <c r="A109" s="23">
        <v>104</v>
      </c>
      <c r="B109" s="123" t="str">
        <f>VLOOKUP(A109,Times_2023!B106:C536,2,FALSE)</f>
        <v>0:20:30</v>
      </c>
      <c r="C109" s="1" t="str">
        <f t="shared" si="6"/>
        <v>James Minnette</v>
      </c>
      <c r="D109" s="2" t="str">
        <f t="shared" si="7"/>
        <v>HRC</v>
      </c>
      <c r="E109" s="2" t="str">
        <f t="shared" si="8"/>
        <v>M</v>
      </c>
      <c r="F109" s="2">
        <f>COUNTIF(E$6:E109,E109)</f>
        <v>86</v>
      </c>
      <c r="G109" s="26" t="str">
        <f t="shared" si="9"/>
        <v>HRC-M</v>
      </c>
      <c r="H109" s="29" t="str">
        <f>IF($G109=H$4&amp;"-"&amp;H$5,IF(COUNTIF($G$6:$G109,"="&amp;$G109)&gt;5,"",$F109),"")</f>
        <v/>
      </c>
      <c r="I109" s="32" t="str">
        <f>IF($G109=I$4&amp;"-"&amp;I$5,IF(COUNTIF($G$6:$G109,"="&amp;$G109)&gt;5,"",$F109),"")</f>
        <v/>
      </c>
      <c r="J109" s="31" t="str">
        <f>IF($G109=J$4&amp;"-"&amp;J$5,IF(COUNTIF($G$6:$G109,"="&amp;$G109)&gt;5,"",$F109),"")</f>
        <v/>
      </c>
      <c r="K109" s="32" t="str">
        <f>IF($G109=K$4&amp;"-"&amp;K$5,IF(COUNTIF($G$6:$G109,"="&amp;$G109)&gt;5,"",$F109),"")</f>
        <v/>
      </c>
      <c r="L109" s="31" t="str">
        <f>IF($G109=L$4&amp;"-"&amp;L$5,IF(COUNTIF($G$6:$G109,"="&amp;$G109)&gt;5,"",$F109),"")</f>
        <v/>
      </c>
      <c r="M109" s="32" t="str">
        <f>IF($G109=M$4&amp;"-"&amp;M$5,IF(COUNTIF($G$6:$G109,"="&amp;$G109)&gt;5,"",$F109),"")</f>
        <v/>
      </c>
      <c r="N109" s="31" t="str">
        <f>IF($G109=N$4&amp;"-"&amp;N$5,IF(COUNTIF($G$6:$G109,"="&amp;$G109)&gt;5,"",$F109),"")</f>
        <v/>
      </c>
      <c r="O109" s="32" t="str">
        <f>IF($G109=O$4&amp;"-"&amp;O$5,IF(COUNTIF($G$6:$G109,"="&amp;$G109)&gt;5,"",$F109),"")</f>
        <v/>
      </c>
      <c r="P109" s="31" t="str">
        <f>IF($G109=P$4&amp;"-"&amp;P$5,IF(COUNTIF($G$6:$G109,"="&amp;$G109)&gt;5,"",$F109),"")</f>
        <v/>
      </c>
      <c r="Q109" s="32" t="str">
        <f>IF($G109=Q$4&amp;"-"&amp;Q$5,IF(COUNTIF($G$6:$G109,"="&amp;$G109)&gt;5,"",$F109),"")</f>
        <v/>
      </c>
      <c r="R109" s="31" t="str">
        <f>IF($G109=R$4&amp;"-"&amp;R$5,IF(COUNTIF($G$6:$G109,"="&amp;$G109)&gt;5,"",$F109),"")</f>
        <v/>
      </c>
      <c r="S109" s="32" t="str">
        <f>IF($G109=S$4&amp;"-"&amp;S$5,IF(COUNTIF($G$6:$G109,"="&amp;$G109)&gt;5,"",$F109),"")</f>
        <v/>
      </c>
      <c r="T109" s="31" t="str">
        <f>IF($G109=T$4&amp;"-"&amp;T$5,IF(COUNTIF($G$6:$G109,"="&amp;$G109)&gt;5,"",$F109),"")</f>
        <v/>
      </c>
      <c r="U109" s="32" t="str">
        <f>IF($G109=U$4&amp;"-"&amp;U$5,IF(COUNTIF($G$6:$G109,"="&amp;$G109)&gt;5,"",$F109),"")</f>
        <v/>
      </c>
      <c r="V109" s="31" t="str">
        <f>IF($G109=V$4&amp;"-"&amp;V$5,IF(COUNTIF($G$6:$G109,"="&amp;$G109)&gt;5,"",$F109),"")</f>
        <v/>
      </c>
      <c r="W109" s="30" t="str">
        <f>IF($G109=W$4&amp;"-"&amp;W$5,IF(COUNTIF($G$6:$G109,"="&amp;$G109)&gt;5,"",$F109),"")</f>
        <v/>
      </c>
      <c r="X109" s="128" t="str">
        <f>IF($G109=X$4&amp;"-"&amp;X$5,IF(COUNTIF($G$6:$G109,"="&amp;$G109)&gt;1000,"",MAX(X$6:X108)+1),"")</f>
        <v/>
      </c>
      <c r="Y109" s="138" t="str">
        <f>IF($G109=Y$4&amp;"-"&amp;Y$5,IF(COUNTIF($G$6:$G109,"="&amp;$G109)&gt;1000,"",MAX(Y$6:Y108)+1),"")</f>
        <v/>
      </c>
      <c r="Z109" s="128" t="str">
        <f>IF($G109=Z$4&amp;"-"&amp;Z$5,IF(COUNTIF($G$6:$G109,"="&amp;$G109)&gt;1000,"",MAX(Z$6:Z108)+1),"")</f>
        <v/>
      </c>
      <c r="AA109" s="138" t="str">
        <f>IF($G109=AA$4&amp;"-"&amp;AA$5,IF(COUNTIF($G$6:$G109,"="&amp;$G109)&gt;1000,"",MAX(AA$6:AA108)+1),"")</f>
        <v/>
      </c>
      <c r="AB109" s="128" t="str">
        <f>IF($G109=AB$4&amp;"-"&amp;AB$5,IF(COUNTIF($G$6:$G109,"="&amp;$G109)&gt;1000,"",MAX(AB$6:AB108)+1),"")</f>
        <v/>
      </c>
      <c r="AC109" s="138" t="str">
        <f>IF($G109=AC$4&amp;"-"&amp;AC$5,IF(COUNTIF($G$6:$G109,"="&amp;$G109)&gt;1000,"",MAX(AC$6:AC108)+1),"")</f>
        <v/>
      </c>
      <c r="AD109" s="128" t="str">
        <f>IF($G109=AD$4&amp;"-"&amp;AD$5,IF(COUNTIF($G$6:$G109,"="&amp;$G109)&gt;1000,"",MAX(AD$6:AD108)+1),"")</f>
        <v/>
      </c>
      <c r="AE109" s="138" t="str">
        <f>IF($G109=AE$4&amp;"-"&amp;AE$5,IF(COUNTIF($G$6:$G109,"="&amp;$G109)&gt;1000,"",MAX(AE$6:AE108)+1),"")</f>
        <v/>
      </c>
      <c r="AF109" s="128">
        <f>IF($G109=AF$4&amp;"-"&amp;AF$5,IF(COUNTIF($G$6:$G109,"="&amp;$G109)&gt;1000,"",MAX(AF$6:AF108)+1),"")</f>
        <v>6</v>
      </c>
      <c r="AG109" s="138" t="str">
        <f>IF($G109=AG$4&amp;"-"&amp;AG$5,IF(COUNTIF($G$6:$G109,"="&amp;$G109)&gt;1000,"",MAX(AG$6:AG108)+1),"")</f>
        <v/>
      </c>
      <c r="AH109" s="128" t="str">
        <f>IF($G109=AH$4&amp;"-"&amp;AH$5,IF(COUNTIF($G$6:$G109,"="&amp;$G109)&gt;1000,"",MAX(AH$6:AH108)+1),"")</f>
        <v/>
      </c>
      <c r="AI109" s="138" t="str">
        <f>IF($G109=AI$4&amp;"-"&amp;AI$5,IF(COUNTIF($G$6:$G109,"="&amp;$G109)&gt;1000,"",MAX(AI$6:AI108)+1),"")</f>
        <v/>
      </c>
      <c r="AJ109" s="128" t="str">
        <f>IF($G109=AJ$4&amp;"-"&amp;AJ$5,IF(COUNTIF($G$6:$G109,"="&amp;$G109)&gt;1000,"",MAX(AJ$6:AJ108)+1),"")</f>
        <v/>
      </c>
      <c r="AK109" s="138" t="str">
        <f>IF($G109=AK$4&amp;"-"&amp;AK$5,IF(COUNTIF($G$6:$G109,"="&amp;$G109)&gt;1000,"",MAX(AK$6:AK108)+1),"")</f>
        <v/>
      </c>
      <c r="AL109" s="128" t="str">
        <f>IF($G109=AL$4&amp;"-"&amp;AL$5,IF(COUNTIF($G$6:$G109,"="&amp;$G109)&gt;1000,"",MAX(AL$6:AL108)+1),"")</f>
        <v/>
      </c>
      <c r="AM109" s="144" t="str">
        <f>IF($G109=AM$4&amp;"-"&amp;AM$5,IF(COUNTIF($G$6:$G109,"="&amp;$G109)&gt;1000,"",MAX(AM$6:AM108)+1),"")</f>
        <v/>
      </c>
    </row>
    <row r="110" spans="1:39">
      <c r="A110" s="24">
        <v>105</v>
      </c>
      <c r="B110" s="123" t="str">
        <f>VLOOKUP(A110,Times_2023!B107:C537,2,FALSE)</f>
        <v>0:20:30</v>
      </c>
      <c r="C110" s="1" t="str">
        <f t="shared" si="6"/>
        <v>Peter Wood</v>
      </c>
      <c r="D110" s="2" t="str">
        <f t="shared" si="7"/>
        <v>ELY</v>
      </c>
      <c r="E110" s="2" t="str">
        <f t="shared" si="8"/>
        <v>M</v>
      </c>
      <c r="F110" s="2">
        <f>COUNTIF(E$6:E110,E110)</f>
        <v>87</v>
      </c>
      <c r="G110" s="26" t="str">
        <f t="shared" si="9"/>
        <v>ELY-M</v>
      </c>
      <c r="H110" s="29" t="str">
        <f>IF($G110=H$4&amp;"-"&amp;H$5,IF(COUNTIF($G$6:$G110,"="&amp;$G110)&gt;5,"",$F110),"")</f>
        <v/>
      </c>
      <c r="I110" s="32" t="str">
        <f>IF($G110=I$4&amp;"-"&amp;I$5,IF(COUNTIF($G$6:$G110,"="&amp;$G110)&gt;5,"",$F110),"")</f>
        <v/>
      </c>
      <c r="J110" s="31" t="str">
        <f>IF($G110=J$4&amp;"-"&amp;J$5,IF(COUNTIF($G$6:$G110,"="&amp;$G110)&gt;5,"",$F110),"")</f>
        <v/>
      </c>
      <c r="K110" s="32" t="str">
        <f>IF($G110=K$4&amp;"-"&amp;K$5,IF(COUNTIF($G$6:$G110,"="&amp;$G110)&gt;5,"",$F110),"")</f>
        <v/>
      </c>
      <c r="L110" s="31" t="str">
        <f>IF($G110=L$4&amp;"-"&amp;L$5,IF(COUNTIF($G$6:$G110,"="&amp;$G110)&gt;5,"",$F110),"")</f>
        <v/>
      </c>
      <c r="M110" s="32" t="str">
        <f>IF($G110=M$4&amp;"-"&amp;M$5,IF(COUNTIF($G$6:$G110,"="&amp;$G110)&gt;5,"",$F110),"")</f>
        <v/>
      </c>
      <c r="N110" s="31" t="str">
        <f>IF($G110=N$4&amp;"-"&amp;N$5,IF(COUNTIF($G$6:$G110,"="&amp;$G110)&gt;5,"",$F110),"")</f>
        <v/>
      </c>
      <c r="O110" s="32" t="str">
        <f>IF($G110=O$4&amp;"-"&amp;O$5,IF(COUNTIF($G$6:$G110,"="&amp;$G110)&gt;5,"",$F110),"")</f>
        <v/>
      </c>
      <c r="P110" s="31" t="str">
        <f>IF($G110=P$4&amp;"-"&amp;P$5,IF(COUNTIF($G$6:$G110,"="&amp;$G110)&gt;5,"",$F110),"")</f>
        <v/>
      </c>
      <c r="Q110" s="32" t="str">
        <f>IF($G110=Q$4&amp;"-"&amp;Q$5,IF(COUNTIF($G$6:$G110,"="&amp;$G110)&gt;5,"",$F110),"")</f>
        <v/>
      </c>
      <c r="R110" s="31" t="str">
        <f>IF($G110=R$4&amp;"-"&amp;R$5,IF(COUNTIF($G$6:$G110,"="&amp;$G110)&gt;5,"",$F110),"")</f>
        <v/>
      </c>
      <c r="S110" s="32" t="str">
        <f>IF($G110=S$4&amp;"-"&amp;S$5,IF(COUNTIF($G$6:$G110,"="&amp;$G110)&gt;5,"",$F110),"")</f>
        <v/>
      </c>
      <c r="T110" s="31" t="str">
        <f>IF($G110=T$4&amp;"-"&amp;T$5,IF(COUNTIF($G$6:$G110,"="&amp;$G110)&gt;5,"",$F110),"")</f>
        <v/>
      </c>
      <c r="U110" s="32" t="str">
        <f>IF($G110=U$4&amp;"-"&amp;U$5,IF(COUNTIF($G$6:$G110,"="&amp;$G110)&gt;5,"",$F110),"")</f>
        <v/>
      </c>
      <c r="V110" s="31" t="str">
        <f>IF($G110=V$4&amp;"-"&amp;V$5,IF(COUNTIF($G$6:$G110,"="&amp;$G110)&gt;5,"",$F110),"")</f>
        <v/>
      </c>
      <c r="W110" s="30" t="str">
        <f>IF($G110=W$4&amp;"-"&amp;W$5,IF(COUNTIF($G$6:$G110,"="&amp;$G110)&gt;5,"",$F110),"")</f>
        <v/>
      </c>
      <c r="X110" s="128" t="str">
        <f>IF($G110=X$4&amp;"-"&amp;X$5,IF(COUNTIF($G$6:$G110,"="&amp;$G110)&gt;1000,"",MAX(X$6:X109)+1),"")</f>
        <v/>
      </c>
      <c r="Y110" s="138" t="str">
        <f>IF($G110=Y$4&amp;"-"&amp;Y$5,IF(COUNTIF($G$6:$G110,"="&amp;$G110)&gt;1000,"",MAX(Y$6:Y109)+1),"")</f>
        <v/>
      </c>
      <c r="Z110" s="128" t="str">
        <f>IF($G110=Z$4&amp;"-"&amp;Z$5,IF(COUNTIF($G$6:$G110,"="&amp;$G110)&gt;1000,"",MAX(Z$6:Z109)+1),"")</f>
        <v/>
      </c>
      <c r="AA110" s="138" t="str">
        <f>IF($G110=AA$4&amp;"-"&amp;AA$5,IF(COUNTIF($G$6:$G110,"="&amp;$G110)&gt;1000,"",MAX(AA$6:AA109)+1),"")</f>
        <v/>
      </c>
      <c r="AB110" s="128">
        <f>IF($G110=AB$4&amp;"-"&amp;AB$5,IF(COUNTIF($G$6:$G110,"="&amp;$G110)&gt;1000,"",MAX(AB$6:AB109)+1),"")</f>
        <v>16</v>
      </c>
      <c r="AC110" s="138" t="str">
        <f>IF($G110=AC$4&amp;"-"&amp;AC$5,IF(COUNTIF($G$6:$G110,"="&amp;$G110)&gt;1000,"",MAX(AC$6:AC109)+1),"")</f>
        <v/>
      </c>
      <c r="AD110" s="128" t="str">
        <f>IF($G110=AD$4&amp;"-"&amp;AD$5,IF(COUNTIF($G$6:$G110,"="&amp;$G110)&gt;1000,"",MAX(AD$6:AD109)+1),"")</f>
        <v/>
      </c>
      <c r="AE110" s="138" t="str">
        <f>IF($G110=AE$4&amp;"-"&amp;AE$5,IF(COUNTIF($G$6:$G110,"="&amp;$G110)&gt;1000,"",MAX(AE$6:AE109)+1),"")</f>
        <v/>
      </c>
      <c r="AF110" s="128" t="str">
        <f>IF($G110=AF$4&amp;"-"&amp;AF$5,IF(COUNTIF($G$6:$G110,"="&amp;$G110)&gt;1000,"",MAX(AF$6:AF109)+1),"")</f>
        <v/>
      </c>
      <c r="AG110" s="138" t="str">
        <f>IF($G110=AG$4&amp;"-"&amp;AG$5,IF(COUNTIF($G$6:$G110,"="&amp;$G110)&gt;1000,"",MAX(AG$6:AG109)+1),"")</f>
        <v/>
      </c>
      <c r="AH110" s="128" t="str">
        <f>IF($G110=AH$4&amp;"-"&amp;AH$5,IF(COUNTIF($G$6:$G110,"="&amp;$G110)&gt;1000,"",MAX(AH$6:AH109)+1),"")</f>
        <v/>
      </c>
      <c r="AI110" s="138" t="str">
        <f>IF($G110=AI$4&amp;"-"&amp;AI$5,IF(COUNTIF($G$6:$G110,"="&amp;$G110)&gt;1000,"",MAX(AI$6:AI109)+1),"")</f>
        <v/>
      </c>
      <c r="AJ110" s="128" t="str">
        <f>IF($G110=AJ$4&amp;"-"&amp;AJ$5,IF(COUNTIF($G$6:$G110,"="&amp;$G110)&gt;1000,"",MAX(AJ$6:AJ109)+1),"")</f>
        <v/>
      </c>
      <c r="AK110" s="138" t="str">
        <f>IF($G110=AK$4&amp;"-"&amp;AK$5,IF(COUNTIF($G$6:$G110,"="&amp;$G110)&gt;1000,"",MAX(AK$6:AK109)+1),"")</f>
        <v/>
      </c>
      <c r="AL110" s="128" t="str">
        <f>IF($G110=AL$4&amp;"-"&amp;AL$5,IF(COUNTIF($G$6:$G110,"="&amp;$G110)&gt;1000,"",MAX(AL$6:AL109)+1),"")</f>
        <v/>
      </c>
      <c r="AM110" s="144" t="str">
        <f>IF($G110=AM$4&amp;"-"&amp;AM$5,IF(COUNTIF($G$6:$G110,"="&amp;$G110)&gt;1000,"",MAX(AM$6:AM109)+1),"")</f>
        <v/>
      </c>
    </row>
    <row r="111" spans="1:39">
      <c r="A111" s="23">
        <v>106</v>
      </c>
      <c r="B111" s="123" t="str">
        <f>VLOOKUP(A111,Times_2023!B108:C538,2,FALSE)</f>
        <v>0:20:32</v>
      </c>
      <c r="C111" s="1" t="str">
        <f t="shared" si="6"/>
        <v>Chris Burns</v>
      </c>
      <c r="D111" s="2" t="str">
        <f t="shared" si="7"/>
        <v>NJ</v>
      </c>
      <c r="E111" s="2" t="str">
        <f t="shared" si="8"/>
        <v>M</v>
      </c>
      <c r="F111" s="2">
        <f>COUNTIF(E$6:E111,E111)</f>
        <v>88</v>
      </c>
      <c r="G111" s="26" t="str">
        <f t="shared" si="9"/>
        <v>NJ-M</v>
      </c>
      <c r="H111" s="29" t="str">
        <f>IF($G111=H$4&amp;"-"&amp;H$5,IF(COUNTIF($G$6:$G111,"="&amp;$G111)&gt;5,"",$F111),"")</f>
        <v/>
      </c>
      <c r="I111" s="32" t="str">
        <f>IF($G111=I$4&amp;"-"&amp;I$5,IF(COUNTIF($G$6:$G111,"="&amp;$G111)&gt;5,"",$F111),"")</f>
        <v/>
      </c>
      <c r="J111" s="31" t="str">
        <f>IF($G111=J$4&amp;"-"&amp;J$5,IF(COUNTIF($G$6:$G111,"="&amp;$G111)&gt;5,"",$F111),"")</f>
        <v/>
      </c>
      <c r="K111" s="32" t="str">
        <f>IF($G111=K$4&amp;"-"&amp;K$5,IF(COUNTIF($G$6:$G111,"="&amp;$G111)&gt;5,"",$F111),"")</f>
        <v/>
      </c>
      <c r="L111" s="31" t="str">
        <f>IF($G111=L$4&amp;"-"&amp;L$5,IF(COUNTIF($G$6:$G111,"="&amp;$G111)&gt;5,"",$F111),"")</f>
        <v/>
      </c>
      <c r="M111" s="32" t="str">
        <f>IF($G111=M$4&amp;"-"&amp;M$5,IF(COUNTIF($G$6:$G111,"="&amp;$G111)&gt;5,"",$F111),"")</f>
        <v/>
      </c>
      <c r="N111" s="31" t="str">
        <f>IF($G111=N$4&amp;"-"&amp;N$5,IF(COUNTIF($G$6:$G111,"="&amp;$G111)&gt;5,"",$F111),"")</f>
        <v/>
      </c>
      <c r="O111" s="32" t="str">
        <f>IF($G111=O$4&amp;"-"&amp;O$5,IF(COUNTIF($G$6:$G111,"="&amp;$G111)&gt;5,"",$F111),"")</f>
        <v/>
      </c>
      <c r="P111" s="31" t="str">
        <f>IF($G111=P$4&amp;"-"&amp;P$5,IF(COUNTIF($G$6:$G111,"="&amp;$G111)&gt;5,"",$F111),"")</f>
        <v/>
      </c>
      <c r="Q111" s="32" t="str">
        <f>IF($G111=Q$4&amp;"-"&amp;Q$5,IF(COUNTIF($G$6:$G111,"="&amp;$G111)&gt;5,"",$F111),"")</f>
        <v/>
      </c>
      <c r="R111" s="31" t="str">
        <f>IF($G111=R$4&amp;"-"&amp;R$5,IF(COUNTIF($G$6:$G111,"="&amp;$G111)&gt;5,"",$F111),"")</f>
        <v/>
      </c>
      <c r="S111" s="32" t="str">
        <f>IF($G111=S$4&amp;"-"&amp;S$5,IF(COUNTIF($G$6:$G111,"="&amp;$G111)&gt;5,"",$F111),"")</f>
        <v/>
      </c>
      <c r="T111" s="31" t="str">
        <f>IF($G111=T$4&amp;"-"&amp;T$5,IF(COUNTIF($G$6:$G111,"="&amp;$G111)&gt;5,"",$F111),"")</f>
        <v/>
      </c>
      <c r="U111" s="32" t="str">
        <f>IF($G111=U$4&amp;"-"&amp;U$5,IF(COUNTIF($G$6:$G111,"="&amp;$G111)&gt;5,"",$F111),"")</f>
        <v/>
      </c>
      <c r="V111" s="31" t="str">
        <f>IF($G111=V$4&amp;"-"&amp;V$5,IF(COUNTIF($G$6:$G111,"="&amp;$G111)&gt;5,"",$F111),"")</f>
        <v/>
      </c>
      <c r="W111" s="30" t="str">
        <f>IF($G111=W$4&amp;"-"&amp;W$5,IF(COUNTIF($G$6:$G111,"="&amp;$G111)&gt;5,"",$F111),"")</f>
        <v/>
      </c>
      <c r="X111" s="128" t="str">
        <f>IF($G111=X$4&amp;"-"&amp;X$5,IF(COUNTIF($G$6:$G111,"="&amp;$G111)&gt;1000,"",MAX(X$6:X110)+1),"")</f>
        <v/>
      </c>
      <c r="Y111" s="138" t="str">
        <f>IF($G111=Y$4&amp;"-"&amp;Y$5,IF(COUNTIF($G$6:$G111,"="&amp;$G111)&gt;1000,"",MAX(Y$6:Y110)+1),"")</f>
        <v/>
      </c>
      <c r="Z111" s="128" t="str">
        <f>IF($G111=Z$4&amp;"-"&amp;Z$5,IF(COUNTIF($G$6:$G111,"="&amp;$G111)&gt;1000,"",MAX(Z$6:Z110)+1),"")</f>
        <v/>
      </c>
      <c r="AA111" s="138" t="str">
        <f>IF($G111=AA$4&amp;"-"&amp;AA$5,IF(COUNTIF($G$6:$G111,"="&amp;$G111)&gt;1000,"",MAX(AA$6:AA110)+1),"")</f>
        <v/>
      </c>
      <c r="AB111" s="128" t="str">
        <f>IF($G111=AB$4&amp;"-"&amp;AB$5,IF(COUNTIF($G$6:$G111,"="&amp;$G111)&gt;1000,"",MAX(AB$6:AB110)+1),"")</f>
        <v/>
      </c>
      <c r="AC111" s="138" t="str">
        <f>IF($G111=AC$4&amp;"-"&amp;AC$5,IF(COUNTIF($G$6:$G111,"="&amp;$G111)&gt;1000,"",MAX(AC$6:AC110)+1),"")</f>
        <v/>
      </c>
      <c r="AD111" s="128" t="str">
        <f>IF($G111=AD$4&amp;"-"&amp;AD$5,IF(COUNTIF($G$6:$G111,"="&amp;$G111)&gt;1000,"",MAX(AD$6:AD110)+1),"")</f>
        <v/>
      </c>
      <c r="AE111" s="138" t="str">
        <f>IF($G111=AE$4&amp;"-"&amp;AE$5,IF(COUNTIF($G$6:$G111,"="&amp;$G111)&gt;1000,"",MAX(AE$6:AE110)+1),"")</f>
        <v/>
      </c>
      <c r="AF111" s="128" t="str">
        <f>IF($G111=AF$4&amp;"-"&amp;AF$5,IF(COUNTIF($G$6:$G111,"="&amp;$G111)&gt;1000,"",MAX(AF$6:AF110)+1),"")</f>
        <v/>
      </c>
      <c r="AG111" s="138" t="str">
        <f>IF($G111=AG$4&amp;"-"&amp;AG$5,IF(COUNTIF($G$6:$G111,"="&amp;$G111)&gt;1000,"",MAX(AG$6:AG110)+1),"")</f>
        <v/>
      </c>
      <c r="AH111" s="128">
        <f>IF($G111=AH$4&amp;"-"&amp;AH$5,IF(COUNTIF($G$6:$G111,"="&amp;$G111)&gt;1000,"",MAX(AH$6:AH110)+1),"")</f>
        <v>10</v>
      </c>
      <c r="AI111" s="138" t="str">
        <f>IF($G111=AI$4&amp;"-"&amp;AI$5,IF(COUNTIF($G$6:$G111,"="&amp;$G111)&gt;1000,"",MAX(AI$6:AI110)+1),"")</f>
        <v/>
      </c>
      <c r="AJ111" s="128" t="str">
        <f>IF($G111=AJ$4&amp;"-"&amp;AJ$5,IF(COUNTIF($G$6:$G111,"="&amp;$G111)&gt;1000,"",MAX(AJ$6:AJ110)+1),"")</f>
        <v/>
      </c>
      <c r="AK111" s="138" t="str">
        <f>IF($G111=AK$4&amp;"-"&amp;AK$5,IF(COUNTIF($G$6:$G111,"="&amp;$G111)&gt;1000,"",MAX(AK$6:AK110)+1),"")</f>
        <v/>
      </c>
      <c r="AL111" s="128" t="str">
        <f>IF($G111=AL$4&amp;"-"&amp;AL$5,IF(COUNTIF($G$6:$G111,"="&amp;$G111)&gt;1000,"",MAX(AL$6:AL110)+1),"")</f>
        <v/>
      </c>
      <c r="AM111" s="144" t="str">
        <f>IF($G111=AM$4&amp;"-"&amp;AM$5,IF(COUNTIF($G$6:$G111,"="&amp;$G111)&gt;1000,"",MAX(AM$6:AM110)+1),"")</f>
        <v/>
      </c>
    </row>
    <row r="112" spans="1:39">
      <c r="A112" s="24">
        <v>107</v>
      </c>
      <c r="B112" s="123" t="str">
        <f>VLOOKUP(A112,Times_2023!B109:C539,2,FALSE)</f>
        <v>0:20:34</v>
      </c>
      <c r="C112" s="1" t="str">
        <f t="shared" si="6"/>
        <v>James Rutland</v>
      </c>
      <c r="D112" s="2" t="str">
        <f t="shared" si="7"/>
        <v>CAC</v>
      </c>
      <c r="E112" s="2" t="str">
        <f t="shared" si="8"/>
        <v>M</v>
      </c>
      <c r="F112" s="2">
        <f>COUNTIF(E$6:E112,E112)</f>
        <v>89</v>
      </c>
      <c r="G112" s="26" t="str">
        <f t="shared" si="9"/>
        <v>CAC-M</v>
      </c>
      <c r="H112" s="29" t="str">
        <f>IF($G112=H$4&amp;"-"&amp;H$5,IF(COUNTIF($G$6:$G112,"="&amp;$G112)&gt;5,"",$F112),"")</f>
        <v/>
      </c>
      <c r="I112" s="32" t="str">
        <f>IF($G112=I$4&amp;"-"&amp;I$5,IF(COUNTIF($G$6:$G112,"="&amp;$G112)&gt;5,"",$F112),"")</f>
        <v/>
      </c>
      <c r="J112" s="31" t="str">
        <f>IF($G112=J$4&amp;"-"&amp;J$5,IF(COUNTIF($G$6:$G112,"="&amp;$G112)&gt;5,"",$F112),"")</f>
        <v/>
      </c>
      <c r="K112" s="32" t="str">
        <f>IF($G112=K$4&amp;"-"&amp;K$5,IF(COUNTIF($G$6:$G112,"="&amp;$G112)&gt;5,"",$F112),"")</f>
        <v/>
      </c>
      <c r="L112" s="31" t="str">
        <f>IF($G112=L$4&amp;"-"&amp;L$5,IF(COUNTIF($G$6:$G112,"="&amp;$G112)&gt;5,"",$F112),"")</f>
        <v/>
      </c>
      <c r="M112" s="32" t="str">
        <f>IF($G112=M$4&amp;"-"&amp;M$5,IF(COUNTIF($G$6:$G112,"="&amp;$G112)&gt;5,"",$F112),"")</f>
        <v/>
      </c>
      <c r="N112" s="31" t="str">
        <f>IF($G112=N$4&amp;"-"&amp;N$5,IF(COUNTIF($G$6:$G112,"="&amp;$G112)&gt;5,"",$F112),"")</f>
        <v/>
      </c>
      <c r="O112" s="32" t="str">
        <f>IF($G112=O$4&amp;"-"&amp;O$5,IF(COUNTIF($G$6:$G112,"="&amp;$G112)&gt;5,"",$F112),"")</f>
        <v/>
      </c>
      <c r="P112" s="31" t="str">
        <f>IF($G112=P$4&amp;"-"&amp;P$5,IF(COUNTIF($G$6:$G112,"="&amp;$G112)&gt;5,"",$F112),"")</f>
        <v/>
      </c>
      <c r="Q112" s="32" t="str">
        <f>IF($G112=Q$4&amp;"-"&amp;Q$5,IF(COUNTIF($G$6:$G112,"="&amp;$G112)&gt;5,"",$F112),"")</f>
        <v/>
      </c>
      <c r="R112" s="31" t="str">
        <f>IF($G112=R$4&amp;"-"&amp;R$5,IF(COUNTIF($G$6:$G112,"="&amp;$G112)&gt;5,"",$F112),"")</f>
        <v/>
      </c>
      <c r="S112" s="32" t="str">
        <f>IF($G112=S$4&amp;"-"&amp;S$5,IF(COUNTIF($G$6:$G112,"="&amp;$G112)&gt;5,"",$F112),"")</f>
        <v/>
      </c>
      <c r="T112" s="31" t="str">
        <f>IF($G112=T$4&amp;"-"&amp;T$5,IF(COUNTIF($G$6:$G112,"="&amp;$G112)&gt;5,"",$F112),"")</f>
        <v/>
      </c>
      <c r="U112" s="32" t="str">
        <f>IF($G112=U$4&amp;"-"&amp;U$5,IF(COUNTIF($G$6:$G112,"="&amp;$G112)&gt;5,"",$F112),"")</f>
        <v/>
      </c>
      <c r="V112" s="31" t="str">
        <f>IF($G112=V$4&amp;"-"&amp;V$5,IF(COUNTIF($G$6:$G112,"="&amp;$G112)&gt;5,"",$F112),"")</f>
        <v/>
      </c>
      <c r="W112" s="30" t="str">
        <f>IF($G112=W$4&amp;"-"&amp;W$5,IF(COUNTIF($G$6:$G112,"="&amp;$G112)&gt;5,"",$F112),"")</f>
        <v/>
      </c>
      <c r="X112" s="128">
        <f>IF($G112=X$4&amp;"-"&amp;X$5,IF(COUNTIF($G$6:$G112,"="&amp;$G112)&gt;1000,"",MAX(X$6:X111)+1),"")</f>
        <v>20</v>
      </c>
      <c r="Y112" s="138" t="str">
        <f>IF($G112=Y$4&amp;"-"&amp;Y$5,IF(COUNTIF($G$6:$G112,"="&amp;$G112)&gt;1000,"",MAX(Y$6:Y111)+1),"")</f>
        <v/>
      </c>
      <c r="Z112" s="128" t="str">
        <f>IF($G112=Z$4&amp;"-"&amp;Z$5,IF(COUNTIF($G$6:$G112,"="&amp;$G112)&gt;1000,"",MAX(Z$6:Z111)+1),"")</f>
        <v/>
      </c>
      <c r="AA112" s="138" t="str">
        <f>IF($G112=AA$4&amp;"-"&amp;AA$5,IF(COUNTIF($G$6:$G112,"="&amp;$G112)&gt;1000,"",MAX(AA$6:AA111)+1),"")</f>
        <v/>
      </c>
      <c r="AB112" s="128" t="str">
        <f>IF($G112=AB$4&amp;"-"&amp;AB$5,IF(COUNTIF($G$6:$G112,"="&amp;$G112)&gt;1000,"",MAX(AB$6:AB111)+1),"")</f>
        <v/>
      </c>
      <c r="AC112" s="138" t="str">
        <f>IF($G112=AC$4&amp;"-"&amp;AC$5,IF(COUNTIF($G$6:$G112,"="&amp;$G112)&gt;1000,"",MAX(AC$6:AC111)+1),"")</f>
        <v/>
      </c>
      <c r="AD112" s="128" t="str">
        <f>IF($G112=AD$4&amp;"-"&amp;AD$5,IF(COUNTIF($G$6:$G112,"="&amp;$G112)&gt;1000,"",MAX(AD$6:AD111)+1),"")</f>
        <v/>
      </c>
      <c r="AE112" s="138" t="str">
        <f>IF($G112=AE$4&amp;"-"&amp;AE$5,IF(COUNTIF($G$6:$G112,"="&amp;$G112)&gt;1000,"",MAX(AE$6:AE111)+1),"")</f>
        <v/>
      </c>
      <c r="AF112" s="128" t="str">
        <f>IF($G112=AF$4&amp;"-"&amp;AF$5,IF(COUNTIF($G$6:$G112,"="&amp;$G112)&gt;1000,"",MAX(AF$6:AF111)+1),"")</f>
        <v/>
      </c>
      <c r="AG112" s="138" t="str">
        <f>IF($G112=AG$4&amp;"-"&amp;AG$5,IF(COUNTIF($G$6:$G112,"="&amp;$G112)&gt;1000,"",MAX(AG$6:AG111)+1),"")</f>
        <v/>
      </c>
      <c r="AH112" s="128" t="str">
        <f>IF($G112=AH$4&amp;"-"&amp;AH$5,IF(COUNTIF($G$6:$G112,"="&amp;$G112)&gt;1000,"",MAX(AH$6:AH111)+1),"")</f>
        <v/>
      </c>
      <c r="AI112" s="138" t="str">
        <f>IF($G112=AI$4&amp;"-"&amp;AI$5,IF(COUNTIF($G$6:$G112,"="&amp;$G112)&gt;1000,"",MAX(AI$6:AI111)+1),"")</f>
        <v/>
      </c>
      <c r="AJ112" s="128" t="str">
        <f>IF($G112=AJ$4&amp;"-"&amp;AJ$5,IF(COUNTIF($G$6:$G112,"="&amp;$G112)&gt;1000,"",MAX(AJ$6:AJ111)+1),"")</f>
        <v/>
      </c>
      <c r="AK112" s="138" t="str">
        <f>IF($G112=AK$4&amp;"-"&amp;AK$5,IF(COUNTIF($G$6:$G112,"="&amp;$G112)&gt;1000,"",MAX(AK$6:AK111)+1),"")</f>
        <v/>
      </c>
      <c r="AL112" s="128" t="str">
        <f>IF($G112=AL$4&amp;"-"&amp;AL$5,IF(COUNTIF($G$6:$G112,"="&amp;$G112)&gt;1000,"",MAX(AL$6:AL111)+1),"")</f>
        <v/>
      </c>
      <c r="AM112" s="144" t="str">
        <f>IF($G112=AM$4&amp;"-"&amp;AM$5,IF(COUNTIF($G$6:$G112,"="&amp;$G112)&gt;1000,"",MAX(AM$6:AM111)+1),"")</f>
        <v/>
      </c>
    </row>
    <row r="113" spans="1:39">
      <c r="A113" s="23">
        <v>108</v>
      </c>
      <c r="B113" s="123" t="str">
        <f>VLOOKUP(A113,Times_2023!B110:C540,2,FALSE)</f>
        <v>0:20:36</v>
      </c>
      <c r="C113" s="1" t="str">
        <f t="shared" si="6"/>
        <v>Jonathan Durward</v>
      </c>
      <c r="D113" s="2" t="str">
        <f t="shared" si="7"/>
        <v>CTC</v>
      </c>
      <c r="E113" s="2" t="str">
        <f t="shared" si="8"/>
        <v>M</v>
      </c>
      <c r="F113" s="2">
        <f>COUNTIF(E$6:E113,E113)</f>
        <v>90</v>
      </c>
      <c r="G113" s="26" t="str">
        <f t="shared" si="9"/>
        <v>CTC-M</v>
      </c>
      <c r="H113" s="29" t="str">
        <f>IF($G113=H$4&amp;"-"&amp;H$5,IF(COUNTIF($G$6:$G113,"="&amp;$G113)&gt;5,"",$F113),"")</f>
        <v/>
      </c>
      <c r="I113" s="32" t="str">
        <f>IF($G113=I$4&amp;"-"&amp;I$5,IF(COUNTIF($G$6:$G113,"="&amp;$G113)&gt;5,"",$F113),"")</f>
        <v/>
      </c>
      <c r="J113" s="31" t="str">
        <f>IF($G113=J$4&amp;"-"&amp;J$5,IF(COUNTIF($G$6:$G113,"="&amp;$G113)&gt;5,"",$F113),"")</f>
        <v/>
      </c>
      <c r="K113" s="32" t="str">
        <f>IF($G113=K$4&amp;"-"&amp;K$5,IF(COUNTIF($G$6:$G113,"="&amp;$G113)&gt;5,"",$F113),"")</f>
        <v/>
      </c>
      <c r="L113" s="31" t="str">
        <f>IF($G113=L$4&amp;"-"&amp;L$5,IF(COUNTIF($G$6:$G113,"="&amp;$G113)&gt;5,"",$F113),"")</f>
        <v/>
      </c>
      <c r="M113" s="32" t="str">
        <f>IF($G113=M$4&amp;"-"&amp;M$5,IF(COUNTIF($G$6:$G113,"="&amp;$G113)&gt;5,"",$F113),"")</f>
        <v/>
      </c>
      <c r="N113" s="31" t="str">
        <f>IF($G113=N$4&amp;"-"&amp;N$5,IF(COUNTIF($G$6:$G113,"="&amp;$G113)&gt;5,"",$F113),"")</f>
        <v/>
      </c>
      <c r="O113" s="32" t="str">
        <f>IF($G113=O$4&amp;"-"&amp;O$5,IF(COUNTIF($G$6:$G113,"="&amp;$G113)&gt;5,"",$F113),"")</f>
        <v/>
      </c>
      <c r="P113" s="31" t="str">
        <f>IF($G113=P$4&amp;"-"&amp;P$5,IF(COUNTIF($G$6:$G113,"="&amp;$G113)&gt;5,"",$F113),"")</f>
        <v/>
      </c>
      <c r="Q113" s="32" t="str">
        <f>IF($G113=Q$4&amp;"-"&amp;Q$5,IF(COUNTIF($G$6:$G113,"="&amp;$G113)&gt;5,"",$F113),"")</f>
        <v/>
      </c>
      <c r="R113" s="31" t="str">
        <f>IF($G113=R$4&amp;"-"&amp;R$5,IF(COUNTIF($G$6:$G113,"="&amp;$G113)&gt;5,"",$F113),"")</f>
        <v/>
      </c>
      <c r="S113" s="32" t="str">
        <f>IF($G113=S$4&amp;"-"&amp;S$5,IF(COUNTIF($G$6:$G113,"="&amp;$G113)&gt;5,"",$F113),"")</f>
        <v/>
      </c>
      <c r="T113" s="31" t="str">
        <f>IF($G113=T$4&amp;"-"&amp;T$5,IF(COUNTIF($G$6:$G113,"="&amp;$G113)&gt;5,"",$F113),"")</f>
        <v/>
      </c>
      <c r="U113" s="32" t="str">
        <f>IF($G113=U$4&amp;"-"&amp;U$5,IF(COUNTIF($G$6:$G113,"="&amp;$G113)&gt;5,"",$F113),"")</f>
        <v/>
      </c>
      <c r="V113" s="31" t="str">
        <f>IF($G113=V$4&amp;"-"&amp;V$5,IF(COUNTIF($G$6:$G113,"="&amp;$G113)&gt;5,"",$F113),"")</f>
        <v/>
      </c>
      <c r="W113" s="30" t="str">
        <f>IF($G113=W$4&amp;"-"&amp;W$5,IF(COUNTIF($G$6:$G113,"="&amp;$G113)&gt;5,"",$F113),"")</f>
        <v/>
      </c>
      <c r="X113" s="128" t="str">
        <f>IF($G113=X$4&amp;"-"&amp;X$5,IF(COUNTIF($G$6:$G113,"="&amp;$G113)&gt;1000,"",MAX(X$6:X112)+1),"")</f>
        <v/>
      </c>
      <c r="Y113" s="138" t="str">
        <f>IF($G113=Y$4&amp;"-"&amp;Y$5,IF(COUNTIF($G$6:$G113,"="&amp;$G113)&gt;1000,"",MAX(Y$6:Y112)+1),"")</f>
        <v/>
      </c>
      <c r="Z113" s="128">
        <f>IF($G113=Z$4&amp;"-"&amp;Z$5,IF(COUNTIF($G$6:$G113,"="&amp;$G113)&gt;1000,"",MAX(Z$6:Z112)+1),"")</f>
        <v>10</v>
      </c>
      <c r="AA113" s="138" t="str">
        <f>IF($G113=AA$4&amp;"-"&amp;AA$5,IF(COUNTIF($G$6:$G113,"="&amp;$G113)&gt;1000,"",MAX(AA$6:AA112)+1),"")</f>
        <v/>
      </c>
      <c r="AB113" s="128" t="str">
        <f>IF($G113=AB$4&amp;"-"&amp;AB$5,IF(COUNTIF($G$6:$G113,"="&amp;$G113)&gt;1000,"",MAX(AB$6:AB112)+1),"")</f>
        <v/>
      </c>
      <c r="AC113" s="138" t="str">
        <f>IF($G113=AC$4&amp;"-"&amp;AC$5,IF(COUNTIF($G$6:$G113,"="&amp;$G113)&gt;1000,"",MAX(AC$6:AC112)+1),"")</f>
        <v/>
      </c>
      <c r="AD113" s="128" t="str">
        <f>IF($G113=AD$4&amp;"-"&amp;AD$5,IF(COUNTIF($G$6:$G113,"="&amp;$G113)&gt;1000,"",MAX(AD$6:AD112)+1),"")</f>
        <v/>
      </c>
      <c r="AE113" s="138" t="str">
        <f>IF($G113=AE$4&amp;"-"&amp;AE$5,IF(COUNTIF($G$6:$G113,"="&amp;$G113)&gt;1000,"",MAX(AE$6:AE112)+1),"")</f>
        <v/>
      </c>
      <c r="AF113" s="128" t="str">
        <f>IF($G113=AF$4&amp;"-"&amp;AF$5,IF(COUNTIF($G$6:$G113,"="&amp;$G113)&gt;1000,"",MAX(AF$6:AF112)+1),"")</f>
        <v/>
      </c>
      <c r="AG113" s="138" t="str">
        <f>IF($G113=AG$4&amp;"-"&amp;AG$5,IF(COUNTIF($G$6:$G113,"="&amp;$G113)&gt;1000,"",MAX(AG$6:AG112)+1),"")</f>
        <v/>
      </c>
      <c r="AH113" s="128" t="str">
        <f>IF($G113=AH$4&amp;"-"&amp;AH$5,IF(COUNTIF($G$6:$G113,"="&amp;$G113)&gt;1000,"",MAX(AH$6:AH112)+1),"")</f>
        <v/>
      </c>
      <c r="AI113" s="138" t="str">
        <f>IF($G113=AI$4&amp;"-"&amp;AI$5,IF(COUNTIF($G$6:$G113,"="&amp;$G113)&gt;1000,"",MAX(AI$6:AI112)+1),"")</f>
        <v/>
      </c>
      <c r="AJ113" s="128" t="str">
        <f>IF($G113=AJ$4&amp;"-"&amp;AJ$5,IF(COUNTIF($G$6:$G113,"="&amp;$G113)&gt;1000,"",MAX(AJ$6:AJ112)+1),"")</f>
        <v/>
      </c>
      <c r="AK113" s="138" t="str">
        <f>IF($G113=AK$4&amp;"-"&amp;AK$5,IF(COUNTIF($G$6:$G113,"="&amp;$G113)&gt;1000,"",MAX(AK$6:AK112)+1),"")</f>
        <v/>
      </c>
      <c r="AL113" s="128" t="str">
        <f>IF($G113=AL$4&amp;"-"&amp;AL$5,IF(COUNTIF($G$6:$G113,"="&amp;$G113)&gt;1000,"",MAX(AL$6:AL112)+1),"")</f>
        <v/>
      </c>
      <c r="AM113" s="144" t="str">
        <f>IF($G113=AM$4&amp;"-"&amp;AM$5,IF(COUNTIF($G$6:$G113,"="&amp;$G113)&gt;1000,"",MAX(AM$6:AM112)+1),"")</f>
        <v/>
      </c>
    </row>
    <row r="114" spans="1:39">
      <c r="A114" s="24">
        <v>109</v>
      </c>
      <c r="B114" s="123" t="str">
        <f>VLOOKUP(A114,Times_2023!B111:C541,2,FALSE)</f>
        <v>0:20:38</v>
      </c>
      <c r="C114" s="1" t="str">
        <f t="shared" si="6"/>
        <v>Alex Eberlin</v>
      </c>
      <c r="D114" s="2" t="str">
        <f t="shared" si="7"/>
        <v>CTC</v>
      </c>
      <c r="E114" s="2" t="str">
        <f t="shared" si="8"/>
        <v>M</v>
      </c>
      <c r="F114" s="2">
        <f>COUNTIF(E$6:E114,E114)</f>
        <v>91</v>
      </c>
      <c r="G114" s="26" t="str">
        <f t="shared" si="9"/>
        <v>CTC-M</v>
      </c>
      <c r="H114" s="29" t="str">
        <f>IF($G114=H$4&amp;"-"&amp;H$5,IF(COUNTIF($G$6:$G114,"="&amp;$G114)&gt;5,"",$F114),"")</f>
        <v/>
      </c>
      <c r="I114" s="32" t="str">
        <f>IF($G114=I$4&amp;"-"&amp;I$5,IF(COUNTIF($G$6:$G114,"="&amp;$G114)&gt;5,"",$F114),"")</f>
        <v/>
      </c>
      <c r="J114" s="31" t="str">
        <f>IF($G114=J$4&amp;"-"&amp;J$5,IF(COUNTIF($G$6:$G114,"="&amp;$G114)&gt;5,"",$F114),"")</f>
        <v/>
      </c>
      <c r="K114" s="32" t="str">
        <f>IF($G114=K$4&amp;"-"&amp;K$5,IF(COUNTIF($G$6:$G114,"="&amp;$G114)&gt;5,"",$F114),"")</f>
        <v/>
      </c>
      <c r="L114" s="31" t="str">
        <f>IF($G114=L$4&amp;"-"&amp;L$5,IF(COUNTIF($G$6:$G114,"="&amp;$G114)&gt;5,"",$F114),"")</f>
        <v/>
      </c>
      <c r="M114" s="32" t="str">
        <f>IF($G114=M$4&amp;"-"&amp;M$5,IF(COUNTIF($G$6:$G114,"="&amp;$G114)&gt;5,"",$F114),"")</f>
        <v/>
      </c>
      <c r="N114" s="31" t="str">
        <f>IF($G114=N$4&amp;"-"&amp;N$5,IF(COUNTIF($G$6:$G114,"="&amp;$G114)&gt;5,"",$F114),"")</f>
        <v/>
      </c>
      <c r="O114" s="32" t="str">
        <f>IF($G114=O$4&amp;"-"&amp;O$5,IF(COUNTIF($G$6:$G114,"="&amp;$G114)&gt;5,"",$F114),"")</f>
        <v/>
      </c>
      <c r="P114" s="31" t="str">
        <f>IF($G114=P$4&amp;"-"&amp;P$5,IF(COUNTIF($G$6:$G114,"="&amp;$G114)&gt;5,"",$F114),"")</f>
        <v/>
      </c>
      <c r="Q114" s="32" t="str">
        <f>IF($G114=Q$4&amp;"-"&amp;Q$5,IF(COUNTIF($G$6:$G114,"="&amp;$G114)&gt;5,"",$F114),"")</f>
        <v/>
      </c>
      <c r="R114" s="31" t="str">
        <f>IF($G114=R$4&amp;"-"&amp;R$5,IF(COUNTIF($G$6:$G114,"="&amp;$G114)&gt;5,"",$F114),"")</f>
        <v/>
      </c>
      <c r="S114" s="32" t="str">
        <f>IF($G114=S$4&amp;"-"&amp;S$5,IF(COUNTIF($G$6:$G114,"="&amp;$G114)&gt;5,"",$F114),"")</f>
        <v/>
      </c>
      <c r="T114" s="31" t="str">
        <f>IF($G114=T$4&amp;"-"&amp;T$5,IF(COUNTIF($G$6:$G114,"="&amp;$G114)&gt;5,"",$F114),"")</f>
        <v/>
      </c>
      <c r="U114" s="32" t="str">
        <f>IF($G114=U$4&amp;"-"&amp;U$5,IF(COUNTIF($G$6:$G114,"="&amp;$G114)&gt;5,"",$F114),"")</f>
        <v/>
      </c>
      <c r="V114" s="31" t="str">
        <f>IF($G114=V$4&amp;"-"&amp;V$5,IF(COUNTIF($G$6:$G114,"="&amp;$G114)&gt;5,"",$F114),"")</f>
        <v/>
      </c>
      <c r="W114" s="30" t="str">
        <f>IF($G114=W$4&amp;"-"&amp;W$5,IF(COUNTIF($G$6:$G114,"="&amp;$G114)&gt;5,"",$F114),"")</f>
        <v/>
      </c>
      <c r="X114" s="128" t="str">
        <f>IF($G114=X$4&amp;"-"&amp;X$5,IF(COUNTIF($G$6:$G114,"="&amp;$G114)&gt;1000,"",MAX(X$6:X113)+1),"")</f>
        <v/>
      </c>
      <c r="Y114" s="138" t="str">
        <f>IF($G114=Y$4&amp;"-"&amp;Y$5,IF(COUNTIF($G$6:$G114,"="&amp;$G114)&gt;1000,"",MAX(Y$6:Y113)+1),"")</f>
        <v/>
      </c>
      <c r="Z114" s="128">
        <f>IF($G114=Z$4&amp;"-"&amp;Z$5,IF(COUNTIF($G$6:$G114,"="&amp;$G114)&gt;1000,"",MAX(Z$6:Z113)+1),"")</f>
        <v>11</v>
      </c>
      <c r="AA114" s="138" t="str">
        <f>IF($G114=AA$4&amp;"-"&amp;AA$5,IF(COUNTIF($G$6:$G114,"="&amp;$G114)&gt;1000,"",MAX(AA$6:AA113)+1),"")</f>
        <v/>
      </c>
      <c r="AB114" s="128" t="str">
        <f>IF($G114=AB$4&amp;"-"&amp;AB$5,IF(COUNTIF($G$6:$G114,"="&amp;$G114)&gt;1000,"",MAX(AB$6:AB113)+1),"")</f>
        <v/>
      </c>
      <c r="AC114" s="138" t="str">
        <f>IF($G114=AC$4&amp;"-"&amp;AC$5,IF(COUNTIF($G$6:$G114,"="&amp;$G114)&gt;1000,"",MAX(AC$6:AC113)+1),"")</f>
        <v/>
      </c>
      <c r="AD114" s="128" t="str">
        <f>IF($G114=AD$4&amp;"-"&amp;AD$5,IF(COUNTIF($G$6:$G114,"="&amp;$G114)&gt;1000,"",MAX(AD$6:AD113)+1),"")</f>
        <v/>
      </c>
      <c r="AE114" s="138" t="str">
        <f>IF($G114=AE$4&amp;"-"&amp;AE$5,IF(COUNTIF($G$6:$G114,"="&amp;$G114)&gt;1000,"",MAX(AE$6:AE113)+1),"")</f>
        <v/>
      </c>
      <c r="AF114" s="128" t="str">
        <f>IF($G114=AF$4&amp;"-"&amp;AF$5,IF(COUNTIF($G$6:$G114,"="&amp;$G114)&gt;1000,"",MAX(AF$6:AF113)+1),"")</f>
        <v/>
      </c>
      <c r="AG114" s="138" t="str">
        <f>IF($G114=AG$4&amp;"-"&amp;AG$5,IF(COUNTIF($G$6:$G114,"="&amp;$G114)&gt;1000,"",MAX(AG$6:AG113)+1),"")</f>
        <v/>
      </c>
      <c r="AH114" s="128" t="str">
        <f>IF($G114=AH$4&amp;"-"&amp;AH$5,IF(COUNTIF($G$6:$G114,"="&amp;$G114)&gt;1000,"",MAX(AH$6:AH113)+1),"")</f>
        <v/>
      </c>
      <c r="AI114" s="138" t="str">
        <f>IF($G114=AI$4&amp;"-"&amp;AI$5,IF(COUNTIF($G$6:$G114,"="&amp;$G114)&gt;1000,"",MAX(AI$6:AI113)+1),"")</f>
        <v/>
      </c>
      <c r="AJ114" s="128" t="str">
        <f>IF($G114=AJ$4&amp;"-"&amp;AJ$5,IF(COUNTIF($G$6:$G114,"="&amp;$G114)&gt;1000,"",MAX(AJ$6:AJ113)+1),"")</f>
        <v/>
      </c>
      <c r="AK114" s="138" t="str">
        <f>IF($G114=AK$4&amp;"-"&amp;AK$5,IF(COUNTIF($G$6:$G114,"="&amp;$G114)&gt;1000,"",MAX(AK$6:AK113)+1),"")</f>
        <v/>
      </c>
      <c r="AL114" s="128" t="str">
        <f>IF($G114=AL$4&amp;"-"&amp;AL$5,IF(COUNTIF($G$6:$G114,"="&amp;$G114)&gt;1000,"",MAX(AL$6:AL113)+1),"")</f>
        <v/>
      </c>
      <c r="AM114" s="144" t="str">
        <f>IF($G114=AM$4&amp;"-"&amp;AM$5,IF(COUNTIF($G$6:$G114,"="&amp;$G114)&gt;1000,"",MAX(AM$6:AM113)+1),"")</f>
        <v/>
      </c>
    </row>
    <row r="115" spans="1:39">
      <c r="A115" s="23">
        <v>110</v>
      </c>
      <c r="B115" s="123" t="str">
        <f>VLOOKUP(A115,Times_2023!B112:C542,2,FALSE)</f>
        <v>0:20:39</v>
      </c>
      <c r="C115" s="1" t="str">
        <f t="shared" si="6"/>
        <v>Daniel Aguilar-Agon</v>
      </c>
      <c r="D115" s="2" t="str">
        <f t="shared" si="7"/>
        <v>CAC</v>
      </c>
      <c r="E115" s="2" t="str">
        <f t="shared" si="8"/>
        <v>M</v>
      </c>
      <c r="F115" s="2">
        <f>COUNTIF(E$6:E115,E115)</f>
        <v>92</v>
      </c>
      <c r="G115" s="26" t="str">
        <f t="shared" si="9"/>
        <v>CAC-M</v>
      </c>
      <c r="H115" s="29" t="str">
        <f>IF($G115=H$4&amp;"-"&amp;H$5,IF(COUNTIF($G$6:$G115,"="&amp;$G115)&gt;5,"",$F115),"")</f>
        <v/>
      </c>
      <c r="I115" s="32" t="str">
        <f>IF($G115=I$4&amp;"-"&amp;I$5,IF(COUNTIF($G$6:$G115,"="&amp;$G115)&gt;5,"",$F115),"")</f>
        <v/>
      </c>
      <c r="J115" s="31" t="str">
        <f>IF($G115=J$4&amp;"-"&amp;J$5,IF(COUNTIF($G$6:$G115,"="&amp;$G115)&gt;5,"",$F115),"")</f>
        <v/>
      </c>
      <c r="K115" s="32" t="str">
        <f>IF($G115=K$4&amp;"-"&amp;K$5,IF(COUNTIF($G$6:$G115,"="&amp;$G115)&gt;5,"",$F115),"")</f>
        <v/>
      </c>
      <c r="L115" s="31" t="str">
        <f>IF($G115=L$4&amp;"-"&amp;L$5,IF(COUNTIF($G$6:$G115,"="&amp;$G115)&gt;5,"",$F115),"")</f>
        <v/>
      </c>
      <c r="M115" s="32" t="str">
        <f>IF($G115=M$4&amp;"-"&amp;M$5,IF(COUNTIF($G$6:$G115,"="&amp;$G115)&gt;5,"",$F115),"")</f>
        <v/>
      </c>
      <c r="N115" s="31" t="str">
        <f>IF($G115=N$4&amp;"-"&amp;N$5,IF(COUNTIF($G$6:$G115,"="&amp;$G115)&gt;5,"",$F115),"")</f>
        <v/>
      </c>
      <c r="O115" s="32" t="str">
        <f>IF($G115=O$4&amp;"-"&amp;O$5,IF(COUNTIF($G$6:$G115,"="&amp;$G115)&gt;5,"",$F115),"")</f>
        <v/>
      </c>
      <c r="P115" s="31" t="str">
        <f>IF($G115=P$4&amp;"-"&amp;P$5,IF(COUNTIF($G$6:$G115,"="&amp;$G115)&gt;5,"",$F115),"")</f>
        <v/>
      </c>
      <c r="Q115" s="32" t="str">
        <f>IF($G115=Q$4&amp;"-"&amp;Q$5,IF(COUNTIF($G$6:$G115,"="&amp;$G115)&gt;5,"",$F115),"")</f>
        <v/>
      </c>
      <c r="R115" s="31" t="str">
        <f>IF($G115=R$4&amp;"-"&amp;R$5,IF(COUNTIF($G$6:$G115,"="&amp;$G115)&gt;5,"",$F115),"")</f>
        <v/>
      </c>
      <c r="S115" s="32" t="str">
        <f>IF($G115=S$4&amp;"-"&amp;S$5,IF(COUNTIF($G$6:$G115,"="&amp;$G115)&gt;5,"",$F115),"")</f>
        <v/>
      </c>
      <c r="T115" s="31" t="str">
        <f>IF($G115=T$4&amp;"-"&amp;T$5,IF(COUNTIF($G$6:$G115,"="&amp;$G115)&gt;5,"",$F115),"")</f>
        <v/>
      </c>
      <c r="U115" s="32" t="str">
        <f>IF($G115=U$4&amp;"-"&amp;U$5,IF(COUNTIF($G$6:$G115,"="&amp;$G115)&gt;5,"",$F115),"")</f>
        <v/>
      </c>
      <c r="V115" s="31" t="str">
        <f>IF($G115=V$4&amp;"-"&amp;V$5,IF(COUNTIF($G$6:$G115,"="&amp;$G115)&gt;5,"",$F115),"")</f>
        <v/>
      </c>
      <c r="W115" s="30" t="str">
        <f>IF($G115=W$4&amp;"-"&amp;W$5,IF(COUNTIF($G$6:$G115,"="&amp;$G115)&gt;5,"",$F115),"")</f>
        <v/>
      </c>
      <c r="X115" s="128">
        <f>IF($G115=X$4&amp;"-"&amp;X$5,IF(COUNTIF($G$6:$G115,"="&amp;$G115)&gt;1000,"",MAX(X$6:X114)+1),"")</f>
        <v>21</v>
      </c>
      <c r="Y115" s="138" t="str">
        <f>IF($G115=Y$4&amp;"-"&amp;Y$5,IF(COUNTIF($G$6:$G115,"="&amp;$G115)&gt;1000,"",MAX(Y$6:Y114)+1),"")</f>
        <v/>
      </c>
      <c r="Z115" s="128" t="str">
        <f>IF($G115=Z$4&amp;"-"&amp;Z$5,IF(COUNTIF($G$6:$G115,"="&amp;$G115)&gt;1000,"",MAX(Z$6:Z114)+1),"")</f>
        <v/>
      </c>
      <c r="AA115" s="138" t="str">
        <f>IF($G115=AA$4&amp;"-"&amp;AA$5,IF(COUNTIF($G$6:$G115,"="&amp;$G115)&gt;1000,"",MAX(AA$6:AA114)+1),"")</f>
        <v/>
      </c>
      <c r="AB115" s="128" t="str">
        <f>IF($G115=AB$4&amp;"-"&amp;AB$5,IF(COUNTIF($G$6:$G115,"="&amp;$G115)&gt;1000,"",MAX(AB$6:AB114)+1),"")</f>
        <v/>
      </c>
      <c r="AC115" s="138" t="str">
        <f>IF($G115=AC$4&amp;"-"&amp;AC$5,IF(COUNTIF($G$6:$G115,"="&amp;$G115)&gt;1000,"",MAX(AC$6:AC114)+1),"")</f>
        <v/>
      </c>
      <c r="AD115" s="128" t="str">
        <f>IF($G115=AD$4&amp;"-"&amp;AD$5,IF(COUNTIF($G$6:$G115,"="&amp;$G115)&gt;1000,"",MAX(AD$6:AD114)+1),"")</f>
        <v/>
      </c>
      <c r="AE115" s="138" t="str">
        <f>IF($G115=AE$4&amp;"-"&amp;AE$5,IF(COUNTIF($G$6:$G115,"="&amp;$G115)&gt;1000,"",MAX(AE$6:AE114)+1),"")</f>
        <v/>
      </c>
      <c r="AF115" s="128" t="str">
        <f>IF($G115=AF$4&amp;"-"&amp;AF$5,IF(COUNTIF($G$6:$G115,"="&amp;$G115)&gt;1000,"",MAX(AF$6:AF114)+1),"")</f>
        <v/>
      </c>
      <c r="AG115" s="138" t="str">
        <f>IF($G115=AG$4&amp;"-"&amp;AG$5,IF(COUNTIF($G$6:$G115,"="&amp;$G115)&gt;1000,"",MAX(AG$6:AG114)+1),"")</f>
        <v/>
      </c>
      <c r="AH115" s="128" t="str">
        <f>IF($G115=AH$4&amp;"-"&amp;AH$5,IF(COUNTIF($G$6:$G115,"="&amp;$G115)&gt;1000,"",MAX(AH$6:AH114)+1),"")</f>
        <v/>
      </c>
      <c r="AI115" s="138" t="str">
        <f>IF($G115=AI$4&amp;"-"&amp;AI$5,IF(COUNTIF($G$6:$G115,"="&amp;$G115)&gt;1000,"",MAX(AI$6:AI114)+1),"")</f>
        <v/>
      </c>
      <c r="AJ115" s="128" t="str">
        <f>IF($G115=AJ$4&amp;"-"&amp;AJ$5,IF(COUNTIF($G$6:$G115,"="&amp;$G115)&gt;1000,"",MAX(AJ$6:AJ114)+1),"")</f>
        <v/>
      </c>
      <c r="AK115" s="138" t="str">
        <f>IF($G115=AK$4&amp;"-"&amp;AK$5,IF(COUNTIF($G$6:$G115,"="&amp;$G115)&gt;1000,"",MAX(AK$6:AK114)+1),"")</f>
        <v/>
      </c>
      <c r="AL115" s="128" t="str">
        <f>IF($G115=AL$4&amp;"-"&amp;AL$5,IF(COUNTIF($G$6:$G115,"="&amp;$G115)&gt;1000,"",MAX(AL$6:AL114)+1),"")</f>
        <v/>
      </c>
      <c r="AM115" s="144" t="str">
        <f>IF($G115=AM$4&amp;"-"&amp;AM$5,IF(COUNTIF($G$6:$G115,"="&amp;$G115)&gt;1000,"",MAX(AM$6:AM114)+1),"")</f>
        <v/>
      </c>
    </row>
    <row r="116" spans="1:39">
      <c r="A116" s="24">
        <v>111</v>
      </c>
      <c r="B116" s="123" t="str">
        <f>VLOOKUP(A116,Times_2023!B113:C543,2,FALSE)</f>
        <v>0:20:42</v>
      </c>
      <c r="C116" s="1" t="str">
        <f t="shared" si="6"/>
        <v>Graham Chapman</v>
      </c>
      <c r="D116" s="2" t="str">
        <f t="shared" si="7"/>
        <v>ELY</v>
      </c>
      <c r="E116" s="2" t="str">
        <f t="shared" si="8"/>
        <v>M</v>
      </c>
      <c r="F116" s="2">
        <f>COUNTIF(E$6:E116,E116)</f>
        <v>93</v>
      </c>
      <c r="G116" s="26" t="str">
        <f t="shared" si="9"/>
        <v>ELY-M</v>
      </c>
      <c r="H116" s="29" t="str">
        <f>IF($G116=H$4&amp;"-"&amp;H$5,IF(COUNTIF($G$6:$G116,"="&amp;$G116)&gt;5,"",$F116),"")</f>
        <v/>
      </c>
      <c r="I116" s="32" t="str">
        <f>IF($G116=I$4&amp;"-"&amp;I$5,IF(COUNTIF($G$6:$G116,"="&amp;$G116)&gt;5,"",$F116),"")</f>
        <v/>
      </c>
      <c r="J116" s="31" t="str">
        <f>IF($G116=J$4&amp;"-"&amp;J$5,IF(COUNTIF($G$6:$G116,"="&amp;$G116)&gt;5,"",$F116),"")</f>
        <v/>
      </c>
      <c r="K116" s="32" t="str">
        <f>IF($G116=K$4&amp;"-"&amp;K$5,IF(COUNTIF($G$6:$G116,"="&amp;$G116)&gt;5,"",$F116),"")</f>
        <v/>
      </c>
      <c r="L116" s="31" t="str">
        <f>IF($G116=L$4&amp;"-"&amp;L$5,IF(COUNTIF($G$6:$G116,"="&amp;$G116)&gt;5,"",$F116),"")</f>
        <v/>
      </c>
      <c r="M116" s="32" t="str">
        <f>IF($G116=M$4&amp;"-"&amp;M$5,IF(COUNTIF($G$6:$G116,"="&amp;$G116)&gt;5,"",$F116),"")</f>
        <v/>
      </c>
      <c r="N116" s="31" t="str">
        <f>IF($G116=N$4&amp;"-"&amp;N$5,IF(COUNTIF($G$6:$G116,"="&amp;$G116)&gt;5,"",$F116),"")</f>
        <v/>
      </c>
      <c r="O116" s="32" t="str">
        <f>IF($G116=O$4&amp;"-"&amp;O$5,IF(COUNTIF($G$6:$G116,"="&amp;$G116)&gt;5,"",$F116),"")</f>
        <v/>
      </c>
      <c r="P116" s="31" t="str">
        <f>IF($G116=P$4&amp;"-"&amp;P$5,IF(COUNTIF($G$6:$G116,"="&amp;$G116)&gt;5,"",$F116),"")</f>
        <v/>
      </c>
      <c r="Q116" s="32" t="str">
        <f>IF($G116=Q$4&amp;"-"&amp;Q$5,IF(COUNTIF($G$6:$G116,"="&amp;$G116)&gt;5,"",$F116),"")</f>
        <v/>
      </c>
      <c r="R116" s="31" t="str">
        <f>IF($G116=R$4&amp;"-"&amp;R$5,IF(COUNTIF($G$6:$G116,"="&amp;$G116)&gt;5,"",$F116),"")</f>
        <v/>
      </c>
      <c r="S116" s="32" t="str">
        <f>IF($G116=S$4&amp;"-"&amp;S$5,IF(COUNTIF($G$6:$G116,"="&amp;$G116)&gt;5,"",$F116),"")</f>
        <v/>
      </c>
      <c r="T116" s="31" t="str">
        <f>IF($G116=T$4&amp;"-"&amp;T$5,IF(COUNTIF($G$6:$G116,"="&amp;$G116)&gt;5,"",$F116),"")</f>
        <v/>
      </c>
      <c r="U116" s="32" t="str">
        <f>IF($G116=U$4&amp;"-"&amp;U$5,IF(COUNTIF($G$6:$G116,"="&amp;$G116)&gt;5,"",$F116),"")</f>
        <v/>
      </c>
      <c r="V116" s="31" t="str">
        <f>IF($G116=V$4&amp;"-"&amp;V$5,IF(COUNTIF($G$6:$G116,"="&amp;$G116)&gt;5,"",$F116),"")</f>
        <v/>
      </c>
      <c r="W116" s="30" t="str">
        <f>IF($G116=W$4&amp;"-"&amp;W$5,IF(COUNTIF($G$6:$G116,"="&amp;$G116)&gt;5,"",$F116),"")</f>
        <v/>
      </c>
      <c r="X116" s="128" t="str">
        <f>IF($G116=X$4&amp;"-"&amp;X$5,IF(COUNTIF($G$6:$G116,"="&amp;$G116)&gt;1000,"",MAX(X$6:X115)+1),"")</f>
        <v/>
      </c>
      <c r="Y116" s="138" t="str">
        <f>IF($G116=Y$4&amp;"-"&amp;Y$5,IF(COUNTIF($G$6:$G116,"="&amp;$G116)&gt;1000,"",MAX(Y$6:Y115)+1),"")</f>
        <v/>
      </c>
      <c r="Z116" s="128" t="str">
        <f>IF($G116=Z$4&amp;"-"&amp;Z$5,IF(COUNTIF($G$6:$G116,"="&amp;$G116)&gt;1000,"",MAX(Z$6:Z115)+1),"")</f>
        <v/>
      </c>
      <c r="AA116" s="138" t="str">
        <f>IF($G116=AA$4&amp;"-"&amp;AA$5,IF(COUNTIF($G$6:$G116,"="&amp;$G116)&gt;1000,"",MAX(AA$6:AA115)+1),"")</f>
        <v/>
      </c>
      <c r="AB116" s="128">
        <f>IF($G116=AB$4&amp;"-"&amp;AB$5,IF(COUNTIF($G$6:$G116,"="&amp;$G116)&gt;1000,"",MAX(AB$6:AB115)+1),"")</f>
        <v>17</v>
      </c>
      <c r="AC116" s="138" t="str">
        <f>IF($G116=AC$4&amp;"-"&amp;AC$5,IF(COUNTIF($G$6:$G116,"="&amp;$G116)&gt;1000,"",MAX(AC$6:AC115)+1),"")</f>
        <v/>
      </c>
      <c r="AD116" s="128" t="str">
        <f>IF($G116=AD$4&amp;"-"&amp;AD$5,IF(COUNTIF($G$6:$G116,"="&amp;$G116)&gt;1000,"",MAX(AD$6:AD115)+1),"")</f>
        <v/>
      </c>
      <c r="AE116" s="138" t="str">
        <f>IF($G116=AE$4&amp;"-"&amp;AE$5,IF(COUNTIF($G$6:$G116,"="&amp;$G116)&gt;1000,"",MAX(AE$6:AE115)+1),"")</f>
        <v/>
      </c>
      <c r="AF116" s="128" t="str">
        <f>IF($G116=AF$4&amp;"-"&amp;AF$5,IF(COUNTIF($G$6:$G116,"="&amp;$G116)&gt;1000,"",MAX(AF$6:AF115)+1),"")</f>
        <v/>
      </c>
      <c r="AG116" s="138" t="str">
        <f>IF($G116=AG$4&amp;"-"&amp;AG$5,IF(COUNTIF($G$6:$G116,"="&amp;$G116)&gt;1000,"",MAX(AG$6:AG115)+1),"")</f>
        <v/>
      </c>
      <c r="AH116" s="128" t="str">
        <f>IF($G116=AH$4&amp;"-"&amp;AH$5,IF(COUNTIF($G$6:$G116,"="&amp;$G116)&gt;1000,"",MAX(AH$6:AH115)+1),"")</f>
        <v/>
      </c>
      <c r="AI116" s="138" t="str">
        <f>IF($G116=AI$4&amp;"-"&amp;AI$5,IF(COUNTIF($G$6:$G116,"="&amp;$G116)&gt;1000,"",MAX(AI$6:AI115)+1),"")</f>
        <v/>
      </c>
      <c r="AJ116" s="128" t="str">
        <f>IF($G116=AJ$4&amp;"-"&amp;AJ$5,IF(COUNTIF($G$6:$G116,"="&amp;$G116)&gt;1000,"",MAX(AJ$6:AJ115)+1),"")</f>
        <v/>
      </c>
      <c r="AK116" s="138" t="str">
        <f>IF($G116=AK$4&amp;"-"&amp;AK$5,IF(COUNTIF($G$6:$G116,"="&amp;$G116)&gt;1000,"",MAX(AK$6:AK115)+1),"")</f>
        <v/>
      </c>
      <c r="AL116" s="128" t="str">
        <f>IF($G116=AL$4&amp;"-"&amp;AL$5,IF(COUNTIF($G$6:$G116,"="&amp;$G116)&gt;1000,"",MAX(AL$6:AL115)+1),"")</f>
        <v/>
      </c>
      <c r="AM116" s="144" t="str">
        <f>IF($G116=AM$4&amp;"-"&amp;AM$5,IF(COUNTIF($G$6:$G116,"="&amp;$G116)&gt;1000,"",MAX(AM$6:AM115)+1),"")</f>
        <v/>
      </c>
    </row>
    <row r="117" spans="1:39">
      <c r="A117" s="23">
        <v>112</v>
      </c>
      <c r="B117" s="123" t="str">
        <f>VLOOKUP(A117,Times_2023!B114:C544,2,FALSE)</f>
        <v>0:20:43</v>
      </c>
      <c r="C117" s="1" t="str">
        <f t="shared" si="6"/>
        <v>Oliver Taylor</v>
      </c>
      <c r="D117" s="2" t="str">
        <f t="shared" si="7"/>
        <v>ELY</v>
      </c>
      <c r="E117" s="2" t="str">
        <f t="shared" si="8"/>
        <v>M</v>
      </c>
      <c r="F117" s="2">
        <f>COUNTIF(E$6:E117,E117)</f>
        <v>94</v>
      </c>
      <c r="G117" s="26" t="str">
        <f t="shared" si="9"/>
        <v>ELY-M</v>
      </c>
      <c r="H117" s="29" t="str">
        <f>IF($G117=H$4&amp;"-"&amp;H$5,IF(COUNTIF($G$6:$G117,"="&amp;$G117)&gt;5,"",$F117),"")</f>
        <v/>
      </c>
      <c r="I117" s="32" t="str">
        <f>IF($G117=I$4&amp;"-"&amp;I$5,IF(COUNTIF($G$6:$G117,"="&amp;$G117)&gt;5,"",$F117),"")</f>
        <v/>
      </c>
      <c r="J117" s="31" t="str">
        <f>IF($G117=J$4&amp;"-"&amp;J$5,IF(COUNTIF($G$6:$G117,"="&amp;$G117)&gt;5,"",$F117),"")</f>
        <v/>
      </c>
      <c r="K117" s="32" t="str">
        <f>IF($G117=K$4&amp;"-"&amp;K$5,IF(COUNTIF($G$6:$G117,"="&amp;$G117)&gt;5,"",$F117),"")</f>
        <v/>
      </c>
      <c r="L117" s="31" t="str">
        <f>IF($G117=L$4&amp;"-"&amp;L$5,IF(COUNTIF($G$6:$G117,"="&amp;$G117)&gt;5,"",$F117),"")</f>
        <v/>
      </c>
      <c r="M117" s="32" t="str">
        <f>IF($G117=M$4&amp;"-"&amp;M$5,IF(COUNTIF($G$6:$G117,"="&amp;$G117)&gt;5,"",$F117),"")</f>
        <v/>
      </c>
      <c r="N117" s="31" t="str">
        <f>IF($G117=N$4&amp;"-"&amp;N$5,IF(COUNTIF($G$6:$G117,"="&amp;$G117)&gt;5,"",$F117),"")</f>
        <v/>
      </c>
      <c r="O117" s="32" t="str">
        <f>IF($G117=O$4&amp;"-"&amp;O$5,IF(COUNTIF($G$6:$G117,"="&amp;$G117)&gt;5,"",$F117),"")</f>
        <v/>
      </c>
      <c r="P117" s="31" t="str">
        <f>IF($G117=P$4&amp;"-"&amp;P$5,IF(COUNTIF($G$6:$G117,"="&amp;$G117)&gt;5,"",$F117),"")</f>
        <v/>
      </c>
      <c r="Q117" s="32" t="str">
        <f>IF($G117=Q$4&amp;"-"&amp;Q$5,IF(COUNTIF($G$6:$G117,"="&amp;$G117)&gt;5,"",$F117),"")</f>
        <v/>
      </c>
      <c r="R117" s="31" t="str">
        <f>IF($G117=R$4&amp;"-"&amp;R$5,IF(COUNTIF($G$6:$G117,"="&amp;$G117)&gt;5,"",$F117),"")</f>
        <v/>
      </c>
      <c r="S117" s="32" t="str">
        <f>IF($G117=S$4&amp;"-"&amp;S$5,IF(COUNTIF($G$6:$G117,"="&amp;$G117)&gt;5,"",$F117),"")</f>
        <v/>
      </c>
      <c r="T117" s="31" t="str">
        <f>IF($G117=T$4&amp;"-"&amp;T$5,IF(COUNTIF($G$6:$G117,"="&amp;$G117)&gt;5,"",$F117),"")</f>
        <v/>
      </c>
      <c r="U117" s="32" t="str">
        <f>IF($G117=U$4&amp;"-"&amp;U$5,IF(COUNTIF($G$6:$G117,"="&amp;$G117)&gt;5,"",$F117),"")</f>
        <v/>
      </c>
      <c r="V117" s="31" t="str">
        <f>IF($G117=V$4&amp;"-"&amp;V$5,IF(COUNTIF($G$6:$G117,"="&amp;$G117)&gt;5,"",$F117),"")</f>
        <v/>
      </c>
      <c r="W117" s="30" t="str">
        <f>IF($G117=W$4&amp;"-"&amp;W$5,IF(COUNTIF($G$6:$G117,"="&amp;$G117)&gt;5,"",$F117),"")</f>
        <v/>
      </c>
      <c r="X117" s="128" t="str">
        <f>IF($G117=X$4&amp;"-"&amp;X$5,IF(COUNTIF($G$6:$G117,"="&amp;$G117)&gt;1000,"",MAX(X$6:X116)+1),"")</f>
        <v/>
      </c>
      <c r="Y117" s="138" t="str">
        <f>IF($G117=Y$4&amp;"-"&amp;Y$5,IF(COUNTIF($G$6:$G117,"="&amp;$G117)&gt;1000,"",MAX(Y$6:Y116)+1),"")</f>
        <v/>
      </c>
      <c r="Z117" s="128" t="str">
        <f>IF($G117=Z$4&amp;"-"&amp;Z$5,IF(COUNTIF($G$6:$G117,"="&amp;$G117)&gt;1000,"",MAX(Z$6:Z116)+1),"")</f>
        <v/>
      </c>
      <c r="AA117" s="138" t="str">
        <f>IF($G117=AA$4&amp;"-"&amp;AA$5,IF(COUNTIF($G$6:$G117,"="&amp;$G117)&gt;1000,"",MAX(AA$6:AA116)+1),"")</f>
        <v/>
      </c>
      <c r="AB117" s="128">
        <f>IF($G117=AB$4&amp;"-"&amp;AB$5,IF(COUNTIF($G$6:$G117,"="&amp;$G117)&gt;1000,"",MAX(AB$6:AB116)+1),"")</f>
        <v>18</v>
      </c>
      <c r="AC117" s="138" t="str">
        <f>IF($G117=AC$4&amp;"-"&amp;AC$5,IF(COUNTIF($G$6:$G117,"="&amp;$G117)&gt;1000,"",MAX(AC$6:AC116)+1),"")</f>
        <v/>
      </c>
      <c r="AD117" s="128" t="str">
        <f>IF($G117=AD$4&amp;"-"&amp;AD$5,IF(COUNTIF($G$6:$G117,"="&amp;$G117)&gt;1000,"",MAX(AD$6:AD116)+1),"")</f>
        <v/>
      </c>
      <c r="AE117" s="138" t="str">
        <f>IF($G117=AE$4&amp;"-"&amp;AE$5,IF(COUNTIF($G$6:$G117,"="&amp;$G117)&gt;1000,"",MAX(AE$6:AE116)+1),"")</f>
        <v/>
      </c>
      <c r="AF117" s="128" t="str">
        <f>IF($G117=AF$4&amp;"-"&amp;AF$5,IF(COUNTIF($G$6:$G117,"="&amp;$G117)&gt;1000,"",MAX(AF$6:AF116)+1),"")</f>
        <v/>
      </c>
      <c r="AG117" s="138" t="str">
        <f>IF($G117=AG$4&amp;"-"&amp;AG$5,IF(COUNTIF($G$6:$G117,"="&amp;$G117)&gt;1000,"",MAX(AG$6:AG116)+1),"")</f>
        <v/>
      </c>
      <c r="AH117" s="128" t="str">
        <f>IF($G117=AH$4&amp;"-"&amp;AH$5,IF(COUNTIF($G$6:$G117,"="&amp;$G117)&gt;1000,"",MAX(AH$6:AH116)+1),"")</f>
        <v/>
      </c>
      <c r="AI117" s="138" t="str">
        <f>IF($G117=AI$4&amp;"-"&amp;AI$5,IF(COUNTIF($G$6:$G117,"="&amp;$G117)&gt;1000,"",MAX(AI$6:AI116)+1),"")</f>
        <v/>
      </c>
      <c r="AJ117" s="128" t="str">
        <f>IF($G117=AJ$4&amp;"-"&amp;AJ$5,IF(COUNTIF($G$6:$G117,"="&amp;$G117)&gt;1000,"",MAX(AJ$6:AJ116)+1),"")</f>
        <v/>
      </c>
      <c r="AK117" s="138" t="str">
        <f>IF($G117=AK$4&amp;"-"&amp;AK$5,IF(COUNTIF($G$6:$G117,"="&amp;$G117)&gt;1000,"",MAX(AK$6:AK116)+1),"")</f>
        <v/>
      </c>
      <c r="AL117" s="128" t="str">
        <f>IF($G117=AL$4&amp;"-"&amp;AL$5,IF(COUNTIF($G$6:$G117,"="&amp;$G117)&gt;1000,"",MAX(AL$6:AL116)+1),"")</f>
        <v/>
      </c>
      <c r="AM117" s="144" t="str">
        <f>IF($G117=AM$4&amp;"-"&amp;AM$5,IF(COUNTIF($G$6:$G117,"="&amp;$G117)&gt;1000,"",MAX(AM$6:AM116)+1),"")</f>
        <v/>
      </c>
    </row>
    <row r="118" spans="1:39">
      <c r="A118" s="24">
        <v>113</v>
      </c>
      <c r="B118" s="123" t="str">
        <f>VLOOKUP(A118,Times_2023!B115:C545,2,FALSE)</f>
        <v>0:20:47</v>
      </c>
      <c r="C118" s="1" t="str">
        <f t="shared" si="6"/>
        <v>Emma Bibby</v>
      </c>
      <c r="D118" s="2" t="str">
        <f t="shared" si="7"/>
        <v>ELY</v>
      </c>
      <c r="E118" s="2" t="str">
        <f t="shared" si="8"/>
        <v>F</v>
      </c>
      <c r="F118" s="2">
        <f>COUNTIF(E$6:E118,E118)</f>
        <v>19</v>
      </c>
      <c r="G118" s="26" t="str">
        <f t="shared" si="9"/>
        <v>ELY-F</v>
      </c>
      <c r="H118" s="29" t="str">
        <f>IF($G118=H$4&amp;"-"&amp;H$5,IF(COUNTIF($G$6:$G118,"="&amp;$G118)&gt;5,"",$F118),"")</f>
        <v/>
      </c>
      <c r="I118" s="32" t="str">
        <f>IF($G118=I$4&amp;"-"&amp;I$5,IF(COUNTIF($G$6:$G118,"="&amp;$G118)&gt;5,"",$F118),"")</f>
        <v/>
      </c>
      <c r="J118" s="31" t="str">
        <f>IF($G118=J$4&amp;"-"&amp;J$5,IF(COUNTIF($G$6:$G118,"="&amp;$G118)&gt;5,"",$F118),"")</f>
        <v/>
      </c>
      <c r="K118" s="32" t="str">
        <f>IF($G118=K$4&amp;"-"&amp;K$5,IF(COUNTIF($G$6:$G118,"="&amp;$G118)&gt;5,"",$F118),"")</f>
        <v/>
      </c>
      <c r="L118" s="31" t="str">
        <f>IF($G118=L$4&amp;"-"&amp;L$5,IF(COUNTIF($G$6:$G118,"="&amp;$G118)&gt;5,"",$F118),"")</f>
        <v/>
      </c>
      <c r="M118" s="32">
        <f>IF($G118=M$4&amp;"-"&amp;M$5,IF(COUNTIF($G$6:$G118,"="&amp;$G118)&gt;5,"",$F118),"")</f>
        <v>19</v>
      </c>
      <c r="N118" s="31" t="str">
        <f>IF($G118=N$4&amp;"-"&amp;N$5,IF(COUNTIF($G$6:$G118,"="&amp;$G118)&gt;5,"",$F118),"")</f>
        <v/>
      </c>
      <c r="O118" s="32" t="str">
        <f>IF($G118=O$4&amp;"-"&amp;O$5,IF(COUNTIF($G$6:$G118,"="&amp;$G118)&gt;5,"",$F118),"")</f>
        <v/>
      </c>
      <c r="P118" s="31" t="str">
        <f>IF($G118=P$4&amp;"-"&amp;P$5,IF(COUNTIF($G$6:$G118,"="&amp;$G118)&gt;5,"",$F118),"")</f>
        <v/>
      </c>
      <c r="Q118" s="32" t="str">
        <f>IF($G118=Q$4&amp;"-"&amp;Q$5,IF(COUNTIF($G$6:$G118,"="&amp;$G118)&gt;5,"",$F118),"")</f>
        <v/>
      </c>
      <c r="R118" s="31" t="str">
        <f>IF($G118=R$4&amp;"-"&amp;R$5,IF(COUNTIF($G$6:$G118,"="&amp;$G118)&gt;5,"",$F118),"")</f>
        <v/>
      </c>
      <c r="S118" s="32" t="str">
        <f>IF($G118=S$4&amp;"-"&amp;S$5,IF(COUNTIF($G$6:$G118,"="&amp;$G118)&gt;5,"",$F118),"")</f>
        <v/>
      </c>
      <c r="T118" s="31" t="str">
        <f>IF($G118=T$4&amp;"-"&amp;T$5,IF(COUNTIF($G$6:$G118,"="&amp;$G118)&gt;5,"",$F118),"")</f>
        <v/>
      </c>
      <c r="U118" s="32" t="str">
        <f>IF($G118=U$4&amp;"-"&amp;U$5,IF(COUNTIF($G$6:$G118,"="&amp;$G118)&gt;5,"",$F118),"")</f>
        <v/>
      </c>
      <c r="V118" s="31" t="str">
        <f>IF($G118=V$4&amp;"-"&amp;V$5,IF(COUNTIF($G$6:$G118,"="&amp;$G118)&gt;5,"",$F118),"")</f>
        <v/>
      </c>
      <c r="W118" s="30" t="str">
        <f>IF($G118=W$4&amp;"-"&amp;W$5,IF(COUNTIF($G$6:$G118,"="&amp;$G118)&gt;5,"",$F118),"")</f>
        <v/>
      </c>
      <c r="X118" s="128" t="str">
        <f>IF($G118=X$4&amp;"-"&amp;X$5,IF(COUNTIF($G$6:$G118,"="&amp;$G118)&gt;1000,"",MAX(X$6:X117)+1),"")</f>
        <v/>
      </c>
      <c r="Y118" s="138" t="str">
        <f>IF($G118=Y$4&amp;"-"&amp;Y$5,IF(COUNTIF($G$6:$G118,"="&amp;$G118)&gt;1000,"",MAX(Y$6:Y117)+1),"")</f>
        <v/>
      </c>
      <c r="Z118" s="128" t="str">
        <f>IF($G118=Z$4&amp;"-"&amp;Z$5,IF(COUNTIF($G$6:$G118,"="&amp;$G118)&gt;1000,"",MAX(Z$6:Z117)+1),"")</f>
        <v/>
      </c>
      <c r="AA118" s="138" t="str">
        <f>IF($G118=AA$4&amp;"-"&amp;AA$5,IF(COUNTIF($G$6:$G118,"="&amp;$G118)&gt;1000,"",MAX(AA$6:AA117)+1),"")</f>
        <v/>
      </c>
      <c r="AB118" s="128" t="str">
        <f>IF($G118=AB$4&amp;"-"&amp;AB$5,IF(COUNTIF($G$6:$G118,"="&amp;$G118)&gt;1000,"",MAX(AB$6:AB117)+1),"")</f>
        <v/>
      </c>
      <c r="AC118" s="138">
        <f>IF($G118=AC$4&amp;"-"&amp;AC$5,IF(COUNTIF($G$6:$G118,"="&amp;$G118)&gt;1000,"",MAX(AC$6:AC117)+1),"")</f>
        <v>3</v>
      </c>
      <c r="AD118" s="128" t="str">
        <f>IF($G118=AD$4&amp;"-"&amp;AD$5,IF(COUNTIF($G$6:$G118,"="&amp;$G118)&gt;1000,"",MAX(AD$6:AD117)+1),"")</f>
        <v/>
      </c>
      <c r="AE118" s="138" t="str">
        <f>IF($G118=AE$4&amp;"-"&amp;AE$5,IF(COUNTIF($G$6:$G118,"="&amp;$G118)&gt;1000,"",MAX(AE$6:AE117)+1),"")</f>
        <v/>
      </c>
      <c r="AF118" s="128" t="str">
        <f>IF($G118=AF$4&amp;"-"&amp;AF$5,IF(COUNTIF($G$6:$G118,"="&amp;$G118)&gt;1000,"",MAX(AF$6:AF117)+1),"")</f>
        <v/>
      </c>
      <c r="AG118" s="138" t="str">
        <f>IF($G118=AG$4&amp;"-"&amp;AG$5,IF(COUNTIF($G$6:$G118,"="&amp;$G118)&gt;1000,"",MAX(AG$6:AG117)+1),"")</f>
        <v/>
      </c>
      <c r="AH118" s="128" t="str">
        <f>IF($G118=AH$4&amp;"-"&amp;AH$5,IF(COUNTIF($G$6:$G118,"="&amp;$G118)&gt;1000,"",MAX(AH$6:AH117)+1),"")</f>
        <v/>
      </c>
      <c r="AI118" s="138" t="str">
        <f>IF($G118=AI$4&amp;"-"&amp;AI$5,IF(COUNTIF($G$6:$G118,"="&amp;$G118)&gt;1000,"",MAX(AI$6:AI117)+1),"")</f>
        <v/>
      </c>
      <c r="AJ118" s="128" t="str">
        <f>IF($G118=AJ$4&amp;"-"&amp;AJ$5,IF(COUNTIF($G$6:$G118,"="&amp;$G118)&gt;1000,"",MAX(AJ$6:AJ117)+1),"")</f>
        <v/>
      </c>
      <c r="AK118" s="138" t="str">
        <f>IF($G118=AK$4&amp;"-"&amp;AK$5,IF(COUNTIF($G$6:$G118,"="&amp;$G118)&gt;1000,"",MAX(AK$6:AK117)+1),"")</f>
        <v/>
      </c>
      <c r="AL118" s="128" t="str">
        <f>IF($G118=AL$4&amp;"-"&amp;AL$5,IF(COUNTIF($G$6:$G118,"="&amp;$G118)&gt;1000,"",MAX(AL$6:AL117)+1),"")</f>
        <v/>
      </c>
      <c r="AM118" s="144" t="str">
        <f>IF($G118=AM$4&amp;"-"&amp;AM$5,IF(COUNTIF($G$6:$G118,"="&amp;$G118)&gt;1000,"",MAX(AM$6:AM117)+1),"")</f>
        <v/>
      </c>
    </row>
    <row r="119" spans="1:39">
      <c r="A119" s="23">
        <v>114</v>
      </c>
      <c r="B119" s="123" t="str">
        <f>VLOOKUP(A119,Times_2023!B116:C546,2,FALSE)</f>
        <v>0:20:50</v>
      </c>
      <c r="C119" s="1" t="str">
        <f t="shared" si="6"/>
        <v>Martin Clay</v>
      </c>
      <c r="D119" s="2" t="str">
        <f t="shared" si="7"/>
        <v>HI</v>
      </c>
      <c r="E119" s="2" t="str">
        <f t="shared" si="8"/>
        <v>M</v>
      </c>
      <c r="F119" s="2">
        <f>COUNTIF(E$6:E119,E119)</f>
        <v>95</v>
      </c>
      <c r="G119" s="26" t="str">
        <f t="shared" si="9"/>
        <v>HI-M</v>
      </c>
      <c r="H119" s="29" t="str">
        <f>IF($G119=H$4&amp;"-"&amp;H$5,IF(COUNTIF($G$6:$G119,"="&amp;$G119)&gt;5,"",$F119),"")</f>
        <v/>
      </c>
      <c r="I119" s="32" t="str">
        <f>IF($G119=I$4&amp;"-"&amp;I$5,IF(COUNTIF($G$6:$G119,"="&amp;$G119)&gt;5,"",$F119),"")</f>
        <v/>
      </c>
      <c r="J119" s="31" t="str">
        <f>IF($G119=J$4&amp;"-"&amp;J$5,IF(COUNTIF($G$6:$G119,"="&amp;$G119)&gt;5,"",$F119),"")</f>
        <v/>
      </c>
      <c r="K119" s="32" t="str">
        <f>IF($G119=K$4&amp;"-"&amp;K$5,IF(COUNTIF($G$6:$G119,"="&amp;$G119)&gt;5,"",$F119),"")</f>
        <v/>
      </c>
      <c r="L119" s="31" t="str">
        <f>IF($G119=L$4&amp;"-"&amp;L$5,IF(COUNTIF($G$6:$G119,"="&amp;$G119)&gt;5,"",$F119),"")</f>
        <v/>
      </c>
      <c r="M119" s="32" t="str">
        <f>IF($G119=M$4&amp;"-"&amp;M$5,IF(COUNTIF($G$6:$G119,"="&amp;$G119)&gt;5,"",$F119),"")</f>
        <v/>
      </c>
      <c r="N119" s="31" t="str">
        <f>IF($G119=N$4&amp;"-"&amp;N$5,IF(COUNTIF($G$6:$G119,"="&amp;$G119)&gt;5,"",$F119),"")</f>
        <v/>
      </c>
      <c r="O119" s="32" t="str">
        <f>IF($G119=O$4&amp;"-"&amp;O$5,IF(COUNTIF($G$6:$G119,"="&amp;$G119)&gt;5,"",$F119),"")</f>
        <v/>
      </c>
      <c r="P119" s="31" t="str">
        <f>IF($G119=P$4&amp;"-"&amp;P$5,IF(COUNTIF($G$6:$G119,"="&amp;$G119)&gt;5,"",$F119),"")</f>
        <v/>
      </c>
      <c r="Q119" s="32" t="str">
        <f>IF($G119=Q$4&amp;"-"&amp;Q$5,IF(COUNTIF($G$6:$G119,"="&amp;$G119)&gt;5,"",$F119),"")</f>
        <v/>
      </c>
      <c r="R119" s="31" t="str">
        <f>IF($G119=R$4&amp;"-"&amp;R$5,IF(COUNTIF($G$6:$G119,"="&amp;$G119)&gt;5,"",$F119),"")</f>
        <v/>
      </c>
      <c r="S119" s="32" t="str">
        <f>IF($G119=S$4&amp;"-"&amp;S$5,IF(COUNTIF($G$6:$G119,"="&amp;$G119)&gt;5,"",$F119),"")</f>
        <v/>
      </c>
      <c r="T119" s="31" t="str">
        <f>IF($G119=T$4&amp;"-"&amp;T$5,IF(COUNTIF($G$6:$G119,"="&amp;$G119)&gt;5,"",$F119),"")</f>
        <v/>
      </c>
      <c r="U119" s="32" t="str">
        <f>IF($G119=U$4&amp;"-"&amp;U$5,IF(COUNTIF($G$6:$G119,"="&amp;$G119)&gt;5,"",$F119),"")</f>
        <v/>
      </c>
      <c r="V119" s="31" t="str">
        <f>IF($G119=V$4&amp;"-"&amp;V$5,IF(COUNTIF($G$6:$G119,"="&amp;$G119)&gt;5,"",$F119),"")</f>
        <v/>
      </c>
      <c r="W119" s="30" t="str">
        <f>IF($G119=W$4&amp;"-"&amp;W$5,IF(COUNTIF($G$6:$G119,"="&amp;$G119)&gt;5,"",$F119),"")</f>
        <v/>
      </c>
      <c r="X119" s="128" t="str">
        <f>IF($G119=X$4&amp;"-"&amp;X$5,IF(COUNTIF($G$6:$G119,"="&amp;$G119)&gt;1000,"",MAX(X$6:X118)+1),"")</f>
        <v/>
      </c>
      <c r="Y119" s="138" t="str">
        <f>IF($G119=Y$4&amp;"-"&amp;Y$5,IF(COUNTIF($G$6:$G119,"="&amp;$G119)&gt;1000,"",MAX(Y$6:Y118)+1),"")</f>
        <v/>
      </c>
      <c r="Z119" s="128" t="str">
        <f>IF($G119=Z$4&amp;"-"&amp;Z$5,IF(COUNTIF($G$6:$G119,"="&amp;$G119)&gt;1000,"",MAX(Z$6:Z118)+1),"")</f>
        <v/>
      </c>
      <c r="AA119" s="138" t="str">
        <f>IF($G119=AA$4&amp;"-"&amp;AA$5,IF(COUNTIF($G$6:$G119,"="&amp;$G119)&gt;1000,"",MAX(AA$6:AA118)+1),"")</f>
        <v/>
      </c>
      <c r="AB119" s="128" t="str">
        <f>IF($G119=AB$4&amp;"-"&amp;AB$5,IF(COUNTIF($G$6:$G119,"="&amp;$G119)&gt;1000,"",MAX(AB$6:AB118)+1),"")</f>
        <v/>
      </c>
      <c r="AC119" s="138" t="str">
        <f>IF($G119=AC$4&amp;"-"&amp;AC$5,IF(COUNTIF($G$6:$G119,"="&amp;$G119)&gt;1000,"",MAX(AC$6:AC118)+1),"")</f>
        <v/>
      </c>
      <c r="AD119" s="128">
        <f>IF($G119=AD$4&amp;"-"&amp;AD$5,IF(COUNTIF($G$6:$G119,"="&amp;$G119)&gt;1000,"",MAX(AD$6:AD118)+1),"")</f>
        <v>15</v>
      </c>
      <c r="AE119" s="138" t="str">
        <f>IF($G119=AE$4&amp;"-"&amp;AE$5,IF(COUNTIF($G$6:$G119,"="&amp;$G119)&gt;1000,"",MAX(AE$6:AE118)+1),"")</f>
        <v/>
      </c>
      <c r="AF119" s="128" t="str">
        <f>IF($G119=AF$4&amp;"-"&amp;AF$5,IF(COUNTIF($G$6:$G119,"="&amp;$G119)&gt;1000,"",MAX(AF$6:AF118)+1),"")</f>
        <v/>
      </c>
      <c r="AG119" s="138" t="str">
        <f>IF($G119=AG$4&amp;"-"&amp;AG$5,IF(COUNTIF($G$6:$G119,"="&amp;$G119)&gt;1000,"",MAX(AG$6:AG118)+1),"")</f>
        <v/>
      </c>
      <c r="AH119" s="128" t="str">
        <f>IF($G119=AH$4&amp;"-"&amp;AH$5,IF(COUNTIF($G$6:$G119,"="&amp;$G119)&gt;1000,"",MAX(AH$6:AH118)+1),"")</f>
        <v/>
      </c>
      <c r="AI119" s="138" t="str">
        <f>IF($G119=AI$4&amp;"-"&amp;AI$5,IF(COUNTIF($G$6:$G119,"="&amp;$G119)&gt;1000,"",MAX(AI$6:AI118)+1),"")</f>
        <v/>
      </c>
      <c r="AJ119" s="128" t="str">
        <f>IF($G119=AJ$4&amp;"-"&amp;AJ$5,IF(COUNTIF($G$6:$G119,"="&amp;$G119)&gt;1000,"",MAX(AJ$6:AJ118)+1),"")</f>
        <v/>
      </c>
      <c r="AK119" s="138" t="str">
        <f>IF($G119=AK$4&amp;"-"&amp;AK$5,IF(COUNTIF($G$6:$G119,"="&amp;$G119)&gt;1000,"",MAX(AK$6:AK118)+1),"")</f>
        <v/>
      </c>
      <c r="AL119" s="128" t="str">
        <f>IF($G119=AL$4&amp;"-"&amp;AL$5,IF(COUNTIF($G$6:$G119,"="&amp;$G119)&gt;1000,"",MAX(AL$6:AL118)+1),"")</f>
        <v/>
      </c>
      <c r="AM119" s="144" t="str">
        <f>IF($G119=AM$4&amp;"-"&amp;AM$5,IF(COUNTIF($G$6:$G119,"="&amp;$G119)&gt;1000,"",MAX(AM$6:AM118)+1),"")</f>
        <v/>
      </c>
    </row>
    <row r="120" spans="1:39">
      <c r="A120" s="24">
        <v>115</v>
      </c>
      <c r="B120" s="123" t="str">
        <f>VLOOKUP(A120,Times_2023!B117:C547,2,FALSE)</f>
        <v>0:20:54</v>
      </c>
      <c r="C120" s="1" t="str">
        <f t="shared" si="6"/>
        <v>Michael O'Donnell</v>
      </c>
      <c r="D120" s="2" t="str">
        <f t="shared" si="7"/>
        <v>CAC</v>
      </c>
      <c r="E120" s="2" t="str">
        <f t="shared" si="8"/>
        <v>M</v>
      </c>
      <c r="F120" s="2">
        <f>COUNTIF(E$6:E120,E120)</f>
        <v>96</v>
      </c>
      <c r="G120" s="26" t="str">
        <f t="shared" si="9"/>
        <v>CAC-M</v>
      </c>
      <c r="H120" s="29" t="str">
        <f>IF($G120=H$4&amp;"-"&amp;H$5,IF(COUNTIF($G$6:$G120,"="&amp;$G120)&gt;5,"",$F120),"")</f>
        <v/>
      </c>
      <c r="I120" s="32" t="str">
        <f>IF($G120=I$4&amp;"-"&amp;I$5,IF(COUNTIF($G$6:$G120,"="&amp;$G120)&gt;5,"",$F120),"")</f>
        <v/>
      </c>
      <c r="J120" s="31" t="str">
        <f>IF($G120=J$4&amp;"-"&amp;J$5,IF(COUNTIF($G$6:$G120,"="&amp;$G120)&gt;5,"",$F120),"")</f>
        <v/>
      </c>
      <c r="K120" s="32" t="str">
        <f>IF($G120=K$4&amp;"-"&amp;K$5,IF(COUNTIF($G$6:$G120,"="&amp;$G120)&gt;5,"",$F120),"")</f>
        <v/>
      </c>
      <c r="L120" s="31" t="str">
        <f>IF($G120=L$4&amp;"-"&amp;L$5,IF(COUNTIF($G$6:$G120,"="&amp;$G120)&gt;5,"",$F120),"")</f>
        <v/>
      </c>
      <c r="M120" s="32" t="str">
        <f>IF($G120=M$4&amp;"-"&amp;M$5,IF(COUNTIF($G$6:$G120,"="&amp;$G120)&gt;5,"",$F120),"")</f>
        <v/>
      </c>
      <c r="N120" s="31" t="str">
        <f>IF($G120=N$4&amp;"-"&amp;N$5,IF(COUNTIF($G$6:$G120,"="&amp;$G120)&gt;5,"",$F120),"")</f>
        <v/>
      </c>
      <c r="O120" s="32" t="str">
        <f>IF($G120=O$4&amp;"-"&amp;O$5,IF(COUNTIF($G$6:$G120,"="&amp;$G120)&gt;5,"",$F120),"")</f>
        <v/>
      </c>
      <c r="P120" s="31" t="str">
        <f>IF($G120=P$4&amp;"-"&amp;P$5,IF(COUNTIF($G$6:$G120,"="&amp;$G120)&gt;5,"",$F120),"")</f>
        <v/>
      </c>
      <c r="Q120" s="32" t="str">
        <f>IF($G120=Q$4&amp;"-"&amp;Q$5,IF(COUNTIF($G$6:$G120,"="&amp;$G120)&gt;5,"",$F120),"")</f>
        <v/>
      </c>
      <c r="R120" s="31" t="str">
        <f>IF($G120=R$4&amp;"-"&amp;R$5,IF(COUNTIF($G$6:$G120,"="&amp;$G120)&gt;5,"",$F120),"")</f>
        <v/>
      </c>
      <c r="S120" s="32" t="str">
        <f>IF($G120=S$4&amp;"-"&amp;S$5,IF(COUNTIF($G$6:$G120,"="&amp;$G120)&gt;5,"",$F120),"")</f>
        <v/>
      </c>
      <c r="T120" s="31" t="str">
        <f>IF($G120=T$4&amp;"-"&amp;T$5,IF(COUNTIF($G$6:$G120,"="&amp;$G120)&gt;5,"",$F120),"")</f>
        <v/>
      </c>
      <c r="U120" s="32" t="str">
        <f>IF($G120=U$4&amp;"-"&amp;U$5,IF(COUNTIF($G$6:$G120,"="&amp;$G120)&gt;5,"",$F120),"")</f>
        <v/>
      </c>
      <c r="V120" s="31" t="str">
        <f>IF($G120=V$4&amp;"-"&amp;V$5,IF(COUNTIF($G$6:$G120,"="&amp;$G120)&gt;5,"",$F120),"")</f>
        <v/>
      </c>
      <c r="W120" s="30" t="str">
        <f>IF($G120=W$4&amp;"-"&amp;W$5,IF(COUNTIF($G$6:$G120,"="&amp;$G120)&gt;5,"",$F120),"")</f>
        <v/>
      </c>
      <c r="X120" s="128">
        <f>IF($G120=X$4&amp;"-"&amp;X$5,IF(COUNTIF($G$6:$G120,"="&amp;$G120)&gt;1000,"",MAX(X$6:X119)+1),"")</f>
        <v>22</v>
      </c>
      <c r="Y120" s="138" t="str">
        <f>IF($G120=Y$4&amp;"-"&amp;Y$5,IF(COUNTIF($G$6:$G120,"="&amp;$G120)&gt;1000,"",MAX(Y$6:Y119)+1),"")</f>
        <v/>
      </c>
      <c r="Z120" s="128" t="str">
        <f>IF($G120=Z$4&amp;"-"&amp;Z$5,IF(COUNTIF($G$6:$G120,"="&amp;$G120)&gt;1000,"",MAX(Z$6:Z119)+1),"")</f>
        <v/>
      </c>
      <c r="AA120" s="138" t="str">
        <f>IF($G120=AA$4&amp;"-"&amp;AA$5,IF(COUNTIF($G$6:$G120,"="&amp;$G120)&gt;1000,"",MAX(AA$6:AA119)+1),"")</f>
        <v/>
      </c>
      <c r="AB120" s="128" t="str">
        <f>IF($G120=AB$4&amp;"-"&amp;AB$5,IF(COUNTIF($G$6:$G120,"="&amp;$G120)&gt;1000,"",MAX(AB$6:AB119)+1),"")</f>
        <v/>
      </c>
      <c r="AC120" s="138" t="str">
        <f>IF($G120=AC$4&amp;"-"&amp;AC$5,IF(COUNTIF($G$6:$G120,"="&amp;$G120)&gt;1000,"",MAX(AC$6:AC119)+1),"")</f>
        <v/>
      </c>
      <c r="AD120" s="128" t="str">
        <f>IF($G120=AD$4&amp;"-"&amp;AD$5,IF(COUNTIF($G$6:$G120,"="&amp;$G120)&gt;1000,"",MAX(AD$6:AD119)+1),"")</f>
        <v/>
      </c>
      <c r="AE120" s="138" t="str">
        <f>IF($G120=AE$4&amp;"-"&amp;AE$5,IF(COUNTIF($G$6:$G120,"="&amp;$G120)&gt;1000,"",MAX(AE$6:AE119)+1),"")</f>
        <v/>
      </c>
      <c r="AF120" s="128" t="str">
        <f>IF($G120=AF$4&amp;"-"&amp;AF$5,IF(COUNTIF($G$6:$G120,"="&amp;$G120)&gt;1000,"",MAX(AF$6:AF119)+1),"")</f>
        <v/>
      </c>
      <c r="AG120" s="138" t="str">
        <f>IF($G120=AG$4&amp;"-"&amp;AG$5,IF(COUNTIF($G$6:$G120,"="&amp;$G120)&gt;1000,"",MAX(AG$6:AG119)+1),"")</f>
        <v/>
      </c>
      <c r="AH120" s="128" t="str">
        <f>IF($G120=AH$4&amp;"-"&amp;AH$5,IF(COUNTIF($G$6:$G120,"="&amp;$G120)&gt;1000,"",MAX(AH$6:AH119)+1),"")</f>
        <v/>
      </c>
      <c r="AI120" s="138" t="str">
        <f>IF($G120=AI$4&amp;"-"&amp;AI$5,IF(COUNTIF($G$6:$G120,"="&amp;$G120)&gt;1000,"",MAX(AI$6:AI119)+1),"")</f>
        <v/>
      </c>
      <c r="AJ120" s="128" t="str">
        <f>IF($G120=AJ$4&amp;"-"&amp;AJ$5,IF(COUNTIF($G$6:$G120,"="&amp;$G120)&gt;1000,"",MAX(AJ$6:AJ119)+1),"")</f>
        <v/>
      </c>
      <c r="AK120" s="138" t="str">
        <f>IF($G120=AK$4&amp;"-"&amp;AK$5,IF(COUNTIF($G$6:$G120,"="&amp;$G120)&gt;1000,"",MAX(AK$6:AK119)+1),"")</f>
        <v/>
      </c>
      <c r="AL120" s="128" t="str">
        <f>IF($G120=AL$4&amp;"-"&amp;AL$5,IF(COUNTIF($G$6:$G120,"="&amp;$G120)&gt;1000,"",MAX(AL$6:AL119)+1),"")</f>
        <v/>
      </c>
      <c r="AM120" s="144" t="str">
        <f>IF($G120=AM$4&amp;"-"&amp;AM$5,IF(COUNTIF($G$6:$G120,"="&amp;$G120)&gt;1000,"",MAX(AM$6:AM119)+1),"")</f>
        <v/>
      </c>
    </row>
    <row r="121" spans="1:39">
      <c r="A121" s="23">
        <v>116</v>
      </c>
      <c r="B121" s="123" t="str">
        <f>VLOOKUP(A121,Times_2023!B118:C548,2,FALSE)</f>
        <v>0:20:55</v>
      </c>
      <c r="C121" s="1" t="str">
        <f t="shared" si="6"/>
        <v>Oliver Martinez</v>
      </c>
      <c r="D121" s="2" t="str">
        <f t="shared" si="7"/>
        <v>CTC</v>
      </c>
      <c r="E121" s="2" t="str">
        <f t="shared" si="8"/>
        <v>M</v>
      </c>
      <c r="F121" s="2">
        <f>COUNTIF(E$6:E121,E121)</f>
        <v>97</v>
      </c>
      <c r="G121" s="26" t="str">
        <f t="shared" si="9"/>
        <v>CTC-M</v>
      </c>
      <c r="H121" s="29" t="str">
        <f>IF($G121=H$4&amp;"-"&amp;H$5,IF(COUNTIF($G$6:$G121,"="&amp;$G121)&gt;5,"",$F121),"")</f>
        <v/>
      </c>
      <c r="I121" s="32" t="str">
        <f>IF($G121=I$4&amp;"-"&amp;I$5,IF(COUNTIF($G$6:$G121,"="&amp;$G121)&gt;5,"",$F121),"")</f>
        <v/>
      </c>
      <c r="J121" s="31" t="str">
        <f>IF($G121=J$4&amp;"-"&amp;J$5,IF(COUNTIF($G$6:$G121,"="&amp;$G121)&gt;5,"",$F121),"")</f>
        <v/>
      </c>
      <c r="K121" s="32" t="str">
        <f>IF($G121=K$4&amp;"-"&amp;K$5,IF(COUNTIF($G$6:$G121,"="&amp;$G121)&gt;5,"",$F121),"")</f>
        <v/>
      </c>
      <c r="L121" s="31" t="str">
        <f>IF($G121=L$4&amp;"-"&amp;L$5,IF(COUNTIF($G$6:$G121,"="&amp;$G121)&gt;5,"",$F121),"")</f>
        <v/>
      </c>
      <c r="M121" s="32" t="str">
        <f>IF($G121=M$4&amp;"-"&amp;M$5,IF(COUNTIF($G$6:$G121,"="&amp;$G121)&gt;5,"",$F121),"")</f>
        <v/>
      </c>
      <c r="N121" s="31" t="str">
        <f>IF($G121=N$4&amp;"-"&amp;N$5,IF(COUNTIF($G$6:$G121,"="&amp;$G121)&gt;5,"",$F121),"")</f>
        <v/>
      </c>
      <c r="O121" s="32" t="str">
        <f>IF($G121=O$4&amp;"-"&amp;O$5,IF(COUNTIF($G$6:$G121,"="&amp;$G121)&gt;5,"",$F121),"")</f>
        <v/>
      </c>
      <c r="P121" s="31" t="str">
        <f>IF($G121=P$4&amp;"-"&amp;P$5,IF(COUNTIF($G$6:$G121,"="&amp;$G121)&gt;5,"",$F121),"")</f>
        <v/>
      </c>
      <c r="Q121" s="32" t="str">
        <f>IF($G121=Q$4&amp;"-"&amp;Q$5,IF(COUNTIF($G$6:$G121,"="&amp;$G121)&gt;5,"",$F121),"")</f>
        <v/>
      </c>
      <c r="R121" s="31" t="str">
        <f>IF($G121=R$4&amp;"-"&amp;R$5,IF(COUNTIF($G$6:$G121,"="&amp;$G121)&gt;5,"",$F121),"")</f>
        <v/>
      </c>
      <c r="S121" s="32" t="str">
        <f>IF($G121=S$4&amp;"-"&amp;S$5,IF(COUNTIF($G$6:$G121,"="&amp;$G121)&gt;5,"",$F121),"")</f>
        <v/>
      </c>
      <c r="T121" s="31" t="str">
        <f>IF($G121=T$4&amp;"-"&amp;T$5,IF(COUNTIF($G$6:$G121,"="&amp;$G121)&gt;5,"",$F121),"")</f>
        <v/>
      </c>
      <c r="U121" s="32" t="str">
        <f>IF($G121=U$4&amp;"-"&amp;U$5,IF(COUNTIF($G$6:$G121,"="&amp;$G121)&gt;5,"",$F121),"")</f>
        <v/>
      </c>
      <c r="V121" s="31" t="str">
        <f>IF($G121=V$4&amp;"-"&amp;V$5,IF(COUNTIF($G$6:$G121,"="&amp;$G121)&gt;5,"",$F121),"")</f>
        <v/>
      </c>
      <c r="W121" s="30" t="str">
        <f>IF($G121=W$4&amp;"-"&amp;W$5,IF(COUNTIF($G$6:$G121,"="&amp;$G121)&gt;5,"",$F121),"")</f>
        <v/>
      </c>
      <c r="X121" s="128" t="str">
        <f>IF($G121=X$4&amp;"-"&amp;X$5,IF(COUNTIF($G$6:$G121,"="&amp;$G121)&gt;1000,"",MAX(X$6:X120)+1),"")</f>
        <v/>
      </c>
      <c r="Y121" s="138" t="str">
        <f>IF($G121=Y$4&amp;"-"&amp;Y$5,IF(COUNTIF($G$6:$G121,"="&amp;$G121)&gt;1000,"",MAX(Y$6:Y120)+1),"")</f>
        <v/>
      </c>
      <c r="Z121" s="128">
        <f>IF($G121=Z$4&amp;"-"&amp;Z$5,IF(COUNTIF($G$6:$G121,"="&amp;$G121)&gt;1000,"",MAX(Z$6:Z120)+1),"")</f>
        <v>12</v>
      </c>
      <c r="AA121" s="138" t="str">
        <f>IF($G121=AA$4&amp;"-"&amp;AA$5,IF(COUNTIF($G$6:$G121,"="&amp;$G121)&gt;1000,"",MAX(AA$6:AA120)+1),"")</f>
        <v/>
      </c>
      <c r="AB121" s="128" t="str">
        <f>IF($G121=AB$4&amp;"-"&amp;AB$5,IF(COUNTIF($G$6:$G121,"="&amp;$G121)&gt;1000,"",MAX(AB$6:AB120)+1),"")</f>
        <v/>
      </c>
      <c r="AC121" s="138" t="str">
        <f>IF($G121=AC$4&amp;"-"&amp;AC$5,IF(COUNTIF($G$6:$G121,"="&amp;$G121)&gt;1000,"",MAX(AC$6:AC120)+1),"")</f>
        <v/>
      </c>
      <c r="AD121" s="128" t="str">
        <f>IF($G121=AD$4&amp;"-"&amp;AD$5,IF(COUNTIF($G$6:$G121,"="&amp;$G121)&gt;1000,"",MAX(AD$6:AD120)+1),"")</f>
        <v/>
      </c>
      <c r="AE121" s="138" t="str">
        <f>IF($G121=AE$4&amp;"-"&amp;AE$5,IF(COUNTIF($G$6:$G121,"="&amp;$G121)&gt;1000,"",MAX(AE$6:AE120)+1),"")</f>
        <v/>
      </c>
      <c r="AF121" s="128" t="str">
        <f>IF($G121=AF$4&amp;"-"&amp;AF$5,IF(COUNTIF($G$6:$G121,"="&amp;$G121)&gt;1000,"",MAX(AF$6:AF120)+1),"")</f>
        <v/>
      </c>
      <c r="AG121" s="138" t="str">
        <f>IF($G121=AG$4&amp;"-"&amp;AG$5,IF(COUNTIF($G$6:$G121,"="&amp;$G121)&gt;1000,"",MAX(AG$6:AG120)+1),"")</f>
        <v/>
      </c>
      <c r="AH121" s="128" t="str">
        <f>IF($G121=AH$4&amp;"-"&amp;AH$5,IF(COUNTIF($G$6:$G121,"="&amp;$G121)&gt;1000,"",MAX(AH$6:AH120)+1),"")</f>
        <v/>
      </c>
      <c r="AI121" s="138" t="str">
        <f>IF($G121=AI$4&amp;"-"&amp;AI$5,IF(COUNTIF($G$6:$G121,"="&amp;$G121)&gt;1000,"",MAX(AI$6:AI120)+1),"")</f>
        <v/>
      </c>
      <c r="AJ121" s="128" t="str">
        <f>IF($G121=AJ$4&amp;"-"&amp;AJ$5,IF(COUNTIF($G$6:$G121,"="&amp;$G121)&gt;1000,"",MAX(AJ$6:AJ120)+1),"")</f>
        <v/>
      </c>
      <c r="AK121" s="138" t="str">
        <f>IF($G121=AK$4&amp;"-"&amp;AK$5,IF(COUNTIF($G$6:$G121,"="&amp;$G121)&gt;1000,"",MAX(AK$6:AK120)+1),"")</f>
        <v/>
      </c>
      <c r="AL121" s="128" t="str">
        <f>IF($G121=AL$4&amp;"-"&amp;AL$5,IF(COUNTIF($G$6:$G121,"="&amp;$G121)&gt;1000,"",MAX(AL$6:AL120)+1),"")</f>
        <v/>
      </c>
      <c r="AM121" s="144" t="str">
        <f>IF($G121=AM$4&amp;"-"&amp;AM$5,IF(COUNTIF($G$6:$G121,"="&amp;$G121)&gt;1000,"",MAX(AM$6:AM120)+1),"")</f>
        <v/>
      </c>
    </row>
    <row r="122" spans="1:39">
      <c r="A122" s="24">
        <v>117</v>
      </c>
      <c r="B122" s="123" t="str">
        <f>VLOOKUP(A122,Times_2023!B119:C549,2,FALSE)</f>
        <v>0:20:58</v>
      </c>
      <c r="C122" s="1" t="str">
        <f t="shared" si="6"/>
        <v>Jessica Smith-Lamkin</v>
      </c>
      <c r="D122" s="2" t="str">
        <f t="shared" si="7"/>
        <v>HI</v>
      </c>
      <c r="E122" s="2" t="str">
        <f t="shared" si="8"/>
        <v>F</v>
      </c>
      <c r="F122" s="2">
        <f>COUNTIF(E$6:E122,E122)</f>
        <v>20</v>
      </c>
      <c r="G122" s="26" t="str">
        <f t="shared" si="9"/>
        <v>HI-F</v>
      </c>
      <c r="H122" s="29" t="str">
        <f>IF($G122=H$4&amp;"-"&amp;H$5,IF(COUNTIF($G$6:$G122,"="&amp;$G122)&gt;5,"",$F122),"")</f>
        <v/>
      </c>
      <c r="I122" s="32" t="str">
        <f>IF($G122=I$4&amp;"-"&amp;I$5,IF(COUNTIF($G$6:$G122,"="&amp;$G122)&gt;5,"",$F122),"")</f>
        <v/>
      </c>
      <c r="J122" s="31" t="str">
        <f>IF($G122=J$4&amp;"-"&amp;J$5,IF(COUNTIF($G$6:$G122,"="&amp;$G122)&gt;5,"",$F122),"")</f>
        <v/>
      </c>
      <c r="K122" s="32" t="str">
        <f>IF($G122=K$4&amp;"-"&amp;K$5,IF(COUNTIF($G$6:$G122,"="&amp;$G122)&gt;5,"",$F122),"")</f>
        <v/>
      </c>
      <c r="L122" s="31" t="str">
        <f>IF($G122=L$4&amp;"-"&amp;L$5,IF(COUNTIF($G$6:$G122,"="&amp;$G122)&gt;5,"",$F122),"")</f>
        <v/>
      </c>
      <c r="M122" s="32" t="str">
        <f>IF($G122=M$4&amp;"-"&amp;M$5,IF(COUNTIF($G$6:$G122,"="&amp;$G122)&gt;5,"",$F122),"")</f>
        <v/>
      </c>
      <c r="N122" s="31" t="str">
        <f>IF($G122=N$4&amp;"-"&amp;N$5,IF(COUNTIF($G$6:$G122,"="&amp;$G122)&gt;5,"",$F122),"")</f>
        <v/>
      </c>
      <c r="O122" s="32">
        <f>IF($G122=O$4&amp;"-"&amp;O$5,IF(COUNTIF($G$6:$G122,"="&amp;$G122)&gt;5,"",$F122),"")</f>
        <v>20</v>
      </c>
      <c r="P122" s="31" t="str">
        <f>IF($G122=P$4&amp;"-"&amp;P$5,IF(COUNTIF($G$6:$G122,"="&amp;$G122)&gt;5,"",$F122),"")</f>
        <v/>
      </c>
      <c r="Q122" s="32" t="str">
        <f>IF($G122=Q$4&amp;"-"&amp;Q$5,IF(COUNTIF($G$6:$G122,"="&amp;$G122)&gt;5,"",$F122),"")</f>
        <v/>
      </c>
      <c r="R122" s="31" t="str">
        <f>IF($G122=R$4&amp;"-"&amp;R$5,IF(COUNTIF($G$6:$G122,"="&amp;$G122)&gt;5,"",$F122),"")</f>
        <v/>
      </c>
      <c r="S122" s="32" t="str">
        <f>IF($G122=S$4&amp;"-"&amp;S$5,IF(COUNTIF($G$6:$G122,"="&amp;$G122)&gt;5,"",$F122),"")</f>
        <v/>
      </c>
      <c r="T122" s="31" t="str">
        <f>IF($G122=T$4&amp;"-"&amp;T$5,IF(COUNTIF($G$6:$G122,"="&amp;$G122)&gt;5,"",$F122),"")</f>
        <v/>
      </c>
      <c r="U122" s="32" t="str">
        <f>IF($G122=U$4&amp;"-"&amp;U$5,IF(COUNTIF($G$6:$G122,"="&amp;$G122)&gt;5,"",$F122),"")</f>
        <v/>
      </c>
      <c r="V122" s="31" t="str">
        <f>IF($G122=V$4&amp;"-"&amp;V$5,IF(COUNTIF($G$6:$G122,"="&amp;$G122)&gt;5,"",$F122),"")</f>
        <v/>
      </c>
      <c r="W122" s="30" t="str">
        <f>IF($G122=W$4&amp;"-"&amp;W$5,IF(COUNTIF($G$6:$G122,"="&amp;$G122)&gt;5,"",$F122),"")</f>
        <v/>
      </c>
      <c r="X122" s="128" t="str">
        <f>IF($G122=X$4&amp;"-"&amp;X$5,IF(COUNTIF($G$6:$G122,"="&amp;$G122)&gt;1000,"",MAX(X$6:X121)+1),"")</f>
        <v/>
      </c>
      <c r="Y122" s="138" t="str">
        <f>IF($G122=Y$4&amp;"-"&amp;Y$5,IF(COUNTIF($G$6:$G122,"="&amp;$G122)&gt;1000,"",MAX(Y$6:Y121)+1),"")</f>
        <v/>
      </c>
      <c r="Z122" s="128" t="str">
        <f>IF($G122=Z$4&amp;"-"&amp;Z$5,IF(COUNTIF($G$6:$G122,"="&amp;$G122)&gt;1000,"",MAX(Z$6:Z121)+1),"")</f>
        <v/>
      </c>
      <c r="AA122" s="138" t="str">
        <f>IF($G122=AA$4&amp;"-"&amp;AA$5,IF(COUNTIF($G$6:$G122,"="&amp;$G122)&gt;1000,"",MAX(AA$6:AA121)+1),"")</f>
        <v/>
      </c>
      <c r="AB122" s="128" t="str">
        <f>IF($G122=AB$4&amp;"-"&amp;AB$5,IF(COUNTIF($G$6:$G122,"="&amp;$G122)&gt;1000,"",MAX(AB$6:AB121)+1),"")</f>
        <v/>
      </c>
      <c r="AC122" s="138" t="str">
        <f>IF($G122=AC$4&amp;"-"&amp;AC$5,IF(COUNTIF($G$6:$G122,"="&amp;$G122)&gt;1000,"",MAX(AC$6:AC121)+1),"")</f>
        <v/>
      </c>
      <c r="AD122" s="128" t="str">
        <f>IF($G122=AD$4&amp;"-"&amp;AD$5,IF(COUNTIF($G$6:$G122,"="&amp;$G122)&gt;1000,"",MAX(AD$6:AD121)+1),"")</f>
        <v/>
      </c>
      <c r="AE122" s="138">
        <f>IF($G122=AE$4&amp;"-"&amp;AE$5,IF(COUNTIF($G$6:$G122,"="&amp;$G122)&gt;1000,"",MAX(AE$6:AE121)+1),"")</f>
        <v>5</v>
      </c>
      <c r="AF122" s="128" t="str">
        <f>IF($G122=AF$4&amp;"-"&amp;AF$5,IF(COUNTIF($G$6:$G122,"="&amp;$G122)&gt;1000,"",MAX(AF$6:AF121)+1),"")</f>
        <v/>
      </c>
      <c r="AG122" s="138" t="str">
        <f>IF($G122=AG$4&amp;"-"&amp;AG$5,IF(COUNTIF($G$6:$G122,"="&amp;$G122)&gt;1000,"",MAX(AG$6:AG121)+1),"")</f>
        <v/>
      </c>
      <c r="AH122" s="128" t="str">
        <f>IF($G122=AH$4&amp;"-"&amp;AH$5,IF(COUNTIF($G$6:$G122,"="&amp;$G122)&gt;1000,"",MAX(AH$6:AH121)+1),"")</f>
        <v/>
      </c>
      <c r="AI122" s="138" t="str">
        <f>IF($G122=AI$4&amp;"-"&amp;AI$5,IF(COUNTIF($G$6:$G122,"="&amp;$G122)&gt;1000,"",MAX(AI$6:AI121)+1),"")</f>
        <v/>
      </c>
      <c r="AJ122" s="128" t="str">
        <f>IF($G122=AJ$4&amp;"-"&amp;AJ$5,IF(COUNTIF($G$6:$G122,"="&amp;$G122)&gt;1000,"",MAX(AJ$6:AJ121)+1),"")</f>
        <v/>
      </c>
      <c r="AK122" s="138" t="str">
        <f>IF($G122=AK$4&amp;"-"&amp;AK$5,IF(COUNTIF($G$6:$G122,"="&amp;$G122)&gt;1000,"",MAX(AK$6:AK121)+1),"")</f>
        <v/>
      </c>
      <c r="AL122" s="128" t="str">
        <f>IF($G122=AL$4&amp;"-"&amp;AL$5,IF(COUNTIF($G$6:$G122,"="&amp;$G122)&gt;1000,"",MAX(AL$6:AL121)+1),"")</f>
        <v/>
      </c>
      <c r="AM122" s="144" t="str">
        <f>IF($G122=AM$4&amp;"-"&amp;AM$5,IF(COUNTIF($G$6:$G122,"="&amp;$G122)&gt;1000,"",MAX(AM$6:AM121)+1),"")</f>
        <v/>
      </c>
    </row>
    <row r="123" spans="1:39">
      <c r="A123" s="23">
        <v>118</v>
      </c>
      <c r="B123" s="123" t="str">
        <f>VLOOKUP(A123,Times_2023!B120:C550,2,FALSE)</f>
        <v>0:21:05</v>
      </c>
      <c r="C123" s="1" t="str">
        <f t="shared" si="6"/>
        <v>Jayson Shuter</v>
      </c>
      <c r="D123" s="2" t="str">
        <f t="shared" si="7"/>
        <v>HRC</v>
      </c>
      <c r="E123" s="2" t="str">
        <f t="shared" si="8"/>
        <v>M</v>
      </c>
      <c r="F123" s="2">
        <f>COUNTIF(E$6:E123,E123)</f>
        <v>98</v>
      </c>
      <c r="G123" s="26" t="str">
        <f t="shared" si="9"/>
        <v>HRC-M</v>
      </c>
      <c r="H123" s="29" t="str">
        <f>IF($G123=H$4&amp;"-"&amp;H$5,IF(COUNTIF($G$6:$G123,"="&amp;$G123)&gt;5,"",$F123),"")</f>
        <v/>
      </c>
      <c r="I123" s="32" t="str">
        <f>IF($G123=I$4&amp;"-"&amp;I$5,IF(COUNTIF($G$6:$G123,"="&amp;$G123)&gt;5,"",$F123),"")</f>
        <v/>
      </c>
      <c r="J123" s="31" t="str">
        <f>IF($G123=J$4&amp;"-"&amp;J$5,IF(COUNTIF($G$6:$G123,"="&amp;$G123)&gt;5,"",$F123),"")</f>
        <v/>
      </c>
      <c r="K123" s="32" t="str">
        <f>IF($G123=K$4&amp;"-"&amp;K$5,IF(COUNTIF($G$6:$G123,"="&amp;$G123)&gt;5,"",$F123),"")</f>
        <v/>
      </c>
      <c r="L123" s="31" t="str">
        <f>IF($G123=L$4&amp;"-"&amp;L$5,IF(COUNTIF($G$6:$G123,"="&amp;$G123)&gt;5,"",$F123),"")</f>
        <v/>
      </c>
      <c r="M123" s="32" t="str">
        <f>IF($G123=M$4&amp;"-"&amp;M$5,IF(COUNTIF($G$6:$G123,"="&amp;$G123)&gt;5,"",$F123),"")</f>
        <v/>
      </c>
      <c r="N123" s="31" t="str">
        <f>IF($G123=N$4&amp;"-"&amp;N$5,IF(COUNTIF($G$6:$G123,"="&amp;$G123)&gt;5,"",$F123),"")</f>
        <v/>
      </c>
      <c r="O123" s="32" t="str">
        <f>IF($G123=O$4&amp;"-"&amp;O$5,IF(COUNTIF($G$6:$G123,"="&amp;$G123)&gt;5,"",$F123),"")</f>
        <v/>
      </c>
      <c r="P123" s="31" t="str">
        <f>IF($G123=P$4&amp;"-"&amp;P$5,IF(COUNTIF($G$6:$G123,"="&amp;$G123)&gt;5,"",$F123),"")</f>
        <v/>
      </c>
      <c r="Q123" s="32" t="str">
        <f>IF($G123=Q$4&amp;"-"&amp;Q$5,IF(COUNTIF($G$6:$G123,"="&amp;$G123)&gt;5,"",$F123),"")</f>
        <v/>
      </c>
      <c r="R123" s="31" t="str">
        <f>IF($G123=R$4&amp;"-"&amp;R$5,IF(COUNTIF($G$6:$G123,"="&amp;$G123)&gt;5,"",$F123),"")</f>
        <v/>
      </c>
      <c r="S123" s="32" t="str">
        <f>IF($G123=S$4&amp;"-"&amp;S$5,IF(COUNTIF($G$6:$G123,"="&amp;$G123)&gt;5,"",$F123),"")</f>
        <v/>
      </c>
      <c r="T123" s="31" t="str">
        <f>IF($G123=T$4&amp;"-"&amp;T$5,IF(COUNTIF($G$6:$G123,"="&amp;$G123)&gt;5,"",$F123),"")</f>
        <v/>
      </c>
      <c r="U123" s="32" t="str">
        <f>IF($G123=U$4&amp;"-"&amp;U$5,IF(COUNTIF($G$6:$G123,"="&amp;$G123)&gt;5,"",$F123),"")</f>
        <v/>
      </c>
      <c r="V123" s="31" t="str">
        <f>IF($G123=V$4&amp;"-"&amp;V$5,IF(COUNTIF($G$6:$G123,"="&amp;$G123)&gt;5,"",$F123),"")</f>
        <v/>
      </c>
      <c r="W123" s="30" t="str">
        <f>IF($G123=W$4&amp;"-"&amp;W$5,IF(COUNTIF($G$6:$G123,"="&amp;$G123)&gt;5,"",$F123),"")</f>
        <v/>
      </c>
      <c r="X123" s="128" t="str">
        <f>IF($G123=X$4&amp;"-"&amp;X$5,IF(COUNTIF($G$6:$G123,"="&amp;$G123)&gt;1000,"",MAX(X$6:X122)+1),"")</f>
        <v/>
      </c>
      <c r="Y123" s="138" t="str">
        <f>IF($G123=Y$4&amp;"-"&amp;Y$5,IF(COUNTIF($G$6:$G123,"="&amp;$G123)&gt;1000,"",MAX(Y$6:Y122)+1),"")</f>
        <v/>
      </c>
      <c r="Z123" s="128" t="str">
        <f>IF($G123=Z$4&amp;"-"&amp;Z$5,IF(COUNTIF($G$6:$G123,"="&amp;$G123)&gt;1000,"",MAX(Z$6:Z122)+1),"")</f>
        <v/>
      </c>
      <c r="AA123" s="138" t="str">
        <f>IF($G123=AA$4&amp;"-"&amp;AA$5,IF(COUNTIF($G$6:$G123,"="&amp;$G123)&gt;1000,"",MAX(AA$6:AA122)+1),"")</f>
        <v/>
      </c>
      <c r="AB123" s="128" t="str">
        <f>IF($G123=AB$4&amp;"-"&amp;AB$5,IF(COUNTIF($G$6:$G123,"="&amp;$G123)&gt;1000,"",MAX(AB$6:AB122)+1),"")</f>
        <v/>
      </c>
      <c r="AC123" s="138" t="str">
        <f>IF($G123=AC$4&amp;"-"&amp;AC$5,IF(COUNTIF($G$6:$G123,"="&amp;$G123)&gt;1000,"",MAX(AC$6:AC122)+1),"")</f>
        <v/>
      </c>
      <c r="AD123" s="128" t="str">
        <f>IF($G123=AD$4&amp;"-"&amp;AD$5,IF(COUNTIF($G$6:$G123,"="&amp;$G123)&gt;1000,"",MAX(AD$6:AD122)+1),"")</f>
        <v/>
      </c>
      <c r="AE123" s="138" t="str">
        <f>IF($G123=AE$4&amp;"-"&amp;AE$5,IF(COUNTIF($G$6:$G123,"="&amp;$G123)&gt;1000,"",MAX(AE$6:AE122)+1),"")</f>
        <v/>
      </c>
      <c r="AF123" s="128">
        <f>IF($G123=AF$4&amp;"-"&amp;AF$5,IF(COUNTIF($G$6:$G123,"="&amp;$G123)&gt;1000,"",MAX(AF$6:AF122)+1),"")</f>
        <v>7</v>
      </c>
      <c r="AG123" s="138" t="str">
        <f>IF($G123=AG$4&amp;"-"&amp;AG$5,IF(COUNTIF($G$6:$G123,"="&amp;$G123)&gt;1000,"",MAX(AG$6:AG122)+1),"")</f>
        <v/>
      </c>
      <c r="AH123" s="128" t="str">
        <f>IF($G123=AH$4&amp;"-"&amp;AH$5,IF(COUNTIF($G$6:$G123,"="&amp;$G123)&gt;1000,"",MAX(AH$6:AH122)+1),"")</f>
        <v/>
      </c>
      <c r="AI123" s="138" t="str">
        <f>IF($G123=AI$4&amp;"-"&amp;AI$5,IF(COUNTIF($G$6:$G123,"="&amp;$G123)&gt;1000,"",MAX(AI$6:AI122)+1),"")</f>
        <v/>
      </c>
      <c r="AJ123" s="128" t="str">
        <f>IF($G123=AJ$4&amp;"-"&amp;AJ$5,IF(COUNTIF($G$6:$G123,"="&amp;$G123)&gt;1000,"",MAX(AJ$6:AJ122)+1),"")</f>
        <v/>
      </c>
      <c r="AK123" s="138" t="str">
        <f>IF($G123=AK$4&amp;"-"&amp;AK$5,IF(COUNTIF($G$6:$G123,"="&amp;$G123)&gt;1000,"",MAX(AK$6:AK122)+1),"")</f>
        <v/>
      </c>
      <c r="AL123" s="128" t="str">
        <f>IF($G123=AL$4&amp;"-"&amp;AL$5,IF(COUNTIF($G$6:$G123,"="&amp;$G123)&gt;1000,"",MAX(AL$6:AL122)+1),"")</f>
        <v/>
      </c>
      <c r="AM123" s="144" t="str">
        <f>IF($G123=AM$4&amp;"-"&amp;AM$5,IF(COUNTIF($G$6:$G123,"="&amp;$G123)&gt;1000,"",MAX(AM$6:AM122)+1),"")</f>
        <v/>
      </c>
    </row>
    <row r="124" spans="1:39">
      <c r="A124" s="24">
        <v>119</v>
      </c>
      <c r="B124" s="123" t="str">
        <f>VLOOKUP(A124,Times_2023!B121:C551,2,FALSE)</f>
        <v>0:21:07</v>
      </c>
      <c r="C124" s="1" t="str">
        <f t="shared" si="6"/>
        <v>Gavin Belsham</v>
      </c>
      <c r="D124" s="2" t="str">
        <f t="shared" si="7"/>
        <v>HI</v>
      </c>
      <c r="E124" s="2" t="str">
        <f t="shared" si="8"/>
        <v>M</v>
      </c>
      <c r="F124" s="2">
        <f>COUNTIF(E$6:E124,E124)</f>
        <v>99</v>
      </c>
      <c r="G124" s="26" t="str">
        <f t="shared" si="9"/>
        <v>HI-M</v>
      </c>
      <c r="H124" s="29" t="str">
        <f>IF($G124=H$4&amp;"-"&amp;H$5,IF(COUNTIF($G$6:$G124,"="&amp;$G124)&gt;5,"",$F124),"")</f>
        <v/>
      </c>
      <c r="I124" s="32" t="str">
        <f>IF($G124=I$4&amp;"-"&amp;I$5,IF(COUNTIF($G$6:$G124,"="&amp;$G124)&gt;5,"",$F124),"")</f>
        <v/>
      </c>
      <c r="J124" s="31" t="str">
        <f>IF($G124=J$4&amp;"-"&amp;J$5,IF(COUNTIF($G$6:$G124,"="&amp;$G124)&gt;5,"",$F124),"")</f>
        <v/>
      </c>
      <c r="K124" s="32" t="str">
        <f>IF($G124=K$4&amp;"-"&amp;K$5,IF(COUNTIF($G$6:$G124,"="&amp;$G124)&gt;5,"",$F124),"")</f>
        <v/>
      </c>
      <c r="L124" s="31" t="str">
        <f>IF($G124=L$4&amp;"-"&amp;L$5,IF(COUNTIF($G$6:$G124,"="&amp;$G124)&gt;5,"",$F124),"")</f>
        <v/>
      </c>
      <c r="M124" s="32" t="str">
        <f>IF($G124=M$4&amp;"-"&amp;M$5,IF(COUNTIF($G$6:$G124,"="&amp;$G124)&gt;5,"",$F124),"")</f>
        <v/>
      </c>
      <c r="N124" s="31" t="str">
        <f>IF($G124=N$4&amp;"-"&amp;N$5,IF(COUNTIF($G$6:$G124,"="&amp;$G124)&gt;5,"",$F124),"")</f>
        <v/>
      </c>
      <c r="O124" s="32" t="str">
        <f>IF($G124=O$4&amp;"-"&amp;O$5,IF(COUNTIF($G$6:$G124,"="&amp;$G124)&gt;5,"",$F124),"")</f>
        <v/>
      </c>
      <c r="P124" s="31" t="str">
        <f>IF($G124=P$4&amp;"-"&amp;P$5,IF(COUNTIF($G$6:$G124,"="&amp;$G124)&gt;5,"",$F124),"")</f>
        <v/>
      </c>
      <c r="Q124" s="32" t="str">
        <f>IF($G124=Q$4&amp;"-"&amp;Q$5,IF(COUNTIF($G$6:$G124,"="&amp;$G124)&gt;5,"",$F124),"")</f>
        <v/>
      </c>
      <c r="R124" s="31" t="str">
        <f>IF($G124=R$4&amp;"-"&amp;R$5,IF(COUNTIF($G$6:$G124,"="&amp;$G124)&gt;5,"",$F124),"")</f>
        <v/>
      </c>
      <c r="S124" s="32" t="str">
        <f>IF($G124=S$4&amp;"-"&amp;S$5,IF(COUNTIF($G$6:$G124,"="&amp;$G124)&gt;5,"",$F124),"")</f>
        <v/>
      </c>
      <c r="T124" s="31" t="str">
        <f>IF($G124=T$4&amp;"-"&amp;T$5,IF(COUNTIF($G$6:$G124,"="&amp;$G124)&gt;5,"",$F124),"")</f>
        <v/>
      </c>
      <c r="U124" s="32" t="str">
        <f>IF($G124=U$4&amp;"-"&amp;U$5,IF(COUNTIF($G$6:$G124,"="&amp;$G124)&gt;5,"",$F124),"")</f>
        <v/>
      </c>
      <c r="V124" s="31" t="str">
        <f>IF($G124=V$4&amp;"-"&amp;V$5,IF(COUNTIF($G$6:$G124,"="&amp;$G124)&gt;5,"",$F124),"")</f>
        <v/>
      </c>
      <c r="W124" s="30" t="str">
        <f>IF($G124=W$4&amp;"-"&amp;W$5,IF(COUNTIF($G$6:$G124,"="&amp;$G124)&gt;5,"",$F124),"")</f>
        <v/>
      </c>
      <c r="X124" s="128" t="str">
        <f>IF($G124=X$4&amp;"-"&amp;X$5,IF(COUNTIF($G$6:$G124,"="&amp;$G124)&gt;1000,"",MAX(X$6:X123)+1),"")</f>
        <v/>
      </c>
      <c r="Y124" s="138" t="str">
        <f>IF($G124=Y$4&amp;"-"&amp;Y$5,IF(COUNTIF($G$6:$G124,"="&amp;$G124)&gt;1000,"",MAX(Y$6:Y123)+1),"")</f>
        <v/>
      </c>
      <c r="Z124" s="128" t="str">
        <f>IF($G124=Z$4&amp;"-"&amp;Z$5,IF(COUNTIF($G$6:$G124,"="&amp;$G124)&gt;1000,"",MAX(Z$6:Z123)+1),"")</f>
        <v/>
      </c>
      <c r="AA124" s="138" t="str">
        <f>IF($G124=AA$4&amp;"-"&amp;AA$5,IF(COUNTIF($G$6:$G124,"="&amp;$G124)&gt;1000,"",MAX(AA$6:AA123)+1),"")</f>
        <v/>
      </c>
      <c r="AB124" s="128" t="str">
        <f>IF($G124=AB$4&amp;"-"&amp;AB$5,IF(COUNTIF($G$6:$G124,"="&amp;$G124)&gt;1000,"",MAX(AB$6:AB123)+1),"")</f>
        <v/>
      </c>
      <c r="AC124" s="138" t="str">
        <f>IF($G124=AC$4&amp;"-"&amp;AC$5,IF(COUNTIF($G$6:$G124,"="&amp;$G124)&gt;1000,"",MAX(AC$6:AC123)+1),"")</f>
        <v/>
      </c>
      <c r="AD124" s="128">
        <f>IF($G124=AD$4&amp;"-"&amp;AD$5,IF(COUNTIF($G$6:$G124,"="&amp;$G124)&gt;1000,"",MAX(AD$6:AD123)+1),"")</f>
        <v>16</v>
      </c>
      <c r="AE124" s="138" t="str">
        <f>IF($G124=AE$4&amp;"-"&amp;AE$5,IF(COUNTIF($G$6:$G124,"="&amp;$G124)&gt;1000,"",MAX(AE$6:AE123)+1),"")</f>
        <v/>
      </c>
      <c r="AF124" s="128" t="str">
        <f>IF($G124=AF$4&amp;"-"&amp;AF$5,IF(COUNTIF($G$6:$G124,"="&amp;$G124)&gt;1000,"",MAX(AF$6:AF123)+1),"")</f>
        <v/>
      </c>
      <c r="AG124" s="138" t="str">
        <f>IF($G124=AG$4&amp;"-"&amp;AG$5,IF(COUNTIF($G$6:$G124,"="&amp;$G124)&gt;1000,"",MAX(AG$6:AG123)+1),"")</f>
        <v/>
      </c>
      <c r="AH124" s="128" t="str">
        <f>IF($G124=AH$4&amp;"-"&amp;AH$5,IF(COUNTIF($G$6:$G124,"="&amp;$G124)&gt;1000,"",MAX(AH$6:AH123)+1),"")</f>
        <v/>
      </c>
      <c r="AI124" s="138" t="str">
        <f>IF($G124=AI$4&amp;"-"&amp;AI$5,IF(COUNTIF($G$6:$G124,"="&amp;$G124)&gt;1000,"",MAX(AI$6:AI123)+1),"")</f>
        <v/>
      </c>
      <c r="AJ124" s="128" t="str">
        <f>IF($G124=AJ$4&amp;"-"&amp;AJ$5,IF(COUNTIF($G$6:$G124,"="&amp;$G124)&gt;1000,"",MAX(AJ$6:AJ123)+1),"")</f>
        <v/>
      </c>
      <c r="AK124" s="138" t="str">
        <f>IF($G124=AK$4&amp;"-"&amp;AK$5,IF(COUNTIF($G$6:$G124,"="&amp;$G124)&gt;1000,"",MAX(AK$6:AK123)+1),"")</f>
        <v/>
      </c>
      <c r="AL124" s="128" t="str">
        <f>IF($G124=AL$4&amp;"-"&amp;AL$5,IF(COUNTIF($G$6:$G124,"="&amp;$G124)&gt;1000,"",MAX(AL$6:AL123)+1),"")</f>
        <v/>
      </c>
      <c r="AM124" s="144" t="str">
        <f>IF($G124=AM$4&amp;"-"&amp;AM$5,IF(COUNTIF($G$6:$G124,"="&amp;$G124)&gt;1000,"",MAX(AM$6:AM123)+1),"")</f>
        <v/>
      </c>
    </row>
    <row r="125" spans="1:39">
      <c r="A125" s="23">
        <v>120</v>
      </c>
      <c r="B125" s="123" t="str">
        <f>VLOOKUP(A125,Times_2023!B122:C552,2,FALSE)</f>
        <v>0:21:08</v>
      </c>
      <c r="C125" s="1" t="str">
        <f t="shared" si="6"/>
        <v>Sophie Horler-Impey</v>
      </c>
      <c r="D125" s="2" t="str">
        <f t="shared" si="7"/>
        <v>HRC</v>
      </c>
      <c r="E125" s="2" t="str">
        <f t="shared" si="8"/>
        <v>F</v>
      </c>
      <c r="F125" s="2">
        <f>COUNTIF(E$6:E125,E125)</f>
        <v>21</v>
      </c>
      <c r="G125" s="26" t="str">
        <f t="shared" si="9"/>
        <v>HRC-F</v>
      </c>
      <c r="H125" s="29" t="str">
        <f>IF($G125=H$4&amp;"-"&amp;H$5,IF(COUNTIF($G$6:$G125,"="&amp;$G125)&gt;5,"",$F125),"")</f>
        <v/>
      </c>
      <c r="I125" s="32" t="str">
        <f>IF($G125=I$4&amp;"-"&amp;I$5,IF(COUNTIF($G$6:$G125,"="&amp;$G125)&gt;5,"",$F125),"")</f>
        <v/>
      </c>
      <c r="J125" s="31" t="str">
        <f>IF($G125=J$4&amp;"-"&amp;J$5,IF(COUNTIF($G$6:$G125,"="&amp;$G125)&gt;5,"",$F125),"")</f>
        <v/>
      </c>
      <c r="K125" s="32" t="str">
        <f>IF($G125=K$4&amp;"-"&amp;K$5,IF(COUNTIF($G$6:$G125,"="&amp;$G125)&gt;5,"",$F125),"")</f>
        <v/>
      </c>
      <c r="L125" s="31" t="str">
        <f>IF($G125=L$4&amp;"-"&amp;L$5,IF(COUNTIF($G$6:$G125,"="&amp;$G125)&gt;5,"",$F125),"")</f>
        <v/>
      </c>
      <c r="M125" s="32" t="str">
        <f>IF($G125=M$4&amp;"-"&amp;M$5,IF(COUNTIF($G$6:$G125,"="&amp;$G125)&gt;5,"",$F125),"")</f>
        <v/>
      </c>
      <c r="N125" s="31" t="str">
        <f>IF($G125=N$4&amp;"-"&amp;N$5,IF(COUNTIF($G$6:$G125,"="&amp;$G125)&gt;5,"",$F125),"")</f>
        <v/>
      </c>
      <c r="O125" s="32" t="str">
        <f>IF($G125=O$4&amp;"-"&amp;O$5,IF(COUNTIF($G$6:$G125,"="&amp;$G125)&gt;5,"",$F125),"")</f>
        <v/>
      </c>
      <c r="P125" s="31" t="str">
        <f>IF($G125=P$4&amp;"-"&amp;P$5,IF(COUNTIF($G$6:$G125,"="&amp;$G125)&gt;5,"",$F125),"")</f>
        <v/>
      </c>
      <c r="Q125" s="32">
        <f>IF($G125=Q$4&amp;"-"&amp;Q$5,IF(COUNTIF($G$6:$G125,"="&amp;$G125)&gt;5,"",$F125),"")</f>
        <v>21</v>
      </c>
      <c r="R125" s="31" t="str">
        <f>IF($G125=R$4&amp;"-"&amp;R$5,IF(COUNTIF($G$6:$G125,"="&amp;$G125)&gt;5,"",$F125),"")</f>
        <v/>
      </c>
      <c r="S125" s="32" t="str">
        <f>IF($G125=S$4&amp;"-"&amp;S$5,IF(COUNTIF($G$6:$G125,"="&amp;$G125)&gt;5,"",$F125),"")</f>
        <v/>
      </c>
      <c r="T125" s="31" t="str">
        <f>IF($G125=T$4&amp;"-"&amp;T$5,IF(COUNTIF($G$6:$G125,"="&amp;$G125)&gt;5,"",$F125),"")</f>
        <v/>
      </c>
      <c r="U125" s="32" t="str">
        <f>IF($G125=U$4&amp;"-"&amp;U$5,IF(COUNTIF($G$6:$G125,"="&amp;$G125)&gt;5,"",$F125),"")</f>
        <v/>
      </c>
      <c r="V125" s="31" t="str">
        <f>IF($G125=V$4&amp;"-"&amp;V$5,IF(COUNTIF($G$6:$G125,"="&amp;$G125)&gt;5,"",$F125),"")</f>
        <v/>
      </c>
      <c r="W125" s="30" t="str">
        <f>IF($G125=W$4&amp;"-"&amp;W$5,IF(COUNTIF($G$6:$G125,"="&amp;$G125)&gt;5,"",$F125),"")</f>
        <v/>
      </c>
      <c r="X125" s="128" t="str">
        <f>IF($G125=X$4&amp;"-"&amp;X$5,IF(COUNTIF($G$6:$G125,"="&amp;$G125)&gt;1000,"",MAX(X$6:X124)+1),"")</f>
        <v/>
      </c>
      <c r="Y125" s="138" t="str">
        <f>IF($G125=Y$4&amp;"-"&amp;Y$5,IF(COUNTIF($G$6:$G125,"="&amp;$G125)&gt;1000,"",MAX(Y$6:Y124)+1),"")</f>
        <v/>
      </c>
      <c r="Z125" s="128" t="str">
        <f>IF($G125=Z$4&amp;"-"&amp;Z$5,IF(COUNTIF($G$6:$G125,"="&amp;$G125)&gt;1000,"",MAX(Z$6:Z124)+1),"")</f>
        <v/>
      </c>
      <c r="AA125" s="138" t="str">
        <f>IF($G125=AA$4&amp;"-"&amp;AA$5,IF(COUNTIF($G$6:$G125,"="&amp;$G125)&gt;1000,"",MAX(AA$6:AA124)+1),"")</f>
        <v/>
      </c>
      <c r="AB125" s="128" t="str">
        <f>IF($G125=AB$4&amp;"-"&amp;AB$5,IF(COUNTIF($G$6:$G125,"="&amp;$G125)&gt;1000,"",MAX(AB$6:AB124)+1),"")</f>
        <v/>
      </c>
      <c r="AC125" s="138" t="str">
        <f>IF($G125=AC$4&amp;"-"&amp;AC$5,IF(COUNTIF($G$6:$G125,"="&amp;$G125)&gt;1000,"",MAX(AC$6:AC124)+1),"")</f>
        <v/>
      </c>
      <c r="AD125" s="128" t="str">
        <f>IF($G125=AD$4&amp;"-"&amp;AD$5,IF(COUNTIF($G$6:$G125,"="&amp;$G125)&gt;1000,"",MAX(AD$6:AD124)+1),"")</f>
        <v/>
      </c>
      <c r="AE125" s="138" t="str">
        <f>IF($G125=AE$4&amp;"-"&amp;AE$5,IF(COUNTIF($G$6:$G125,"="&amp;$G125)&gt;1000,"",MAX(AE$6:AE124)+1),"")</f>
        <v/>
      </c>
      <c r="AF125" s="128" t="str">
        <f>IF($G125=AF$4&amp;"-"&amp;AF$5,IF(COUNTIF($G$6:$G125,"="&amp;$G125)&gt;1000,"",MAX(AF$6:AF124)+1),"")</f>
        <v/>
      </c>
      <c r="AG125" s="138">
        <f>IF($G125=AG$4&amp;"-"&amp;AG$5,IF(COUNTIF($G$6:$G125,"="&amp;$G125)&gt;1000,"",MAX(AG$6:AG124)+1),"")</f>
        <v>1</v>
      </c>
      <c r="AH125" s="128" t="str">
        <f>IF($G125=AH$4&amp;"-"&amp;AH$5,IF(COUNTIF($G$6:$G125,"="&amp;$G125)&gt;1000,"",MAX(AH$6:AH124)+1),"")</f>
        <v/>
      </c>
      <c r="AI125" s="138" t="str">
        <f>IF($G125=AI$4&amp;"-"&amp;AI$5,IF(COUNTIF($G$6:$G125,"="&amp;$G125)&gt;1000,"",MAX(AI$6:AI124)+1),"")</f>
        <v/>
      </c>
      <c r="AJ125" s="128" t="str">
        <f>IF($G125=AJ$4&amp;"-"&amp;AJ$5,IF(COUNTIF($G$6:$G125,"="&amp;$G125)&gt;1000,"",MAX(AJ$6:AJ124)+1),"")</f>
        <v/>
      </c>
      <c r="AK125" s="138" t="str">
        <f>IF($G125=AK$4&amp;"-"&amp;AK$5,IF(COUNTIF($G$6:$G125,"="&amp;$G125)&gt;1000,"",MAX(AK$6:AK124)+1),"")</f>
        <v/>
      </c>
      <c r="AL125" s="128" t="str">
        <f>IF($G125=AL$4&amp;"-"&amp;AL$5,IF(COUNTIF($G$6:$G125,"="&amp;$G125)&gt;1000,"",MAX(AL$6:AL124)+1),"")</f>
        <v/>
      </c>
      <c r="AM125" s="144" t="str">
        <f>IF($G125=AM$4&amp;"-"&amp;AM$5,IF(COUNTIF($G$6:$G125,"="&amp;$G125)&gt;1000,"",MAX(AM$6:AM124)+1),"")</f>
        <v/>
      </c>
    </row>
    <row r="126" spans="1:39">
      <c r="A126" s="24">
        <v>121</v>
      </c>
      <c r="B126" s="123" t="str">
        <f>VLOOKUP(A126,Times_2023!B123:C553,2,FALSE)</f>
        <v>0:21:09</v>
      </c>
      <c r="C126" s="1" t="str">
        <f t="shared" si="6"/>
        <v>Ethan Bolton</v>
      </c>
      <c r="D126" s="2" t="str">
        <f t="shared" si="7"/>
        <v>HRC</v>
      </c>
      <c r="E126" s="2" t="str">
        <f t="shared" si="8"/>
        <v>M</v>
      </c>
      <c r="F126" s="2">
        <f>COUNTIF(E$6:E126,E126)</f>
        <v>100</v>
      </c>
      <c r="G126" s="26" t="str">
        <f t="shared" si="9"/>
        <v>HRC-M</v>
      </c>
      <c r="H126" s="29" t="str">
        <f>IF($G126=H$4&amp;"-"&amp;H$5,IF(COUNTIF($G$6:$G126,"="&amp;$G126)&gt;5,"",$F126),"")</f>
        <v/>
      </c>
      <c r="I126" s="32" t="str">
        <f>IF($G126=I$4&amp;"-"&amp;I$5,IF(COUNTIF($G$6:$G126,"="&amp;$G126)&gt;5,"",$F126),"")</f>
        <v/>
      </c>
      <c r="J126" s="31" t="str">
        <f>IF($G126=J$4&amp;"-"&amp;J$5,IF(COUNTIF($G$6:$G126,"="&amp;$G126)&gt;5,"",$F126),"")</f>
        <v/>
      </c>
      <c r="K126" s="32" t="str">
        <f>IF($G126=K$4&amp;"-"&amp;K$5,IF(COUNTIF($G$6:$G126,"="&amp;$G126)&gt;5,"",$F126),"")</f>
        <v/>
      </c>
      <c r="L126" s="31" t="str">
        <f>IF($G126=L$4&amp;"-"&amp;L$5,IF(COUNTIF($G$6:$G126,"="&amp;$G126)&gt;5,"",$F126),"")</f>
        <v/>
      </c>
      <c r="M126" s="32" t="str">
        <f>IF($G126=M$4&amp;"-"&amp;M$5,IF(COUNTIF($G$6:$G126,"="&amp;$G126)&gt;5,"",$F126),"")</f>
        <v/>
      </c>
      <c r="N126" s="31" t="str">
        <f>IF($G126=N$4&amp;"-"&amp;N$5,IF(COUNTIF($G$6:$G126,"="&amp;$G126)&gt;5,"",$F126),"")</f>
        <v/>
      </c>
      <c r="O126" s="32" t="str">
        <f>IF($G126=O$4&amp;"-"&amp;O$5,IF(COUNTIF($G$6:$G126,"="&amp;$G126)&gt;5,"",$F126),"")</f>
        <v/>
      </c>
      <c r="P126" s="31" t="str">
        <f>IF($G126=P$4&amp;"-"&amp;P$5,IF(COUNTIF($G$6:$G126,"="&amp;$G126)&gt;5,"",$F126),"")</f>
        <v/>
      </c>
      <c r="Q126" s="32" t="str">
        <f>IF($G126=Q$4&amp;"-"&amp;Q$5,IF(COUNTIF($G$6:$G126,"="&amp;$G126)&gt;5,"",$F126),"")</f>
        <v/>
      </c>
      <c r="R126" s="31" t="str">
        <f>IF($G126=R$4&amp;"-"&amp;R$5,IF(COUNTIF($G$6:$G126,"="&amp;$G126)&gt;5,"",$F126),"")</f>
        <v/>
      </c>
      <c r="S126" s="32" t="str">
        <f>IF($G126=S$4&amp;"-"&amp;S$5,IF(COUNTIF($G$6:$G126,"="&amp;$G126)&gt;5,"",$F126),"")</f>
        <v/>
      </c>
      <c r="T126" s="31" t="str">
        <f>IF($G126=T$4&amp;"-"&amp;T$5,IF(COUNTIF($G$6:$G126,"="&amp;$G126)&gt;5,"",$F126),"")</f>
        <v/>
      </c>
      <c r="U126" s="32" t="str">
        <f>IF($G126=U$4&amp;"-"&amp;U$5,IF(COUNTIF($G$6:$G126,"="&amp;$G126)&gt;5,"",$F126),"")</f>
        <v/>
      </c>
      <c r="V126" s="31" t="str">
        <f>IF($G126=V$4&amp;"-"&amp;V$5,IF(COUNTIF($G$6:$G126,"="&amp;$G126)&gt;5,"",$F126),"")</f>
        <v/>
      </c>
      <c r="W126" s="30" t="str">
        <f>IF($G126=W$4&amp;"-"&amp;W$5,IF(COUNTIF($G$6:$G126,"="&amp;$G126)&gt;5,"",$F126),"")</f>
        <v/>
      </c>
      <c r="X126" s="128" t="str">
        <f>IF($G126=X$4&amp;"-"&amp;X$5,IF(COUNTIF($G$6:$G126,"="&amp;$G126)&gt;1000,"",MAX(X$6:X125)+1),"")</f>
        <v/>
      </c>
      <c r="Y126" s="138" t="str">
        <f>IF($G126=Y$4&amp;"-"&amp;Y$5,IF(COUNTIF($G$6:$G126,"="&amp;$G126)&gt;1000,"",MAX(Y$6:Y125)+1),"")</f>
        <v/>
      </c>
      <c r="Z126" s="128" t="str">
        <f>IF($G126=Z$4&amp;"-"&amp;Z$5,IF(COUNTIF($G$6:$G126,"="&amp;$G126)&gt;1000,"",MAX(Z$6:Z125)+1),"")</f>
        <v/>
      </c>
      <c r="AA126" s="138" t="str">
        <f>IF($G126=AA$4&amp;"-"&amp;AA$5,IF(COUNTIF($G$6:$G126,"="&amp;$G126)&gt;1000,"",MAX(AA$6:AA125)+1),"")</f>
        <v/>
      </c>
      <c r="AB126" s="128" t="str">
        <f>IF($G126=AB$4&amp;"-"&amp;AB$5,IF(COUNTIF($G$6:$G126,"="&amp;$G126)&gt;1000,"",MAX(AB$6:AB125)+1),"")</f>
        <v/>
      </c>
      <c r="AC126" s="138" t="str">
        <f>IF($G126=AC$4&amp;"-"&amp;AC$5,IF(COUNTIF($G$6:$G126,"="&amp;$G126)&gt;1000,"",MAX(AC$6:AC125)+1),"")</f>
        <v/>
      </c>
      <c r="AD126" s="128" t="str">
        <f>IF($G126=AD$4&amp;"-"&amp;AD$5,IF(COUNTIF($G$6:$G126,"="&amp;$G126)&gt;1000,"",MAX(AD$6:AD125)+1),"")</f>
        <v/>
      </c>
      <c r="AE126" s="138" t="str">
        <f>IF($G126=AE$4&amp;"-"&amp;AE$5,IF(COUNTIF($G$6:$G126,"="&amp;$G126)&gt;1000,"",MAX(AE$6:AE125)+1),"")</f>
        <v/>
      </c>
      <c r="AF126" s="128">
        <f>IF($G126=AF$4&amp;"-"&amp;AF$5,IF(COUNTIF($G$6:$G126,"="&amp;$G126)&gt;1000,"",MAX(AF$6:AF125)+1),"")</f>
        <v>8</v>
      </c>
      <c r="AG126" s="138" t="str">
        <f>IF($G126=AG$4&amp;"-"&amp;AG$5,IF(COUNTIF($G$6:$G126,"="&amp;$G126)&gt;1000,"",MAX(AG$6:AG125)+1),"")</f>
        <v/>
      </c>
      <c r="AH126" s="128" t="str">
        <f>IF($G126=AH$4&amp;"-"&amp;AH$5,IF(COUNTIF($G$6:$G126,"="&amp;$G126)&gt;1000,"",MAX(AH$6:AH125)+1),"")</f>
        <v/>
      </c>
      <c r="AI126" s="138" t="str">
        <f>IF($G126=AI$4&amp;"-"&amp;AI$5,IF(COUNTIF($G$6:$G126,"="&amp;$G126)&gt;1000,"",MAX(AI$6:AI125)+1),"")</f>
        <v/>
      </c>
      <c r="AJ126" s="128" t="str">
        <f>IF($G126=AJ$4&amp;"-"&amp;AJ$5,IF(COUNTIF($G$6:$G126,"="&amp;$G126)&gt;1000,"",MAX(AJ$6:AJ125)+1),"")</f>
        <v/>
      </c>
      <c r="AK126" s="138" t="str">
        <f>IF($G126=AK$4&amp;"-"&amp;AK$5,IF(COUNTIF($G$6:$G126,"="&amp;$G126)&gt;1000,"",MAX(AK$6:AK125)+1),"")</f>
        <v/>
      </c>
      <c r="AL126" s="128" t="str">
        <f>IF($G126=AL$4&amp;"-"&amp;AL$5,IF(COUNTIF($G$6:$G126,"="&amp;$G126)&gt;1000,"",MAX(AL$6:AL125)+1),"")</f>
        <v/>
      </c>
      <c r="AM126" s="144" t="str">
        <f>IF($G126=AM$4&amp;"-"&amp;AM$5,IF(COUNTIF($G$6:$G126,"="&amp;$G126)&gt;1000,"",MAX(AM$6:AM125)+1),"")</f>
        <v/>
      </c>
    </row>
    <row r="127" spans="1:39">
      <c r="A127" s="23">
        <v>122</v>
      </c>
      <c r="B127" s="123" t="str">
        <f>VLOOKUP(A127,Times_2023!B124:C554,2,FALSE)</f>
        <v>0:21:10</v>
      </c>
      <c r="C127" s="1" t="str">
        <f t="shared" si="6"/>
        <v>Adam Zaleszczenko</v>
      </c>
      <c r="D127" s="2" t="str">
        <f t="shared" si="7"/>
        <v>CTC</v>
      </c>
      <c r="E127" s="2" t="str">
        <f t="shared" si="8"/>
        <v>M</v>
      </c>
      <c r="F127" s="2">
        <f>COUNTIF(E$6:E127,E127)</f>
        <v>101</v>
      </c>
      <c r="G127" s="26" t="str">
        <f t="shared" si="9"/>
        <v>CTC-M</v>
      </c>
      <c r="H127" s="29" t="str">
        <f>IF($G127=H$4&amp;"-"&amp;H$5,IF(COUNTIF($G$6:$G127,"="&amp;$G127)&gt;5,"",$F127),"")</f>
        <v/>
      </c>
      <c r="I127" s="32" t="str">
        <f>IF($G127=I$4&amp;"-"&amp;I$5,IF(COUNTIF($G$6:$G127,"="&amp;$G127)&gt;5,"",$F127),"")</f>
        <v/>
      </c>
      <c r="J127" s="31" t="str">
        <f>IF($G127=J$4&amp;"-"&amp;J$5,IF(COUNTIF($G$6:$G127,"="&amp;$G127)&gt;5,"",$F127),"")</f>
        <v/>
      </c>
      <c r="K127" s="32" t="str">
        <f>IF($G127=K$4&amp;"-"&amp;K$5,IF(COUNTIF($G$6:$G127,"="&amp;$G127)&gt;5,"",$F127),"")</f>
        <v/>
      </c>
      <c r="L127" s="31" t="str">
        <f>IF($G127=L$4&amp;"-"&amp;L$5,IF(COUNTIF($G$6:$G127,"="&amp;$G127)&gt;5,"",$F127),"")</f>
        <v/>
      </c>
      <c r="M127" s="32" t="str">
        <f>IF($G127=M$4&amp;"-"&amp;M$5,IF(COUNTIF($G$6:$G127,"="&amp;$G127)&gt;5,"",$F127),"")</f>
        <v/>
      </c>
      <c r="N127" s="31" t="str">
        <f>IF($G127=N$4&amp;"-"&amp;N$5,IF(COUNTIF($G$6:$G127,"="&amp;$G127)&gt;5,"",$F127),"")</f>
        <v/>
      </c>
      <c r="O127" s="32" t="str">
        <f>IF($G127=O$4&amp;"-"&amp;O$5,IF(COUNTIF($G$6:$G127,"="&amp;$G127)&gt;5,"",$F127),"")</f>
        <v/>
      </c>
      <c r="P127" s="31" t="str">
        <f>IF($G127=P$4&amp;"-"&amp;P$5,IF(COUNTIF($G$6:$G127,"="&amp;$G127)&gt;5,"",$F127),"")</f>
        <v/>
      </c>
      <c r="Q127" s="32" t="str">
        <f>IF($G127=Q$4&amp;"-"&amp;Q$5,IF(COUNTIF($G$6:$G127,"="&amp;$G127)&gt;5,"",$F127),"")</f>
        <v/>
      </c>
      <c r="R127" s="31" t="str">
        <f>IF($G127=R$4&amp;"-"&amp;R$5,IF(COUNTIF($G$6:$G127,"="&amp;$G127)&gt;5,"",$F127),"")</f>
        <v/>
      </c>
      <c r="S127" s="32" t="str">
        <f>IF($G127=S$4&amp;"-"&amp;S$5,IF(COUNTIF($G$6:$G127,"="&amp;$G127)&gt;5,"",$F127),"")</f>
        <v/>
      </c>
      <c r="T127" s="31" t="str">
        <f>IF($G127=T$4&amp;"-"&amp;T$5,IF(COUNTIF($G$6:$G127,"="&amp;$G127)&gt;5,"",$F127),"")</f>
        <v/>
      </c>
      <c r="U127" s="32" t="str">
        <f>IF($G127=U$4&amp;"-"&amp;U$5,IF(COUNTIF($G$6:$G127,"="&amp;$G127)&gt;5,"",$F127),"")</f>
        <v/>
      </c>
      <c r="V127" s="31" t="str">
        <f>IF($G127=V$4&amp;"-"&amp;V$5,IF(COUNTIF($G$6:$G127,"="&amp;$G127)&gt;5,"",$F127),"")</f>
        <v/>
      </c>
      <c r="W127" s="30" t="str">
        <f>IF($G127=W$4&amp;"-"&amp;W$5,IF(COUNTIF($G$6:$G127,"="&amp;$G127)&gt;5,"",$F127),"")</f>
        <v/>
      </c>
      <c r="X127" s="128" t="str">
        <f>IF($G127=X$4&amp;"-"&amp;X$5,IF(COUNTIF($G$6:$G127,"="&amp;$G127)&gt;1000,"",MAX(X$6:X126)+1),"")</f>
        <v/>
      </c>
      <c r="Y127" s="138" t="str">
        <f>IF($G127=Y$4&amp;"-"&amp;Y$5,IF(COUNTIF($G$6:$G127,"="&amp;$G127)&gt;1000,"",MAX(Y$6:Y126)+1),"")</f>
        <v/>
      </c>
      <c r="Z127" s="128">
        <f>IF($G127=Z$4&amp;"-"&amp;Z$5,IF(COUNTIF($G$6:$G127,"="&amp;$G127)&gt;1000,"",MAX(Z$6:Z126)+1),"")</f>
        <v>13</v>
      </c>
      <c r="AA127" s="138" t="str">
        <f>IF($G127=AA$4&amp;"-"&amp;AA$5,IF(COUNTIF($G$6:$G127,"="&amp;$G127)&gt;1000,"",MAX(AA$6:AA126)+1),"")</f>
        <v/>
      </c>
      <c r="AB127" s="128" t="str">
        <f>IF($G127=AB$4&amp;"-"&amp;AB$5,IF(COUNTIF($G$6:$G127,"="&amp;$G127)&gt;1000,"",MAX(AB$6:AB126)+1),"")</f>
        <v/>
      </c>
      <c r="AC127" s="138" t="str">
        <f>IF($G127=AC$4&amp;"-"&amp;AC$5,IF(COUNTIF($G$6:$G127,"="&amp;$G127)&gt;1000,"",MAX(AC$6:AC126)+1),"")</f>
        <v/>
      </c>
      <c r="AD127" s="128" t="str">
        <f>IF($G127=AD$4&amp;"-"&amp;AD$5,IF(COUNTIF($G$6:$G127,"="&amp;$G127)&gt;1000,"",MAX(AD$6:AD126)+1),"")</f>
        <v/>
      </c>
      <c r="AE127" s="138" t="str">
        <f>IF($G127=AE$4&amp;"-"&amp;AE$5,IF(COUNTIF($G$6:$G127,"="&amp;$G127)&gt;1000,"",MAX(AE$6:AE126)+1),"")</f>
        <v/>
      </c>
      <c r="AF127" s="128" t="str">
        <f>IF($G127=AF$4&amp;"-"&amp;AF$5,IF(COUNTIF($G$6:$G127,"="&amp;$G127)&gt;1000,"",MAX(AF$6:AF126)+1),"")</f>
        <v/>
      </c>
      <c r="AG127" s="138" t="str">
        <f>IF($G127=AG$4&amp;"-"&amp;AG$5,IF(COUNTIF($G$6:$G127,"="&amp;$G127)&gt;1000,"",MAX(AG$6:AG126)+1),"")</f>
        <v/>
      </c>
      <c r="AH127" s="128" t="str">
        <f>IF($G127=AH$4&amp;"-"&amp;AH$5,IF(COUNTIF($G$6:$G127,"="&amp;$G127)&gt;1000,"",MAX(AH$6:AH126)+1),"")</f>
        <v/>
      </c>
      <c r="AI127" s="138" t="str">
        <f>IF($G127=AI$4&amp;"-"&amp;AI$5,IF(COUNTIF($G$6:$G127,"="&amp;$G127)&gt;1000,"",MAX(AI$6:AI126)+1),"")</f>
        <v/>
      </c>
      <c r="AJ127" s="128" t="str">
        <f>IF($G127=AJ$4&amp;"-"&amp;AJ$5,IF(COUNTIF($G$6:$G127,"="&amp;$G127)&gt;1000,"",MAX(AJ$6:AJ126)+1),"")</f>
        <v/>
      </c>
      <c r="AK127" s="138" t="str">
        <f>IF($G127=AK$4&amp;"-"&amp;AK$5,IF(COUNTIF($G$6:$G127,"="&amp;$G127)&gt;1000,"",MAX(AK$6:AK126)+1),"")</f>
        <v/>
      </c>
      <c r="AL127" s="128" t="str">
        <f>IF($G127=AL$4&amp;"-"&amp;AL$5,IF(COUNTIF($G$6:$G127,"="&amp;$G127)&gt;1000,"",MAX(AL$6:AL126)+1),"")</f>
        <v/>
      </c>
      <c r="AM127" s="144" t="str">
        <f>IF($G127=AM$4&amp;"-"&amp;AM$5,IF(COUNTIF($G$6:$G127,"="&amp;$G127)&gt;1000,"",MAX(AM$6:AM126)+1),"")</f>
        <v/>
      </c>
    </row>
    <row r="128" spans="1:39">
      <c r="A128" s="24">
        <v>123</v>
      </c>
      <c r="B128" s="123" t="str">
        <f>VLOOKUP(A128,Times_2023!B125:C555,2,FALSE)</f>
        <v>0:21:12</v>
      </c>
      <c r="C128" s="1" t="str">
        <f t="shared" si="6"/>
        <v>Emily Grapes</v>
      </c>
      <c r="D128" s="2" t="str">
        <f t="shared" si="7"/>
        <v>HI</v>
      </c>
      <c r="E128" s="2" t="str">
        <f t="shared" si="8"/>
        <v>F</v>
      </c>
      <c r="F128" s="2">
        <f>COUNTIF(E$6:E128,E128)</f>
        <v>22</v>
      </c>
      <c r="G128" s="26" t="str">
        <f t="shared" si="9"/>
        <v>HI-F</v>
      </c>
      <c r="H128" s="29" t="str">
        <f>IF($G128=H$4&amp;"-"&amp;H$5,IF(COUNTIF($G$6:$G128,"="&amp;$G128)&gt;5,"",$F128),"")</f>
        <v/>
      </c>
      <c r="I128" s="32" t="str">
        <f>IF($G128=I$4&amp;"-"&amp;I$5,IF(COUNTIF($G$6:$G128,"="&amp;$G128)&gt;5,"",$F128),"")</f>
        <v/>
      </c>
      <c r="J128" s="31" t="str">
        <f>IF($G128=J$4&amp;"-"&amp;J$5,IF(COUNTIF($G$6:$G128,"="&amp;$G128)&gt;5,"",$F128),"")</f>
        <v/>
      </c>
      <c r="K128" s="32" t="str">
        <f>IF($G128=K$4&amp;"-"&amp;K$5,IF(COUNTIF($G$6:$G128,"="&amp;$G128)&gt;5,"",$F128),"")</f>
        <v/>
      </c>
      <c r="L128" s="31" t="str">
        <f>IF($G128=L$4&amp;"-"&amp;L$5,IF(COUNTIF($G$6:$G128,"="&amp;$G128)&gt;5,"",$F128),"")</f>
        <v/>
      </c>
      <c r="M128" s="32" t="str">
        <f>IF($G128=M$4&amp;"-"&amp;M$5,IF(COUNTIF($G$6:$G128,"="&amp;$G128)&gt;5,"",$F128),"")</f>
        <v/>
      </c>
      <c r="N128" s="31" t="str">
        <f>IF($G128=N$4&amp;"-"&amp;N$5,IF(COUNTIF($G$6:$G128,"="&amp;$G128)&gt;5,"",$F128),"")</f>
        <v/>
      </c>
      <c r="O128" s="32" t="str">
        <f>IF($G128=O$4&amp;"-"&amp;O$5,IF(COUNTIF($G$6:$G128,"="&amp;$G128)&gt;5,"",$F128),"")</f>
        <v/>
      </c>
      <c r="P128" s="31" t="str">
        <f>IF($G128=P$4&amp;"-"&amp;P$5,IF(COUNTIF($G$6:$G128,"="&amp;$G128)&gt;5,"",$F128),"")</f>
        <v/>
      </c>
      <c r="Q128" s="32" t="str">
        <f>IF($G128=Q$4&amp;"-"&amp;Q$5,IF(COUNTIF($G$6:$G128,"="&amp;$G128)&gt;5,"",$F128),"")</f>
        <v/>
      </c>
      <c r="R128" s="31" t="str">
        <f>IF($G128=R$4&amp;"-"&amp;R$5,IF(COUNTIF($G$6:$G128,"="&amp;$G128)&gt;5,"",$F128),"")</f>
        <v/>
      </c>
      <c r="S128" s="32" t="str">
        <f>IF($G128=S$4&amp;"-"&amp;S$5,IF(COUNTIF($G$6:$G128,"="&amp;$G128)&gt;5,"",$F128),"")</f>
        <v/>
      </c>
      <c r="T128" s="31" t="str">
        <f>IF($G128=T$4&amp;"-"&amp;T$5,IF(COUNTIF($G$6:$G128,"="&amp;$G128)&gt;5,"",$F128),"")</f>
        <v/>
      </c>
      <c r="U128" s="32" t="str">
        <f>IF($G128=U$4&amp;"-"&amp;U$5,IF(COUNTIF($G$6:$G128,"="&amp;$G128)&gt;5,"",$F128),"")</f>
        <v/>
      </c>
      <c r="V128" s="31" t="str">
        <f>IF($G128=V$4&amp;"-"&amp;V$5,IF(COUNTIF($G$6:$G128,"="&amp;$G128)&gt;5,"",$F128),"")</f>
        <v/>
      </c>
      <c r="W128" s="30" t="str">
        <f>IF($G128=W$4&amp;"-"&amp;W$5,IF(COUNTIF($G$6:$G128,"="&amp;$G128)&gt;5,"",$F128),"")</f>
        <v/>
      </c>
      <c r="X128" s="128" t="str">
        <f>IF($G128=X$4&amp;"-"&amp;X$5,IF(COUNTIF($G$6:$G128,"="&amp;$G128)&gt;1000,"",MAX(X$6:X127)+1),"")</f>
        <v/>
      </c>
      <c r="Y128" s="138" t="str">
        <f>IF($G128=Y$4&amp;"-"&amp;Y$5,IF(COUNTIF($G$6:$G128,"="&amp;$G128)&gt;1000,"",MAX(Y$6:Y127)+1),"")</f>
        <v/>
      </c>
      <c r="Z128" s="128" t="str">
        <f>IF($G128=Z$4&amp;"-"&amp;Z$5,IF(COUNTIF($G$6:$G128,"="&amp;$G128)&gt;1000,"",MAX(Z$6:Z127)+1),"")</f>
        <v/>
      </c>
      <c r="AA128" s="138" t="str">
        <f>IF($G128=AA$4&amp;"-"&amp;AA$5,IF(COUNTIF($G$6:$G128,"="&amp;$G128)&gt;1000,"",MAX(AA$6:AA127)+1),"")</f>
        <v/>
      </c>
      <c r="AB128" s="128" t="str">
        <f>IF($G128=AB$4&amp;"-"&amp;AB$5,IF(COUNTIF($G$6:$G128,"="&amp;$G128)&gt;1000,"",MAX(AB$6:AB127)+1),"")</f>
        <v/>
      </c>
      <c r="AC128" s="138" t="str">
        <f>IF($G128=AC$4&amp;"-"&amp;AC$5,IF(COUNTIF($G$6:$G128,"="&amp;$G128)&gt;1000,"",MAX(AC$6:AC127)+1),"")</f>
        <v/>
      </c>
      <c r="AD128" s="128" t="str">
        <f>IF($G128=AD$4&amp;"-"&amp;AD$5,IF(COUNTIF($G$6:$G128,"="&amp;$G128)&gt;1000,"",MAX(AD$6:AD127)+1),"")</f>
        <v/>
      </c>
      <c r="AE128" s="138">
        <f>IF($G128=AE$4&amp;"-"&amp;AE$5,IF(COUNTIF($G$6:$G128,"="&amp;$G128)&gt;1000,"",MAX(AE$6:AE127)+1),"")</f>
        <v>6</v>
      </c>
      <c r="AF128" s="128" t="str">
        <f>IF($G128=AF$4&amp;"-"&amp;AF$5,IF(COUNTIF($G$6:$G128,"="&amp;$G128)&gt;1000,"",MAX(AF$6:AF127)+1),"")</f>
        <v/>
      </c>
      <c r="AG128" s="138" t="str">
        <f>IF($G128=AG$4&amp;"-"&amp;AG$5,IF(COUNTIF($G$6:$G128,"="&amp;$G128)&gt;1000,"",MAX(AG$6:AG127)+1),"")</f>
        <v/>
      </c>
      <c r="AH128" s="128" t="str">
        <f>IF($G128=AH$4&amp;"-"&amp;AH$5,IF(COUNTIF($G$6:$G128,"="&amp;$G128)&gt;1000,"",MAX(AH$6:AH127)+1),"")</f>
        <v/>
      </c>
      <c r="AI128" s="138" t="str">
        <f>IF($G128=AI$4&amp;"-"&amp;AI$5,IF(COUNTIF($G$6:$G128,"="&amp;$G128)&gt;1000,"",MAX(AI$6:AI127)+1),"")</f>
        <v/>
      </c>
      <c r="AJ128" s="128" t="str">
        <f>IF($G128=AJ$4&amp;"-"&amp;AJ$5,IF(COUNTIF($G$6:$G128,"="&amp;$G128)&gt;1000,"",MAX(AJ$6:AJ127)+1),"")</f>
        <v/>
      </c>
      <c r="AK128" s="138" t="str">
        <f>IF($G128=AK$4&amp;"-"&amp;AK$5,IF(COUNTIF($G$6:$G128,"="&amp;$G128)&gt;1000,"",MAX(AK$6:AK127)+1),"")</f>
        <v/>
      </c>
      <c r="AL128" s="128" t="str">
        <f>IF($G128=AL$4&amp;"-"&amp;AL$5,IF(COUNTIF($G$6:$G128,"="&amp;$G128)&gt;1000,"",MAX(AL$6:AL127)+1),"")</f>
        <v/>
      </c>
      <c r="AM128" s="144" t="str">
        <f>IF($G128=AM$4&amp;"-"&amp;AM$5,IF(COUNTIF($G$6:$G128,"="&amp;$G128)&gt;1000,"",MAX(AM$6:AM127)+1),"")</f>
        <v/>
      </c>
    </row>
    <row r="129" spans="1:39">
      <c r="A129" s="23">
        <v>124</v>
      </c>
      <c r="B129" s="123" t="str">
        <f>VLOOKUP(A129,Times_2023!B126:C556,2,FALSE)</f>
        <v>0:21:15</v>
      </c>
      <c r="C129" s="1" t="str">
        <f t="shared" si="6"/>
        <v>Ank Michielsen</v>
      </c>
      <c r="D129" s="2" t="str">
        <f t="shared" si="7"/>
        <v>CAC</v>
      </c>
      <c r="E129" s="2" t="str">
        <f t="shared" si="8"/>
        <v>F</v>
      </c>
      <c r="F129" s="2">
        <f>COUNTIF(E$6:E129,E129)</f>
        <v>23</v>
      </c>
      <c r="G129" s="26" t="str">
        <f t="shared" si="9"/>
        <v>CAC-F</v>
      </c>
      <c r="H129" s="29" t="str">
        <f>IF($G129=H$4&amp;"-"&amp;H$5,IF(COUNTIF($G$6:$G129,"="&amp;$G129)&gt;5,"",$F129),"")</f>
        <v/>
      </c>
      <c r="I129" s="32" t="str">
        <f>IF($G129=I$4&amp;"-"&amp;I$5,IF(COUNTIF($G$6:$G129,"="&amp;$G129)&gt;5,"",$F129),"")</f>
        <v/>
      </c>
      <c r="J129" s="31" t="str">
        <f>IF($G129=J$4&amp;"-"&amp;J$5,IF(COUNTIF($G$6:$G129,"="&amp;$G129)&gt;5,"",$F129),"")</f>
        <v/>
      </c>
      <c r="K129" s="32" t="str">
        <f>IF($G129=K$4&amp;"-"&amp;K$5,IF(COUNTIF($G$6:$G129,"="&amp;$G129)&gt;5,"",$F129),"")</f>
        <v/>
      </c>
      <c r="L129" s="31" t="str">
        <f>IF($G129=L$4&amp;"-"&amp;L$5,IF(COUNTIF($G$6:$G129,"="&amp;$G129)&gt;5,"",$F129),"")</f>
        <v/>
      </c>
      <c r="M129" s="32" t="str">
        <f>IF($G129=M$4&amp;"-"&amp;M$5,IF(COUNTIF($G$6:$G129,"="&amp;$G129)&gt;5,"",$F129),"")</f>
        <v/>
      </c>
      <c r="N129" s="31" t="str">
        <f>IF($G129=N$4&amp;"-"&amp;N$5,IF(COUNTIF($G$6:$G129,"="&amp;$G129)&gt;5,"",$F129),"")</f>
        <v/>
      </c>
      <c r="O129" s="32" t="str">
        <f>IF($G129=O$4&amp;"-"&amp;O$5,IF(COUNTIF($G$6:$G129,"="&amp;$G129)&gt;5,"",$F129),"")</f>
        <v/>
      </c>
      <c r="P129" s="31" t="str">
        <f>IF($G129=P$4&amp;"-"&amp;P$5,IF(COUNTIF($G$6:$G129,"="&amp;$G129)&gt;5,"",$F129),"")</f>
        <v/>
      </c>
      <c r="Q129" s="32" t="str">
        <f>IF($G129=Q$4&amp;"-"&amp;Q$5,IF(COUNTIF($G$6:$G129,"="&amp;$G129)&gt;5,"",$F129),"")</f>
        <v/>
      </c>
      <c r="R129" s="31" t="str">
        <f>IF($G129=R$4&amp;"-"&amp;R$5,IF(COUNTIF($G$6:$G129,"="&amp;$G129)&gt;5,"",$F129),"")</f>
        <v/>
      </c>
      <c r="S129" s="32" t="str">
        <f>IF($G129=S$4&amp;"-"&amp;S$5,IF(COUNTIF($G$6:$G129,"="&amp;$G129)&gt;5,"",$F129),"")</f>
        <v/>
      </c>
      <c r="T129" s="31" t="str">
        <f>IF($G129=T$4&amp;"-"&amp;T$5,IF(COUNTIF($G$6:$G129,"="&amp;$G129)&gt;5,"",$F129),"")</f>
        <v/>
      </c>
      <c r="U129" s="32" t="str">
        <f>IF($G129=U$4&amp;"-"&amp;U$5,IF(COUNTIF($G$6:$G129,"="&amp;$G129)&gt;5,"",$F129),"")</f>
        <v/>
      </c>
      <c r="V129" s="31" t="str">
        <f>IF($G129=V$4&amp;"-"&amp;V$5,IF(COUNTIF($G$6:$G129,"="&amp;$G129)&gt;5,"",$F129),"")</f>
        <v/>
      </c>
      <c r="W129" s="30" t="str">
        <f>IF($G129=W$4&amp;"-"&amp;W$5,IF(COUNTIF($G$6:$G129,"="&amp;$G129)&gt;5,"",$F129),"")</f>
        <v/>
      </c>
      <c r="X129" s="128" t="str">
        <f>IF($G129=X$4&amp;"-"&amp;X$5,IF(COUNTIF($G$6:$G129,"="&amp;$G129)&gt;1000,"",MAX(X$6:X128)+1),"")</f>
        <v/>
      </c>
      <c r="Y129" s="138">
        <f>IF($G129=Y$4&amp;"-"&amp;Y$5,IF(COUNTIF($G$6:$G129,"="&amp;$G129)&gt;1000,"",MAX(Y$6:Y128)+1),"")</f>
        <v>7</v>
      </c>
      <c r="Z129" s="128" t="str">
        <f>IF($G129=Z$4&amp;"-"&amp;Z$5,IF(COUNTIF($G$6:$G129,"="&amp;$G129)&gt;1000,"",MAX(Z$6:Z128)+1),"")</f>
        <v/>
      </c>
      <c r="AA129" s="138" t="str">
        <f>IF($G129=AA$4&amp;"-"&amp;AA$5,IF(COUNTIF($G$6:$G129,"="&amp;$G129)&gt;1000,"",MAX(AA$6:AA128)+1),"")</f>
        <v/>
      </c>
      <c r="AB129" s="128" t="str">
        <f>IF($G129=AB$4&amp;"-"&amp;AB$5,IF(COUNTIF($G$6:$G129,"="&amp;$G129)&gt;1000,"",MAX(AB$6:AB128)+1),"")</f>
        <v/>
      </c>
      <c r="AC129" s="138" t="str">
        <f>IF($G129=AC$4&amp;"-"&amp;AC$5,IF(COUNTIF($G$6:$G129,"="&amp;$G129)&gt;1000,"",MAX(AC$6:AC128)+1),"")</f>
        <v/>
      </c>
      <c r="AD129" s="128" t="str">
        <f>IF($G129=AD$4&amp;"-"&amp;AD$5,IF(COUNTIF($G$6:$G129,"="&amp;$G129)&gt;1000,"",MAX(AD$6:AD128)+1),"")</f>
        <v/>
      </c>
      <c r="AE129" s="138" t="str">
        <f>IF($G129=AE$4&amp;"-"&amp;AE$5,IF(COUNTIF($G$6:$G129,"="&amp;$G129)&gt;1000,"",MAX(AE$6:AE128)+1),"")</f>
        <v/>
      </c>
      <c r="AF129" s="128" t="str">
        <f>IF($G129=AF$4&amp;"-"&amp;AF$5,IF(COUNTIF($G$6:$G129,"="&amp;$G129)&gt;1000,"",MAX(AF$6:AF128)+1),"")</f>
        <v/>
      </c>
      <c r="AG129" s="138" t="str">
        <f>IF($G129=AG$4&amp;"-"&amp;AG$5,IF(COUNTIF($G$6:$G129,"="&amp;$G129)&gt;1000,"",MAX(AG$6:AG128)+1),"")</f>
        <v/>
      </c>
      <c r="AH129" s="128" t="str">
        <f>IF($G129=AH$4&amp;"-"&amp;AH$5,IF(COUNTIF($G$6:$G129,"="&amp;$G129)&gt;1000,"",MAX(AH$6:AH128)+1),"")</f>
        <v/>
      </c>
      <c r="AI129" s="138" t="str">
        <f>IF($G129=AI$4&amp;"-"&amp;AI$5,IF(COUNTIF($G$6:$G129,"="&amp;$G129)&gt;1000,"",MAX(AI$6:AI128)+1),"")</f>
        <v/>
      </c>
      <c r="AJ129" s="128" t="str">
        <f>IF($G129=AJ$4&amp;"-"&amp;AJ$5,IF(COUNTIF($G$6:$G129,"="&amp;$G129)&gt;1000,"",MAX(AJ$6:AJ128)+1),"")</f>
        <v/>
      </c>
      <c r="AK129" s="138" t="str">
        <f>IF($G129=AK$4&amp;"-"&amp;AK$5,IF(COUNTIF($G$6:$G129,"="&amp;$G129)&gt;1000,"",MAX(AK$6:AK128)+1),"")</f>
        <v/>
      </c>
      <c r="AL129" s="128" t="str">
        <f>IF($G129=AL$4&amp;"-"&amp;AL$5,IF(COUNTIF($G$6:$G129,"="&amp;$G129)&gt;1000,"",MAX(AL$6:AL128)+1),"")</f>
        <v/>
      </c>
      <c r="AM129" s="144" t="str">
        <f>IF($G129=AM$4&amp;"-"&amp;AM$5,IF(COUNTIF($G$6:$G129,"="&amp;$G129)&gt;1000,"",MAX(AM$6:AM128)+1),"")</f>
        <v/>
      </c>
    </row>
    <row r="130" spans="1:39">
      <c r="A130" s="24">
        <v>125</v>
      </c>
      <c r="B130" s="123" t="str">
        <f>VLOOKUP(A130,Times_2023!B127:C557,2,FALSE)</f>
        <v>0:21:16</v>
      </c>
      <c r="C130" s="1" t="str">
        <f t="shared" si="6"/>
        <v>Liam White</v>
      </c>
      <c r="D130" s="2" t="str">
        <f t="shared" si="7"/>
        <v>HI</v>
      </c>
      <c r="E130" s="2" t="str">
        <f t="shared" si="8"/>
        <v>M</v>
      </c>
      <c r="F130" s="2">
        <f>COUNTIF(E$6:E130,E130)</f>
        <v>102</v>
      </c>
      <c r="G130" s="26" t="str">
        <f t="shared" si="9"/>
        <v>HI-M</v>
      </c>
      <c r="H130" s="29" t="str">
        <f>IF($G130=H$4&amp;"-"&amp;H$5,IF(COUNTIF($G$6:$G130,"="&amp;$G130)&gt;5,"",$F130),"")</f>
        <v/>
      </c>
      <c r="I130" s="32" t="str">
        <f>IF($G130=I$4&amp;"-"&amp;I$5,IF(COUNTIF($G$6:$G130,"="&amp;$G130)&gt;5,"",$F130),"")</f>
        <v/>
      </c>
      <c r="J130" s="31" t="str">
        <f>IF($G130=J$4&amp;"-"&amp;J$5,IF(COUNTIF($G$6:$G130,"="&amp;$G130)&gt;5,"",$F130),"")</f>
        <v/>
      </c>
      <c r="K130" s="32" t="str">
        <f>IF($G130=K$4&amp;"-"&amp;K$5,IF(COUNTIF($G$6:$G130,"="&amp;$G130)&gt;5,"",$F130),"")</f>
        <v/>
      </c>
      <c r="L130" s="31" t="str">
        <f>IF($G130=L$4&amp;"-"&amp;L$5,IF(COUNTIF($G$6:$G130,"="&amp;$G130)&gt;5,"",$F130),"")</f>
        <v/>
      </c>
      <c r="M130" s="32" t="str">
        <f>IF($G130=M$4&amp;"-"&amp;M$5,IF(COUNTIF($G$6:$G130,"="&amp;$G130)&gt;5,"",$F130),"")</f>
        <v/>
      </c>
      <c r="N130" s="31" t="str">
        <f>IF($G130=N$4&amp;"-"&amp;N$5,IF(COUNTIF($G$6:$G130,"="&amp;$G130)&gt;5,"",$F130),"")</f>
        <v/>
      </c>
      <c r="O130" s="32" t="str">
        <f>IF($G130=O$4&amp;"-"&amp;O$5,IF(COUNTIF($G$6:$G130,"="&amp;$G130)&gt;5,"",$F130),"")</f>
        <v/>
      </c>
      <c r="P130" s="31" t="str">
        <f>IF($G130=P$4&amp;"-"&amp;P$5,IF(COUNTIF($G$6:$G130,"="&amp;$G130)&gt;5,"",$F130),"")</f>
        <v/>
      </c>
      <c r="Q130" s="32" t="str">
        <f>IF($G130=Q$4&amp;"-"&amp;Q$5,IF(COUNTIF($G$6:$G130,"="&amp;$G130)&gt;5,"",$F130),"")</f>
        <v/>
      </c>
      <c r="R130" s="31" t="str">
        <f>IF($G130=R$4&amp;"-"&amp;R$5,IF(COUNTIF($G$6:$G130,"="&amp;$G130)&gt;5,"",$F130),"")</f>
        <v/>
      </c>
      <c r="S130" s="32" t="str">
        <f>IF($G130=S$4&amp;"-"&amp;S$5,IF(COUNTIF($G$6:$G130,"="&amp;$G130)&gt;5,"",$F130),"")</f>
        <v/>
      </c>
      <c r="T130" s="31" t="str">
        <f>IF($G130=T$4&amp;"-"&amp;T$5,IF(COUNTIF($G$6:$G130,"="&amp;$G130)&gt;5,"",$F130),"")</f>
        <v/>
      </c>
      <c r="U130" s="32" t="str">
        <f>IF($G130=U$4&amp;"-"&amp;U$5,IF(COUNTIF($G$6:$G130,"="&amp;$G130)&gt;5,"",$F130),"")</f>
        <v/>
      </c>
      <c r="V130" s="31" t="str">
        <f>IF($G130=V$4&amp;"-"&amp;V$5,IF(COUNTIF($G$6:$G130,"="&amp;$G130)&gt;5,"",$F130),"")</f>
        <v/>
      </c>
      <c r="W130" s="30" t="str">
        <f>IF($G130=W$4&amp;"-"&amp;W$5,IF(COUNTIF($G$6:$G130,"="&amp;$G130)&gt;5,"",$F130),"")</f>
        <v/>
      </c>
      <c r="X130" s="128" t="str">
        <f>IF($G130=X$4&amp;"-"&amp;X$5,IF(COUNTIF($G$6:$G130,"="&amp;$G130)&gt;1000,"",MAX(X$6:X129)+1),"")</f>
        <v/>
      </c>
      <c r="Y130" s="138" t="str">
        <f>IF($G130=Y$4&amp;"-"&amp;Y$5,IF(COUNTIF($G$6:$G130,"="&amp;$G130)&gt;1000,"",MAX(Y$6:Y129)+1),"")</f>
        <v/>
      </c>
      <c r="Z130" s="128" t="str">
        <f>IF($G130=Z$4&amp;"-"&amp;Z$5,IF(COUNTIF($G$6:$G130,"="&amp;$G130)&gt;1000,"",MAX(Z$6:Z129)+1),"")</f>
        <v/>
      </c>
      <c r="AA130" s="138" t="str">
        <f>IF($G130=AA$4&amp;"-"&amp;AA$5,IF(COUNTIF($G$6:$G130,"="&amp;$G130)&gt;1000,"",MAX(AA$6:AA129)+1),"")</f>
        <v/>
      </c>
      <c r="AB130" s="128" t="str">
        <f>IF($G130=AB$4&amp;"-"&amp;AB$5,IF(COUNTIF($G$6:$G130,"="&amp;$G130)&gt;1000,"",MAX(AB$6:AB129)+1),"")</f>
        <v/>
      </c>
      <c r="AC130" s="138" t="str">
        <f>IF($G130=AC$4&amp;"-"&amp;AC$5,IF(COUNTIF($G$6:$G130,"="&amp;$G130)&gt;1000,"",MAX(AC$6:AC129)+1),"")</f>
        <v/>
      </c>
      <c r="AD130" s="128">
        <f>IF($G130=AD$4&amp;"-"&amp;AD$5,IF(COUNTIF($G$6:$G130,"="&amp;$G130)&gt;1000,"",MAX(AD$6:AD129)+1),"")</f>
        <v>17</v>
      </c>
      <c r="AE130" s="138" t="str">
        <f>IF($G130=AE$4&amp;"-"&amp;AE$5,IF(COUNTIF($G$6:$G130,"="&amp;$G130)&gt;1000,"",MAX(AE$6:AE129)+1),"")</f>
        <v/>
      </c>
      <c r="AF130" s="128" t="str">
        <f>IF($G130=AF$4&amp;"-"&amp;AF$5,IF(COUNTIF($G$6:$G130,"="&amp;$G130)&gt;1000,"",MAX(AF$6:AF129)+1),"")</f>
        <v/>
      </c>
      <c r="AG130" s="138" t="str">
        <f>IF($G130=AG$4&amp;"-"&amp;AG$5,IF(COUNTIF($G$6:$G130,"="&amp;$G130)&gt;1000,"",MAX(AG$6:AG129)+1),"")</f>
        <v/>
      </c>
      <c r="AH130" s="128" t="str">
        <f>IF($G130=AH$4&amp;"-"&amp;AH$5,IF(COUNTIF($G$6:$G130,"="&amp;$G130)&gt;1000,"",MAX(AH$6:AH129)+1),"")</f>
        <v/>
      </c>
      <c r="AI130" s="138" t="str">
        <f>IF($G130=AI$4&amp;"-"&amp;AI$5,IF(COUNTIF($G$6:$G130,"="&amp;$G130)&gt;1000,"",MAX(AI$6:AI129)+1),"")</f>
        <v/>
      </c>
      <c r="AJ130" s="128" t="str">
        <f>IF($G130=AJ$4&amp;"-"&amp;AJ$5,IF(COUNTIF($G$6:$G130,"="&amp;$G130)&gt;1000,"",MAX(AJ$6:AJ129)+1),"")</f>
        <v/>
      </c>
      <c r="AK130" s="138" t="str">
        <f>IF($G130=AK$4&amp;"-"&amp;AK$5,IF(COUNTIF($G$6:$G130,"="&amp;$G130)&gt;1000,"",MAX(AK$6:AK129)+1),"")</f>
        <v/>
      </c>
      <c r="AL130" s="128" t="str">
        <f>IF($G130=AL$4&amp;"-"&amp;AL$5,IF(COUNTIF($G$6:$G130,"="&amp;$G130)&gt;1000,"",MAX(AL$6:AL129)+1),"")</f>
        <v/>
      </c>
      <c r="AM130" s="144" t="str">
        <f>IF($G130=AM$4&amp;"-"&amp;AM$5,IF(COUNTIF($G$6:$G130,"="&amp;$G130)&gt;1000,"",MAX(AM$6:AM129)+1),"")</f>
        <v/>
      </c>
    </row>
    <row r="131" spans="1:39">
      <c r="A131" s="23">
        <v>126</v>
      </c>
      <c r="B131" s="123" t="str">
        <f>VLOOKUP(A131,Times_2023!B128:C558,2,FALSE)</f>
        <v>0:21:17</v>
      </c>
      <c r="C131" s="1" t="str">
        <f t="shared" si="6"/>
        <v>Brian Jones</v>
      </c>
      <c r="D131" s="2" t="str">
        <f t="shared" si="7"/>
        <v>RR</v>
      </c>
      <c r="E131" s="2" t="str">
        <f t="shared" si="8"/>
        <v>M</v>
      </c>
      <c r="F131" s="2">
        <f>COUNTIF(E$6:E131,E131)</f>
        <v>103</v>
      </c>
      <c r="G131" s="26" t="str">
        <f t="shared" si="9"/>
        <v>RR-M</v>
      </c>
      <c r="H131" s="29" t="str">
        <f>IF($G131=H$4&amp;"-"&amp;H$5,IF(COUNTIF($G$6:$G131,"="&amp;$G131)&gt;5,"",$F131),"")</f>
        <v/>
      </c>
      <c r="I131" s="32" t="str">
        <f>IF($G131=I$4&amp;"-"&amp;I$5,IF(COUNTIF($G$6:$G131,"="&amp;$G131)&gt;5,"",$F131),"")</f>
        <v/>
      </c>
      <c r="J131" s="31" t="str">
        <f>IF($G131=J$4&amp;"-"&amp;J$5,IF(COUNTIF($G$6:$G131,"="&amp;$G131)&gt;5,"",$F131),"")</f>
        <v/>
      </c>
      <c r="K131" s="32" t="str">
        <f>IF($G131=K$4&amp;"-"&amp;K$5,IF(COUNTIF($G$6:$G131,"="&amp;$G131)&gt;5,"",$F131),"")</f>
        <v/>
      </c>
      <c r="L131" s="31" t="str">
        <f>IF($G131=L$4&amp;"-"&amp;L$5,IF(COUNTIF($G$6:$G131,"="&amp;$G131)&gt;5,"",$F131),"")</f>
        <v/>
      </c>
      <c r="M131" s="32" t="str">
        <f>IF($G131=M$4&amp;"-"&amp;M$5,IF(COUNTIF($G$6:$G131,"="&amp;$G131)&gt;5,"",$F131),"")</f>
        <v/>
      </c>
      <c r="N131" s="31" t="str">
        <f>IF($G131=N$4&amp;"-"&amp;N$5,IF(COUNTIF($G$6:$G131,"="&amp;$G131)&gt;5,"",$F131),"")</f>
        <v/>
      </c>
      <c r="O131" s="32" t="str">
        <f>IF($G131=O$4&amp;"-"&amp;O$5,IF(COUNTIF($G$6:$G131,"="&amp;$G131)&gt;5,"",$F131),"")</f>
        <v/>
      </c>
      <c r="P131" s="31" t="str">
        <f>IF($G131=P$4&amp;"-"&amp;P$5,IF(COUNTIF($G$6:$G131,"="&amp;$G131)&gt;5,"",$F131),"")</f>
        <v/>
      </c>
      <c r="Q131" s="32" t="str">
        <f>IF($G131=Q$4&amp;"-"&amp;Q$5,IF(COUNTIF($G$6:$G131,"="&amp;$G131)&gt;5,"",$F131),"")</f>
        <v/>
      </c>
      <c r="R131" s="31" t="str">
        <f>IF($G131=R$4&amp;"-"&amp;R$5,IF(COUNTIF($G$6:$G131,"="&amp;$G131)&gt;5,"",$F131),"")</f>
        <v/>
      </c>
      <c r="S131" s="32" t="str">
        <f>IF($G131=S$4&amp;"-"&amp;S$5,IF(COUNTIF($G$6:$G131,"="&amp;$G131)&gt;5,"",$F131),"")</f>
        <v/>
      </c>
      <c r="T131" s="31" t="str">
        <f>IF($G131=T$4&amp;"-"&amp;T$5,IF(COUNTIF($G$6:$G131,"="&amp;$G131)&gt;5,"",$F131),"")</f>
        <v/>
      </c>
      <c r="U131" s="32" t="str">
        <f>IF($G131=U$4&amp;"-"&amp;U$5,IF(COUNTIF($G$6:$G131,"="&amp;$G131)&gt;5,"",$F131),"")</f>
        <v/>
      </c>
      <c r="V131" s="31" t="str">
        <f>IF($G131=V$4&amp;"-"&amp;V$5,IF(COUNTIF($G$6:$G131,"="&amp;$G131)&gt;5,"",$F131),"")</f>
        <v/>
      </c>
      <c r="W131" s="30" t="str">
        <f>IF($G131=W$4&amp;"-"&amp;W$5,IF(COUNTIF($G$6:$G131,"="&amp;$G131)&gt;5,"",$F131),"")</f>
        <v/>
      </c>
      <c r="X131" s="128" t="str">
        <f>IF($G131=X$4&amp;"-"&amp;X$5,IF(COUNTIF($G$6:$G131,"="&amp;$G131)&gt;1000,"",MAX(X$6:X130)+1),"")</f>
        <v/>
      </c>
      <c r="Y131" s="138" t="str">
        <f>IF($G131=Y$4&amp;"-"&amp;Y$5,IF(COUNTIF($G$6:$G131,"="&amp;$G131)&gt;1000,"",MAX(Y$6:Y130)+1),"")</f>
        <v/>
      </c>
      <c r="Z131" s="128" t="str">
        <f>IF($G131=Z$4&amp;"-"&amp;Z$5,IF(COUNTIF($G$6:$G131,"="&amp;$G131)&gt;1000,"",MAX(Z$6:Z130)+1),"")</f>
        <v/>
      </c>
      <c r="AA131" s="138" t="str">
        <f>IF($G131=AA$4&amp;"-"&amp;AA$5,IF(COUNTIF($G$6:$G131,"="&amp;$G131)&gt;1000,"",MAX(AA$6:AA130)+1),"")</f>
        <v/>
      </c>
      <c r="AB131" s="128" t="str">
        <f>IF($G131=AB$4&amp;"-"&amp;AB$5,IF(COUNTIF($G$6:$G131,"="&amp;$G131)&gt;1000,"",MAX(AB$6:AB130)+1),"")</f>
        <v/>
      </c>
      <c r="AC131" s="138" t="str">
        <f>IF($G131=AC$4&amp;"-"&amp;AC$5,IF(COUNTIF($G$6:$G131,"="&amp;$G131)&gt;1000,"",MAX(AC$6:AC130)+1),"")</f>
        <v/>
      </c>
      <c r="AD131" s="128" t="str">
        <f>IF($G131=AD$4&amp;"-"&amp;AD$5,IF(COUNTIF($G$6:$G131,"="&amp;$G131)&gt;1000,"",MAX(AD$6:AD130)+1),"")</f>
        <v/>
      </c>
      <c r="AE131" s="138" t="str">
        <f>IF($G131=AE$4&amp;"-"&amp;AE$5,IF(COUNTIF($G$6:$G131,"="&amp;$G131)&gt;1000,"",MAX(AE$6:AE130)+1),"")</f>
        <v/>
      </c>
      <c r="AF131" s="128" t="str">
        <f>IF($G131=AF$4&amp;"-"&amp;AF$5,IF(COUNTIF($G$6:$G131,"="&amp;$G131)&gt;1000,"",MAX(AF$6:AF130)+1),"")</f>
        <v/>
      </c>
      <c r="AG131" s="138" t="str">
        <f>IF($G131=AG$4&amp;"-"&amp;AG$5,IF(COUNTIF($G$6:$G131,"="&amp;$G131)&gt;1000,"",MAX(AG$6:AG130)+1),"")</f>
        <v/>
      </c>
      <c r="AH131" s="128" t="str">
        <f>IF($G131=AH$4&amp;"-"&amp;AH$5,IF(COUNTIF($G$6:$G131,"="&amp;$G131)&gt;1000,"",MAX(AH$6:AH130)+1),"")</f>
        <v/>
      </c>
      <c r="AI131" s="138" t="str">
        <f>IF($G131=AI$4&amp;"-"&amp;AI$5,IF(COUNTIF($G$6:$G131,"="&amp;$G131)&gt;1000,"",MAX(AI$6:AI130)+1),"")</f>
        <v/>
      </c>
      <c r="AJ131" s="128">
        <f>IF($G131=AJ$4&amp;"-"&amp;AJ$5,IF(COUNTIF($G$6:$G131,"="&amp;$G131)&gt;1000,"",MAX(AJ$6:AJ130)+1),"")</f>
        <v>9</v>
      </c>
      <c r="AK131" s="138" t="str">
        <f>IF($G131=AK$4&amp;"-"&amp;AK$5,IF(COUNTIF($G$6:$G131,"="&amp;$G131)&gt;1000,"",MAX(AK$6:AK130)+1),"")</f>
        <v/>
      </c>
      <c r="AL131" s="128" t="str">
        <f>IF($G131=AL$4&amp;"-"&amp;AL$5,IF(COUNTIF($G$6:$G131,"="&amp;$G131)&gt;1000,"",MAX(AL$6:AL130)+1),"")</f>
        <v/>
      </c>
      <c r="AM131" s="144" t="str">
        <f>IF($G131=AM$4&amp;"-"&amp;AM$5,IF(COUNTIF($G$6:$G131,"="&amp;$G131)&gt;1000,"",MAX(AM$6:AM130)+1),"")</f>
        <v/>
      </c>
    </row>
    <row r="132" spans="1:39">
      <c r="A132" s="24">
        <v>127</v>
      </c>
      <c r="B132" s="123" t="str">
        <f>VLOOKUP(A132,Times_2023!B129:C559,2,FALSE)</f>
        <v>0:21:17</v>
      </c>
      <c r="C132" s="1" t="str">
        <f t="shared" si="6"/>
        <v>Ben Chamberlain</v>
      </c>
      <c r="D132" s="2" t="str">
        <f t="shared" si="7"/>
        <v>CAC</v>
      </c>
      <c r="E132" s="2" t="str">
        <f t="shared" si="8"/>
        <v>M</v>
      </c>
      <c r="F132" s="2">
        <f>COUNTIF(E$6:E132,E132)</f>
        <v>104</v>
      </c>
      <c r="G132" s="26" t="str">
        <f t="shared" si="9"/>
        <v>CAC-M</v>
      </c>
      <c r="H132" s="29" t="str">
        <f>IF($G132=H$4&amp;"-"&amp;H$5,IF(COUNTIF($G$6:$G132,"="&amp;$G132)&gt;5,"",$F132),"")</f>
        <v/>
      </c>
      <c r="I132" s="32" t="str">
        <f>IF($G132=I$4&amp;"-"&amp;I$5,IF(COUNTIF($G$6:$G132,"="&amp;$G132)&gt;5,"",$F132),"")</f>
        <v/>
      </c>
      <c r="J132" s="31" t="str">
        <f>IF($G132=J$4&amp;"-"&amp;J$5,IF(COUNTIF($G$6:$G132,"="&amp;$G132)&gt;5,"",$F132),"")</f>
        <v/>
      </c>
      <c r="K132" s="32" t="str">
        <f>IF($G132=K$4&amp;"-"&amp;K$5,IF(COUNTIF($G$6:$G132,"="&amp;$G132)&gt;5,"",$F132),"")</f>
        <v/>
      </c>
      <c r="L132" s="31" t="str">
        <f>IF($G132=L$4&amp;"-"&amp;L$5,IF(COUNTIF($G$6:$G132,"="&amp;$G132)&gt;5,"",$F132),"")</f>
        <v/>
      </c>
      <c r="M132" s="32" t="str">
        <f>IF($G132=M$4&amp;"-"&amp;M$5,IF(COUNTIF($G$6:$G132,"="&amp;$G132)&gt;5,"",$F132),"")</f>
        <v/>
      </c>
      <c r="N132" s="31" t="str">
        <f>IF($G132=N$4&amp;"-"&amp;N$5,IF(COUNTIF($G$6:$G132,"="&amp;$G132)&gt;5,"",$F132),"")</f>
        <v/>
      </c>
      <c r="O132" s="32" t="str">
        <f>IF($G132=O$4&amp;"-"&amp;O$5,IF(COUNTIF($G$6:$G132,"="&amp;$G132)&gt;5,"",$F132),"")</f>
        <v/>
      </c>
      <c r="P132" s="31" t="str">
        <f>IF($G132=P$4&amp;"-"&amp;P$5,IF(COUNTIF($G$6:$G132,"="&amp;$G132)&gt;5,"",$F132),"")</f>
        <v/>
      </c>
      <c r="Q132" s="32" t="str">
        <f>IF($G132=Q$4&amp;"-"&amp;Q$5,IF(COUNTIF($G$6:$G132,"="&amp;$G132)&gt;5,"",$F132),"")</f>
        <v/>
      </c>
      <c r="R132" s="31" t="str">
        <f>IF($G132=R$4&amp;"-"&amp;R$5,IF(COUNTIF($G$6:$G132,"="&amp;$G132)&gt;5,"",$F132),"")</f>
        <v/>
      </c>
      <c r="S132" s="32" t="str">
        <f>IF($G132=S$4&amp;"-"&amp;S$5,IF(COUNTIF($G$6:$G132,"="&amp;$G132)&gt;5,"",$F132),"")</f>
        <v/>
      </c>
      <c r="T132" s="31" t="str">
        <f>IF($G132=T$4&amp;"-"&amp;T$5,IF(COUNTIF($G$6:$G132,"="&amp;$G132)&gt;5,"",$F132),"")</f>
        <v/>
      </c>
      <c r="U132" s="32" t="str">
        <f>IF($G132=U$4&amp;"-"&amp;U$5,IF(COUNTIF($G$6:$G132,"="&amp;$G132)&gt;5,"",$F132),"")</f>
        <v/>
      </c>
      <c r="V132" s="31" t="str">
        <f>IF($G132=V$4&amp;"-"&amp;V$5,IF(COUNTIF($G$6:$G132,"="&amp;$G132)&gt;5,"",$F132),"")</f>
        <v/>
      </c>
      <c r="W132" s="30" t="str">
        <f>IF($G132=W$4&amp;"-"&amp;W$5,IF(COUNTIF($G$6:$G132,"="&amp;$G132)&gt;5,"",$F132),"")</f>
        <v/>
      </c>
      <c r="X132" s="128">
        <f>IF($G132=X$4&amp;"-"&amp;X$5,IF(COUNTIF($G$6:$G132,"="&amp;$G132)&gt;1000,"",MAX(X$6:X131)+1),"")</f>
        <v>23</v>
      </c>
      <c r="Y132" s="138" t="str">
        <f>IF($G132=Y$4&amp;"-"&amp;Y$5,IF(COUNTIF($G$6:$G132,"="&amp;$G132)&gt;1000,"",MAX(Y$6:Y131)+1),"")</f>
        <v/>
      </c>
      <c r="Z132" s="128" t="str">
        <f>IF($G132=Z$4&amp;"-"&amp;Z$5,IF(COUNTIF($G$6:$G132,"="&amp;$G132)&gt;1000,"",MAX(Z$6:Z131)+1),"")</f>
        <v/>
      </c>
      <c r="AA132" s="138" t="str">
        <f>IF($G132=AA$4&amp;"-"&amp;AA$5,IF(COUNTIF($G$6:$G132,"="&amp;$G132)&gt;1000,"",MAX(AA$6:AA131)+1),"")</f>
        <v/>
      </c>
      <c r="AB132" s="128" t="str">
        <f>IF($G132=AB$4&amp;"-"&amp;AB$5,IF(COUNTIF($G$6:$G132,"="&amp;$G132)&gt;1000,"",MAX(AB$6:AB131)+1),"")</f>
        <v/>
      </c>
      <c r="AC132" s="138" t="str">
        <f>IF($G132=AC$4&amp;"-"&amp;AC$5,IF(COUNTIF($G$6:$G132,"="&amp;$G132)&gt;1000,"",MAX(AC$6:AC131)+1),"")</f>
        <v/>
      </c>
      <c r="AD132" s="128" t="str">
        <f>IF($G132=AD$4&amp;"-"&amp;AD$5,IF(COUNTIF($G$6:$G132,"="&amp;$G132)&gt;1000,"",MAX(AD$6:AD131)+1),"")</f>
        <v/>
      </c>
      <c r="AE132" s="138" t="str">
        <f>IF($G132=AE$4&amp;"-"&amp;AE$5,IF(COUNTIF($G$6:$G132,"="&amp;$G132)&gt;1000,"",MAX(AE$6:AE131)+1),"")</f>
        <v/>
      </c>
      <c r="AF132" s="128" t="str">
        <f>IF($G132=AF$4&amp;"-"&amp;AF$5,IF(COUNTIF($G$6:$G132,"="&amp;$G132)&gt;1000,"",MAX(AF$6:AF131)+1),"")</f>
        <v/>
      </c>
      <c r="AG132" s="138" t="str">
        <f>IF($G132=AG$4&amp;"-"&amp;AG$5,IF(COUNTIF($G$6:$G132,"="&amp;$G132)&gt;1000,"",MAX(AG$6:AG131)+1),"")</f>
        <v/>
      </c>
      <c r="AH132" s="128" t="str">
        <f>IF($G132=AH$4&amp;"-"&amp;AH$5,IF(COUNTIF($G$6:$G132,"="&amp;$G132)&gt;1000,"",MAX(AH$6:AH131)+1),"")</f>
        <v/>
      </c>
      <c r="AI132" s="138" t="str">
        <f>IF($G132=AI$4&amp;"-"&amp;AI$5,IF(COUNTIF($G$6:$G132,"="&amp;$G132)&gt;1000,"",MAX(AI$6:AI131)+1),"")</f>
        <v/>
      </c>
      <c r="AJ132" s="128" t="str">
        <f>IF($G132=AJ$4&amp;"-"&amp;AJ$5,IF(COUNTIF($G$6:$G132,"="&amp;$G132)&gt;1000,"",MAX(AJ$6:AJ131)+1),"")</f>
        <v/>
      </c>
      <c r="AK132" s="138" t="str">
        <f>IF($G132=AK$4&amp;"-"&amp;AK$5,IF(COUNTIF($G$6:$G132,"="&amp;$G132)&gt;1000,"",MAX(AK$6:AK131)+1),"")</f>
        <v/>
      </c>
      <c r="AL132" s="128" t="str">
        <f>IF($G132=AL$4&amp;"-"&amp;AL$5,IF(COUNTIF($G$6:$G132,"="&amp;$G132)&gt;1000,"",MAX(AL$6:AL131)+1),"")</f>
        <v/>
      </c>
      <c r="AM132" s="144" t="str">
        <f>IF($G132=AM$4&amp;"-"&amp;AM$5,IF(COUNTIF($G$6:$G132,"="&amp;$G132)&gt;1000,"",MAX(AM$6:AM131)+1),"")</f>
        <v/>
      </c>
    </row>
    <row r="133" spans="1:39">
      <c r="A133" s="23">
        <v>128</v>
      </c>
      <c r="B133" s="123" t="str">
        <f>VLOOKUP(A133,Times_2023!B130:C560,2,FALSE)</f>
        <v>0:21:19</v>
      </c>
      <c r="C133" s="1" t="str">
        <f t="shared" si="6"/>
        <v>Jonathan Ollington</v>
      </c>
      <c r="D133" s="2" t="str">
        <f t="shared" si="7"/>
        <v>NJ</v>
      </c>
      <c r="E133" s="2" t="str">
        <f t="shared" si="8"/>
        <v>M</v>
      </c>
      <c r="F133" s="2">
        <f>COUNTIF(E$6:E133,E133)</f>
        <v>105</v>
      </c>
      <c r="G133" s="26" t="str">
        <f t="shared" si="9"/>
        <v>NJ-M</v>
      </c>
      <c r="H133" s="29" t="str">
        <f>IF($G133=H$4&amp;"-"&amp;H$5,IF(COUNTIF($G$6:$G133,"="&amp;$G133)&gt;5,"",$F133),"")</f>
        <v/>
      </c>
      <c r="I133" s="32" t="str">
        <f>IF($G133=I$4&amp;"-"&amp;I$5,IF(COUNTIF($G$6:$G133,"="&amp;$G133)&gt;5,"",$F133),"")</f>
        <v/>
      </c>
      <c r="J133" s="31" t="str">
        <f>IF($G133=J$4&amp;"-"&amp;J$5,IF(COUNTIF($G$6:$G133,"="&amp;$G133)&gt;5,"",$F133),"")</f>
        <v/>
      </c>
      <c r="K133" s="32" t="str">
        <f>IF($G133=K$4&amp;"-"&amp;K$5,IF(COUNTIF($G$6:$G133,"="&amp;$G133)&gt;5,"",$F133),"")</f>
        <v/>
      </c>
      <c r="L133" s="31" t="str">
        <f>IF($G133=L$4&amp;"-"&amp;L$5,IF(COUNTIF($G$6:$G133,"="&amp;$G133)&gt;5,"",$F133),"")</f>
        <v/>
      </c>
      <c r="M133" s="32" t="str">
        <f>IF($G133=M$4&amp;"-"&amp;M$5,IF(COUNTIF($G$6:$G133,"="&amp;$G133)&gt;5,"",$F133),"")</f>
        <v/>
      </c>
      <c r="N133" s="31" t="str">
        <f>IF($G133=N$4&amp;"-"&amp;N$5,IF(COUNTIF($G$6:$G133,"="&amp;$G133)&gt;5,"",$F133),"")</f>
        <v/>
      </c>
      <c r="O133" s="32" t="str">
        <f>IF($G133=O$4&amp;"-"&amp;O$5,IF(COUNTIF($G$6:$G133,"="&amp;$G133)&gt;5,"",$F133),"")</f>
        <v/>
      </c>
      <c r="P133" s="31" t="str">
        <f>IF($G133=P$4&amp;"-"&amp;P$5,IF(COUNTIF($G$6:$G133,"="&amp;$G133)&gt;5,"",$F133),"")</f>
        <v/>
      </c>
      <c r="Q133" s="32" t="str">
        <f>IF($G133=Q$4&amp;"-"&amp;Q$5,IF(COUNTIF($G$6:$G133,"="&amp;$G133)&gt;5,"",$F133),"")</f>
        <v/>
      </c>
      <c r="R133" s="31" t="str">
        <f>IF($G133=R$4&amp;"-"&amp;R$5,IF(COUNTIF($G$6:$G133,"="&amp;$G133)&gt;5,"",$F133),"")</f>
        <v/>
      </c>
      <c r="S133" s="32" t="str">
        <f>IF($G133=S$4&amp;"-"&amp;S$5,IF(COUNTIF($G$6:$G133,"="&amp;$G133)&gt;5,"",$F133),"")</f>
        <v/>
      </c>
      <c r="T133" s="31" t="str">
        <f>IF($G133=T$4&amp;"-"&amp;T$5,IF(COUNTIF($G$6:$G133,"="&amp;$G133)&gt;5,"",$F133),"")</f>
        <v/>
      </c>
      <c r="U133" s="32" t="str">
        <f>IF($G133=U$4&amp;"-"&amp;U$5,IF(COUNTIF($G$6:$G133,"="&amp;$G133)&gt;5,"",$F133),"")</f>
        <v/>
      </c>
      <c r="V133" s="31" t="str">
        <f>IF($G133=V$4&amp;"-"&amp;V$5,IF(COUNTIF($G$6:$G133,"="&amp;$G133)&gt;5,"",$F133),"")</f>
        <v/>
      </c>
      <c r="W133" s="30" t="str">
        <f>IF($G133=W$4&amp;"-"&amp;W$5,IF(COUNTIF($G$6:$G133,"="&amp;$G133)&gt;5,"",$F133),"")</f>
        <v/>
      </c>
      <c r="X133" s="128" t="str">
        <f>IF($G133=X$4&amp;"-"&amp;X$5,IF(COUNTIF($G$6:$G133,"="&amp;$G133)&gt;1000,"",MAX(X$6:X132)+1),"")</f>
        <v/>
      </c>
      <c r="Y133" s="138" t="str">
        <f>IF($G133=Y$4&amp;"-"&amp;Y$5,IF(COUNTIF($G$6:$G133,"="&amp;$G133)&gt;1000,"",MAX(Y$6:Y132)+1),"")</f>
        <v/>
      </c>
      <c r="Z133" s="128" t="str">
        <f>IF($G133=Z$4&amp;"-"&amp;Z$5,IF(COUNTIF($G$6:$G133,"="&amp;$G133)&gt;1000,"",MAX(Z$6:Z132)+1),"")</f>
        <v/>
      </c>
      <c r="AA133" s="138" t="str">
        <f>IF($G133=AA$4&amp;"-"&amp;AA$5,IF(COUNTIF($G$6:$G133,"="&amp;$G133)&gt;1000,"",MAX(AA$6:AA132)+1),"")</f>
        <v/>
      </c>
      <c r="AB133" s="128" t="str">
        <f>IF($G133=AB$4&amp;"-"&amp;AB$5,IF(COUNTIF($G$6:$G133,"="&amp;$G133)&gt;1000,"",MAX(AB$6:AB132)+1),"")</f>
        <v/>
      </c>
      <c r="AC133" s="138" t="str">
        <f>IF($G133=AC$4&amp;"-"&amp;AC$5,IF(COUNTIF($G$6:$G133,"="&amp;$G133)&gt;1000,"",MAX(AC$6:AC132)+1),"")</f>
        <v/>
      </c>
      <c r="AD133" s="128" t="str">
        <f>IF($G133=AD$4&amp;"-"&amp;AD$5,IF(COUNTIF($G$6:$G133,"="&amp;$G133)&gt;1000,"",MAX(AD$6:AD132)+1),"")</f>
        <v/>
      </c>
      <c r="AE133" s="138" t="str">
        <f>IF($G133=AE$4&amp;"-"&amp;AE$5,IF(COUNTIF($G$6:$G133,"="&amp;$G133)&gt;1000,"",MAX(AE$6:AE132)+1),"")</f>
        <v/>
      </c>
      <c r="AF133" s="128" t="str">
        <f>IF($G133=AF$4&amp;"-"&amp;AF$5,IF(COUNTIF($G$6:$G133,"="&amp;$G133)&gt;1000,"",MAX(AF$6:AF132)+1),"")</f>
        <v/>
      </c>
      <c r="AG133" s="138" t="str">
        <f>IF($G133=AG$4&amp;"-"&amp;AG$5,IF(COUNTIF($G$6:$G133,"="&amp;$G133)&gt;1000,"",MAX(AG$6:AG132)+1),"")</f>
        <v/>
      </c>
      <c r="AH133" s="128">
        <f>IF($G133=AH$4&amp;"-"&amp;AH$5,IF(COUNTIF($G$6:$G133,"="&amp;$G133)&gt;1000,"",MAX(AH$6:AH132)+1),"")</f>
        <v>11</v>
      </c>
      <c r="AI133" s="138" t="str">
        <f>IF($G133=AI$4&amp;"-"&amp;AI$5,IF(COUNTIF($G$6:$G133,"="&amp;$G133)&gt;1000,"",MAX(AI$6:AI132)+1),"")</f>
        <v/>
      </c>
      <c r="AJ133" s="128" t="str">
        <f>IF($G133=AJ$4&amp;"-"&amp;AJ$5,IF(COUNTIF($G$6:$G133,"="&amp;$G133)&gt;1000,"",MAX(AJ$6:AJ132)+1),"")</f>
        <v/>
      </c>
      <c r="AK133" s="138" t="str">
        <f>IF($G133=AK$4&amp;"-"&amp;AK$5,IF(COUNTIF($G$6:$G133,"="&amp;$G133)&gt;1000,"",MAX(AK$6:AK132)+1),"")</f>
        <v/>
      </c>
      <c r="AL133" s="128" t="str">
        <f>IF($G133=AL$4&amp;"-"&amp;AL$5,IF(COUNTIF($G$6:$G133,"="&amp;$G133)&gt;1000,"",MAX(AL$6:AL132)+1),"")</f>
        <v/>
      </c>
      <c r="AM133" s="144" t="str">
        <f>IF($G133=AM$4&amp;"-"&amp;AM$5,IF(COUNTIF($G$6:$G133,"="&amp;$G133)&gt;1000,"",MAX(AM$6:AM132)+1),"")</f>
        <v/>
      </c>
    </row>
    <row r="134" spans="1:39">
      <c r="A134" s="24">
        <v>129</v>
      </c>
      <c r="B134" s="123" t="str">
        <f>VLOOKUP(A134,Times_2023!B131:C561,2,FALSE)</f>
        <v>0:21:19</v>
      </c>
      <c r="C134" s="1" t="str">
        <f t="shared" ref="C134:C197" si="10">VLOOKUP($A134,Raw,3,FALSE)</f>
        <v>Ray Mooney</v>
      </c>
      <c r="D134" s="2" t="str">
        <f t="shared" ref="D134:D197" si="11">VLOOKUP($A134,Raw,2,FALSE)</f>
        <v>HRC</v>
      </c>
      <c r="E134" s="2" t="str">
        <f t="shared" ref="E134:E197" si="12">VLOOKUP($A134,Raw,4,FALSE)</f>
        <v>M</v>
      </c>
      <c r="F134" s="2">
        <f>COUNTIF(E$6:E134,E134)</f>
        <v>106</v>
      </c>
      <c r="G134" s="26" t="str">
        <f t="shared" ref="G134:G197" si="13">IF(ISNA(D134),"",D134&amp;"-"&amp;E134)</f>
        <v>HRC-M</v>
      </c>
      <c r="H134" s="29" t="str">
        <f>IF($G134=H$4&amp;"-"&amp;H$5,IF(COUNTIF($G$6:$G134,"="&amp;$G134)&gt;5,"",$F134),"")</f>
        <v/>
      </c>
      <c r="I134" s="32" t="str">
        <f>IF($G134=I$4&amp;"-"&amp;I$5,IF(COUNTIF($G$6:$G134,"="&amp;$G134)&gt;5,"",$F134),"")</f>
        <v/>
      </c>
      <c r="J134" s="31" t="str">
        <f>IF($G134=J$4&amp;"-"&amp;J$5,IF(COUNTIF($G$6:$G134,"="&amp;$G134)&gt;5,"",$F134),"")</f>
        <v/>
      </c>
      <c r="K134" s="32" t="str">
        <f>IF($G134=K$4&amp;"-"&amp;K$5,IF(COUNTIF($G$6:$G134,"="&amp;$G134)&gt;5,"",$F134),"")</f>
        <v/>
      </c>
      <c r="L134" s="31" t="str">
        <f>IF($G134=L$4&amp;"-"&amp;L$5,IF(COUNTIF($G$6:$G134,"="&amp;$G134)&gt;5,"",$F134),"")</f>
        <v/>
      </c>
      <c r="M134" s="32" t="str">
        <f>IF($G134=M$4&amp;"-"&amp;M$5,IF(COUNTIF($G$6:$G134,"="&amp;$G134)&gt;5,"",$F134),"")</f>
        <v/>
      </c>
      <c r="N134" s="31" t="str">
        <f>IF($G134=N$4&amp;"-"&amp;N$5,IF(COUNTIF($G$6:$G134,"="&amp;$G134)&gt;5,"",$F134),"")</f>
        <v/>
      </c>
      <c r="O134" s="32" t="str">
        <f>IF($G134=O$4&amp;"-"&amp;O$5,IF(COUNTIF($G$6:$G134,"="&amp;$G134)&gt;5,"",$F134),"")</f>
        <v/>
      </c>
      <c r="P134" s="31" t="str">
        <f>IF($G134=P$4&amp;"-"&amp;P$5,IF(COUNTIF($G$6:$G134,"="&amp;$G134)&gt;5,"",$F134),"")</f>
        <v/>
      </c>
      <c r="Q134" s="32" t="str">
        <f>IF($G134=Q$4&amp;"-"&amp;Q$5,IF(COUNTIF($G$6:$G134,"="&amp;$G134)&gt;5,"",$F134),"")</f>
        <v/>
      </c>
      <c r="R134" s="31" t="str">
        <f>IF($G134=R$4&amp;"-"&amp;R$5,IF(COUNTIF($G$6:$G134,"="&amp;$G134)&gt;5,"",$F134),"")</f>
        <v/>
      </c>
      <c r="S134" s="32" t="str">
        <f>IF($G134=S$4&amp;"-"&amp;S$5,IF(COUNTIF($G$6:$G134,"="&amp;$G134)&gt;5,"",$F134),"")</f>
        <v/>
      </c>
      <c r="T134" s="31" t="str">
        <f>IF($G134=T$4&amp;"-"&amp;T$5,IF(COUNTIF($G$6:$G134,"="&amp;$G134)&gt;5,"",$F134),"")</f>
        <v/>
      </c>
      <c r="U134" s="32" t="str">
        <f>IF($G134=U$4&amp;"-"&amp;U$5,IF(COUNTIF($G$6:$G134,"="&amp;$G134)&gt;5,"",$F134),"")</f>
        <v/>
      </c>
      <c r="V134" s="31" t="str">
        <f>IF($G134=V$4&amp;"-"&amp;V$5,IF(COUNTIF($G$6:$G134,"="&amp;$G134)&gt;5,"",$F134),"")</f>
        <v/>
      </c>
      <c r="W134" s="30" t="str">
        <f>IF($G134=W$4&amp;"-"&amp;W$5,IF(COUNTIF($G$6:$G134,"="&amp;$G134)&gt;5,"",$F134),"")</f>
        <v/>
      </c>
      <c r="X134" s="128" t="str">
        <f>IF($G134=X$4&amp;"-"&amp;X$5,IF(COUNTIF($G$6:$G134,"="&amp;$G134)&gt;1000,"",MAX(X$6:X133)+1),"")</f>
        <v/>
      </c>
      <c r="Y134" s="138" t="str">
        <f>IF($G134=Y$4&amp;"-"&amp;Y$5,IF(COUNTIF($G$6:$G134,"="&amp;$G134)&gt;1000,"",MAX(Y$6:Y133)+1),"")</f>
        <v/>
      </c>
      <c r="Z134" s="128" t="str">
        <f>IF($G134=Z$4&amp;"-"&amp;Z$5,IF(COUNTIF($G$6:$G134,"="&amp;$G134)&gt;1000,"",MAX(Z$6:Z133)+1),"")</f>
        <v/>
      </c>
      <c r="AA134" s="138" t="str">
        <f>IF($G134=AA$4&amp;"-"&amp;AA$5,IF(COUNTIF($G$6:$G134,"="&amp;$G134)&gt;1000,"",MAX(AA$6:AA133)+1),"")</f>
        <v/>
      </c>
      <c r="AB134" s="128" t="str">
        <f>IF($G134=AB$4&amp;"-"&amp;AB$5,IF(COUNTIF($G$6:$G134,"="&amp;$G134)&gt;1000,"",MAX(AB$6:AB133)+1),"")</f>
        <v/>
      </c>
      <c r="AC134" s="138" t="str">
        <f>IF($G134=AC$4&amp;"-"&amp;AC$5,IF(COUNTIF($G$6:$G134,"="&amp;$G134)&gt;1000,"",MAX(AC$6:AC133)+1),"")</f>
        <v/>
      </c>
      <c r="AD134" s="128" t="str">
        <f>IF($G134=AD$4&amp;"-"&amp;AD$5,IF(COUNTIF($G$6:$G134,"="&amp;$G134)&gt;1000,"",MAX(AD$6:AD133)+1),"")</f>
        <v/>
      </c>
      <c r="AE134" s="138" t="str">
        <f>IF($G134=AE$4&amp;"-"&amp;AE$5,IF(COUNTIF($G$6:$G134,"="&amp;$G134)&gt;1000,"",MAX(AE$6:AE133)+1),"")</f>
        <v/>
      </c>
      <c r="AF134" s="128">
        <f>IF($G134=AF$4&amp;"-"&amp;AF$5,IF(COUNTIF($G$6:$G134,"="&amp;$G134)&gt;1000,"",MAX(AF$6:AF133)+1),"")</f>
        <v>9</v>
      </c>
      <c r="AG134" s="138" t="str">
        <f>IF($G134=AG$4&amp;"-"&amp;AG$5,IF(COUNTIF($G$6:$G134,"="&amp;$G134)&gt;1000,"",MAX(AG$6:AG133)+1),"")</f>
        <v/>
      </c>
      <c r="AH134" s="128" t="str">
        <f>IF($G134=AH$4&amp;"-"&amp;AH$5,IF(COUNTIF($G$6:$G134,"="&amp;$G134)&gt;1000,"",MAX(AH$6:AH133)+1),"")</f>
        <v/>
      </c>
      <c r="AI134" s="138" t="str">
        <f>IF($G134=AI$4&amp;"-"&amp;AI$5,IF(COUNTIF($G$6:$G134,"="&amp;$G134)&gt;1000,"",MAX(AI$6:AI133)+1),"")</f>
        <v/>
      </c>
      <c r="AJ134" s="128" t="str">
        <f>IF($G134=AJ$4&amp;"-"&amp;AJ$5,IF(COUNTIF($G$6:$G134,"="&amp;$G134)&gt;1000,"",MAX(AJ$6:AJ133)+1),"")</f>
        <v/>
      </c>
      <c r="AK134" s="138" t="str">
        <f>IF($G134=AK$4&amp;"-"&amp;AK$5,IF(COUNTIF($G$6:$G134,"="&amp;$G134)&gt;1000,"",MAX(AK$6:AK133)+1),"")</f>
        <v/>
      </c>
      <c r="AL134" s="128" t="str">
        <f>IF($G134=AL$4&amp;"-"&amp;AL$5,IF(COUNTIF($G$6:$G134,"="&amp;$G134)&gt;1000,"",MAX(AL$6:AL133)+1),"")</f>
        <v/>
      </c>
      <c r="AM134" s="144" t="str">
        <f>IF($G134=AM$4&amp;"-"&amp;AM$5,IF(COUNTIF($G$6:$G134,"="&amp;$G134)&gt;1000,"",MAX(AM$6:AM133)+1),"")</f>
        <v/>
      </c>
    </row>
    <row r="135" spans="1:39">
      <c r="A135" s="23">
        <v>130</v>
      </c>
      <c r="B135" s="123" t="str">
        <f>VLOOKUP(A135,Times_2023!B132:C562,2,FALSE)</f>
        <v>0:21:20</v>
      </c>
      <c r="C135" s="1" t="str">
        <f t="shared" si="10"/>
        <v>Lucy Drummond</v>
      </c>
      <c r="D135" s="2" t="str">
        <f t="shared" si="11"/>
        <v>CAC</v>
      </c>
      <c r="E135" s="2" t="str">
        <f t="shared" si="12"/>
        <v>F</v>
      </c>
      <c r="F135" s="2">
        <f>COUNTIF(E$6:E135,E135)</f>
        <v>24</v>
      </c>
      <c r="G135" s="26" t="str">
        <f t="shared" si="13"/>
        <v>CAC-F</v>
      </c>
      <c r="H135" s="29" t="str">
        <f>IF($G135=H$4&amp;"-"&amp;H$5,IF(COUNTIF($G$6:$G135,"="&amp;$G135)&gt;5,"",$F135),"")</f>
        <v/>
      </c>
      <c r="I135" s="32" t="str">
        <f>IF($G135=I$4&amp;"-"&amp;I$5,IF(COUNTIF($G$6:$G135,"="&amp;$G135)&gt;5,"",$F135),"")</f>
        <v/>
      </c>
      <c r="J135" s="31" t="str">
        <f>IF($G135=J$4&amp;"-"&amp;J$5,IF(COUNTIF($G$6:$G135,"="&amp;$G135)&gt;5,"",$F135),"")</f>
        <v/>
      </c>
      <c r="K135" s="32" t="str">
        <f>IF($G135=K$4&amp;"-"&amp;K$5,IF(COUNTIF($G$6:$G135,"="&amp;$G135)&gt;5,"",$F135),"")</f>
        <v/>
      </c>
      <c r="L135" s="31" t="str">
        <f>IF($G135=L$4&amp;"-"&amp;L$5,IF(COUNTIF($G$6:$G135,"="&amp;$G135)&gt;5,"",$F135),"")</f>
        <v/>
      </c>
      <c r="M135" s="32" t="str">
        <f>IF($G135=M$4&amp;"-"&amp;M$5,IF(COUNTIF($G$6:$G135,"="&amp;$G135)&gt;5,"",$F135),"")</f>
        <v/>
      </c>
      <c r="N135" s="31" t="str">
        <f>IF($G135=N$4&amp;"-"&amp;N$5,IF(COUNTIF($G$6:$G135,"="&amp;$G135)&gt;5,"",$F135),"")</f>
        <v/>
      </c>
      <c r="O135" s="32" t="str">
        <f>IF($G135=O$4&amp;"-"&amp;O$5,IF(COUNTIF($G$6:$G135,"="&amp;$G135)&gt;5,"",$F135),"")</f>
        <v/>
      </c>
      <c r="P135" s="31" t="str">
        <f>IF($G135=P$4&amp;"-"&amp;P$5,IF(COUNTIF($G$6:$G135,"="&amp;$G135)&gt;5,"",$F135),"")</f>
        <v/>
      </c>
      <c r="Q135" s="32" t="str">
        <f>IF($G135=Q$4&amp;"-"&amp;Q$5,IF(COUNTIF($G$6:$G135,"="&amp;$G135)&gt;5,"",$F135),"")</f>
        <v/>
      </c>
      <c r="R135" s="31" t="str">
        <f>IF($G135=R$4&amp;"-"&amp;R$5,IF(COUNTIF($G$6:$G135,"="&amp;$G135)&gt;5,"",$F135),"")</f>
        <v/>
      </c>
      <c r="S135" s="32" t="str">
        <f>IF($G135=S$4&amp;"-"&amp;S$5,IF(COUNTIF($G$6:$G135,"="&amp;$G135)&gt;5,"",$F135),"")</f>
        <v/>
      </c>
      <c r="T135" s="31" t="str">
        <f>IF($G135=T$4&amp;"-"&amp;T$5,IF(COUNTIF($G$6:$G135,"="&amp;$G135)&gt;5,"",$F135),"")</f>
        <v/>
      </c>
      <c r="U135" s="32" t="str">
        <f>IF($G135=U$4&amp;"-"&amp;U$5,IF(COUNTIF($G$6:$G135,"="&amp;$G135)&gt;5,"",$F135),"")</f>
        <v/>
      </c>
      <c r="V135" s="31" t="str">
        <f>IF($G135=V$4&amp;"-"&amp;V$5,IF(COUNTIF($G$6:$G135,"="&amp;$G135)&gt;5,"",$F135),"")</f>
        <v/>
      </c>
      <c r="W135" s="30" t="str">
        <f>IF($G135=W$4&amp;"-"&amp;W$5,IF(COUNTIF($G$6:$G135,"="&amp;$G135)&gt;5,"",$F135),"")</f>
        <v/>
      </c>
      <c r="X135" s="128" t="str">
        <f>IF($G135=X$4&amp;"-"&amp;X$5,IF(COUNTIF($G$6:$G135,"="&amp;$G135)&gt;1000,"",MAX(X$6:X134)+1),"")</f>
        <v/>
      </c>
      <c r="Y135" s="138">
        <f>IF($G135=Y$4&amp;"-"&amp;Y$5,IF(COUNTIF($G$6:$G135,"="&amp;$G135)&gt;1000,"",MAX(Y$6:Y134)+1),"")</f>
        <v>8</v>
      </c>
      <c r="Z135" s="128" t="str">
        <f>IF($G135=Z$4&amp;"-"&amp;Z$5,IF(COUNTIF($G$6:$G135,"="&amp;$G135)&gt;1000,"",MAX(Z$6:Z134)+1),"")</f>
        <v/>
      </c>
      <c r="AA135" s="138" t="str">
        <f>IF($G135=AA$4&amp;"-"&amp;AA$5,IF(COUNTIF($G$6:$G135,"="&amp;$G135)&gt;1000,"",MAX(AA$6:AA134)+1),"")</f>
        <v/>
      </c>
      <c r="AB135" s="128" t="str">
        <f>IF($G135=AB$4&amp;"-"&amp;AB$5,IF(COUNTIF($G$6:$G135,"="&amp;$G135)&gt;1000,"",MAX(AB$6:AB134)+1),"")</f>
        <v/>
      </c>
      <c r="AC135" s="138" t="str">
        <f>IF($G135=AC$4&amp;"-"&amp;AC$5,IF(COUNTIF($G$6:$G135,"="&amp;$G135)&gt;1000,"",MAX(AC$6:AC134)+1),"")</f>
        <v/>
      </c>
      <c r="AD135" s="128" t="str">
        <f>IF($G135=AD$4&amp;"-"&amp;AD$5,IF(COUNTIF($G$6:$G135,"="&amp;$G135)&gt;1000,"",MAX(AD$6:AD134)+1),"")</f>
        <v/>
      </c>
      <c r="AE135" s="138" t="str">
        <f>IF($G135=AE$4&amp;"-"&amp;AE$5,IF(COUNTIF($G$6:$G135,"="&amp;$G135)&gt;1000,"",MAX(AE$6:AE134)+1),"")</f>
        <v/>
      </c>
      <c r="AF135" s="128" t="str">
        <f>IF($G135=AF$4&amp;"-"&amp;AF$5,IF(COUNTIF($G$6:$G135,"="&amp;$G135)&gt;1000,"",MAX(AF$6:AF134)+1),"")</f>
        <v/>
      </c>
      <c r="AG135" s="138" t="str">
        <f>IF($G135=AG$4&amp;"-"&amp;AG$5,IF(COUNTIF($G$6:$G135,"="&amp;$G135)&gt;1000,"",MAX(AG$6:AG134)+1),"")</f>
        <v/>
      </c>
      <c r="AH135" s="128" t="str">
        <f>IF($G135=AH$4&amp;"-"&amp;AH$5,IF(COUNTIF($G$6:$G135,"="&amp;$G135)&gt;1000,"",MAX(AH$6:AH134)+1),"")</f>
        <v/>
      </c>
      <c r="AI135" s="138" t="str">
        <f>IF($G135=AI$4&amp;"-"&amp;AI$5,IF(COUNTIF($G$6:$G135,"="&amp;$G135)&gt;1000,"",MAX(AI$6:AI134)+1),"")</f>
        <v/>
      </c>
      <c r="AJ135" s="128" t="str">
        <f>IF($G135=AJ$4&amp;"-"&amp;AJ$5,IF(COUNTIF($G$6:$G135,"="&amp;$G135)&gt;1000,"",MAX(AJ$6:AJ134)+1),"")</f>
        <v/>
      </c>
      <c r="AK135" s="138" t="str">
        <f>IF($G135=AK$4&amp;"-"&amp;AK$5,IF(COUNTIF($G$6:$G135,"="&amp;$G135)&gt;1000,"",MAX(AK$6:AK134)+1),"")</f>
        <v/>
      </c>
      <c r="AL135" s="128" t="str">
        <f>IF($G135=AL$4&amp;"-"&amp;AL$5,IF(COUNTIF($G$6:$G135,"="&amp;$G135)&gt;1000,"",MAX(AL$6:AL134)+1),"")</f>
        <v/>
      </c>
      <c r="AM135" s="144" t="str">
        <f>IF($G135=AM$4&amp;"-"&amp;AM$5,IF(COUNTIF($G$6:$G135,"="&amp;$G135)&gt;1000,"",MAX(AM$6:AM134)+1),"")</f>
        <v/>
      </c>
    </row>
    <row r="136" spans="1:39">
      <c r="A136" s="24">
        <v>131</v>
      </c>
      <c r="B136" s="123" t="str">
        <f>VLOOKUP(A136,Times_2023!B133:C563,2,FALSE)</f>
        <v>0:21:20</v>
      </c>
      <c r="C136" s="1" t="str">
        <f t="shared" si="10"/>
        <v>Jason Clarke</v>
      </c>
      <c r="D136" s="2" t="str">
        <f t="shared" si="11"/>
        <v>ELY</v>
      </c>
      <c r="E136" s="2" t="str">
        <f t="shared" si="12"/>
        <v>M</v>
      </c>
      <c r="F136" s="2">
        <f>COUNTIF(E$6:E136,E136)</f>
        <v>107</v>
      </c>
      <c r="G136" s="26" t="str">
        <f t="shared" si="13"/>
        <v>ELY-M</v>
      </c>
      <c r="H136" s="29" t="str">
        <f>IF($G136=H$4&amp;"-"&amp;H$5,IF(COUNTIF($G$6:$G136,"="&amp;$G136)&gt;5,"",$F136),"")</f>
        <v/>
      </c>
      <c r="I136" s="32" t="str">
        <f>IF($G136=I$4&amp;"-"&amp;I$5,IF(COUNTIF($G$6:$G136,"="&amp;$G136)&gt;5,"",$F136),"")</f>
        <v/>
      </c>
      <c r="J136" s="31" t="str">
        <f>IF($G136=J$4&amp;"-"&amp;J$5,IF(COUNTIF($G$6:$G136,"="&amp;$G136)&gt;5,"",$F136),"")</f>
        <v/>
      </c>
      <c r="K136" s="32" t="str">
        <f>IF($G136=K$4&amp;"-"&amp;K$5,IF(COUNTIF($G$6:$G136,"="&amp;$G136)&gt;5,"",$F136),"")</f>
        <v/>
      </c>
      <c r="L136" s="31" t="str">
        <f>IF($G136=L$4&amp;"-"&amp;L$5,IF(COUNTIF($G$6:$G136,"="&amp;$G136)&gt;5,"",$F136),"")</f>
        <v/>
      </c>
      <c r="M136" s="32" t="str">
        <f>IF($G136=M$4&amp;"-"&amp;M$5,IF(COUNTIF($G$6:$G136,"="&amp;$G136)&gt;5,"",$F136),"")</f>
        <v/>
      </c>
      <c r="N136" s="31" t="str">
        <f>IF($G136=N$4&amp;"-"&amp;N$5,IF(COUNTIF($G$6:$G136,"="&amp;$G136)&gt;5,"",$F136),"")</f>
        <v/>
      </c>
      <c r="O136" s="32" t="str">
        <f>IF($G136=O$4&amp;"-"&amp;O$5,IF(COUNTIF($G$6:$G136,"="&amp;$G136)&gt;5,"",$F136),"")</f>
        <v/>
      </c>
      <c r="P136" s="31" t="str">
        <f>IF($G136=P$4&amp;"-"&amp;P$5,IF(COUNTIF($G$6:$G136,"="&amp;$G136)&gt;5,"",$F136),"")</f>
        <v/>
      </c>
      <c r="Q136" s="32" t="str">
        <f>IF($G136=Q$4&amp;"-"&amp;Q$5,IF(COUNTIF($G$6:$G136,"="&amp;$G136)&gt;5,"",$F136),"")</f>
        <v/>
      </c>
      <c r="R136" s="31" t="str">
        <f>IF($G136=R$4&amp;"-"&amp;R$5,IF(COUNTIF($G$6:$G136,"="&amp;$G136)&gt;5,"",$F136),"")</f>
        <v/>
      </c>
      <c r="S136" s="32" t="str">
        <f>IF($G136=S$4&amp;"-"&amp;S$5,IF(COUNTIF($G$6:$G136,"="&amp;$G136)&gt;5,"",$F136),"")</f>
        <v/>
      </c>
      <c r="T136" s="31" t="str">
        <f>IF($G136=T$4&amp;"-"&amp;T$5,IF(COUNTIF($G$6:$G136,"="&amp;$G136)&gt;5,"",$F136),"")</f>
        <v/>
      </c>
      <c r="U136" s="32" t="str">
        <f>IF($G136=U$4&amp;"-"&amp;U$5,IF(COUNTIF($G$6:$G136,"="&amp;$G136)&gt;5,"",$F136),"")</f>
        <v/>
      </c>
      <c r="V136" s="31" t="str">
        <f>IF($G136=V$4&amp;"-"&amp;V$5,IF(COUNTIF($G$6:$G136,"="&amp;$G136)&gt;5,"",$F136),"")</f>
        <v/>
      </c>
      <c r="W136" s="30" t="str">
        <f>IF($G136=W$4&amp;"-"&amp;W$5,IF(COUNTIF($G$6:$G136,"="&amp;$G136)&gt;5,"",$F136),"")</f>
        <v/>
      </c>
      <c r="X136" s="128" t="str">
        <f>IF($G136=X$4&amp;"-"&amp;X$5,IF(COUNTIF($G$6:$G136,"="&amp;$G136)&gt;1000,"",MAX(X$6:X135)+1),"")</f>
        <v/>
      </c>
      <c r="Y136" s="138" t="str">
        <f>IF($G136=Y$4&amp;"-"&amp;Y$5,IF(COUNTIF($G$6:$G136,"="&amp;$G136)&gt;1000,"",MAX(Y$6:Y135)+1),"")</f>
        <v/>
      </c>
      <c r="Z136" s="128" t="str">
        <f>IF($G136=Z$4&amp;"-"&amp;Z$5,IF(COUNTIF($G$6:$G136,"="&amp;$G136)&gt;1000,"",MAX(Z$6:Z135)+1),"")</f>
        <v/>
      </c>
      <c r="AA136" s="138" t="str">
        <f>IF($G136=AA$4&amp;"-"&amp;AA$5,IF(COUNTIF($G$6:$G136,"="&amp;$G136)&gt;1000,"",MAX(AA$6:AA135)+1),"")</f>
        <v/>
      </c>
      <c r="AB136" s="128">
        <f>IF($G136=AB$4&amp;"-"&amp;AB$5,IF(COUNTIF($G$6:$G136,"="&amp;$G136)&gt;1000,"",MAX(AB$6:AB135)+1),"")</f>
        <v>19</v>
      </c>
      <c r="AC136" s="138" t="str">
        <f>IF($G136=AC$4&amp;"-"&amp;AC$5,IF(COUNTIF($G$6:$G136,"="&amp;$G136)&gt;1000,"",MAX(AC$6:AC135)+1),"")</f>
        <v/>
      </c>
      <c r="AD136" s="128" t="str">
        <f>IF($G136=AD$4&amp;"-"&amp;AD$5,IF(COUNTIF($G$6:$G136,"="&amp;$G136)&gt;1000,"",MAX(AD$6:AD135)+1),"")</f>
        <v/>
      </c>
      <c r="AE136" s="138" t="str">
        <f>IF($G136=AE$4&amp;"-"&amp;AE$5,IF(COUNTIF($G$6:$G136,"="&amp;$G136)&gt;1000,"",MAX(AE$6:AE135)+1),"")</f>
        <v/>
      </c>
      <c r="AF136" s="128" t="str">
        <f>IF($G136=AF$4&amp;"-"&amp;AF$5,IF(COUNTIF($G$6:$G136,"="&amp;$G136)&gt;1000,"",MAX(AF$6:AF135)+1),"")</f>
        <v/>
      </c>
      <c r="AG136" s="138" t="str">
        <f>IF($G136=AG$4&amp;"-"&amp;AG$5,IF(COUNTIF($G$6:$G136,"="&amp;$G136)&gt;1000,"",MAX(AG$6:AG135)+1),"")</f>
        <v/>
      </c>
      <c r="AH136" s="128" t="str">
        <f>IF($G136=AH$4&amp;"-"&amp;AH$5,IF(COUNTIF($G$6:$G136,"="&amp;$G136)&gt;1000,"",MAX(AH$6:AH135)+1),"")</f>
        <v/>
      </c>
      <c r="AI136" s="138" t="str">
        <f>IF($G136=AI$4&amp;"-"&amp;AI$5,IF(COUNTIF($G$6:$G136,"="&amp;$G136)&gt;1000,"",MAX(AI$6:AI135)+1),"")</f>
        <v/>
      </c>
      <c r="AJ136" s="128" t="str">
        <f>IF($G136=AJ$4&amp;"-"&amp;AJ$5,IF(COUNTIF($G$6:$G136,"="&amp;$G136)&gt;1000,"",MAX(AJ$6:AJ135)+1),"")</f>
        <v/>
      </c>
      <c r="AK136" s="138" t="str">
        <f>IF($G136=AK$4&amp;"-"&amp;AK$5,IF(COUNTIF($G$6:$G136,"="&amp;$G136)&gt;1000,"",MAX(AK$6:AK135)+1),"")</f>
        <v/>
      </c>
      <c r="AL136" s="128" t="str">
        <f>IF($G136=AL$4&amp;"-"&amp;AL$5,IF(COUNTIF($G$6:$G136,"="&amp;$G136)&gt;1000,"",MAX(AL$6:AL135)+1),"")</f>
        <v/>
      </c>
      <c r="AM136" s="144" t="str">
        <f>IF($G136=AM$4&amp;"-"&amp;AM$5,IF(COUNTIF($G$6:$G136,"="&amp;$G136)&gt;1000,"",MAX(AM$6:AM135)+1),"")</f>
        <v/>
      </c>
    </row>
    <row r="137" spans="1:39">
      <c r="A137" s="23">
        <v>132</v>
      </c>
      <c r="B137" s="123" t="str">
        <f>VLOOKUP(A137,Times_2023!B134:C564,2,FALSE)</f>
        <v>0:21:26</v>
      </c>
      <c r="C137" s="1" t="str">
        <f t="shared" si="10"/>
        <v>Andrew Berrill</v>
      </c>
      <c r="D137" s="2" t="str">
        <f t="shared" si="11"/>
        <v>ELY</v>
      </c>
      <c r="E137" s="2" t="str">
        <f t="shared" si="12"/>
        <v>M</v>
      </c>
      <c r="F137" s="2">
        <f>COUNTIF(E$6:E137,E137)</f>
        <v>108</v>
      </c>
      <c r="G137" s="26" t="str">
        <f t="shared" si="13"/>
        <v>ELY-M</v>
      </c>
      <c r="H137" s="29" t="str">
        <f>IF($G137=H$4&amp;"-"&amp;H$5,IF(COUNTIF($G$6:$G137,"="&amp;$G137)&gt;5,"",$F137),"")</f>
        <v/>
      </c>
      <c r="I137" s="32" t="str">
        <f>IF($G137=I$4&amp;"-"&amp;I$5,IF(COUNTIF($G$6:$G137,"="&amp;$G137)&gt;5,"",$F137),"")</f>
        <v/>
      </c>
      <c r="J137" s="31" t="str">
        <f>IF($G137=J$4&amp;"-"&amp;J$5,IF(COUNTIF($G$6:$G137,"="&amp;$G137)&gt;5,"",$F137),"")</f>
        <v/>
      </c>
      <c r="K137" s="32" t="str">
        <f>IF($G137=K$4&amp;"-"&amp;K$5,IF(COUNTIF($G$6:$G137,"="&amp;$G137)&gt;5,"",$F137),"")</f>
        <v/>
      </c>
      <c r="L137" s="31" t="str">
        <f>IF($G137=L$4&amp;"-"&amp;L$5,IF(COUNTIF($G$6:$G137,"="&amp;$G137)&gt;5,"",$F137),"")</f>
        <v/>
      </c>
      <c r="M137" s="32" t="str">
        <f>IF($G137=M$4&amp;"-"&amp;M$5,IF(COUNTIF($G$6:$G137,"="&amp;$G137)&gt;5,"",$F137),"")</f>
        <v/>
      </c>
      <c r="N137" s="31" t="str">
        <f>IF($G137=N$4&amp;"-"&amp;N$5,IF(COUNTIF($G$6:$G137,"="&amp;$G137)&gt;5,"",$F137),"")</f>
        <v/>
      </c>
      <c r="O137" s="32" t="str">
        <f>IF($G137=O$4&amp;"-"&amp;O$5,IF(COUNTIF($G$6:$G137,"="&amp;$G137)&gt;5,"",$F137),"")</f>
        <v/>
      </c>
      <c r="P137" s="31" t="str">
        <f>IF($G137=P$4&amp;"-"&amp;P$5,IF(COUNTIF($G$6:$G137,"="&amp;$G137)&gt;5,"",$F137),"")</f>
        <v/>
      </c>
      <c r="Q137" s="32" t="str">
        <f>IF($G137=Q$4&amp;"-"&amp;Q$5,IF(COUNTIF($G$6:$G137,"="&amp;$G137)&gt;5,"",$F137),"")</f>
        <v/>
      </c>
      <c r="R137" s="31" t="str">
        <f>IF($G137=R$4&amp;"-"&amp;R$5,IF(COUNTIF($G$6:$G137,"="&amp;$G137)&gt;5,"",$F137),"")</f>
        <v/>
      </c>
      <c r="S137" s="32" t="str">
        <f>IF($G137=S$4&amp;"-"&amp;S$5,IF(COUNTIF($G$6:$G137,"="&amp;$G137)&gt;5,"",$F137),"")</f>
        <v/>
      </c>
      <c r="T137" s="31" t="str">
        <f>IF($G137=T$4&amp;"-"&amp;T$5,IF(COUNTIF($G$6:$G137,"="&amp;$G137)&gt;5,"",$F137),"")</f>
        <v/>
      </c>
      <c r="U137" s="32" t="str">
        <f>IF($G137=U$4&amp;"-"&amp;U$5,IF(COUNTIF($G$6:$G137,"="&amp;$G137)&gt;5,"",$F137),"")</f>
        <v/>
      </c>
      <c r="V137" s="31" t="str">
        <f>IF($G137=V$4&amp;"-"&amp;V$5,IF(COUNTIF($G$6:$G137,"="&amp;$G137)&gt;5,"",$F137),"")</f>
        <v/>
      </c>
      <c r="W137" s="30" t="str">
        <f>IF($G137=W$4&amp;"-"&amp;W$5,IF(COUNTIF($G$6:$G137,"="&amp;$G137)&gt;5,"",$F137),"")</f>
        <v/>
      </c>
      <c r="X137" s="128" t="str">
        <f>IF($G137=X$4&amp;"-"&amp;X$5,IF(COUNTIF($G$6:$G137,"="&amp;$G137)&gt;1000,"",MAX(X$6:X136)+1),"")</f>
        <v/>
      </c>
      <c r="Y137" s="138" t="str">
        <f>IF($G137=Y$4&amp;"-"&amp;Y$5,IF(COUNTIF($G$6:$G137,"="&amp;$G137)&gt;1000,"",MAX(Y$6:Y136)+1),"")</f>
        <v/>
      </c>
      <c r="Z137" s="128" t="str">
        <f>IF($G137=Z$4&amp;"-"&amp;Z$5,IF(COUNTIF($G$6:$G137,"="&amp;$G137)&gt;1000,"",MAX(Z$6:Z136)+1),"")</f>
        <v/>
      </c>
      <c r="AA137" s="138" t="str">
        <f>IF($G137=AA$4&amp;"-"&amp;AA$5,IF(COUNTIF($G$6:$G137,"="&amp;$G137)&gt;1000,"",MAX(AA$6:AA136)+1),"")</f>
        <v/>
      </c>
      <c r="AB137" s="128">
        <f>IF($G137=AB$4&amp;"-"&amp;AB$5,IF(COUNTIF($G$6:$G137,"="&amp;$G137)&gt;1000,"",MAX(AB$6:AB136)+1),"")</f>
        <v>20</v>
      </c>
      <c r="AC137" s="138" t="str">
        <f>IF($G137=AC$4&amp;"-"&amp;AC$5,IF(COUNTIF($G$6:$G137,"="&amp;$G137)&gt;1000,"",MAX(AC$6:AC136)+1),"")</f>
        <v/>
      </c>
      <c r="AD137" s="128" t="str">
        <f>IF($G137=AD$4&amp;"-"&amp;AD$5,IF(COUNTIF($G$6:$G137,"="&amp;$G137)&gt;1000,"",MAX(AD$6:AD136)+1),"")</f>
        <v/>
      </c>
      <c r="AE137" s="138" t="str">
        <f>IF($G137=AE$4&amp;"-"&amp;AE$5,IF(COUNTIF($G$6:$G137,"="&amp;$G137)&gt;1000,"",MAX(AE$6:AE136)+1),"")</f>
        <v/>
      </c>
      <c r="AF137" s="128" t="str">
        <f>IF($G137=AF$4&amp;"-"&amp;AF$5,IF(COUNTIF($G$6:$G137,"="&amp;$G137)&gt;1000,"",MAX(AF$6:AF136)+1),"")</f>
        <v/>
      </c>
      <c r="AG137" s="138" t="str">
        <f>IF($G137=AG$4&amp;"-"&amp;AG$5,IF(COUNTIF($G$6:$G137,"="&amp;$G137)&gt;1000,"",MAX(AG$6:AG136)+1),"")</f>
        <v/>
      </c>
      <c r="AH137" s="128" t="str">
        <f>IF($G137=AH$4&amp;"-"&amp;AH$5,IF(COUNTIF($G$6:$G137,"="&amp;$G137)&gt;1000,"",MAX(AH$6:AH136)+1),"")</f>
        <v/>
      </c>
      <c r="AI137" s="138" t="str">
        <f>IF($G137=AI$4&amp;"-"&amp;AI$5,IF(COUNTIF($G$6:$G137,"="&amp;$G137)&gt;1000,"",MAX(AI$6:AI136)+1),"")</f>
        <v/>
      </c>
      <c r="AJ137" s="128" t="str">
        <f>IF($G137=AJ$4&amp;"-"&amp;AJ$5,IF(COUNTIF($G$6:$G137,"="&amp;$G137)&gt;1000,"",MAX(AJ$6:AJ136)+1),"")</f>
        <v/>
      </c>
      <c r="AK137" s="138" t="str">
        <f>IF($G137=AK$4&amp;"-"&amp;AK$5,IF(COUNTIF($G$6:$G137,"="&amp;$G137)&gt;1000,"",MAX(AK$6:AK136)+1),"")</f>
        <v/>
      </c>
      <c r="AL137" s="128" t="str">
        <f>IF($G137=AL$4&amp;"-"&amp;AL$5,IF(COUNTIF($G$6:$G137,"="&amp;$G137)&gt;1000,"",MAX(AL$6:AL136)+1),"")</f>
        <v/>
      </c>
      <c r="AM137" s="144" t="str">
        <f>IF($G137=AM$4&amp;"-"&amp;AM$5,IF(COUNTIF($G$6:$G137,"="&amp;$G137)&gt;1000,"",MAX(AM$6:AM136)+1),"")</f>
        <v/>
      </c>
    </row>
    <row r="138" spans="1:39">
      <c r="A138" s="24">
        <v>133</v>
      </c>
      <c r="B138" s="123" t="str">
        <f>VLOOKUP(A138,Times_2023!B135:C565,2,FALSE)</f>
        <v>0:21:33</v>
      </c>
      <c r="C138" s="1" t="str">
        <f t="shared" si="10"/>
        <v>Shannon Burke</v>
      </c>
      <c r="D138" s="2" t="str">
        <f t="shared" si="11"/>
        <v>CAC</v>
      </c>
      <c r="E138" s="2" t="str">
        <f t="shared" si="12"/>
        <v>M</v>
      </c>
      <c r="F138" s="2">
        <f>COUNTIF(E$6:E138,E138)</f>
        <v>109</v>
      </c>
      <c r="G138" s="26" t="str">
        <f t="shared" si="13"/>
        <v>CAC-M</v>
      </c>
      <c r="H138" s="29" t="str">
        <f>IF($G138=H$4&amp;"-"&amp;H$5,IF(COUNTIF($G$6:$G138,"="&amp;$G138)&gt;5,"",$F138),"")</f>
        <v/>
      </c>
      <c r="I138" s="32" t="str">
        <f>IF($G138=I$4&amp;"-"&amp;I$5,IF(COUNTIF($G$6:$G138,"="&amp;$G138)&gt;5,"",$F138),"")</f>
        <v/>
      </c>
      <c r="J138" s="31" t="str">
        <f>IF($G138=J$4&amp;"-"&amp;J$5,IF(COUNTIF($G$6:$G138,"="&amp;$G138)&gt;5,"",$F138),"")</f>
        <v/>
      </c>
      <c r="K138" s="32" t="str">
        <f>IF($G138=K$4&amp;"-"&amp;K$5,IF(COUNTIF($G$6:$G138,"="&amp;$G138)&gt;5,"",$F138),"")</f>
        <v/>
      </c>
      <c r="L138" s="31" t="str">
        <f>IF($G138=L$4&amp;"-"&amp;L$5,IF(COUNTIF($G$6:$G138,"="&amp;$G138)&gt;5,"",$F138),"")</f>
        <v/>
      </c>
      <c r="M138" s="32" t="str">
        <f>IF($G138=M$4&amp;"-"&amp;M$5,IF(COUNTIF($G$6:$G138,"="&amp;$G138)&gt;5,"",$F138),"")</f>
        <v/>
      </c>
      <c r="N138" s="31" t="str">
        <f>IF($G138=N$4&amp;"-"&amp;N$5,IF(COUNTIF($G$6:$G138,"="&amp;$G138)&gt;5,"",$F138),"")</f>
        <v/>
      </c>
      <c r="O138" s="32" t="str">
        <f>IF($G138=O$4&amp;"-"&amp;O$5,IF(COUNTIF($G$6:$G138,"="&amp;$G138)&gt;5,"",$F138),"")</f>
        <v/>
      </c>
      <c r="P138" s="31" t="str">
        <f>IF($G138=P$4&amp;"-"&amp;P$5,IF(COUNTIF($G$6:$G138,"="&amp;$G138)&gt;5,"",$F138),"")</f>
        <v/>
      </c>
      <c r="Q138" s="32" t="str">
        <f>IF($G138=Q$4&amp;"-"&amp;Q$5,IF(COUNTIF($G$6:$G138,"="&amp;$G138)&gt;5,"",$F138),"")</f>
        <v/>
      </c>
      <c r="R138" s="31" t="str">
        <f>IF($G138=R$4&amp;"-"&amp;R$5,IF(COUNTIF($G$6:$G138,"="&amp;$G138)&gt;5,"",$F138),"")</f>
        <v/>
      </c>
      <c r="S138" s="32" t="str">
        <f>IF($G138=S$4&amp;"-"&amp;S$5,IF(COUNTIF($G$6:$G138,"="&amp;$G138)&gt;5,"",$F138),"")</f>
        <v/>
      </c>
      <c r="T138" s="31" t="str">
        <f>IF($G138=T$4&amp;"-"&amp;T$5,IF(COUNTIF($G$6:$G138,"="&amp;$G138)&gt;5,"",$F138),"")</f>
        <v/>
      </c>
      <c r="U138" s="32" t="str">
        <f>IF($G138=U$4&amp;"-"&amp;U$5,IF(COUNTIF($G$6:$G138,"="&amp;$G138)&gt;5,"",$F138),"")</f>
        <v/>
      </c>
      <c r="V138" s="31" t="str">
        <f>IF($G138=V$4&amp;"-"&amp;V$5,IF(COUNTIF($G$6:$G138,"="&amp;$G138)&gt;5,"",$F138),"")</f>
        <v/>
      </c>
      <c r="W138" s="30" t="str">
        <f>IF($G138=W$4&amp;"-"&amp;W$5,IF(COUNTIF($G$6:$G138,"="&amp;$G138)&gt;5,"",$F138),"")</f>
        <v/>
      </c>
      <c r="X138" s="128">
        <f>IF($G138=X$4&amp;"-"&amp;X$5,IF(COUNTIF($G$6:$G138,"="&amp;$G138)&gt;1000,"",MAX(X$6:X137)+1),"")</f>
        <v>24</v>
      </c>
      <c r="Y138" s="138" t="str">
        <f>IF($G138=Y$4&amp;"-"&amp;Y$5,IF(COUNTIF($G$6:$G138,"="&amp;$G138)&gt;1000,"",MAX(Y$6:Y137)+1),"")</f>
        <v/>
      </c>
      <c r="Z138" s="128" t="str">
        <f>IF($G138=Z$4&amp;"-"&amp;Z$5,IF(COUNTIF($G$6:$G138,"="&amp;$G138)&gt;1000,"",MAX(Z$6:Z137)+1),"")</f>
        <v/>
      </c>
      <c r="AA138" s="138" t="str">
        <f>IF($G138=AA$4&amp;"-"&amp;AA$5,IF(COUNTIF($G$6:$G138,"="&amp;$G138)&gt;1000,"",MAX(AA$6:AA137)+1),"")</f>
        <v/>
      </c>
      <c r="AB138" s="128" t="str">
        <f>IF($G138=AB$4&amp;"-"&amp;AB$5,IF(COUNTIF($G$6:$G138,"="&amp;$G138)&gt;1000,"",MAX(AB$6:AB137)+1),"")</f>
        <v/>
      </c>
      <c r="AC138" s="138" t="str">
        <f>IF($G138=AC$4&amp;"-"&amp;AC$5,IF(COUNTIF($G$6:$G138,"="&amp;$G138)&gt;1000,"",MAX(AC$6:AC137)+1),"")</f>
        <v/>
      </c>
      <c r="AD138" s="128" t="str">
        <f>IF($G138=AD$4&amp;"-"&amp;AD$5,IF(COUNTIF($G$6:$G138,"="&amp;$G138)&gt;1000,"",MAX(AD$6:AD137)+1),"")</f>
        <v/>
      </c>
      <c r="AE138" s="138" t="str">
        <f>IF($G138=AE$4&amp;"-"&amp;AE$5,IF(COUNTIF($G$6:$G138,"="&amp;$G138)&gt;1000,"",MAX(AE$6:AE137)+1),"")</f>
        <v/>
      </c>
      <c r="AF138" s="128" t="str">
        <f>IF($G138=AF$4&amp;"-"&amp;AF$5,IF(COUNTIF($G$6:$G138,"="&amp;$G138)&gt;1000,"",MAX(AF$6:AF137)+1),"")</f>
        <v/>
      </c>
      <c r="AG138" s="138" t="str">
        <f>IF($G138=AG$4&amp;"-"&amp;AG$5,IF(COUNTIF($G$6:$G138,"="&amp;$G138)&gt;1000,"",MAX(AG$6:AG137)+1),"")</f>
        <v/>
      </c>
      <c r="AH138" s="128" t="str">
        <f>IF($G138=AH$4&amp;"-"&amp;AH$5,IF(COUNTIF($G$6:$G138,"="&amp;$G138)&gt;1000,"",MAX(AH$6:AH137)+1),"")</f>
        <v/>
      </c>
      <c r="AI138" s="138" t="str">
        <f>IF($G138=AI$4&amp;"-"&amp;AI$5,IF(COUNTIF($G$6:$G138,"="&amp;$G138)&gt;1000,"",MAX(AI$6:AI137)+1),"")</f>
        <v/>
      </c>
      <c r="AJ138" s="128" t="str">
        <f>IF($G138=AJ$4&amp;"-"&amp;AJ$5,IF(COUNTIF($G$6:$G138,"="&amp;$G138)&gt;1000,"",MAX(AJ$6:AJ137)+1),"")</f>
        <v/>
      </c>
      <c r="AK138" s="138" t="str">
        <f>IF($G138=AK$4&amp;"-"&amp;AK$5,IF(COUNTIF($G$6:$G138,"="&amp;$G138)&gt;1000,"",MAX(AK$6:AK137)+1),"")</f>
        <v/>
      </c>
      <c r="AL138" s="128" t="str">
        <f>IF($G138=AL$4&amp;"-"&amp;AL$5,IF(COUNTIF($G$6:$G138,"="&amp;$G138)&gt;1000,"",MAX(AL$6:AL137)+1),"")</f>
        <v/>
      </c>
      <c r="AM138" s="144" t="str">
        <f>IF($G138=AM$4&amp;"-"&amp;AM$5,IF(COUNTIF($G$6:$G138,"="&amp;$G138)&gt;1000,"",MAX(AM$6:AM137)+1),"")</f>
        <v/>
      </c>
    </row>
    <row r="139" spans="1:39">
      <c r="A139" s="23">
        <v>134</v>
      </c>
      <c r="B139" s="123" t="str">
        <f>VLOOKUP(A139,Times_2023!B136:C566,2,FALSE)</f>
        <v>0:21:38</v>
      </c>
      <c r="C139" s="1" t="str">
        <f t="shared" si="10"/>
        <v>Cameron Wishart</v>
      </c>
      <c r="D139" s="2" t="str">
        <f t="shared" si="11"/>
        <v>HRC</v>
      </c>
      <c r="E139" s="2" t="str">
        <f t="shared" si="12"/>
        <v>M</v>
      </c>
      <c r="F139" s="2">
        <f>COUNTIF(E$6:E139,E139)</f>
        <v>110</v>
      </c>
      <c r="G139" s="26" t="str">
        <f t="shared" si="13"/>
        <v>HRC-M</v>
      </c>
      <c r="H139" s="29" t="str">
        <f>IF($G139=H$4&amp;"-"&amp;H$5,IF(COUNTIF($G$6:$G139,"="&amp;$G139)&gt;5,"",$F139),"")</f>
        <v/>
      </c>
      <c r="I139" s="32" t="str">
        <f>IF($G139=I$4&amp;"-"&amp;I$5,IF(COUNTIF($G$6:$G139,"="&amp;$G139)&gt;5,"",$F139),"")</f>
        <v/>
      </c>
      <c r="J139" s="31" t="str">
        <f>IF($G139=J$4&amp;"-"&amp;J$5,IF(COUNTIF($G$6:$G139,"="&amp;$G139)&gt;5,"",$F139),"")</f>
        <v/>
      </c>
      <c r="K139" s="32" t="str">
        <f>IF($G139=K$4&amp;"-"&amp;K$5,IF(COUNTIF($G$6:$G139,"="&amp;$G139)&gt;5,"",$F139),"")</f>
        <v/>
      </c>
      <c r="L139" s="31" t="str">
        <f>IF($G139=L$4&amp;"-"&amp;L$5,IF(COUNTIF($G$6:$G139,"="&amp;$G139)&gt;5,"",$F139),"")</f>
        <v/>
      </c>
      <c r="M139" s="32" t="str">
        <f>IF($G139=M$4&amp;"-"&amp;M$5,IF(COUNTIF($G$6:$G139,"="&amp;$G139)&gt;5,"",$F139),"")</f>
        <v/>
      </c>
      <c r="N139" s="31" t="str">
        <f>IF($G139=N$4&amp;"-"&amp;N$5,IF(COUNTIF($G$6:$G139,"="&amp;$G139)&gt;5,"",$F139),"")</f>
        <v/>
      </c>
      <c r="O139" s="32" t="str">
        <f>IF($G139=O$4&amp;"-"&amp;O$5,IF(COUNTIF($G$6:$G139,"="&amp;$G139)&gt;5,"",$F139),"")</f>
        <v/>
      </c>
      <c r="P139" s="31" t="str">
        <f>IF($G139=P$4&amp;"-"&amp;P$5,IF(COUNTIF($G$6:$G139,"="&amp;$G139)&gt;5,"",$F139),"")</f>
        <v/>
      </c>
      <c r="Q139" s="32" t="str">
        <f>IF($G139=Q$4&amp;"-"&amp;Q$5,IF(COUNTIF($G$6:$G139,"="&amp;$G139)&gt;5,"",$F139),"")</f>
        <v/>
      </c>
      <c r="R139" s="31" t="str">
        <f>IF($G139=R$4&amp;"-"&amp;R$5,IF(COUNTIF($G$6:$G139,"="&amp;$G139)&gt;5,"",$F139),"")</f>
        <v/>
      </c>
      <c r="S139" s="32" t="str">
        <f>IF($G139=S$4&amp;"-"&amp;S$5,IF(COUNTIF($G$6:$G139,"="&amp;$G139)&gt;5,"",$F139),"")</f>
        <v/>
      </c>
      <c r="T139" s="31" t="str">
        <f>IF($G139=T$4&amp;"-"&amp;T$5,IF(COUNTIF($G$6:$G139,"="&amp;$G139)&gt;5,"",$F139),"")</f>
        <v/>
      </c>
      <c r="U139" s="32" t="str">
        <f>IF($G139=U$4&amp;"-"&amp;U$5,IF(COUNTIF($G$6:$G139,"="&amp;$G139)&gt;5,"",$F139),"")</f>
        <v/>
      </c>
      <c r="V139" s="31" t="str">
        <f>IF($G139=V$4&amp;"-"&amp;V$5,IF(COUNTIF($G$6:$G139,"="&amp;$G139)&gt;5,"",$F139),"")</f>
        <v/>
      </c>
      <c r="W139" s="30" t="str">
        <f>IF($G139=W$4&amp;"-"&amp;W$5,IF(COUNTIF($G$6:$G139,"="&amp;$G139)&gt;5,"",$F139),"")</f>
        <v/>
      </c>
      <c r="X139" s="128" t="str">
        <f>IF($G139=X$4&amp;"-"&amp;X$5,IF(COUNTIF($G$6:$G139,"="&amp;$G139)&gt;1000,"",MAX(X$6:X138)+1),"")</f>
        <v/>
      </c>
      <c r="Y139" s="138" t="str">
        <f>IF($G139=Y$4&amp;"-"&amp;Y$5,IF(COUNTIF($G$6:$G139,"="&amp;$G139)&gt;1000,"",MAX(Y$6:Y138)+1),"")</f>
        <v/>
      </c>
      <c r="Z139" s="128" t="str">
        <f>IF($G139=Z$4&amp;"-"&amp;Z$5,IF(COUNTIF($G$6:$G139,"="&amp;$G139)&gt;1000,"",MAX(Z$6:Z138)+1),"")</f>
        <v/>
      </c>
      <c r="AA139" s="138" t="str">
        <f>IF($G139=AA$4&amp;"-"&amp;AA$5,IF(COUNTIF($G$6:$G139,"="&amp;$G139)&gt;1000,"",MAX(AA$6:AA138)+1),"")</f>
        <v/>
      </c>
      <c r="AB139" s="128" t="str">
        <f>IF($G139=AB$4&amp;"-"&amp;AB$5,IF(COUNTIF($G$6:$G139,"="&amp;$G139)&gt;1000,"",MAX(AB$6:AB138)+1),"")</f>
        <v/>
      </c>
      <c r="AC139" s="138" t="str">
        <f>IF($G139=AC$4&amp;"-"&amp;AC$5,IF(COUNTIF($G$6:$G139,"="&amp;$G139)&gt;1000,"",MAX(AC$6:AC138)+1),"")</f>
        <v/>
      </c>
      <c r="AD139" s="128" t="str">
        <f>IF($G139=AD$4&amp;"-"&amp;AD$5,IF(COUNTIF($G$6:$G139,"="&amp;$G139)&gt;1000,"",MAX(AD$6:AD138)+1),"")</f>
        <v/>
      </c>
      <c r="AE139" s="138" t="str">
        <f>IF($G139=AE$4&amp;"-"&amp;AE$5,IF(COUNTIF($G$6:$G139,"="&amp;$G139)&gt;1000,"",MAX(AE$6:AE138)+1),"")</f>
        <v/>
      </c>
      <c r="AF139" s="128">
        <f>IF($G139=AF$4&amp;"-"&amp;AF$5,IF(COUNTIF($G$6:$G139,"="&amp;$G139)&gt;1000,"",MAX(AF$6:AF138)+1),"")</f>
        <v>10</v>
      </c>
      <c r="AG139" s="138" t="str">
        <f>IF($G139=AG$4&amp;"-"&amp;AG$5,IF(COUNTIF($G$6:$G139,"="&amp;$G139)&gt;1000,"",MAX(AG$6:AG138)+1),"")</f>
        <v/>
      </c>
      <c r="AH139" s="128" t="str">
        <f>IF($G139=AH$4&amp;"-"&amp;AH$5,IF(COUNTIF($G$6:$G139,"="&amp;$G139)&gt;1000,"",MAX(AH$6:AH138)+1),"")</f>
        <v/>
      </c>
      <c r="AI139" s="138" t="str">
        <f>IF($G139=AI$4&amp;"-"&amp;AI$5,IF(COUNTIF($G$6:$G139,"="&amp;$G139)&gt;1000,"",MAX(AI$6:AI138)+1),"")</f>
        <v/>
      </c>
      <c r="AJ139" s="128" t="str">
        <f>IF($G139=AJ$4&amp;"-"&amp;AJ$5,IF(COUNTIF($G$6:$G139,"="&amp;$G139)&gt;1000,"",MAX(AJ$6:AJ138)+1),"")</f>
        <v/>
      </c>
      <c r="AK139" s="138" t="str">
        <f>IF($G139=AK$4&amp;"-"&amp;AK$5,IF(COUNTIF($G$6:$G139,"="&amp;$G139)&gt;1000,"",MAX(AK$6:AK138)+1),"")</f>
        <v/>
      </c>
      <c r="AL139" s="128" t="str">
        <f>IF($G139=AL$4&amp;"-"&amp;AL$5,IF(COUNTIF($G$6:$G139,"="&amp;$G139)&gt;1000,"",MAX(AL$6:AL138)+1),"")</f>
        <v/>
      </c>
      <c r="AM139" s="144" t="str">
        <f>IF($G139=AM$4&amp;"-"&amp;AM$5,IF(COUNTIF($G$6:$G139,"="&amp;$G139)&gt;1000,"",MAX(AM$6:AM138)+1),"")</f>
        <v/>
      </c>
    </row>
    <row r="140" spans="1:39">
      <c r="A140" s="24">
        <v>135</v>
      </c>
      <c r="B140" s="123" t="str">
        <f>VLOOKUP(A140,Times_2023!B137:C567,2,FALSE)</f>
        <v>0:21:41</v>
      </c>
      <c r="C140" s="1" t="str">
        <f t="shared" si="10"/>
        <v>Andy Fryatt</v>
      </c>
      <c r="D140" s="2" t="str">
        <f t="shared" si="11"/>
        <v>NJ</v>
      </c>
      <c r="E140" s="2" t="str">
        <f t="shared" si="12"/>
        <v>M</v>
      </c>
      <c r="F140" s="2">
        <f>COUNTIF(E$6:E140,E140)</f>
        <v>111</v>
      </c>
      <c r="G140" s="26" t="str">
        <f t="shared" si="13"/>
        <v>NJ-M</v>
      </c>
      <c r="H140" s="29" t="str">
        <f>IF($G140=H$4&amp;"-"&amp;H$5,IF(COUNTIF($G$6:$G140,"="&amp;$G140)&gt;5,"",$F140),"")</f>
        <v/>
      </c>
      <c r="I140" s="32" t="str">
        <f>IF($G140=I$4&amp;"-"&amp;I$5,IF(COUNTIF($G$6:$G140,"="&amp;$G140)&gt;5,"",$F140),"")</f>
        <v/>
      </c>
      <c r="J140" s="31" t="str">
        <f>IF($G140=J$4&amp;"-"&amp;J$5,IF(COUNTIF($G$6:$G140,"="&amp;$G140)&gt;5,"",$F140),"")</f>
        <v/>
      </c>
      <c r="K140" s="32" t="str">
        <f>IF($G140=K$4&amp;"-"&amp;K$5,IF(COUNTIF($G$6:$G140,"="&amp;$G140)&gt;5,"",$F140),"")</f>
        <v/>
      </c>
      <c r="L140" s="31" t="str">
        <f>IF($G140=L$4&amp;"-"&amp;L$5,IF(COUNTIF($G$6:$G140,"="&amp;$G140)&gt;5,"",$F140),"")</f>
        <v/>
      </c>
      <c r="M140" s="32" t="str">
        <f>IF($G140=M$4&amp;"-"&amp;M$5,IF(COUNTIF($G$6:$G140,"="&amp;$G140)&gt;5,"",$F140),"")</f>
        <v/>
      </c>
      <c r="N140" s="31" t="str">
        <f>IF($G140=N$4&amp;"-"&amp;N$5,IF(COUNTIF($G$6:$G140,"="&amp;$G140)&gt;5,"",$F140),"")</f>
        <v/>
      </c>
      <c r="O140" s="32" t="str">
        <f>IF($G140=O$4&amp;"-"&amp;O$5,IF(COUNTIF($G$6:$G140,"="&amp;$G140)&gt;5,"",$F140),"")</f>
        <v/>
      </c>
      <c r="P140" s="31" t="str">
        <f>IF($G140=P$4&amp;"-"&amp;P$5,IF(COUNTIF($G$6:$G140,"="&amp;$G140)&gt;5,"",$F140),"")</f>
        <v/>
      </c>
      <c r="Q140" s="32" t="str">
        <f>IF($G140=Q$4&amp;"-"&amp;Q$5,IF(COUNTIF($G$6:$G140,"="&amp;$G140)&gt;5,"",$F140),"")</f>
        <v/>
      </c>
      <c r="R140" s="31" t="str">
        <f>IF($G140=R$4&amp;"-"&amp;R$5,IF(COUNTIF($G$6:$G140,"="&amp;$G140)&gt;5,"",$F140),"")</f>
        <v/>
      </c>
      <c r="S140" s="32" t="str">
        <f>IF($G140=S$4&amp;"-"&amp;S$5,IF(COUNTIF($G$6:$G140,"="&amp;$G140)&gt;5,"",$F140),"")</f>
        <v/>
      </c>
      <c r="T140" s="31" t="str">
        <f>IF($G140=T$4&amp;"-"&amp;T$5,IF(COUNTIF($G$6:$G140,"="&amp;$G140)&gt;5,"",$F140),"")</f>
        <v/>
      </c>
      <c r="U140" s="32" t="str">
        <f>IF($G140=U$4&amp;"-"&amp;U$5,IF(COUNTIF($G$6:$G140,"="&amp;$G140)&gt;5,"",$F140),"")</f>
        <v/>
      </c>
      <c r="V140" s="31" t="str">
        <f>IF($G140=V$4&amp;"-"&amp;V$5,IF(COUNTIF($G$6:$G140,"="&amp;$G140)&gt;5,"",$F140),"")</f>
        <v/>
      </c>
      <c r="W140" s="30" t="str">
        <f>IF($G140=W$4&amp;"-"&amp;W$5,IF(COUNTIF($G$6:$G140,"="&amp;$G140)&gt;5,"",$F140),"")</f>
        <v/>
      </c>
      <c r="X140" s="128" t="str">
        <f>IF($G140=X$4&amp;"-"&amp;X$5,IF(COUNTIF($G$6:$G140,"="&amp;$G140)&gt;1000,"",MAX(X$6:X139)+1),"")</f>
        <v/>
      </c>
      <c r="Y140" s="138" t="str">
        <f>IF($G140=Y$4&amp;"-"&amp;Y$5,IF(COUNTIF($G$6:$G140,"="&amp;$G140)&gt;1000,"",MAX(Y$6:Y139)+1),"")</f>
        <v/>
      </c>
      <c r="Z140" s="128" t="str">
        <f>IF($G140=Z$4&amp;"-"&amp;Z$5,IF(COUNTIF($G$6:$G140,"="&amp;$G140)&gt;1000,"",MAX(Z$6:Z139)+1),"")</f>
        <v/>
      </c>
      <c r="AA140" s="138" t="str">
        <f>IF($G140=AA$4&amp;"-"&amp;AA$5,IF(COUNTIF($G$6:$G140,"="&amp;$G140)&gt;1000,"",MAX(AA$6:AA139)+1),"")</f>
        <v/>
      </c>
      <c r="AB140" s="128" t="str">
        <f>IF($G140=AB$4&amp;"-"&amp;AB$5,IF(COUNTIF($G$6:$G140,"="&amp;$G140)&gt;1000,"",MAX(AB$6:AB139)+1),"")</f>
        <v/>
      </c>
      <c r="AC140" s="138" t="str">
        <f>IF($G140=AC$4&amp;"-"&amp;AC$5,IF(COUNTIF($G$6:$G140,"="&amp;$G140)&gt;1000,"",MAX(AC$6:AC139)+1),"")</f>
        <v/>
      </c>
      <c r="AD140" s="128" t="str">
        <f>IF($G140=AD$4&amp;"-"&amp;AD$5,IF(COUNTIF($G$6:$G140,"="&amp;$G140)&gt;1000,"",MAX(AD$6:AD139)+1),"")</f>
        <v/>
      </c>
      <c r="AE140" s="138" t="str">
        <f>IF($G140=AE$4&amp;"-"&amp;AE$5,IF(COUNTIF($G$6:$G140,"="&amp;$G140)&gt;1000,"",MAX(AE$6:AE139)+1),"")</f>
        <v/>
      </c>
      <c r="AF140" s="128" t="str">
        <f>IF($G140=AF$4&amp;"-"&amp;AF$5,IF(COUNTIF($G$6:$G140,"="&amp;$G140)&gt;1000,"",MAX(AF$6:AF139)+1),"")</f>
        <v/>
      </c>
      <c r="AG140" s="138" t="str">
        <f>IF($G140=AG$4&amp;"-"&amp;AG$5,IF(COUNTIF($G$6:$G140,"="&amp;$G140)&gt;1000,"",MAX(AG$6:AG139)+1),"")</f>
        <v/>
      </c>
      <c r="AH140" s="128">
        <f>IF($G140=AH$4&amp;"-"&amp;AH$5,IF(COUNTIF($G$6:$G140,"="&amp;$G140)&gt;1000,"",MAX(AH$6:AH139)+1),"")</f>
        <v>12</v>
      </c>
      <c r="AI140" s="138" t="str">
        <f>IF($G140=AI$4&amp;"-"&amp;AI$5,IF(COUNTIF($G$6:$G140,"="&amp;$G140)&gt;1000,"",MAX(AI$6:AI139)+1),"")</f>
        <v/>
      </c>
      <c r="AJ140" s="128" t="str">
        <f>IF($G140=AJ$4&amp;"-"&amp;AJ$5,IF(COUNTIF($G$6:$G140,"="&amp;$G140)&gt;1000,"",MAX(AJ$6:AJ139)+1),"")</f>
        <v/>
      </c>
      <c r="AK140" s="138" t="str">
        <f>IF($G140=AK$4&amp;"-"&amp;AK$5,IF(COUNTIF($G$6:$G140,"="&amp;$G140)&gt;1000,"",MAX(AK$6:AK139)+1),"")</f>
        <v/>
      </c>
      <c r="AL140" s="128" t="str">
        <f>IF($G140=AL$4&amp;"-"&amp;AL$5,IF(COUNTIF($G$6:$G140,"="&amp;$G140)&gt;1000,"",MAX(AL$6:AL139)+1),"")</f>
        <v/>
      </c>
      <c r="AM140" s="144" t="str">
        <f>IF($G140=AM$4&amp;"-"&amp;AM$5,IF(COUNTIF($G$6:$G140,"="&amp;$G140)&gt;1000,"",MAX(AM$6:AM139)+1),"")</f>
        <v/>
      </c>
    </row>
    <row r="141" spans="1:39">
      <c r="A141" s="23">
        <v>136</v>
      </c>
      <c r="B141" s="123" t="str">
        <f>VLOOKUP(A141,Times_2023!B138:C568,2,FALSE)</f>
        <v>0:21:44</v>
      </c>
      <c r="C141" s="1" t="str">
        <f t="shared" si="10"/>
        <v>Richard Eddershaw</v>
      </c>
      <c r="D141" s="2" t="str">
        <f t="shared" si="11"/>
        <v>NJ</v>
      </c>
      <c r="E141" s="2" t="str">
        <f t="shared" si="12"/>
        <v>M</v>
      </c>
      <c r="F141" s="2">
        <f>COUNTIF(E$6:E141,E141)</f>
        <v>112</v>
      </c>
      <c r="G141" s="26" t="str">
        <f t="shared" si="13"/>
        <v>NJ-M</v>
      </c>
      <c r="H141" s="29" t="str">
        <f>IF($G141=H$4&amp;"-"&amp;H$5,IF(COUNTIF($G$6:$G141,"="&amp;$G141)&gt;5,"",$F141),"")</f>
        <v/>
      </c>
      <c r="I141" s="32" t="str">
        <f>IF($G141=I$4&amp;"-"&amp;I$5,IF(COUNTIF($G$6:$G141,"="&amp;$G141)&gt;5,"",$F141),"")</f>
        <v/>
      </c>
      <c r="J141" s="31" t="str">
        <f>IF($G141=J$4&amp;"-"&amp;J$5,IF(COUNTIF($G$6:$G141,"="&amp;$G141)&gt;5,"",$F141),"")</f>
        <v/>
      </c>
      <c r="K141" s="32" t="str">
        <f>IF($G141=K$4&amp;"-"&amp;K$5,IF(COUNTIF($G$6:$G141,"="&amp;$G141)&gt;5,"",$F141),"")</f>
        <v/>
      </c>
      <c r="L141" s="31" t="str">
        <f>IF($G141=L$4&amp;"-"&amp;L$5,IF(COUNTIF($G$6:$G141,"="&amp;$G141)&gt;5,"",$F141),"")</f>
        <v/>
      </c>
      <c r="M141" s="32" t="str">
        <f>IF($G141=M$4&amp;"-"&amp;M$5,IF(COUNTIF($G$6:$G141,"="&amp;$G141)&gt;5,"",$F141),"")</f>
        <v/>
      </c>
      <c r="N141" s="31" t="str">
        <f>IF($G141=N$4&amp;"-"&amp;N$5,IF(COUNTIF($G$6:$G141,"="&amp;$G141)&gt;5,"",$F141),"")</f>
        <v/>
      </c>
      <c r="O141" s="32" t="str">
        <f>IF($G141=O$4&amp;"-"&amp;O$5,IF(COUNTIF($G$6:$G141,"="&amp;$G141)&gt;5,"",$F141),"")</f>
        <v/>
      </c>
      <c r="P141" s="31" t="str">
        <f>IF($G141=P$4&amp;"-"&amp;P$5,IF(COUNTIF($G$6:$G141,"="&amp;$G141)&gt;5,"",$F141),"")</f>
        <v/>
      </c>
      <c r="Q141" s="32" t="str">
        <f>IF($G141=Q$4&amp;"-"&amp;Q$5,IF(COUNTIF($G$6:$G141,"="&amp;$G141)&gt;5,"",$F141),"")</f>
        <v/>
      </c>
      <c r="R141" s="31" t="str">
        <f>IF($G141=R$4&amp;"-"&amp;R$5,IF(COUNTIF($G$6:$G141,"="&amp;$G141)&gt;5,"",$F141),"")</f>
        <v/>
      </c>
      <c r="S141" s="32" t="str">
        <f>IF($G141=S$4&amp;"-"&amp;S$5,IF(COUNTIF($G$6:$G141,"="&amp;$G141)&gt;5,"",$F141),"")</f>
        <v/>
      </c>
      <c r="T141" s="31" t="str">
        <f>IF($G141=T$4&amp;"-"&amp;T$5,IF(COUNTIF($G$6:$G141,"="&amp;$G141)&gt;5,"",$F141),"")</f>
        <v/>
      </c>
      <c r="U141" s="32" t="str">
        <f>IF($G141=U$4&amp;"-"&amp;U$5,IF(COUNTIF($G$6:$G141,"="&amp;$G141)&gt;5,"",$F141),"")</f>
        <v/>
      </c>
      <c r="V141" s="31" t="str">
        <f>IF($G141=V$4&amp;"-"&amp;V$5,IF(COUNTIF($G$6:$G141,"="&amp;$G141)&gt;5,"",$F141),"")</f>
        <v/>
      </c>
      <c r="W141" s="30" t="str">
        <f>IF($G141=W$4&amp;"-"&amp;W$5,IF(COUNTIF($G$6:$G141,"="&amp;$G141)&gt;5,"",$F141),"")</f>
        <v/>
      </c>
      <c r="X141" s="128" t="str">
        <f>IF($G141=X$4&amp;"-"&amp;X$5,IF(COUNTIF($G$6:$G141,"="&amp;$G141)&gt;1000,"",MAX(X$6:X140)+1),"")</f>
        <v/>
      </c>
      <c r="Y141" s="138" t="str">
        <f>IF($G141=Y$4&amp;"-"&amp;Y$5,IF(COUNTIF($G$6:$G141,"="&amp;$G141)&gt;1000,"",MAX(Y$6:Y140)+1),"")</f>
        <v/>
      </c>
      <c r="Z141" s="128" t="str">
        <f>IF($G141=Z$4&amp;"-"&amp;Z$5,IF(COUNTIF($G$6:$G141,"="&amp;$G141)&gt;1000,"",MAX(Z$6:Z140)+1),"")</f>
        <v/>
      </c>
      <c r="AA141" s="138" t="str">
        <f>IF($G141=AA$4&amp;"-"&amp;AA$5,IF(COUNTIF($G$6:$G141,"="&amp;$G141)&gt;1000,"",MAX(AA$6:AA140)+1),"")</f>
        <v/>
      </c>
      <c r="AB141" s="128" t="str">
        <f>IF($G141=AB$4&amp;"-"&amp;AB$5,IF(COUNTIF($G$6:$G141,"="&amp;$G141)&gt;1000,"",MAX(AB$6:AB140)+1),"")</f>
        <v/>
      </c>
      <c r="AC141" s="138" t="str">
        <f>IF($G141=AC$4&amp;"-"&amp;AC$5,IF(COUNTIF($G$6:$G141,"="&amp;$G141)&gt;1000,"",MAX(AC$6:AC140)+1),"")</f>
        <v/>
      </c>
      <c r="AD141" s="128" t="str">
        <f>IF($G141=AD$4&amp;"-"&amp;AD$5,IF(COUNTIF($G$6:$G141,"="&amp;$G141)&gt;1000,"",MAX(AD$6:AD140)+1),"")</f>
        <v/>
      </c>
      <c r="AE141" s="138" t="str">
        <f>IF($G141=AE$4&amp;"-"&amp;AE$5,IF(COUNTIF($G$6:$G141,"="&amp;$G141)&gt;1000,"",MAX(AE$6:AE140)+1),"")</f>
        <v/>
      </c>
      <c r="AF141" s="128" t="str">
        <f>IF($G141=AF$4&amp;"-"&amp;AF$5,IF(COUNTIF($G$6:$G141,"="&amp;$G141)&gt;1000,"",MAX(AF$6:AF140)+1),"")</f>
        <v/>
      </c>
      <c r="AG141" s="138" t="str">
        <f>IF($G141=AG$4&amp;"-"&amp;AG$5,IF(COUNTIF($G$6:$G141,"="&amp;$G141)&gt;1000,"",MAX(AG$6:AG140)+1),"")</f>
        <v/>
      </c>
      <c r="AH141" s="128">
        <f>IF($G141=AH$4&amp;"-"&amp;AH$5,IF(COUNTIF($G$6:$G141,"="&amp;$G141)&gt;1000,"",MAX(AH$6:AH140)+1),"")</f>
        <v>13</v>
      </c>
      <c r="AI141" s="138" t="str">
        <f>IF($G141=AI$4&amp;"-"&amp;AI$5,IF(COUNTIF($G$6:$G141,"="&amp;$G141)&gt;1000,"",MAX(AI$6:AI140)+1),"")</f>
        <v/>
      </c>
      <c r="AJ141" s="128" t="str">
        <f>IF($G141=AJ$4&amp;"-"&amp;AJ$5,IF(COUNTIF($G$6:$G141,"="&amp;$G141)&gt;1000,"",MAX(AJ$6:AJ140)+1),"")</f>
        <v/>
      </c>
      <c r="AK141" s="138" t="str">
        <f>IF($G141=AK$4&amp;"-"&amp;AK$5,IF(COUNTIF($G$6:$G141,"="&amp;$G141)&gt;1000,"",MAX(AK$6:AK140)+1),"")</f>
        <v/>
      </c>
      <c r="AL141" s="128" t="str">
        <f>IF($G141=AL$4&amp;"-"&amp;AL$5,IF(COUNTIF($G$6:$G141,"="&amp;$G141)&gt;1000,"",MAX(AL$6:AL140)+1),"")</f>
        <v/>
      </c>
      <c r="AM141" s="144" t="str">
        <f>IF($G141=AM$4&amp;"-"&amp;AM$5,IF(COUNTIF($G$6:$G141,"="&amp;$G141)&gt;1000,"",MAX(AM$6:AM140)+1),"")</f>
        <v/>
      </c>
    </row>
    <row r="142" spans="1:39">
      <c r="A142" s="24">
        <v>137</v>
      </c>
      <c r="B142" s="123" t="str">
        <f>VLOOKUP(A142,Times_2023!B139:C569,2,FALSE)</f>
        <v>0:21:45</v>
      </c>
      <c r="C142" s="1" t="str">
        <f t="shared" si="10"/>
        <v>Neville Clarke</v>
      </c>
      <c r="D142" s="2" t="str">
        <f t="shared" si="11"/>
        <v>NJ</v>
      </c>
      <c r="E142" s="2" t="str">
        <f t="shared" si="12"/>
        <v>M</v>
      </c>
      <c r="F142" s="2">
        <f>COUNTIF(E$6:E142,E142)</f>
        <v>113</v>
      </c>
      <c r="G142" s="26" t="str">
        <f t="shared" si="13"/>
        <v>NJ-M</v>
      </c>
      <c r="H142" s="29" t="str">
        <f>IF($G142=H$4&amp;"-"&amp;H$5,IF(COUNTIF($G$6:$G142,"="&amp;$G142)&gt;5,"",$F142),"")</f>
        <v/>
      </c>
      <c r="I142" s="32" t="str">
        <f>IF($G142=I$4&amp;"-"&amp;I$5,IF(COUNTIF($G$6:$G142,"="&amp;$G142)&gt;5,"",$F142),"")</f>
        <v/>
      </c>
      <c r="J142" s="31" t="str">
        <f>IF($G142=J$4&amp;"-"&amp;J$5,IF(COUNTIF($G$6:$G142,"="&amp;$G142)&gt;5,"",$F142),"")</f>
        <v/>
      </c>
      <c r="K142" s="32" t="str">
        <f>IF($G142=K$4&amp;"-"&amp;K$5,IF(COUNTIF($G$6:$G142,"="&amp;$G142)&gt;5,"",$F142),"")</f>
        <v/>
      </c>
      <c r="L142" s="31" t="str">
        <f>IF($G142=L$4&amp;"-"&amp;L$5,IF(COUNTIF($G$6:$G142,"="&amp;$G142)&gt;5,"",$F142),"")</f>
        <v/>
      </c>
      <c r="M142" s="32" t="str">
        <f>IF($G142=M$4&amp;"-"&amp;M$5,IF(COUNTIF($G$6:$G142,"="&amp;$G142)&gt;5,"",$F142),"")</f>
        <v/>
      </c>
      <c r="N142" s="31" t="str">
        <f>IF($G142=N$4&amp;"-"&amp;N$5,IF(COUNTIF($G$6:$G142,"="&amp;$G142)&gt;5,"",$F142),"")</f>
        <v/>
      </c>
      <c r="O142" s="32" t="str">
        <f>IF($G142=O$4&amp;"-"&amp;O$5,IF(COUNTIF($G$6:$G142,"="&amp;$G142)&gt;5,"",$F142),"")</f>
        <v/>
      </c>
      <c r="P142" s="31" t="str">
        <f>IF($G142=P$4&amp;"-"&amp;P$5,IF(COUNTIF($G$6:$G142,"="&amp;$G142)&gt;5,"",$F142),"")</f>
        <v/>
      </c>
      <c r="Q142" s="32" t="str">
        <f>IF($G142=Q$4&amp;"-"&amp;Q$5,IF(COUNTIF($G$6:$G142,"="&amp;$G142)&gt;5,"",$F142),"")</f>
        <v/>
      </c>
      <c r="R142" s="31" t="str">
        <f>IF($G142=R$4&amp;"-"&amp;R$5,IF(COUNTIF($G$6:$G142,"="&amp;$G142)&gt;5,"",$F142),"")</f>
        <v/>
      </c>
      <c r="S142" s="32" t="str">
        <f>IF($G142=S$4&amp;"-"&amp;S$5,IF(COUNTIF($G$6:$G142,"="&amp;$G142)&gt;5,"",$F142),"")</f>
        <v/>
      </c>
      <c r="T142" s="31" t="str">
        <f>IF($G142=T$4&amp;"-"&amp;T$5,IF(COUNTIF($G$6:$G142,"="&amp;$G142)&gt;5,"",$F142),"")</f>
        <v/>
      </c>
      <c r="U142" s="32" t="str">
        <f>IF($G142=U$4&amp;"-"&amp;U$5,IF(COUNTIF($G$6:$G142,"="&amp;$G142)&gt;5,"",$F142),"")</f>
        <v/>
      </c>
      <c r="V142" s="31" t="str">
        <f>IF($G142=V$4&amp;"-"&amp;V$5,IF(COUNTIF($G$6:$G142,"="&amp;$G142)&gt;5,"",$F142),"")</f>
        <v/>
      </c>
      <c r="W142" s="30" t="str">
        <f>IF($G142=W$4&amp;"-"&amp;W$5,IF(COUNTIF($G$6:$G142,"="&amp;$G142)&gt;5,"",$F142),"")</f>
        <v/>
      </c>
      <c r="X142" s="128" t="str">
        <f>IF($G142=X$4&amp;"-"&amp;X$5,IF(COUNTIF($G$6:$G142,"="&amp;$G142)&gt;1000,"",MAX(X$6:X141)+1),"")</f>
        <v/>
      </c>
      <c r="Y142" s="138" t="str">
        <f>IF($G142=Y$4&amp;"-"&amp;Y$5,IF(COUNTIF($G$6:$G142,"="&amp;$G142)&gt;1000,"",MAX(Y$6:Y141)+1),"")</f>
        <v/>
      </c>
      <c r="Z142" s="128" t="str">
        <f>IF($G142=Z$4&amp;"-"&amp;Z$5,IF(COUNTIF($G$6:$G142,"="&amp;$G142)&gt;1000,"",MAX(Z$6:Z141)+1),"")</f>
        <v/>
      </c>
      <c r="AA142" s="138" t="str">
        <f>IF($G142=AA$4&amp;"-"&amp;AA$5,IF(COUNTIF($G$6:$G142,"="&amp;$G142)&gt;1000,"",MAX(AA$6:AA141)+1),"")</f>
        <v/>
      </c>
      <c r="AB142" s="128" t="str">
        <f>IF($G142=AB$4&amp;"-"&amp;AB$5,IF(COUNTIF($G$6:$G142,"="&amp;$G142)&gt;1000,"",MAX(AB$6:AB141)+1),"")</f>
        <v/>
      </c>
      <c r="AC142" s="138" t="str">
        <f>IF($G142=AC$4&amp;"-"&amp;AC$5,IF(COUNTIF($G$6:$G142,"="&amp;$G142)&gt;1000,"",MAX(AC$6:AC141)+1),"")</f>
        <v/>
      </c>
      <c r="AD142" s="128" t="str">
        <f>IF($G142=AD$4&amp;"-"&amp;AD$5,IF(COUNTIF($G$6:$G142,"="&amp;$G142)&gt;1000,"",MAX(AD$6:AD141)+1),"")</f>
        <v/>
      </c>
      <c r="AE142" s="138" t="str">
        <f>IF($G142=AE$4&amp;"-"&amp;AE$5,IF(COUNTIF($G$6:$G142,"="&amp;$G142)&gt;1000,"",MAX(AE$6:AE141)+1),"")</f>
        <v/>
      </c>
      <c r="AF142" s="128" t="str">
        <f>IF($G142=AF$4&amp;"-"&amp;AF$5,IF(COUNTIF($G$6:$G142,"="&amp;$G142)&gt;1000,"",MAX(AF$6:AF141)+1),"")</f>
        <v/>
      </c>
      <c r="AG142" s="138" t="str">
        <f>IF($G142=AG$4&amp;"-"&amp;AG$5,IF(COUNTIF($G$6:$G142,"="&amp;$G142)&gt;1000,"",MAX(AG$6:AG141)+1),"")</f>
        <v/>
      </c>
      <c r="AH142" s="128">
        <f>IF($G142=AH$4&amp;"-"&amp;AH$5,IF(COUNTIF($G$6:$G142,"="&amp;$G142)&gt;1000,"",MAX(AH$6:AH141)+1),"")</f>
        <v>14</v>
      </c>
      <c r="AI142" s="138" t="str">
        <f>IF($G142=AI$4&amp;"-"&amp;AI$5,IF(COUNTIF($G$6:$G142,"="&amp;$G142)&gt;1000,"",MAX(AI$6:AI141)+1),"")</f>
        <v/>
      </c>
      <c r="AJ142" s="128" t="str">
        <f>IF($G142=AJ$4&amp;"-"&amp;AJ$5,IF(COUNTIF($G$6:$G142,"="&amp;$G142)&gt;1000,"",MAX(AJ$6:AJ141)+1),"")</f>
        <v/>
      </c>
      <c r="AK142" s="138" t="str">
        <f>IF($G142=AK$4&amp;"-"&amp;AK$5,IF(COUNTIF($G$6:$G142,"="&amp;$G142)&gt;1000,"",MAX(AK$6:AK141)+1),"")</f>
        <v/>
      </c>
      <c r="AL142" s="128" t="str">
        <f>IF($G142=AL$4&amp;"-"&amp;AL$5,IF(COUNTIF($G$6:$G142,"="&amp;$G142)&gt;1000,"",MAX(AL$6:AL141)+1),"")</f>
        <v/>
      </c>
      <c r="AM142" s="144" t="str">
        <f>IF($G142=AM$4&amp;"-"&amp;AM$5,IF(COUNTIF($G$6:$G142,"="&amp;$G142)&gt;1000,"",MAX(AM$6:AM141)+1),"")</f>
        <v/>
      </c>
    </row>
    <row r="143" spans="1:39">
      <c r="A143" s="23">
        <v>138</v>
      </c>
      <c r="B143" s="123" t="str">
        <f>VLOOKUP(A143,Times_2023!B140:C570,2,FALSE)</f>
        <v>0:21:46</v>
      </c>
      <c r="C143" s="1" t="str">
        <f t="shared" si="10"/>
        <v>Tony Kirby-Cook</v>
      </c>
      <c r="D143" s="2" t="str">
        <f t="shared" si="11"/>
        <v>ELY</v>
      </c>
      <c r="E143" s="2" t="str">
        <f t="shared" si="12"/>
        <v>M</v>
      </c>
      <c r="F143" s="2">
        <f>COUNTIF(E$6:E143,E143)</f>
        <v>114</v>
      </c>
      <c r="G143" s="26" t="str">
        <f t="shared" si="13"/>
        <v>ELY-M</v>
      </c>
      <c r="H143" s="29" t="str">
        <f>IF($G143=H$4&amp;"-"&amp;H$5,IF(COUNTIF($G$6:$G143,"="&amp;$G143)&gt;5,"",$F143),"")</f>
        <v/>
      </c>
      <c r="I143" s="32" t="str">
        <f>IF($G143=I$4&amp;"-"&amp;I$5,IF(COUNTIF($G$6:$G143,"="&amp;$G143)&gt;5,"",$F143),"")</f>
        <v/>
      </c>
      <c r="J143" s="31" t="str">
        <f>IF($G143=J$4&amp;"-"&amp;J$5,IF(COUNTIF($G$6:$G143,"="&amp;$G143)&gt;5,"",$F143),"")</f>
        <v/>
      </c>
      <c r="K143" s="32" t="str">
        <f>IF($G143=K$4&amp;"-"&amp;K$5,IF(COUNTIF($G$6:$G143,"="&amp;$G143)&gt;5,"",$F143),"")</f>
        <v/>
      </c>
      <c r="L143" s="31" t="str">
        <f>IF($G143=L$4&amp;"-"&amp;L$5,IF(COUNTIF($G$6:$G143,"="&amp;$G143)&gt;5,"",$F143),"")</f>
        <v/>
      </c>
      <c r="M143" s="32" t="str">
        <f>IF($G143=M$4&amp;"-"&amp;M$5,IF(COUNTIF($G$6:$G143,"="&amp;$G143)&gt;5,"",$F143),"")</f>
        <v/>
      </c>
      <c r="N143" s="31" t="str">
        <f>IF($G143=N$4&amp;"-"&amp;N$5,IF(COUNTIF($G$6:$G143,"="&amp;$G143)&gt;5,"",$F143),"")</f>
        <v/>
      </c>
      <c r="O143" s="32" t="str">
        <f>IF($G143=O$4&amp;"-"&amp;O$5,IF(COUNTIF($G$6:$G143,"="&amp;$G143)&gt;5,"",$F143),"")</f>
        <v/>
      </c>
      <c r="P143" s="31" t="str">
        <f>IF($G143=P$4&amp;"-"&amp;P$5,IF(COUNTIF($G$6:$G143,"="&amp;$G143)&gt;5,"",$F143),"")</f>
        <v/>
      </c>
      <c r="Q143" s="32" t="str">
        <f>IF($G143=Q$4&amp;"-"&amp;Q$5,IF(COUNTIF($G$6:$G143,"="&amp;$G143)&gt;5,"",$F143),"")</f>
        <v/>
      </c>
      <c r="R143" s="31" t="str">
        <f>IF($G143=R$4&amp;"-"&amp;R$5,IF(COUNTIF($G$6:$G143,"="&amp;$G143)&gt;5,"",$F143),"")</f>
        <v/>
      </c>
      <c r="S143" s="32" t="str">
        <f>IF($G143=S$4&amp;"-"&amp;S$5,IF(COUNTIF($G$6:$G143,"="&amp;$G143)&gt;5,"",$F143),"")</f>
        <v/>
      </c>
      <c r="T143" s="31" t="str">
        <f>IF($G143=T$4&amp;"-"&amp;T$5,IF(COUNTIF($G$6:$G143,"="&amp;$G143)&gt;5,"",$F143),"")</f>
        <v/>
      </c>
      <c r="U143" s="32" t="str">
        <f>IF($G143=U$4&amp;"-"&amp;U$5,IF(COUNTIF($G$6:$G143,"="&amp;$G143)&gt;5,"",$F143),"")</f>
        <v/>
      </c>
      <c r="V143" s="31" t="str">
        <f>IF($G143=V$4&amp;"-"&amp;V$5,IF(COUNTIF($G$6:$G143,"="&amp;$G143)&gt;5,"",$F143),"")</f>
        <v/>
      </c>
      <c r="W143" s="30" t="str">
        <f>IF($G143=W$4&amp;"-"&amp;W$5,IF(COUNTIF($G$6:$G143,"="&amp;$G143)&gt;5,"",$F143),"")</f>
        <v/>
      </c>
      <c r="X143" s="128" t="str">
        <f>IF($G143=X$4&amp;"-"&amp;X$5,IF(COUNTIF($G$6:$G143,"="&amp;$G143)&gt;1000,"",MAX(X$6:X142)+1),"")</f>
        <v/>
      </c>
      <c r="Y143" s="138" t="str">
        <f>IF($G143=Y$4&amp;"-"&amp;Y$5,IF(COUNTIF($G$6:$G143,"="&amp;$G143)&gt;1000,"",MAX(Y$6:Y142)+1),"")</f>
        <v/>
      </c>
      <c r="Z143" s="128" t="str">
        <f>IF($G143=Z$4&amp;"-"&amp;Z$5,IF(COUNTIF($G$6:$G143,"="&amp;$G143)&gt;1000,"",MAX(Z$6:Z142)+1),"")</f>
        <v/>
      </c>
      <c r="AA143" s="138" t="str">
        <f>IF($G143=AA$4&amp;"-"&amp;AA$5,IF(COUNTIF($G$6:$G143,"="&amp;$G143)&gt;1000,"",MAX(AA$6:AA142)+1),"")</f>
        <v/>
      </c>
      <c r="AB143" s="128">
        <f>IF($G143=AB$4&amp;"-"&amp;AB$5,IF(COUNTIF($G$6:$G143,"="&amp;$G143)&gt;1000,"",MAX(AB$6:AB142)+1),"")</f>
        <v>21</v>
      </c>
      <c r="AC143" s="138" t="str">
        <f>IF($G143=AC$4&amp;"-"&amp;AC$5,IF(COUNTIF($G$6:$G143,"="&amp;$G143)&gt;1000,"",MAX(AC$6:AC142)+1),"")</f>
        <v/>
      </c>
      <c r="AD143" s="128" t="str">
        <f>IF($G143=AD$4&amp;"-"&amp;AD$5,IF(COUNTIF($G$6:$G143,"="&amp;$G143)&gt;1000,"",MAX(AD$6:AD142)+1),"")</f>
        <v/>
      </c>
      <c r="AE143" s="138" t="str">
        <f>IF($G143=AE$4&amp;"-"&amp;AE$5,IF(COUNTIF($G$6:$G143,"="&amp;$G143)&gt;1000,"",MAX(AE$6:AE142)+1),"")</f>
        <v/>
      </c>
      <c r="AF143" s="128" t="str">
        <f>IF($G143=AF$4&amp;"-"&amp;AF$5,IF(COUNTIF($G$6:$G143,"="&amp;$G143)&gt;1000,"",MAX(AF$6:AF142)+1),"")</f>
        <v/>
      </c>
      <c r="AG143" s="138" t="str">
        <f>IF($G143=AG$4&amp;"-"&amp;AG$5,IF(COUNTIF($G$6:$G143,"="&amp;$G143)&gt;1000,"",MAX(AG$6:AG142)+1),"")</f>
        <v/>
      </c>
      <c r="AH143" s="128" t="str">
        <f>IF($G143=AH$4&amp;"-"&amp;AH$5,IF(COUNTIF($G$6:$G143,"="&amp;$G143)&gt;1000,"",MAX(AH$6:AH142)+1),"")</f>
        <v/>
      </c>
      <c r="AI143" s="138" t="str">
        <f>IF($G143=AI$4&amp;"-"&amp;AI$5,IF(COUNTIF($G$6:$G143,"="&amp;$G143)&gt;1000,"",MAX(AI$6:AI142)+1),"")</f>
        <v/>
      </c>
      <c r="AJ143" s="128" t="str">
        <f>IF($G143=AJ$4&amp;"-"&amp;AJ$5,IF(COUNTIF($G$6:$G143,"="&amp;$G143)&gt;1000,"",MAX(AJ$6:AJ142)+1),"")</f>
        <v/>
      </c>
      <c r="AK143" s="138" t="str">
        <f>IF($G143=AK$4&amp;"-"&amp;AK$5,IF(COUNTIF($G$6:$G143,"="&amp;$G143)&gt;1000,"",MAX(AK$6:AK142)+1),"")</f>
        <v/>
      </c>
      <c r="AL143" s="128" t="str">
        <f>IF($G143=AL$4&amp;"-"&amp;AL$5,IF(COUNTIF($G$6:$G143,"="&amp;$G143)&gt;1000,"",MAX(AL$6:AL142)+1),"")</f>
        <v/>
      </c>
      <c r="AM143" s="144" t="str">
        <f>IF($G143=AM$4&amp;"-"&amp;AM$5,IF(COUNTIF($G$6:$G143,"="&amp;$G143)&gt;1000,"",MAX(AM$6:AM142)+1),"")</f>
        <v/>
      </c>
    </row>
    <row r="144" spans="1:39">
      <c r="A144" s="24">
        <v>139</v>
      </c>
      <c r="B144" s="123" t="str">
        <f>VLOOKUP(A144,Times_2023!B141:C571,2,FALSE)</f>
        <v>0:21:48</v>
      </c>
      <c r="C144" s="1" t="str">
        <f t="shared" si="10"/>
        <v>Alex Levantis</v>
      </c>
      <c r="D144" s="2" t="str">
        <f t="shared" si="11"/>
        <v>ELY</v>
      </c>
      <c r="E144" s="2" t="str">
        <f t="shared" si="12"/>
        <v>M</v>
      </c>
      <c r="F144" s="2">
        <f>COUNTIF(E$6:E144,E144)</f>
        <v>115</v>
      </c>
      <c r="G144" s="26" t="str">
        <f t="shared" si="13"/>
        <v>ELY-M</v>
      </c>
      <c r="H144" s="29" t="str">
        <f>IF($G144=H$4&amp;"-"&amp;H$5,IF(COUNTIF($G$6:$G144,"="&amp;$G144)&gt;5,"",$F144),"")</f>
        <v/>
      </c>
      <c r="I144" s="32" t="str">
        <f>IF($G144=I$4&amp;"-"&amp;I$5,IF(COUNTIF($G$6:$G144,"="&amp;$G144)&gt;5,"",$F144),"")</f>
        <v/>
      </c>
      <c r="J144" s="31" t="str">
        <f>IF($G144=J$4&amp;"-"&amp;J$5,IF(COUNTIF($G$6:$G144,"="&amp;$G144)&gt;5,"",$F144),"")</f>
        <v/>
      </c>
      <c r="K144" s="32" t="str">
        <f>IF($G144=K$4&amp;"-"&amp;K$5,IF(COUNTIF($G$6:$G144,"="&amp;$G144)&gt;5,"",$F144),"")</f>
        <v/>
      </c>
      <c r="L144" s="31" t="str">
        <f>IF($G144=L$4&amp;"-"&amp;L$5,IF(COUNTIF($G$6:$G144,"="&amp;$G144)&gt;5,"",$F144),"")</f>
        <v/>
      </c>
      <c r="M144" s="32" t="str">
        <f>IF($G144=M$4&amp;"-"&amp;M$5,IF(COUNTIF($G$6:$G144,"="&amp;$G144)&gt;5,"",$F144),"")</f>
        <v/>
      </c>
      <c r="N144" s="31" t="str">
        <f>IF($G144=N$4&amp;"-"&amp;N$5,IF(COUNTIF($G$6:$G144,"="&amp;$G144)&gt;5,"",$F144),"")</f>
        <v/>
      </c>
      <c r="O144" s="32" t="str">
        <f>IF($G144=O$4&amp;"-"&amp;O$5,IF(COUNTIF($G$6:$G144,"="&amp;$G144)&gt;5,"",$F144),"")</f>
        <v/>
      </c>
      <c r="P144" s="31" t="str">
        <f>IF($G144=P$4&amp;"-"&amp;P$5,IF(COUNTIF($G$6:$G144,"="&amp;$G144)&gt;5,"",$F144),"")</f>
        <v/>
      </c>
      <c r="Q144" s="32" t="str">
        <f>IF($G144=Q$4&amp;"-"&amp;Q$5,IF(COUNTIF($G$6:$G144,"="&amp;$G144)&gt;5,"",$F144),"")</f>
        <v/>
      </c>
      <c r="R144" s="31" t="str">
        <f>IF($G144=R$4&amp;"-"&amp;R$5,IF(COUNTIF($G$6:$G144,"="&amp;$G144)&gt;5,"",$F144),"")</f>
        <v/>
      </c>
      <c r="S144" s="32" t="str">
        <f>IF($G144=S$4&amp;"-"&amp;S$5,IF(COUNTIF($G$6:$G144,"="&amp;$G144)&gt;5,"",$F144),"")</f>
        <v/>
      </c>
      <c r="T144" s="31" t="str">
        <f>IF($G144=T$4&amp;"-"&amp;T$5,IF(COUNTIF($G$6:$G144,"="&amp;$G144)&gt;5,"",$F144),"")</f>
        <v/>
      </c>
      <c r="U144" s="32" t="str">
        <f>IF($G144=U$4&amp;"-"&amp;U$5,IF(COUNTIF($G$6:$G144,"="&amp;$G144)&gt;5,"",$F144),"")</f>
        <v/>
      </c>
      <c r="V144" s="31" t="str">
        <f>IF($G144=V$4&amp;"-"&amp;V$5,IF(COUNTIF($G$6:$G144,"="&amp;$G144)&gt;5,"",$F144),"")</f>
        <v/>
      </c>
      <c r="W144" s="30" t="str">
        <f>IF($G144=W$4&amp;"-"&amp;W$5,IF(COUNTIF($G$6:$G144,"="&amp;$G144)&gt;5,"",$F144),"")</f>
        <v/>
      </c>
      <c r="X144" s="128" t="str">
        <f>IF($G144=X$4&amp;"-"&amp;X$5,IF(COUNTIF($G$6:$G144,"="&amp;$G144)&gt;1000,"",MAX(X$6:X143)+1),"")</f>
        <v/>
      </c>
      <c r="Y144" s="138" t="str">
        <f>IF($G144=Y$4&amp;"-"&amp;Y$5,IF(COUNTIF($G$6:$G144,"="&amp;$G144)&gt;1000,"",MAX(Y$6:Y143)+1),"")</f>
        <v/>
      </c>
      <c r="Z144" s="128" t="str">
        <f>IF($G144=Z$4&amp;"-"&amp;Z$5,IF(COUNTIF($G$6:$G144,"="&amp;$G144)&gt;1000,"",MAX(Z$6:Z143)+1),"")</f>
        <v/>
      </c>
      <c r="AA144" s="138" t="str">
        <f>IF($G144=AA$4&amp;"-"&amp;AA$5,IF(COUNTIF($G$6:$G144,"="&amp;$G144)&gt;1000,"",MAX(AA$6:AA143)+1),"")</f>
        <v/>
      </c>
      <c r="AB144" s="128">
        <f>IF($G144=AB$4&amp;"-"&amp;AB$5,IF(COUNTIF($G$6:$G144,"="&amp;$G144)&gt;1000,"",MAX(AB$6:AB143)+1),"")</f>
        <v>22</v>
      </c>
      <c r="AC144" s="138" t="str">
        <f>IF($G144=AC$4&amp;"-"&amp;AC$5,IF(COUNTIF($G$6:$G144,"="&amp;$G144)&gt;1000,"",MAX(AC$6:AC143)+1),"")</f>
        <v/>
      </c>
      <c r="AD144" s="128" t="str">
        <f>IF($G144=AD$4&amp;"-"&amp;AD$5,IF(COUNTIF($G$6:$G144,"="&amp;$G144)&gt;1000,"",MAX(AD$6:AD143)+1),"")</f>
        <v/>
      </c>
      <c r="AE144" s="138" t="str">
        <f>IF($G144=AE$4&amp;"-"&amp;AE$5,IF(COUNTIF($G$6:$G144,"="&amp;$G144)&gt;1000,"",MAX(AE$6:AE143)+1),"")</f>
        <v/>
      </c>
      <c r="AF144" s="128" t="str">
        <f>IF($G144=AF$4&amp;"-"&amp;AF$5,IF(COUNTIF($G$6:$G144,"="&amp;$G144)&gt;1000,"",MAX(AF$6:AF143)+1),"")</f>
        <v/>
      </c>
      <c r="AG144" s="138" t="str">
        <f>IF($G144=AG$4&amp;"-"&amp;AG$5,IF(COUNTIF($G$6:$G144,"="&amp;$G144)&gt;1000,"",MAX(AG$6:AG143)+1),"")</f>
        <v/>
      </c>
      <c r="AH144" s="128" t="str">
        <f>IF($G144=AH$4&amp;"-"&amp;AH$5,IF(COUNTIF($G$6:$G144,"="&amp;$G144)&gt;1000,"",MAX(AH$6:AH143)+1),"")</f>
        <v/>
      </c>
      <c r="AI144" s="138" t="str">
        <f>IF($G144=AI$4&amp;"-"&amp;AI$5,IF(COUNTIF($G$6:$G144,"="&amp;$G144)&gt;1000,"",MAX(AI$6:AI143)+1),"")</f>
        <v/>
      </c>
      <c r="AJ144" s="128" t="str">
        <f>IF($G144=AJ$4&amp;"-"&amp;AJ$5,IF(COUNTIF($G$6:$G144,"="&amp;$G144)&gt;1000,"",MAX(AJ$6:AJ143)+1),"")</f>
        <v/>
      </c>
      <c r="AK144" s="138" t="str">
        <f>IF($G144=AK$4&amp;"-"&amp;AK$5,IF(COUNTIF($G$6:$G144,"="&amp;$G144)&gt;1000,"",MAX(AK$6:AK143)+1),"")</f>
        <v/>
      </c>
      <c r="AL144" s="128" t="str">
        <f>IF($G144=AL$4&amp;"-"&amp;AL$5,IF(COUNTIF($G$6:$G144,"="&amp;$G144)&gt;1000,"",MAX(AL$6:AL143)+1),"")</f>
        <v/>
      </c>
      <c r="AM144" s="144" t="str">
        <f>IF($G144=AM$4&amp;"-"&amp;AM$5,IF(COUNTIF($G$6:$G144,"="&amp;$G144)&gt;1000,"",MAX(AM$6:AM143)+1),"")</f>
        <v/>
      </c>
    </row>
    <row r="145" spans="1:39">
      <c r="A145" s="23">
        <v>140</v>
      </c>
      <c r="B145" s="123" t="str">
        <f>VLOOKUP(A145,Times_2023!B142:C572,2,FALSE)</f>
        <v>0:21:51</v>
      </c>
      <c r="C145" s="1" t="str">
        <f t="shared" si="10"/>
        <v>Mark Novels</v>
      </c>
      <c r="D145" s="2" t="str">
        <f t="shared" si="11"/>
        <v>HRC</v>
      </c>
      <c r="E145" s="2" t="str">
        <f t="shared" si="12"/>
        <v>M</v>
      </c>
      <c r="F145" s="2">
        <f>COUNTIF(E$6:E145,E145)</f>
        <v>116</v>
      </c>
      <c r="G145" s="26" t="str">
        <f t="shared" si="13"/>
        <v>HRC-M</v>
      </c>
      <c r="H145" s="29" t="str">
        <f>IF($G145=H$4&amp;"-"&amp;H$5,IF(COUNTIF($G$6:$G145,"="&amp;$G145)&gt;5,"",$F145),"")</f>
        <v/>
      </c>
      <c r="I145" s="32" t="str">
        <f>IF($G145=I$4&amp;"-"&amp;I$5,IF(COUNTIF($G$6:$G145,"="&amp;$G145)&gt;5,"",$F145),"")</f>
        <v/>
      </c>
      <c r="J145" s="31" t="str">
        <f>IF($G145=J$4&amp;"-"&amp;J$5,IF(COUNTIF($G$6:$G145,"="&amp;$G145)&gt;5,"",$F145),"")</f>
        <v/>
      </c>
      <c r="K145" s="32" t="str">
        <f>IF($G145=K$4&amp;"-"&amp;K$5,IF(COUNTIF($G$6:$G145,"="&amp;$G145)&gt;5,"",$F145),"")</f>
        <v/>
      </c>
      <c r="L145" s="31" t="str">
        <f>IF($G145=L$4&amp;"-"&amp;L$5,IF(COUNTIF($G$6:$G145,"="&amp;$G145)&gt;5,"",$F145),"")</f>
        <v/>
      </c>
      <c r="M145" s="32" t="str">
        <f>IF($G145=M$4&amp;"-"&amp;M$5,IF(COUNTIF($G$6:$G145,"="&amp;$G145)&gt;5,"",$F145),"")</f>
        <v/>
      </c>
      <c r="N145" s="31" t="str">
        <f>IF($G145=N$4&amp;"-"&amp;N$5,IF(COUNTIF($G$6:$G145,"="&amp;$G145)&gt;5,"",$F145),"")</f>
        <v/>
      </c>
      <c r="O145" s="32" t="str">
        <f>IF($G145=O$4&amp;"-"&amp;O$5,IF(COUNTIF($G$6:$G145,"="&amp;$G145)&gt;5,"",$F145),"")</f>
        <v/>
      </c>
      <c r="P145" s="31" t="str">
        <f>IF($G145=P$4&amp;"-"&amp;P$5,IF(COUNTIF($G$6:$G145,"="&amp;$G145)&gt;5,"",$F145),"")</f>
        <v/>
      </c>
      <c r="Q145" s="32" t="str">
        <f>IF($G145=Q$4&amp;"-"&amp;Q$5,IF(COUNTIF($G$6:$G145,"="&amp;$G145)&gt;5,"",$F145),"")</f>
        <v/>
      </c>
      <c r="R145" s="31" t="str">
        <f>IF($G145=R$4&amp;"-"&amp;R$5,IF(COUNTIF($G$6:$G145,"="&amp;$G145)&gt;5,"",$F145),"")</f>
        <v/>
      </c>
      <c r="S145" s="32" t="str">
        <f>IF($G145=S$4&amp;"-"&amp;S$5,IF(COUNTIF($G$6:$G145,"="&amp;$G145)&gt;5,"",$F145),"")</f>
        <v/>
      </c>
      <c r="T145" s="31" t="str">
        <f>IF($G145=T$4&amp;"-"&amp;T$5,IF(COUNTIF($G$6:$G145,"="&amp;$G145)&gt;5,"",$F145),"")</f>
        <v/>
      </c>
      <c r="U145" s="32" t="str">
        <f>IF($G145=U$4&amp;"-"&amp;U$5,IF(COUNTIF($G$6:$G145,"="&amp;$G145)&gt;5,"",$F145),"")</f>
        <v/>
      </c>
      <c r="V145" s="31" t="str">
        <f>IF($G145=V$4&amp;"-"&amp;V$5,IF(COUNTIF($G$6:$G145,"="&amp;$G145)&gt;5,"",$F145),"")</f>
        <v/>
      </c>
      <c r="W145" s="30" t="str">
        <f>IF($G145=W$4&amp;"-"&amp;W$5,IF(COUNTIF($G$6:$G145,"="&amp;$G145)&gt;5,"",$F145),"")</f>
        <v/>
      </c>
      <c r="X145" s="128" t="str">
        <f>IF($G145=X$4&amp;"-"&amp;X$5,IF(COUNTIF($G$6:$G145,"="&amp;$G145)&gt;1000,"",MAX(X$6:X144)+1),"")</f>
        <v/>
      </c>
      <c r="Y145" s="138" t="str">
        <f>IF($G145=Y$4&amp;"-"&amp;Y$5,IF(COUNTIF($G$6:$G145,"="&amp;$G145)&gt;1000,"",MAX(Y$6:Y144)+1),"")</f>
        <v/>
      </c>
      <c r="Z145" s="128" t="str">
        <f>IF($G145=Z$4&amp;"-"&amp;Z$5,IF(COUNTIF($G$6:$G145,"="&amp;$G145)&gt;1000,"",MAX(Z$6:Z144)+1),"")</f>
        <v/>
      </c>
      <c r="AA145" s="138" t="str">
        <f>IF($G145=AA$4&amp;"-"&amp;AA$5,IF(COUNTIF($G$6:$G145,"="&amp;$G145)&gt;1000,"",MAX(AA$6:AA144)+1),"")</f>
        <v/>
      </c>
      <c r="AB145" s="128" t="str">
        <f>IF($G145=AB$4&amp;"-"&amp;AB$5,IF(COUNTIF($G$6:$G145,"="&amp;$G145)&gt;1000,"",MAX(AB$6:AB144)+1),"")</f>
        <v/>
      </c>
      <c r="AC145" s="138" t="str">
        <f>IF($G145=AC$4&amp;"-"&amp;AC$5,IF(COUNTIF($G$6:$G145,"="&amp;$G145)&gt;1000,"",MAX(AC$6:AC144)+1),"")</f>
        <v/>
      </c>
      <c r="AD145" s="128" t="str">
        <f>IF($G145=AD$4&amp;"-"&amp;AD$5,IF(COUNTIF($G$6:$G145,"="&amp;$G145)&gt;1000,"",MAX(AD$6:AD144)+1),"")</f>
        <v/>
      </c>
      <c r="AE145" s="138" t="str">
        <f>IF($G145=AE$4&amp;"-"&amp;AE$5,IF(COUNTIF($G$6:$G145,"="&amp;$G145)&gt;1000,"",MAX(AE$6:AE144)+1),"")</f>
        <v/>
      </c>
      <c r="AF145" s="128">
        <f>IF($G145=AF$4&amp;"-"&amp;AF$5,IF(COUNTIF($G$6:$G145,"="&amp;$G145)&gt;1000,"",MAX(AF$6:AF144)+1),"")</f>
        <v>11</v>
      </c>
      <c r="AG145" s="138" t="str">
        <f>IF($G145=AG$4&amp;"-"&amp;AG$5,IF(COUNTIF($G$6:$G145,"="&amp;$G145)&gt;1000,"",MAX(AG$6:AG144)+1),"")</f>
        <v/>
      </c>
      <c r="AH145" s="128" t="str">
        <f>IF($G145=AH$4&amp;"-"&amp;AH$5,IF(COUNTIF($G$6:$G145,"="&amp;$G145)&gt;1000,"",MAX(AH$6:AH144)+1),"")</f>
        <v/>
      </c>
      <c r="AI145" s="138" t="str">
        <f>IF($G145=AI$4&amp;"-"&amp;AI$5,IF(COUNTIF($G$6:$G145,"="&amp;$G145)&gt;1000,"",MAX(AI$6:AI144)+1),"")</f>
        <v/>
      </c>
      <c r="AJ145" s="128" t="str">
        <f>IF($G145=AJ$4&amp;"-"&amp;AJ$5,IF(COUNTIF($G$6:$G145,"="&amp;$G145)&gt;1000,"",MAX(AJ$6:AJ144)+1),"")</f>
        <v/>
      </c>
      <c r="AK145" s="138" t="str">
        <f>IF($G145=AK$4&amp;"-"&amp;AK$5,IF(COUNTIF($G$6:$G145,"="&amp;$G145)&gt;1000,"",MAX(AK$6:AK144)+1),"")</f>
        <v/>
      </c>
      <c r="AL145" s="128" t="str">
        <f>IF($G145=AL$4&amp;"-"&amp;AL$5,IF(COUNTIF($G$6:$G145,"="&amp;$G145)&gt;1000,"",MAX(AL$6:AL144)+1),"")</f>
        <v/>
      </c>
      <c r="AM145" s="144" t="str">
        <f>IF($G145=AM$4&amp;"-"&amp;AM$5,IF(COUNTIF($G$6:$G145,"="&amp;$G145)&gt;1000,"",MAX(AM$6:AM144)+1),"")</f>
        <v/>
      </c>
    </row>
    <row r="146" spans="1:39">
      <c r="A146" s="24">
        <v>141</v>
      </c>
      <c r="B146" s="123" t="str">
        <f>VLOOKUP(A146,Times_2023!B143:C573,2,FALSE)</f>
        <v>0:21:53</v>
      </c>
      <c r="C146" s="1" t="str">
        <f t="shared" si="10"/>
        <v>Marco Arcidiacono</v>
      </c>
      <c r="D146" s="2" t="str">
        <f t="shared" si="11"/>
        <v>SS</v>
      </c>
      <c r="E146" s="2" t="str">
        <f t="shared" si="12"/>
        <v>M</v>
      </c>
      <c r="F146" s="2">
        <f>COUNTIF(E$6:E146,E146)</f>
        <v>117</v>
      </c>
      <c r="G146" s="26" t="str">
        <f t="shared" si="13"/>
        <v>SS-M</v>
      </c>
      <c r="H146" s="29" t="str">
        <f>IF($G146=H$4&amp;"-"&amp;H$5,IF(COUNTIF($G$6:$G146,"="&amp;$G146)&gt;5,"",$F146),"")</f>
        <v/>
      </c>
      <c r="I146" s="32" t="str">
        <f>IF($G146=I$4&amp;"-"&amp;I$5,IF(COUNTIF($G$6:$G146,"="&amp;$G146)&gt;5,"",$F146),"")</f>
        <v/>
      </c>
      <c r="J146" s="31" t="str">
        <f>IF($G146=J$4&amp;"-"&amp;J$5,IF(COUNTIF($G$6:$G146,"="&amp;$G146)&gt;5,"",$F146),"")</f>
        <v/>
      </c>
      <c r="K146" s="32" t="str">
        <f>IF($G146=K$4&amp;"-"&amp;K$5,IF(COUNTIF($G$6:$G146,"="&amp;$G146)&gt;5,"",$F146),"")</f>
        <v/>
      </c>
      <c r="L146" s="31" t="str">
        <f>IF($G146=L$4&amp;"-"&amp;L$5,IF(COUNTIF($G$6:$G146,"="&amp;$G146)&gt;5,"",$F146),"")</f>
        <v/>
      </c>
      <c r="M146" s="32" t="str">
        <f>IF($G146=M$4&amp;"-"&amp;M$5,IF(COUNTIF($G$6:$G146,"="&amp;$G146)&gt;5,"",$F146),"")</f>
        <v/>
      </c>
      <c r="N146" s="31" t="str">
        <f>IF($G146=N$4&amp;"-"&amp;N$5,IF(COUNTIF($G$6:$G146,"="&amp;$G146)&gt;5,"",$F146),"")</f>
        <v/>
      </c>
      <c r="O146" s="32" t="str">
        <f>IF($G146=O$4&amp;"-"&amp;O$5,IF(COUNTIF($G$6:$G146,"="&amp;$G146)&gt;5,"",$F146),"")</f>
        <v/>
      </c>
      <c r="P146" s="31" t="str">
        <f>IF($G146=P$4&amp;"-"&amp;P$5,IF(COUNTIF($G$6:$G146,"="&amp;$G146)&gt;5,"",$F146),"")</f>
        <v/>
      </c>
      <c r="Q146" s="32" t="str">
        <f>IF($G146=Q$4&amp;"-"&amp;Q$5,IF(COUNTIF($G$6:$G146,"="&amp;$G146)&gt;5,"",$F146),"")</f>
        <v/>
      </c>
      <c r="R146" s="31" t="str">
        <f>IF($G146=R$4&amp;"-"&amp;R$5,IF(COUNTIF($G$6:$G146,"="&amp;$G146)&gt;5,"",$F146),"")</f>
        <v/>
      </c>
      <c r="S146" s="32" t="str">
        <f>IF($G146=S$4&amp;"-"&amp;S$5,IF(COUNTIF($G$6:$G146,"="&amp;$G146)&gt;5,"",$F146),"")</f>
        <v/>
      </c>
      <c r="T146" s="31" t="str">
        <f>IF($G146=T$4&amp;"-"&amp;T$5,IF(COUNTIF($G$6:$G146,"="&amp;$G146)&gt;5,"",$F146),"")</f>
        <v/>
      </c>
      <c r="U146" s="32" t="str">
        <f>IF($G146=U$4&amp;"-"&amp;U$5,IF(COUNTIF($G$6:$G146,"="&amp;$G146)&gt;5,"",$F146),"")</f>
        <v/>
      </c>
      <c r="V146" s="31" t="str">
        <f>IF($G146=V$4&amp;"-"&amp;V$5,IF(COUNTIF($G$6:$G146,"="&amp;$G146)&gt;5,"",$F146),"")</f>
        <v/>
      </c>
      <c r="W146" s="30" t="str">
        <f>IF($G146=W$4&amp;"-"&amp;W$5,IF(COUNTIF($G$6:$G146,"="&amp;$G146)&gt;5,"",$F146),"")</f>
        <v/>
      </c>
      <c r="X146" s="128" t="str">
        <f>IF($G146=X$4&amp;"-"&amp;X$5,IF(COUNTIF($G$6:$G146,"="&amp;$G146)&gt;1000,"",MAX(X$6:X145)+1),"")</f>
        <v/>
      </c>
      <c r="Y146" s="138" t="str">
        <f>IF($G146=Y$4&amp;"-"&amp;Y$5,IF(COUNTIF($G$6:$G146,"="&amp;$G146)&gt;1000,"",MAX(Y$6:Y145)+1),"")</f>
        <v/>
      </c>
      <c r="Z146" s="128" t="str">
        <f>IF($G146=Z$4&amp;"-"&amp;Z$5,IF(COUNTIF($G$6:$G146,"="&amp;$G146)&gt;1000,"",MAX(Z$6:Z145)+1),"")</f>
        <v/>
      </c>
      <c r="AA146" s="138" t="str">
        <f>IF($G146=AA$4&amp;"-"&amp;AA$5,IF(COUNTIF($G$6:$G146,"="&amp;$G146)&gt;1000,"",MAX(AA$6:AA145)+1),"")</f>
        <v/>
      </c>
      <c r="AB146" s="128" t="str">
        <f>IF($G146=AB$4&amp;"-"&amp;AB$5,IF(COUNTIF($G$6:$G146,"="&amp;$G146)&gt;1000,"",MAX(AB$6:AB145)+1),"")</f>
        <v/>
      </c>
      <c r="AC146" s="138" t="str">
        <f>IF($G146=AC$4&amp;"-"&amp;AC$5,IF(COUNTIF($G$6:$G146,"="&amp;$G146)&gt;1000,"",MAX(AC$6:AC145)+1),"")</f>
        <v/>
      </c>
      <c r="AD146" s="128" t="str">
        <f>IF($G146=AD$4&amp;"-"&amp;AD$5,IF(COUNTIF($G$6:$G146,"="&amp;$G146)&gt;1000,"",MAX(AD$6:AD145)+1),"")</f>
        <v/>
      </c>
      <c r="AE146" s="138" t="str">
        <f>IF($G146=AE$4&amp;"-"&amp;AE$5,IF(COUNTIF($G$6:$G146,"="&amp;$G146)&gt;1000,"",MAX(AE$6:AE145)+1),"")</f>
        <v/>
      </c>
      <c r="AF146" s="128" t="str">
        <f>IF($G146=AF$4&amp;"-"&amp;AF$5,IF(COUNTIF($G$6:$G146,"="&amp;$G146)&gt;1000,"",MAX(AF$6:AF145)+1),"")</f>
        <v/>
      </c>
      <c r="AG146" s="138" t="str">
        <f>IF($G146=AG$4&amp;"-"&amp;AG$5,IF(COUNTIF($G$6:$G146,"="&amp;$G146)&gt;1000,"",MAX(AG$6:AG145)+1),"")</f>
        <v/>
      </c>
      <c r="AH146" s="128" t="str">
        <f>IF($G146=AH$4&amp;"-"&amp;AH$5,IF(COUNTIF($G$6:$G146,"="&amp;$G146)&gt;1000,"",MAX(AH$6:AH145)+1),"")</f>
        <v/>
      </c>
      <c r="AI146" s="138" t="str">
        <f>IF($G146=AI$4&amp;"-"&amp;AI$5,IF(COUNTIF($G$6:$G146,"="&amp;$G146)&gt;1000,"",MAX(AI$6:AI145)+1),"")</f>
        <v/>
      </c>
      <c r="AJ146" s="128" t="str">
        <f>IF($G146=AJ$4&amp;"-"&amp;AJ$5,IF(COUNTIF($G$6:$G146,"="&amp;$G146)&gt;1000,"",MAX(AJ$6:AJ145)+1),"")</f>
        <v/>
      </c>
      <c r="AK146" s="138" t="str">
        <f>IF($G146=AK$4&amp;"-"&amp;AK$5,IF(COUNTIF($G$6:$G146,"="&amp;$G146)&gt;1000,"",MAX(AK$6:AK145)+1),"")</f>
        <v/>
      </c>
      <c r="AL146" s="128">
        <f>IF($G146=AL$4&amp;"-"&amp;AL$5,IF(COUNTIF($G$6:$G146,"="&amp;$G146)&gt;1000,"",MAX(AL$6:AL145)+1),"")</f>
        <v>7</v>
      </c>
      <c r="AM146" s="144" t="str">
        <f>IF($G146=AM$4&amp;"-"&amp;AM$5,IF(COUNTIF($G$6:$G146,"="&amp;$G146)&gt;1000,"",MAX(AM$6:AM145)+1),"")</f>
        <v/>
      </c>
    </row>
    <row r="147" spans="1:39">
      <c r="A147" s="23">
        <v>142</v>
      </c>
      <c r="B147" s="123" t="str">
        <f>VLOOKUP(A147,Times_2023!B144:C574,2,FALSE)</f>
        <v>0:21:54</v>
      </c>
      <c r="C147" s="1" t="str">
        <f t="shared" si="10"/>
        <v>Andrew Carver</v>
      </c>
      <c r="D147" s="2" t="str">
        <f t="shared" si="11"/>
        <v>HI</v>
      </c>
      <c r="E147" s="2" t="str">
        <f t="shared" si="12"/>
        <v>M</v>
      </c>
      <c r="F147" s="2">
        <f>COUNTIF(E$6:E147,E147)</f>
        <v>118</v>
      </c>
      <c r="G147" s="26" t="str">
        <f t="shared" si="13"/>
        <v>HI-M</v>
      </c>
      <c r="H147" s="29" t="str">
        <f>IF($G147=H$4&amp;"-"&amp;H$5,IF(COUNTIF($G$6:$G147,"="&amp;$G147)&gt;5,"",$F147),"")</f>
        <v/>
      </c>
      <c r="I147" s="32" t="str">
        <f>IF($G147=I$4&amp;"-"&amp;I$5,IF(COUNTIF($G$6:$G147,"="&amp;$G147)&gt;5,"",$F147),"")</f>
        <v/>
      </c>
      <c r="J147" s="31" t="str">
        <f>IF($G147=J$4&amp;"-"&amp;J$5,IF(COUNTIF($G$6:$G147,"="&amp;$G147)&gt;5,"",$F147),"")</f>
        <v/>
      </c>
      <c r="K147" s="32" t="str">
        <f>IF($G147=K$4&amp;"-"&amp;K$5,IF(COUNTIF($G$6:$G147,"="&amp;$G147)&gt;5,"",$F147),"")</f>
        <v/>
      </c>
      <c r="L147" s="31" t="str">
        <f>IF($G147=L$4&amp;"-"&amp;L$5,IF(COUNTIF($G$6:$G147,"="&amp;$G147)&gt;5,"",$F147),"")</f>
        <v/>
      </c>
      <c r="M147" s="32" t="str">
        <f>IF($G147=M$4&amp;"-"&amp;M$5,IF(COUNTIF($G$6:$G147,"="&amp;$G147)&gt;5,"",$F147),"")</f>
        <v/>
      </c>
      <c r="N147" s="31" t="str">
        <f>IF($G147=N$4&amp;"-"&amp;N$5,IF(COUNTIF($G$6:$G147,"="&amp;$G147)&gt;5,"",$F147),"")</f>
        <v/>
      </c>
      <c r="O147" s="32" t="str">
        <f>IF($G147=O$4&amp;"-"&amp;O$5,IF(COUNTIF($G$6:$G147,"="&amp;$G147)&gt;5,"",$F147),"")</f>
        <v/>
      </c>
      <c r="P147" s="31" t="str">
        <f>IF($G147=P$4&amp;"-"&amp;P$5,IF(COUNTIF($G$6:$G147,"="&amp;$G147)&gt;5,"",$F147),"")</f>
        <v/>
      </c>
      <c r="Q147" s="32" t="str">
        <f>IF($G147=Q$4&amp;"-"&amp;Q$5,IF(COUNTIF($G$6:$G147,"="&amp;$G147)&gt;5,"",$F147),"")</f>
        <v/>
      </c>
      <c r="R147" s="31" t="str">
        <f>IF($G147=R$4&amp;"-"&amp;R$5,IF(COUNTIF($G$6:$G147,"="&amp;$G147)&gt;5,"",$F147),"")</f>
        <v/>
      </c>
      <c r="S147" s="32" t="str">
        <f>IF($G147=S$4&amp;"-"&amp;S$5,IF(COUNTIF($G$6:$G147,"="&amp;$G147)&gt;5,"",$F147),"")</f>
        <v/>
      </c>
      <c r="T147" s="31" t="str">
        <f>IF($G147=T$4&amp;"-"&amp;T$5,IF(COUNTIF($G$6:$G147,"="&amp;$G147)&gt;5,"",$F147),"")</f>
        <v/>
      </c>
      <c r="U147" s="32" t="str">
        <f>IF($G147=U$4&amp;"-"&amp;U$5,IF(COUNTIF($G$6:$G147,"="&amp;$G147)&gt;5,"",$F147),"")</f>
        <v/>
      </c>
      <c r="V147" s="31" t="str">
        <f>IF($G147=V$4&amp;"-"&amp;V$5,IF(COUNTIF($G$6:$G147,"="&amp;$G147)&gt;5,"",$F147),"")</f>
        <v/>
      </c>
      <c r="W147" s="30" t="str">
        <f>IF($G147=W$4&amp;"-"&amp;W$5,IF(COUNTIF($G$6:$G147,"="&amp;$G147)&gt;5,"",$F147),"")</f>
        <v/>
      </c>
      <c r="X147" s="128" t="str">
        <f>IF($G147=X$4&amp;"-"&amp;X$5,IF(COUNTIF($G$6:$G147,"="&amp;$G147)&gt;1000,"",MAX(X$6:X146)+1),"")</f>
        <v/>
      </c>
      <c r="Y147" s="138" t="str">
        <f>IF($G147=Y$4&amp;"-"&amp;Y$5,IF(COUNTIF($G$6:$G147,"="&amp;$G147)&gt;1000,"",MAX(Y$6:Y146)+1),"")</f>
        <v/>
      </c>
      <c r="Z147" s="128" t="str">
        <f>IF($G147=Z$4&amp;"-"&amp;Z$5,IF(COUNTIF($G$6:$G147,"="&amp;$G147)&gt;1000,"",MAX(Z$6:Z146)+1),"")</f>
        <v/>
      </c>
      <c r="AA147" s="138" t="str">
        <f>IF($G147=AA$4&amp;"-"&amp;AA$5,IF(COUNTIF($G$6:$G147,"="&amp;$G147)&gt;1000,"",MAX(AA$6:AA146)+1),"")</f>
        <v/>
      </c>
      <c r="AB147" s="128" t="str">
        <f>IF($G147=AB$4&amp;"-"&amp;AB$5,IF(COUNTIF($G$6:$G147,"="&amp;$G147)&gt;1000,"",MAX(AB$6:AB146)+1),"")</f>
        <v/>
      </c>
      <c r="AC147" s="138" t="str">
        <f>IF($G147=AC$4&amp;"-"&amp;AC$5,IF(COUNTIF($G$6:$G147,"="&amp;$G147)&gt;1000,"",MAX(AC$6:AC146)+1),"")</f>
        <v/>
      </c>
      <c r="AD147" s="128">
        <f>IF($G147=AD$4&amp;"-"&amp;AD$5,IF(COUNTIF($G$6:$G147,"="&amp;$G147)&gt;1000,"",MAX(AD$6:AD146)+1),"")</f>
        <v>18</v>
      </c>
      <c r="AE147" s="138" t="str">
        <f>IF($G147=AE$4&amp;"-"&amp;AE$5,IF(COUNTIF($G$6:$G147,"="&amp;$G147)&gt;1000,"",MAX(AE$6:AE146)+1),"")</f>
        <v/>
      </c>
      <c r="AF147" s="128" t="str">
        <f>IF($G147=AF$4&amp;"-"&amp;AF$5,IF(COUNTIF($G$6:$G147,"="&amp;$G147)&gt;1000,"",MAX(AF$6:AF146)+1),"")</f>
        <v/>
      </c>
      <c r="AG147" s="138" t="str">
        <f>IF($G147=AG$4&amp;"-"&amp;AG$5,IF(COUNTIF($G$6:$G147,"="&amp;$G147)&gt;1000,"",MAX(AG$6:AG146)+1),"")</f>
        <v/>
      </c>
      <c r="AH147" s="128" t="str">
        <f>IF($G147=AH$4&amp;"-"&amp;AH$5,IF(COUNTIF($G$6:$G147,"="&amp;$G147)&gt;1000,"",MAX(AH$6:AH146)+1),"")</f>
        <v/>
      </c>
      <c r="AI147" s="138" t="str">
        <f>IF($G147=AI$4&amp;"-"&amp;AI$5,IF(COUNTIF($G$6:$G147,"="&amp;$G147)&gt;1000,"",MAX(AI$6:AI146)+1),"")</f>
        <v/>
      </c>
      <c r="AJ147" s="128" t="str">
        <f>IF($G147=AJ$4&amp;"-"&amp;AJ$5,IF(COUNTIF($G$6:$G147,"="&amp;$G147)&gt;1000,"",MAX(AJ$6:AJ146)+1),"")</f>
        <v/>
      </c>
      <c r="AK147" s="138" t="str">
        <f>IF($G147=AK$4&amp;"-"&amp;AK$5,IF(COUNTIF($G$6:$G147,"="&amp;$G147)&gt;1000,"",MAX(AK$6:AK146)+1),"")</f>
        <v/>
      </c>
      <c r="AL147" s="128" t="str">
        <f>IF($G147=AL$4&amp;"-"&amp;AL$5,IF(COUNTIF($G$6:$G147,"="&amp;$G147)&gt;1000,"",MAX(AL$6:AL146)+1),"")</f>
        <v/>
      </c>
      <c r="AM147" s="144" t="str">
        <f>IF($G147=AM$4&amp;"-"&amp;AM$5,IF(COUNTIF($G$6:$G147,"="&amp;$G147)&gt;1000,"",MAX(AM$6:AM146)+1),"")</f>
        <v/>
      </c>
    </row>
    <row r="148" spans="1:39">
      <c r="A148" s="24">
        <v>143</v>
      </c>
      <c r="B148" s="123" t="str">
        <f>VLOOKUP(A148,Times_2023!B145:C575,2,FALSE)</f>
        <v>0:21:55</v>
      </c>
      <c r="C148" s="1" t="str">
        <f t="shared" si="10"/>
        <v>Tom Jenkinson</v>
      </c>
      <c r="D148" s="2" t="str">
        <f t="shared" si="11"/>
        <v>CAC</v>
      </c>
      <c r="E148" s="2" t="str">
        <f t="shared" si="12"/>
        <v>M</v>
      </c>
      <c r="F148" s="2">
        <f>COUNTIF(E$6:E148,E148)</f>
        <v>119</v>
      </c>
      <c r="G148" s="26" t="str">
        <f t="shared" si="13"/>
        <v>CAC-M</v>
      </c>
      <c r="H148" s="29" t="str">
        <f>IF($G148=H$4&amp;"-"&amp;H$5,IF(COUNTIF($G$6:$G148,"="&amp;$G148)&gt;5,"",$F148),"")</f>
        <v/>
      </c>
      <c r="I148" s="32" t="str">
        <f>IF($G148=I$4&amp;"-"&amp;I$5,IF(COUNTIF($G$6:$G148,"="&amp;$G148)&gt;5,"",$F148),"")</f>
        <v/>
      </c>
      <c r="J148" s="31" t="str">
        <f>IF($G148=J$4&amp;"-"&amp;J$5,IF(COUNTIF($G$6:$G148,"="&amp;$G148)&gt;5,"",$F148),"")</f>
        <v/>
      </c>
      <c r="K148" s="32" t="str">
        <f>IF($G148=K$4&amp;"-"&amp;K$5,IF(COUNTIF($G$6:$G148,"="&amp;$G148)&gt;5,"",$F148),"")</f>
        <v/>
      </c>
      <c r="L148" s="31" t="str">
        <f>IF($G148=L$4&amp;"-"&amp;L$5,IF(COUNTIF($G$6:$G148,"="&amp;$G148)&gt;5,"",$F148),"")</f>
        <v/>
      </c>
      <c r="M148" s="32" t="str">
        <f>IF($G148=M$4&amp;"-"&amp;M$5,IF(COUNTIF($G$6:$G148,"="&amp;$G148)&gt;5,"",$F148),"")</f>
        <v/>
      </c>
      <c r="N148" s="31" t="str">
        <f>IF($G148=N$4&amp;"-"&amp;N$5,IF(COUNTIF($G$6:$G148,"="&amp;$G148)&gt;5,"",$F148),"")</f>
        <v/>
      </c>
      <c r="O148" s="32" t="str">
        <f>IF($G148=O$4&amp;"-"&amp;O$5,IF(COUNTIF($G$6:$G148,"="&amp;$G148)&gt;5,"",$F148),"")</f>
        <v/>
      </c>
      <c r="P148" s="31" t="str">
        <f>IF($G148=P$4&amp;"-"&amp;P$5,IF(COUNTIF($G$6:$G148,"="&amp;$G148)&gt;5,"",$F148),"")</f>
        <v/>
      </c>
      <c r="Q148" s="32" t="str">
        <f>IF($G148=Q$4&amp;"-"&amp;Q$5,IF(COUNTIF($G$6:$G148,"="&amp;$G148)&gt;5,"",$F148),"")</f>
        <v/>
      </c>
      <c r="R148" s="31" t="str">
        <f>IF($G148=R$4&amp;"-"&amp;R$5,IF(COUNTIF($G$6:$G148,"="&amp;$G148)&gt;5,"",$F148),"")</f>
        <v/>
      </c>
      <c r="S148" s="32" t="str">
        <f>IF($G148=S$4&amp;"-"&amp;S$5,IF(COUNTIF($G$6:$G148,"="&amp;$G148)&gt;5,"",$F148),"")</f>
        <v/>
      </c>
      <c r="T148" s="31" t="str">
        <f>IF($G148=T$4&amp;"-"&amp;T$5,IF(COUNTIF($G$6:$G148,"="&amp;$G148)&gt;5,"",$F148),"")</f>
        <v/>
      </c>
      <c r="U148" s="32" t="str">
        <f>IF($G148=U$4&amp;"-"&amp;U$5,IF(COUNTIF($G$6:$G148,"="&amp;$G148)&gt;5,"",$F148),"")</f>
        <v/>
      </c>
      <c r="V148" s="31" t="str">
        <f>IF($G148=V$4&amp;"-"&amp;V$5,IF(COUNTIF($G$6:$G148,"="&amp;$G148)&gt;5,"",$F148),"")</f>
        <v/>
      </c>
      <c r="W148" s="30" t="str">
        <f>IF($G148=W$4&amp;"-"&amp;W$5,IF(COUNTIF($G$6:$G148,"="&amp;$G148)&gt;5,"",$F148),"")</f>
        <v/>
      </c>
      <c r="X148" s="128">
        <f>IF($G148=X$4&amp;"-"&amp;X$5,IF(COUNTIF($G$6:$G148,"="&amp;$G148)&gt;1000,"",MAX(X$6:X147)+1),"")</f>
        <v>25</v>
      </c>
      <c r="Y148" s="138" t="str">
        <f>IF($G148=Y$4&amp;"-"&amp;Y$5,IF(COUNTIF($G$6:$G148,"="&amp;$G148)&gt;1000,"",MAX(Y$6:Y147)+1),"")</f>
        <v/>
      </c>
      <c r="Z148" s="128" t="str">
        <f>IF($G148=Z$4&amp;"-"&amp;Z$5,IF(COUNTIF($G$6:$G148,"="&amp;$G148)&gt;1000,"",MAX(Z$6:Z147)+1),"")</f>
        <v/>
      </c>
      <c r="AA148" s="138" t="str">
        <f>IF($G148=AA$4&amp;"-"&amp;AA$5,IF(COUNTIF($G$6:$G148,"="&amp;$G148)&gt;1000,"",MAX(AA$6:AA147)+1),"")</f>
        <v/>
      </c>
      <c r="AB148" s="128" t="str">
        <f>IF($G148=AB$4&amp;"-"&amp;AB$5,IF(COUNTIF($G$6:$G148,"="&amp;$G148)&gt;1000,"",MAX(AB$6:AB147)+1),"")</f>
        <v/>
      </c>
      <c r="AC148" s="138" t="str">
        <f>IF($G148=AC$4&amp;"-"&amp;AC$5,IF(COUNTIF($G$6:$G148,"="&amp;$G148)&gt;1000,"",MAX(AC$6:AC147)+1),"")</f>
        <v/>
      </c>
      <c r="AD148" s="128" t="str">
        <f>IF($G148=AD$4&amp;"-"&amp;AD$5,IF(COUNTIF($G$6:$G148,"="&amp;$G148)&gt;1000,"",MAX(AD$6:AD147)+1),"")</f>
        <v/>
      </c>
      <c r="AE148" s="138" t="str">
        <f>IF($G148=AE$4&amp;"-"&amp;AE$5,IF(COUNTIF($G$6:$G148,"="&amp;$G148)&gt;1000,"",MAX(AE$6:AE147)+1),"")</f>
        <v/>
      </c>
      <c r="AF148" s="128" t="str">
        <f>IF($G148=AF$4&amp;"-"&amp;AF$5,IF(COUNTIF($G$6:$G148,"="&amp;$G148)&gt;1000,"",MAX(AF$6:AF147)+1),"")</f>
        <v/>
      </c>
      <c r="AG148" s="138" t="str">
        <f>IF($G148=AG$4&amp;"-"&amp;AG$5,IF(COUNTIF($G$6:$G148,"="&amp;$G148)&gt;1000,"",MAX(AG$6:AG147)+1),"")</f>
        <v/>
      </c>
      <c r="AH148" s="128" t="str">
        <f>IF($G148=AH$4&amp;"-"&amp;AH$5,IF(COUNTIF($G$6:$G148,"="&amp;$G148)&gt;1000,"",MAX(AH$6:AH147)+1),"")</f>
        <v/>
      </c>
      <c r="AI148" s="138" t="str">
        <f>IF($G148=AI$4&amp;"-"&amp;AI$5,IF(COUNTIF($G$6:$G148,"="&amp;$G148)&gt;1000,"",MAX(AI$6:AI147)+1),"")</f>
        <v/>
      </c>
      <c r="AJ148" s="128" t="str">
        <f>IF($G148=AJ$4&amp;"-"&amp;AJ$5,IF(COUNTIF($G$6:$G148,"="&amp;$G148)&gt;1000,"",MAX(AJ$6:AJ147)+1),"")</f>
        <v/>
      </c>
      <c r="AK148" s="138" t="str">
        <f>IF($G148=AK$4&amp;"-"&amp;AK$5,IF(COUNTIF($G$6:$G148,"="&amp;$G148)&gt;1000,"",MAX(AK$6:AK147)+1),"")</f>
        <v/>
      </c>
      <c r="AL148" s="128" t="str">
        <f>IF($G148=AL$4&amp;"-"&amp;AL$5,IF(COUNTIF($G$6:$G148,"="&amp;$G148)&gt;1000,"",MAX(AL$6:AL147)+1),"")</f>
        <v/>
      </c>
      <c r="AM148" s="144" t="str">
        <f>IF($G148=AM$4&amp;"-"&amp;AM$5,IF(COUNTIF($G$6:$G148,"="&amp;$G148)&gt;1000,"",MAX(AM$6:AM147)+1),"")</f>
        <v/>
      </c>
    </row>
    <row r="149" spans="1:39">
      <c r="A149" s="23">
        <v>144</v>
      </c>
      <c r="B149" s="123" t="str">
        <f>VLOOKUP(A149,Times_2023!B146:C576,2,FALSE)</f>
        <v>0:21:56</v>
      </c>
      <c r="C149" s="1" t="str">
        <f t="shared" si="10"/>
        <v>Greg Davis</v>
      </c>
      <c r="D149" s="2" t="str">
        <f t="shared" si="11"/>
        <v>NJ</v>
      </c>
      <c r="E149" s="2" t="str">
        <f t="shared" si="12"/>
        <v>M</v>
      </c>
      <c r="F149" s="2">
        <f>COUNTIF(E$6:E149,E149)</f>
        <v>120</v>
      </c>
      <c r="G149" s="26" t="str">
        <f t="shared" si="13"/>
        <v>NJ-M</v>
      </c>
      <c r="H149" s="29" t="str">
        <f>IF($G149=H$4&amp;"-"&amp;H$5,IF(COUNTIF($G$6:$G149,"="&amp;$G149)&gt;5,"",$F149),"")</f>
        <v/>
      </c>
      <c r="I149" s="32" t="str">
        <f>IF($G149=I$4&amp;"-"&amp;I$5,IF(COUNTIF($G$6:$G149,"="&amp;$G149)&gt;5,"",$F149),"")</f>
        <v/>
      </c>
      <c r="J149" s="31" t="str">
        <f>IF($G149=J$4&amp;"-"&amp;J$5,IF(COUNTIF($G$6:$G149,"="&amp;$G149)&gt;5,"",$F149),"")</f>
        <v/>
      </c>
      <c r="K149" s="32" t="str">
        <f>IF($G149=K$4&amp;"-"&amp;K$5,IF(COUNTIF($G$6:$G149,"="&amp;$G149)&gt;5,"",$F149),"")</f>
        <v/>
      </c>
      <c r="L149" s="31" t="str">
        <f>IF($G149=L$4&amp;"-"&amp;L$5,IF(COUNTIF($G$6:$G149,"="&amp;$G149)&gt;5,"",$F149),"")</f>
        <v/>
      </c>
      <c r="M149" s="32" t="str">
        <f>IF($G149=M$4&amp;"-"&amp;M$5,IF(COUNTIF($G$6:$G149,"="&amp;$G149)&gt;5,"",$F149),"")</f>
        <v/>
      </c>
      <c r="N149" s="31" t="str">
        <f>IF($G149=N$4&amp;"-"&amp;N$5,IF(COUNTIF($G$6:$G149,"="&amp;$G149)&gt;5,"",$F149),"")</f>
        <v/>
      </c>
      <c r="O149" s="32" t="str">
        <f>IF($G149=O$4&amp;"-"&amp;O$5,IF(COUNTIF($G$6:$G149,"="&amp;$G149)&gt;5,"",$F149),"")</f>
        <v/>
      </c>
      <c r="P149" s="31" t="str">
        <f>IF($G149=P$4&amp;"-"&amp;P$5,IF(COUNTIF($G$6:$G149,"="&amp;$G149)&gt;5,"",$F149),"")</f>
        <v/>
      </c>
      <c r="Q149" s="32" t="str">
        <f>IF($G149=Q$4&amp;"-"&amp;Q$5,IF(COUNTIF($G$6:$G149,"="&amp;$G149)&gt;5,"",$F149),"")</f>
        <v/>
      </c>
      <c r="R149" s="31" t="str">
        <f>IF($G149=R$4&amp;"-"&amp;R$5,IF(COUNTIF($G$6:$G149,"="&amp;$G149)&gt;5,"",$F149),"")</f>
        <v/>
      </c>
      <c r="S149" s="32" t="str">
        <f>IF($G149=S$4&amp;"-"&amp;S$5,IF(COUNTIF($G$6:$G149,"="&amp;$G149)&gt;5,"",$F149),"")</f>
        <v/>
      </c>
      <c r="T149" s="31" t="str">
        <f>IF($G149=T$4&amp;"-"&amp;T$5,IF(COUNTIF($G$6:$G149,"="&amp;$G149)&gt;5,"",$F149),"")</f>
        <v/>
      </c>
      <c r="U149" s="32" t="str">
        <f>IF($G149=U$4&amp;"-"&amp;U$5,IF(COUNTIF($G$6:$G149,"="&amp;$G149)&gt;5,"",$F149),"")</f>
        <v/>
      </c>
      <c r="V149" s="31" t="str">
        <f>IF($G149=V$4&amp;"-"&amp;V$5,IF(COUNTIF($G$6:$G149,"="&amp;$G149)&gt;5,"",$F149),"")</f>
        <v/>
      </c>
      <c r="W149" s="30" t="str">
        <f>IF($G149=W$4&amp;"-"&amp;W$5,IF(COUNTIF($G$6:$G149,"="&amp;$G149)&gt;5,"",$F149),"")</f>
        <v/>
      </c>
      <c r="X149" s="128" t="str">
        <f>IF($G149=X$4&amp;"-"&amp;X$5,IF(COUNTIF($G$6:$G149,"="&amp;$G149)&gt;1000,"",MAX(X$6:X148)+1),"")</f>
        <v/>
      </c>
      <c r="Y149" s="138" t="str">
        <f>IF($G149=Y$4&amp;"-"&amp;Y$5,IF(COUNTIF($G$6:$G149,"="&amp;$G149)&gt;1000,"",MAX(Y$6:Y148)+1),"")</f>
        <v/>
      </c>
      <c r="Z149" s="128" t="str">
        <f>IF($G149=Z$4&amp;"-"&amp;Z$5,IF(COUNTIF($G$6:$G149,"="&amp;$G149)&gt;1000,"",MAX(Z$6:Z148)+1),"")</f>
        <v/>
      </c>
      <c r="AA149" s="138" t="str">
        <f>IF($G149=AA$4&amp;"-"&amp;AA$5,IF(COUNTIF($G$6:$G149,"="&amp;$G149)&gt;1000,"",MAX(AA$6:AA148)+1),"")</f>
        <v/>
      </c>
      <c r="AB149" s="128" t="str">
        <f>IF($G149=AB$4&amp;"-"&amp;AB$5,IF(COUNTIF($G$6:$G149,"="&amp;$G149)&gt;1000,"",MAX(AB$6:AB148)+1),"")</f>
        <v/>
      </c>
      <c r="AC149" s="138" t="str">
        <f>IF($G149=AC$4&amp;"-"&amp;AC$5,IF(COUNTIF($G$6:$G149,"="&amp;$G149)&gt;1000,"",MAX(AC$6:AC148)+1),"")</f>
        <v/>
      </c>
      <c r="AD149" s="128" t="str">
        <f>IF($G149=AD$4&amp;"-"&amp;AD$5,IF(COUNTIF($G$6:$G149,"="&amp;$G149)&gt;1000,"",MAX(AD$6:AD148)+1),"")</f>
        <v/>
      </c>
      <c r="AE149" s="138" t="str">
        <f>IF($G149=AE$4&amp;"-"&amp;AE$5,IF(COUNTIF($G$6:$G149,"="&amp;$G149)&gt;1000,"",MAX(AE$6:AE148)+1),"")</f>
        <v/>
      </c>
      <c r="AF149" s="128" t="str">
        <f>IF($G149=AF$4&amp;"-"&amp;AF$5,IF(COUNTIF($G$6:$G149,"="&amp;$G149)&gt;1000,"",MAX(AF$6:AF148)+1),"")</f>
        <v/>
      </c>
      <c r="AG149" s="138" t="str">
        <f>IF($G149=AG$4&amp;"-"&amp;AG$5,IF(COUNTIF($G$6:$G149,"="&amp;$G149)&gt;1000,"",MAX(AG$6:AG148)+1),"")</f>
        <v/>
      </c>
      <c r="AH149" s="128">
        <f>IF($G149=AH$4&amp;"-"&amp;AH$5,IF(COUNTIF($G$6:$G149,"="&amp;$G149)&gt;1000,"",MAX(AH$6:AH148)+1),"")</f>
        <v>15</v>
      </c>
      <c r="AI149" s="138" t="str">
        <f>IF($G149=AI$4&amp;"-"&amp;AI$5,IF(COUNTIF($G$6:$G149,"="&amp;$G149)&gt;1000,"",MAX(AI$6:AI148)+1),"")</f>
        <v/>
      </c>
      <c r="AJ149" s="128" t="str">
        <f>IF($G149=AJ$4&amp;"-"&amp;AJ$5,IF(COUNTIF($G$6:$G149,"="&amp;$G149)&gt;1000,"",MAX(AJ$6:AJ148)+1),"")</f>
        <v/>
      </c>
      <c r="AK149" s="138" t="str">
        <f>IF($G149=AK$4&amp;"-"&amp;AK$5,IF(COUNTIF($G$6:$G149,"="&amp;$G149)&gt;1000,"",MAX(AK$6:AK148)+1),"")</f>
        <v/>
      </c>
      <c r="AL149" s="128" t="str">
        <f>IF($G149=AL$4&amp;"-"&amp;AL$5,IF(COUNTIF($G$6:$G149,"="&amp;$G149)&gt;1000,"",MAX(AL$6:AL148)+1),"")</f>
        <v/>
      </c>
      <c r="AM149" s="144" t="str">
        <f>IF($G149=AM$4&amp;"-"&amp;AM$5,IF(COUNTIF($G$6:$G149,"="&amp;$G149)&gt;1000,"",MAX(AM$6:AM148)+1),"")</f>
        <v/>
      </c>
    </row>
    <row r="150" spans="1:39">
      <c r="A150" s="24">
        <v>145</v>
      </c>
      <c r="B150" s="123" t="str">
        <f>VLOOKUP(A150,Times_2023!B147:C577,2,FALSE)</f>
        <v>0:21:58</v>
      </c>
      <c r="C150" s="1" t="str">
        <f t="shared" si="10"/>
        <v>Flo Greatrix</v>
      </c>
      <c r="D150" s="2" t="str">
        <f t="shared" si="11"/>
        <v>SS</v>
      </c>
      <c r="E150" s="2" t="str">
        <f t="shared" si="12"/>
        <v>F</v>
      </c>
      <c r="F150" s="2">
        <f>COUNTIF(E$6:E150,E150)</f>
        <v>25</v>
      </c>
      <c r="G150" s="26" t="str">
        <f t="shared" si="13"/>
        <v>SS-F</v>
      </c>
      <c r="H150" s="29" t="str">
        <f>IF($G150=H$4&amp;"-"&amp;H$5,IF(COUNTIF($G$6:$G150,"="&amp;$G150)&gt;5,"",$F150),"")</f>
        <v/>
      </c>
      <c r="I150" s="32" t="str">
        <f>IF($G150=I$4&amp;"-"&amp;I$5,IF(COUNTIF($G$6:$G150,"="&amp;$G150)&gt;5,"",$F150),"")</f>
        <v/>
      </c>
      <c r="J150" s="31" t="str">
        <f>IF($G150=J$4&amp;"-"&amp;J$5,IF(COUNTIF($G$6:$G150,"="&amp;$G150)&gt;5,"",$F150),"")</f>
        <v/>
      </c>
      <c r="K150" s="32" t="str">
        <f>IF($G150=K$4&amp;"-"&amp;K$5,IF(COUNTIF($G$6:$G150,"="&amp;$G150)&gt;5,"",$F150),"")</f>
        <v/>
      </c>
      <c r="L150" s="31" t="str">
        <f>IF($G150=L$4&amp;"-"&amp;L$5,IF(COUNTIF($G$6:$G150,"="&amp;$G150)&gt;5,"",$F150),"")</f>
        <v/>
      </c>
      <c r="M150" s="32" t="str">
        <f>IF($G150=M$4&amp;"-"&amp;M$5,IF(COUNTIF($G$6:$G150,"="&amp;$G150)&gt;5,"",$F150),"")</f>
        <v/>
      </c>
      <c r="N150" s="31" t="str">
        <f>IF($G150=N$4&amp;"-"&amp;N$5,IF(COUNTIF($G$6:$G150,"="&amp;$G150)&gt;5,"",$F150),"")</f>
        <v/>
      </c>
      <c r="O150" s="32" t="str">
        <f>IF($G150=O$4&amp;"-"&amp;O$5,IF(COUNTIF($G$6:$G150,"="&amp;$G150)&gt;5,"",$F150),"")</f>
        <v/>
      </c>
      <c r="P150" s="31" t="str">
        <f>IF($G150=P$4&amp;"-"&amp;P$5,IF(COUNTIF($G$6:$G150,"="&amp;$G150)&gt;5,"",$F150),"")</f>
        <v/>
      </c>
      <c r="Q150" s="32" t="str">
        <f>IF($G150=Q$4&amp;"-"&amp;Q$5,IF(COUNTIF($G$6:$G150,"="&amp;$G150)&gt;5,"",$F150),"")</f>
        <v/>
      </c>
      <c r="R150" s="31" t="str">
        <f>IF($G150=R$4&amp;"-"&amp;R$5,IF(COUNTIF($G$6:$G150,"="&amp;$G150)&gt;5,"",$F150),"")</f>
        <v/>
      </c>
      <c r="S150" s="32" t="str">
        <f>IF($G150=S$4&amp;"-"&amp;S$5,IF(COUNTIF($G$6:$G150,"="&amp;$G150)&gt;5,"",$F150),"")</f>
        <v/>
      </c>
      <c r="T150" s="31" t="str">
        <f>IF($G150=T$4&amp;"-"&amp;T$5,IF(COUNTIF($G$6:$G150,"="&amp;$G150)&gt;5,"",$F150),"")</f>
        <v/>
      </c>
      <c r="U150" s="32" t="str">
        <f>IF($G150=U$4&amp;"-"&amp;U$5,IF(COUNTIF($G$6:$G150,"="&amp;$G150)&gt;5,"",$F150),"")</f>
        <v/>
      </c>
      <c r="V150" s="31" t="str">
        <f>IF($G150=V$4&amp;"-"&amp;V$5,IF(COUNTIF($G$6:$G150,"="&amp;$G150)&gt;5,"",$F150),"")</f>
        <v/>
      </c>
      <c r="W150" s="30">
        <f>IF($G150=W$4&amp;"-"&amp;W$5,IF(COUNTIF($G$6:$G150,"="&amp;$G150)&gt;5,"",$F150),"")</f>
        <v>25</v>
      </c>
      <c r="X150" s="128" t="str">
        <f>IF($G150=X$4&amp;"-"&amp;X$5,IF(COUNTIF($G$6:$G150,"="&amp;$G150)&gt;1000,"",MAX(X$6:X149)+1),"")</f>
        <v/>
      </c>
      <c r="Y150" s="138" t="str">
        <f>IF($G150=Y$4&amp;"-"&amp;Y$5,IF(COUNTIF($G$6:$G150,"="&amp;$G150)&gt;1000,"",MAX(Y$6:Y149)+1),"")</f>
        <v/>
      </c>
      <c r="Z150" s="128" t="str">
        <f>IF($G150=Z$4&amp;"-"&amp;Z$5,IF(COUNTIF($G$6:$G150,"="&amp;$G150)&gt;1000,"",MAX(Z$6:Z149)+1),"")</f>
        <v/>
      </c>
      <c r="AA150" s="138" t="str">
        <f>IF($G150=AA$4&amp;"-"&amp;AA$5,IF(COUNTIF($G$6:$G150,"="&amp;$G150)&gt;1000,"",MAX(AA$6:AA149)+1),"")</f>
        <v/>
      </c>
      <c r="AB150" s="128" t="str">
        <f>IF($G150=AB$4&amp;"-"&amp;AB$5,IF(COUNTIF($G$6:$G150,"="&amp;$G150)&gt;1000,"",MAX(AB$6:AB149)+1),"")</f>
        <v/>
      </c>
      <c r="AC150" s="138" t="str">
        <f>IF($G150=AC$4&amp;"-"&amp;AC$5,IF(COUNTIF($G$6:$G150,"="&amp;$G150)&gt;1000,"",MAX(AC$6:AC149)+1),"")</f>
        <v/>
      </c>
      <c r="AD150" s="128" t="str">
        <f>IF($G150=AD$4&amp;"-"&amp;AD$5,IF(COUNTIF($G$6:$G150,"="&amp;$G150)&gt;1000,"",MAX(AD$6:AD149)+1),"")</f>
        <v/>
      </c>
      <c r="AE150" s="138" t="str">
        <f>IF($G150=AE$4&amp;"-"&amp;AE$5,IF(COUNTIF($G$6:$G150,"="&amp;$G150)&gt;1000,"",MAX(AE$6:AE149)+1),"")</f>
        <v/>
      </c>
      <c r="AF150" s="128" t="str">
        <f>IF($G150=AF$4&amp;"-"&amp;AF$5,IF(COUNTIF($G$6:$G150,"="&amp;$G150)&gt;1000,"",MAX(AF$6:AF149)+1),"")</f>
        <v/>
      </c>
      <c r="AG150" s="138" t="str">
        <f>IF($G150=AG$4&amp;"-"&amp;AG$5,IF(COUNTIF($G$6:$G150,"="&amp;$G150)&gt;1000,"",MAX(AG$6:AG149)+1),"")</f>
        <v/>
      </c>
      <c r="AH150" s="128" t="str">
        <f>IF($G150=AH$4&amp;"-"&amp;AH$5,IF(COUNTIF($G$6:$G150,"="&amp;$G150)&gt;1000,"",MAX(AH$6:AH149)+1),"")</f>
        <v/>
      </c>
      <c r="AI150" s="138" t="str">
        <f>IF($G150=AI$4&amp;"-"&amp;AI$5,IF(COUNTIF($G$6:$G150,"="&amp;$G150)&gt;1000,"",MAX(AI$6:AI149)+1),"")</f>
        <v/>
      </c>
      <c r="AJ150" s="128" t="str">
        <f>IF($G150=AJ$4&amp;"-"&amp;AJ$5,IF(COUNTIF($G$6:$G150,"="&amp;$G150)&gt;1000,"",MAX(AJ$6:AJ149)+1),"")</f>
        <v/>
      </c>
      <c r="AK150" s="138" t="str">
        <f>IF($G150=AK$4&amp;"-"&amp;AK$5,IF(COUNTIF($G$6:$G150,"="&amp;$G150)&gt;1000,"",MAX(AK$6:AK149)+1),"")</f>
        <v/>
      </c>
      <c r="AL150" s="128" t="str">
        <f>IF($G150=AL$4&amp;"-"&amp;AL$5,IF(COUNTIF($G$6:$G150,"="&amp;$G150)&gt;1000,"",MAX(AL$6:AL149)+1),"")</f>
        <v/>
      </c>
      <c r="AM150" s="144">
        <f>IF($G150=AM$4&amp;"-"&amp;AM$5,IF(COUNTIF($G$6:$G150,"="&amp;$G150)&gt;1000,"",MAX(AM$6:AM149)+1),"")</f>
        <v>2</v>
      </c>
    </row>
    <row r="151" spans="1:39">
      <c r="A151" s="23">
        <v>146</v>
      </c>
      <c r="B151" s="123" t="str">
        <f>VLOOKUP(A151,Times_2023!B148:C578,2,FALSE)</f>
        <v>0:22:00</v>
      </c>
      <c r="C151" s="1" t="str">
        <f t="shared" si="10"/>
        <v>James Smith</v>
      </c>
      <c r="D151" s="2" t="str">
        <f t="shared" si="11"/>
        <v>HI</v>
      </c>
      <c r="E151" s="2" t="str">
        <f t="shared" si="12"/>
        <v>M</v>
      </c>
      <c r="F151" s="2">
        <f>COUNTIF(E$6:E151,E151)</f>
        <v>121</v>
      </c>
      <c r="G151" s="26" t="str">
        <f t="shared" si="13"/>
        <v>HI-M</v>
      </c>
      <c r="H151" s="29" t="str">
        <f>IF($G151=H$4&amp;"-"&amp;H$5,IF(COUNTIF($G$6:$G151,"="&amp;$G151)&gt;5,"",$F151),"")</f>
        <v/>
      </c>
      <c r="I151" s="32" t="str">
        <f>IF($G151=I$4&amp;"-"&amp;I$5,IF(COUNTIF($G$6:$G151,"="&amp;$G151)&gt;5,"",$F151),"")</f>
        <v/>
      </c>
      <c r="J151" s="31" t="str">
        <f>IF($G151=J$4&amp;"-"&amp;J$5,IF(COUNTIF($G$6:$G151,"="&amp;$G151)&gt;5,"",$F151),"")</f>
        <v/>
      </c>
      <c r="K151" s="32" t="str">
        <f>IF($G151=K$4&amp;"-"&amp;K$5,IF(COUNTIF($G$6:$G151,"="&amp;$G151)&gt;5,"",$F151),"")</f>
        <v/>
      </c>
      <c r="L151" s="31" t="str">
        <f>IF($G151=L$4&amp;"-"&amp;L$5,IF(COUNTIF($G$6:$G151,"="&amp;$G151)&gt;5,"",$F151),"")</f>
        <v/>
      </c>
      <c r="M151" s="32" t="str">
        <f>IF($G151=M$4&amp;"-"&amp;M$5,IF(COUNTIF($G$6:$G151,"="&amp;$G151)&gt;5,"",$F151),"")</f>
        <v/>
      </c>
      <c r="N151" s="31" t="str">
        <f>IF($G151=N$4&amp;"-"&amp;N$5,IF(COUNTIF($G$6:$G151,"="&amp;$G151)&gt;5,"",$F151),"")</f>
        <v/>
      </c>
      <c r="O151" s="32" t="str">
        <f>IF($G151=O$4&amp;"-"&amp;O$5,IF(COUNTIF($G$6:$G151,"="&amp;$G151)&gt;5,"",$F151),"")</f>
        <v/>
      </c>
      <c r="P151" s="31" t="str">
        <f>IF($G151=P$4&amp;"-"&amp;P$5,IF(COUNTIF($G$6:$G151,"="&amp;$G151)&gt;5,"",$F151),"")</f>
        <v/>
      </c>
      <c r="Q151" s="32" t="str">
        <f>IF($G151=Q$4&amp;"-"&amp;Q$5,IF(COUNTIF($G$6:$G151,"="&amp;$G151)&gt;5,"",$F151),"")</f>
        <v/>
      </c>
      <c r="R151" s="31" t="str">
        <f>IF($G151=R$4&amp;"-"&amp;R$5,IF(COUNTIF($G$6:$G151,"="&amp;$G151)&gt;5,"",$F151),"")</f>
        <v/>
      </c>
      <c r="S151" s="32" t="str">
        <f>IF($G151=S$4&amp;"-"&amp;S$5,IF(COUNTIF($G$6:$G151,"="&amp;$G151)&gt;5,"",$F151),"")</f>
        <v/>
      </c>
      <c r="T151" s="31" t="str">
        <f>IF($G151=T$4&amp;"-"&amp;T$5,IF(COUNTIF($G$6:$G151,"="&amp;$G151)&gt;5,"",$F151),"")</f>
        <v/>
      </c>
      <c r="U151" s="32" t="str">
        <f>IF($G151=U$4&amp;"-"&amp;U$5,IF(COUNTIF($G$6:$G151,"="&amp;$G151)&gt;5,"",$F151),"")</f>
        <v/>
      </c>
      <c r="V151" s="31" t="str">
        <f>IF($G151=V$4&amp;"-"&amp;V$5,IF(COUNTIF($G$6:$G151,"="&amp;$G151)&gt;5,"",$F151),"")</f>
        <v/>
      </c>
      <c r="W151" s="30" t="str">
        <f>IF($G151=W$4&amp;"-"&amp;W$5,IF(COUNTIF($G$6:$G151,"="&amp;$G151)&gt;5,"",$F151),"")</f>
        <v/>
      </c>
      <c r="X151" s="128" t="str">
        <f>IF($G151=X$4&amp;"-"&amp;X$5,IF(COUNTIF($G$6:$G151,"="&amp;$G151)&gt;1000,"",MAX(X$6:X150)+1),"")</f>
        <v/>
      </c>
      <c r="Y151" s="138" t="str">
        <f>IF($G151=Y$4&amp;"-"&amp;Y$5,IF(COUNTIF($G$6:$G151,"="&amp;$G151)&gt;1000,"",MAX(Y$6:Y150)+1),"")</f>
        <v/>
      </c>
      <c r="Z151" s="128" t="str">
        <f>IF($G151=Z$4&amp;"-"&amp;Z$5,IF(COUNTIF($G$6:$G151,"="&amp;$G151)&gt;1000,"",MAX(Z$6:Z150)+1),"")</f>
        <v/>
      </c>
      <c r="AA151" s="138" t="str">
        <f>IF($G151=AA$4&amp;"-"&amp;AA$5,IF(COUNTIF($G$6:$G151,"="&amp;$G151)&gt;1000,"",MAX(AA$6:AA150)+1),"")</f>
        <v/>
      </c>
      <c r="AB151" s="128" t="str">
        <f>IF($G151=AB$4&amp;"-"&amp;AB$5,IF(COUNTIF($G$6:$G151,"="&amp;$G151)&gt;1000,"",MAX(AB$6:AB150)+1),"")</f>
        <v/>
      </c>
      <c r="AC151" s="138" t="str">
        <f>IF($G151=AC$4&amp;"-"&amp;AC$5,IF(COUNTIF($G$6:$G151,"="&amp;$G151)&gt;1000,"",MAX(AC$6:AC150)+1),"")</f>
        <v/>
      </c>
      <c r="AD151" s="128">
        <f>IF($G151=AD$4&amp;"-"&amp;AD$5,IF(COUNTIF($G$6:$G151,"="&amp;$G151)&gt;1000,"",MAX(AD$6:AD150)+1),"")</f>
        <v>19</v>
      </c>
      <c r="AE151" s="138" t="str">
        <f>IF($G151=AE$4&amp;"-"&amp;AE$5,IF(COUNTIF($G$6:$G151,"="&amp;$G151)&gt;1000,"",MAX(AE$6:AE150)+1),"")</f>
        <v/>
      </c>
      <c r="AF151" s="128" t="str">
        <f>IF($G151=AF$4&amp;"-"&amp;AF$5,IF(COUNTIF($G$6:$G151,"="&amp;$G151)&gt;1000,"",MAX(AF$6:AF150)+1),"")</f>
        <v/>
      </c>
      <c r="AG151" s="138" t="str">
        <f>IF($G151=AG$4&amp;"-"&amp;AG$5,IF(COUNTIF($G$6:$G151,"="&amp;$G151)&gt;1000,"",MAX(AG$6:AG150)+1),"")</f>
        <v/>
      </c>
      <c r="AH151" s="128" t="str">
        <f>IF($G151=AH$4&amp;"-"&amp;AH$5,IF(COUNTIF($G$6:$G151,"="&amp;$G151)&gt;1000,"",MAX(AH$6:AH150)+1),"")</f>
        <v/>
      </c>
      <c r="AI151" s="138" t="str">
        <f>IF($G151=AI$4&amp;"-"&amp;AI$5,IF(COUNTIF($G$6:$G151,"="&amp;$G151)&gt;1000,"",MAX(AI$6:AI150)+1),"")</f>
        <v/>
      </c>
      <c r="AJ151" s="128" t="str">
        <f>IF($G151=AJ$4&amp;"-"&amp;AJ$5,IF(COUNTIF($G$6:$G151,"="&amp;$G151)&gt;1000,"",MAX(AJ$6:AJ150)+1),"")</f>
        <v/>
      </c>
      <c r="AK151" s="138" t="str">
        <f>IF($G151=AK$4&amp;"-"&amp;AK$5,IF(COUNTIF($G$6:$G151,"="&amp;$G151)&gt;1000,"",MAX(AK$6:AK150)+1),"")</f>
        <v/>
      </c>
      <c r="AL151" s="128" t="str">
        <f>IF($G151=AL$4&amp;"-"&amp;AL$5,IF(COUNTIF($G$6:$G151,"="&amp;$G151)&gt;1000,"",MAX(AL$6:AL150)+1),"")</f>
        <v/>
      </c>
      <c r="AM151" s="144" t="str">
        <f>IF($G151=AM$4&amp;"-"&amp;AM$5,IF(COUNTIF($G$6:$G151,"="&amp;$G151)&gt;1000,"",MAX(AM$6:AM150)+1),"")</f>
        <v/>
      </c>
    </row>
    <row r="152" spans="1:39">
      <c r="A152" s="24">
        <v>147</v>
      </c>
      <c r="B152" s="123" t="str">
        <f>VLOOKUP(A152,Times_2023!B149:C579,2,FALSE)</f>
        <v>0:22:02</v>
      </c>
      <c r="C152" s="1" t="str">
        <f t="shared" si="10"/>
        <v>Thomas Fincham</v>
      </c>
      <c r="D152" s="2" t="str">
        <f t="shared" si="11"/>
        <v>CTC</v>
      </c>
      <c r="E152" s="2" t="str">
        <f t="shared" si="12"/>
        <v>M</v>
      </c>
      <c r="F152" s="2">
        <f>COUNTIF(E$6:E152,E152)</f>
        <v>122</v>
      </c>
      <c r="G152" s="26" t="str">
        <f t="shared" si="13"/>
        <v>CTC-M</v>
      </c>
      <c r="H152" s="29" t="str">
        <f>IF($G152=H$4&amp;"-"&amp;H$5,IF(COUNTIF($G$6:$G152,"="&amp;$G152)&gt;5,"",$F152),"")</f>
        <v/>
      </c>
      <c r="I152" s="32" t="str">
        <f>IF($G152=I$4&amp;"-"&amp;I$5,IF(COUNTIF($G$6:$G152,"="&amp;$G152)&gt;5,"",$F152),"")</f>
        <v/>
      </c>
      <c r="J152" s="31" t="str">
        <f>IF($G152=J$4&amp;"-"&amp;J$5,IF(COUNTIF($G$6:$G152,"="&amp;$G152)&gt;5,"",$F152),"")</f>
        <v/>
      </c>
      <c r="K152" s="32" t="str">
        <f>IF($G152=K$4&amp;"-"&amp;K$5,IF(COUNTIF($G$6:$G152,"="&amp;$G152)&gt;5,"",$F152),"")</f>
        <v/>
      </c>
      <c r="L152" s="31" t="str">
        <f>IF($G152=L$4&amp;"-"&amp;L$5,IF(COUNTIF($G$6:$G152,"="&amp;$G152)&gt;5,"",$F152),"")</f>
        <v/>
      </c>
      <c r="M152" s="32" t="str">
        <f>IF($G152=M$4&amp;"-"&amp;M$5,IF(COUNTIF($G$6:$G152,"="&amp;$G152)&gt;5,"",$F152),"")</f>
        <v/>
      </c>
      <c r="N152" s="31" t="str">
        <f>IF($G152=N$4&amp;"-"&amp;N$5,IF(COUNTIF($G$6:$G152,"="&amp;$G152)&gt;5,"",$F152),"")</f>
        <v/>
      </c>
      <c r="O152" s="32" t="str">
        <f>IF($G152=O$4&amp;"-"&amp;O$5,IF(COUNTIF($G$6:$G152,"="&amp;$G152)&gt;5,"",$F152),"")</f>
        <v/>
      </c>
      <c r="P152" s="31" t="str">
        <f>IF($G152=P$4&amp;"-"&amp;P$5,IF(COUNTIF($G$6:$G152,"="&amp;$G152)&gt;5,"",$F152),"")</f>
        <v/>
      </c>
      <c r="Q152" s="32" t="str">
        <f>IF($G152=Q$4&amp;"-"&amp;Q$5,IF(COUNTIF($G$6:$G152,"="&amp;$G152)&gt;5,"",$F152),"")</f>
        <v/>
      </c>
      <c r="R152" s="31" t="str">
        <f>IF($G152=R$4&amp;"-"&amp;R$5,IF(COUNTIF($G$6:$G152,"="&amp;$G152)&gt;5,"",$F152),"")</f>
        <v/>
      </c>
      <c r="S152" s="32" t="str">
        <f>IF($G152=S$4&amp;"-"&amp;S$5,IF(COUNTIF($G$6:$G152,"="&amp;$G152)&gt;5,"",$F152),"")</f>
        <v/>
      </c>
      <c r="T152" s="31" t="str">
        <f>IF($G152=T$4&amp;"-"&amp;T$5,IF(COUNTIF($G$6:$G152,"="&amp;$G152)&gt;5,"",$F152),"")</f>
        <v/>
      </c>
      <c r="U152" s="32" t="str">
        <f>IF($G152=U$4&amp;"-"&amp;U$5,IF(COUNTIF($G$6:$G152,"="&amp;$G152)&gt;5,"",$F152),"")</f>
        <v/>
      </c>
      <c r="V152" s="31" t="str">
        <f>IF($G152=V$4&amp;"-"&amp;V$5,IF(COUNTIF($G$6:$G152,"="&amp;$G152)&gt;5,"",$F152),"")</f>
        <v/>
      </c>
      <c r="W152" s="30" t="str">
        <f>IF($G152=W$4&amp;"-"&amp;W$5,IF(COUNTIF($G$6:$G152,"="&amp;$G152)&gt;5,"",$F152),"")</f>
        <v/>
      </c>
      <c r="X152" s="128" t="str">
        <f>IF($G152=X$4&amp;"-"&amp;X$5,IF(COUNTIF($G$6:$G152,"="&amp;$G152)&gt;1000,"",MAX(X$6:X151)+1),"")</f>
        <v/>
      </c>
      <c r="Y152" s="138" t="str">
        <f>IF($G152=Y$4&amp;"-"&amp;Y$5,IF(COUNTIF($G$6:$G152,"="&amp;$G152)&gt;1000,"",MAX(Y$6:Y151)+1),"")</f>
        <v/>
      </c>
      <c r="Z152" s="128">
        <f>IF($G152=Z$4&amp;"-"&amp;Z$5,IF(COUNTIF($G$6:$G152,"="&amp;$G152)&gt;1000,"",MAX(Z$6:Z151)+1),"")</f>
        <v>14</v>
      </c>
      <c r="AA152" s="138" t="str">
        <f>IF($G152=AA$4&amp;"-"&amp;AA$5,IF(COUNTIF($G$6:$G152,"="&amp;$G152)&gt;1000,"",MAX(AA$6:AA151)+1),"")</f>
        <v/>
      </c>
      <c r="AB152" s="128" t="str">
        <f>IF($G152=AB$4&amp;"-"&amp;AB$5,IF(COUNTIF($G$6:$G152,"="&amp;$G152)&gt;1000,"",MAX(AB$6:AB151)+1),"")</f>
        <v/>
      </c>
      <c r="AC152" s="138" t="str">
        <f>IF($G152=AC$4&amp;"-"&amp;AC$5,IF(COUNTIF($G$6:$G152,"="&amp;$G152)&gt;1000,"",MAX(AC$6:AC151)+1),"")</f>
        <v/>
      </c>
      <c r="AD152" s="128" t="str">
        <f>IF($G152=AD$4&amp;"-"&amp;AD$5,IF(COUNTIF($G$6:$G152,"="&amp;$G152)&gt;1000,"",MAX(AD$6:AD151)+1),"")</f>
        <v/>
      </c>
      <c r="AE152" s="138" t="str">
        <f>IF($G152=AE$4&amp;"-"&amp;AE$5,IF(COUNTIF($G$6:$G152,"="&amp;$G152)&gt;1000,"",MAX(AE$6:AE151)+1),"")</f>
        <v/>
      </c>
      <c r="AF152" s="128" t="str">
        <f>IF($G152=AF$4&amp;"-"&amp;AF$5,IF(COUNTIF($G$6:$G152,"="&amp;$G152)&gt;1000,"",MAX(AF$6:AF151)+1),"")</f>
        <v/>
      </c>
      <c r="AG152" s="138" t="str">
        <f>IF($G152=AG$4&amp;"-"&amp;AG$5,IF(COUNTIF($G$6:$G152,"="&amp;$G152)&gt;1000,"",MAX(AG$6:AG151)+1),"")</f>
        <v/>
      </c>
      <c r="AH152" s="128" t="str">
        <f>IF($G152=AH$4&amp;"-"&amp;AH$5,IF(COUNTIF($G$6:$G152,"="&amp;$G152)&gt;1000,"",MAX(AH$6:AH151)+1),"")</f>
        <v/>
      </c>
      <c r="AI152" s="138" t="str">
        <f>IF($G152=AI$4&amp;"-"&amp;AI$5,IF(COUNTIF($G$6:$G152,"="&amp;$G152)&gt;1000,"",MAX(AI$6:AI151)+1),"")</f>
        <v/>
      </c>
      <c r="AJ152" s="128" t="str">
        <f>IF($G152=AJ$4&amp;"-"&amp;AJ$5,IF(COUNTIF($G$6:$G152,"="&amp;$G152)&gt;1000,"",MAX(AJ$6:AJ151)+1),"")</f>
        <v/>
      </c>
      <c r="AK152" s="138" t="str">
        <f>IF($G152=AK$4&amp;"-"&amp;AK$5,IF(COUNTIF($G$6:$G152,"="&amp;$G152)&gt;1000,"",MAX(AK$6:AK151)+1),"")</f>
        <v/>
      </c>
      <c r="AL152" s="128" t="str">
        <f>IF($G152=AL$4&amp;"-"&amp;AL$5,IF(COUNTIF($G$6:$G152,"="&amp;$G152)&gt;1000,"",MAX(AL$6:AL151)+1),"")</f>
        <v/>
      </c>
      <c r="AM152" s="144" t="str">
        <f>IF($G152=AM$4&amp;"-"&amp;AM$5,IF(COUNTIF($G$6:$G152,"="&amp;$G152)&gt;1000,"",MAX(AM$6:AM151)+1),"")</f>
        <v/>
      </c>
    </row>
    <row r="153" spans="1:39">
      <c r="A153" s="23">
        <v>148</v>
      </c>
      <c r="B153" s="123" t="str">
        <f>VLOOKUP(A153,Times_2023!B150:C580,2,FALSE)</f>
        <v>0:22:09</v>
      </c>
      <c r="C153" s="1" t="str">
        <f t="shared" si="10"/>
        <v>Rebecca Oettle</v>
      </c>
      <c r="D153" s="2" t="str">
        <f t="shared" si="11"/>
        <v>NJ</v>
      </c>
      <c r="E153" s="2" t="str">
        <f t="shared" si="12"/>
        <v>F</v>
      </c>
      <c r="F153" s="2">
        <f>COUNTIF(E$6:E153,E153)</f>
        <v>26</v>
      </c>
      <c r="G153" s="26" t="str">
        <f t="shared" si="13"/>
        <v>NJ-F</v>
      </c>
      <c r="H153" s="29" t="str">
        <f>IF($G153=H$4&amp;"-"&amp;H$5,IF(COUNTIF($G$6:$G153,"="&amp;$G153)&gt;5,"",$F153),"")</f>
        <v/>
      </c>
      <c r="I153" s="32" t="str">
        <f>IF($G153=I$4&amp;"-"&amp;I$5,IF(COUNTIF($G$6:$G153,"="&amp;$G153)&gt;5,"",$F153),"")</f>
        <v/>
      </c>
      <c r="J153" s="31" t="str">
        <f>IF($G153=J$4&amp;"-"&amp;J$5,IF(COUNTIF($G$6:$G153,"="&amp;$G153)&gt;5,"",$F153),"")</f>
        <v/>
      </c>
      <c r="K153" s="32" t="str">
        <f>IF($G153=K$4&amp;"-"&amp;K$5,IF(COUNTIF($G$6:$G153,"="&amp;$G153)&gt;5,"",$F153),"")</f>
        <v/>
      </c>
      <c r="L153" s="31" t="str">
        <f>IF($G153=L$4&amp;"-"&amp;L$5,IF(COUNTIF($G$6:$G153,"="&amp;$G153)&gt;5,"",$F153),"")</f>
        <v/>
      </c>
      <c r="M153" s="32" t="str">
        <f>IF($G153=M$4&amp;"-"&amp;M$5,IF(COUNTIF($G$6:$G153,"="&amp;$G153)&gt;5,"",$F153),"")</f>
        <v/>
      </c>
      <c r="N153" s="31" t="str">
        <f>IF($G153=N$4&amp;"-"&amp;N$5,IF(COUNTIF($G$6:$G153,"="&amp;$G153)&gt;5,"",$F153),"")</f>
        <v/>
      </c>
      <c r="O153" s="32" t="str">
        <f>IF($G153=O$4&amp;"-"&amp;O$5,IF(COUNTIF($G$6:$G153,"="&amp;$G153)&gt;5,"",$F153),"")</f>
        <v/>
      </c>
      <c r="P153" s="31" t="str">
        <f>IF($G153=P$4&amp;"-"&amp;P$5,IF(COUNTIF($G$6:$G153,"="&amp;$G153)&gt;5,"",$F153),"")</f>
        <v/>
      </c>
      <c r="Q153" s="32" t="str">
        <f>IF($G153=Q$4&amp;"-"&amp;Q$5,IF(COUNTIF($G$6:$G153,"="&amp;$G153)&gt;5,"",$F153),"")</f>
        <v/>
      </c>
      <c r="R153" s="31" t="str">
        <f>IF($G153=R$4&amp;"-"&amp;R$5,IF(COUNTIF($G$6:$G153,"="&amp;$G153)&gt;5,"",$F153),"")</f>
        <v/>
      </c>
      <c r="S153" s="32">
        <f>IF($G153=S$4&amp;"-"&amp;S$5,IF(COUNTIF($G$6:$G153,"="&amp;$G153)&gt;5,"",$F153),"")</f>
        <v>26</v>
      </c>
      <c r="T153" s="31" t="str">
        <f>IF($G153=T$4&amp;"-"&amp;T$5,IF(COUNTIF($G$6:$G153,"="&amp;$G153)&gt;5,"",$F153),"")</f>
        <v/>
      </c>
      <c r="U153" s="32" t="str">
        <f>IF($G153=U$4&amp;"-"&amp;U$5,IF(COUNTIF($G$6:$G153,"="&amp;$G153)&gt;5,"",$F153),"")</f>
        <v/>
      </c>
      <c r="V153" s="31" t="str">
        <f>IF($G153=V$4&amp;"-"&amp;V$5,IF(COUNTIF($G$6:$G153,"="&amp;$G153)&gt;5,"",$F153),"")</f>
        <v/>
      </c>
      <c r="W153" s="30" t="str">
        <f>IF($G153=W$4&amp;"-"&amp;W$5,IF(COUNTIF($G$6:$G153,"="&amp;$G153)&gt;5,"",$F153),"")</f>
        <v/>
      </c>
      <c r="X153" s="128" t="str">
        <f>IF($G153=X$4&amp;"-"&amp;X$5,IF(COUNTIF($G$6:$G153,"="&amp;$G153)&gt;1000,"",MAX(X$6:X152)+1),"")</f>
        <v/>
      </c>
      <c r="Y153" s="138" t="str">
        <f>IF($G153=Y$4&amp;"-"&amp;Y$5,IF(COUNTIF($G$6:$G153,"="&amp;$G153)&gt;1000,"",MAX(Y$6:Y152)+1),"")</f>
        <v/>
      </c>
      <c r="Z153" s="128" t="str">
        <f>IF($G153=Z$4&amp;"-"&amp;Z$5,IF(COUNTIF($G$6:$G153,"="&amp;$G153)&gt;1000,"",MAX(Z$6:Z152)+1),"")</f>
        <v/>
      </c>
      <c r="AA153" s="138" t="str">
        <f>IF($G153=AA$4&amp;"-"&amp;AA$5,IF(COUNTIF($G$6:$G153,"="&amp;$G153)&gt;1000,"",MAX(AA$6:AA152)+1),"")</f>
        <v/>
      </c>
      <c r="AB153" s="128" t="str">
        <f>IF($G153=AB$4&amp;"-"&amp;AB$5,IF(COUNTIF($G$6:$G153,"="&amp;$G153)&gt;1000,"",MAX(AB$6:AB152)+1),"")</f>
        <v/>
      </c>
      <c r="AC153" s="138" t="str">
        <f>IF($G153=AC$4&amp;"-"&amp;AC$5,IF(COUNTIF($G$6:$G153,"="&amp;$G153)&gt;1000,"",MAX(AC$6:AC152)+1),"")</f>
        <v/>
      </c>
      <c r="AD153" s="128" t="str">
        <f>IF($G153=AD$4&amp;"-"&amp;AD$5,IF(COUNTIF($G$6:$G153,"="&amp;$G153)&gt;1000,"",MAX(AD$6:AD152)+1),"")</f>
        <v/>
      </c>
      <c r="AE153" s="138" t="str">
        <f>IF($G153=AE$4&amp;"-"&amp;AE$5,IF(COUNTIF($G$6:$G153,"="&amp;$G153)&gt;1000,"",MAX(AE$6:AE152)+1),"")</f>
        <v/>
      </c>
      <c r="AF153" s="128" t="str">
        <f>IF($G153=AF$4&amp;"-"&amp;AF$5,IF(COUNTIF($G$6:$G153,"="&amp;$G153)&gt;1000,"",MAX(AF$6:AF152)+1),"")</f>
        <v/>
      </c>
      <c r="AG153" s="138" t="str">
        <f>IF($G153=AG$4&amp;"-"&amp;AG$5,IF(COUNTIF($G$6:$G153,"="&amp;$G153)&gt;1000,"",MAX(AG$6:AG152)+1),"")</f>
        <v/>
      </c>
      <c r="AH153" s="128" t="str">
        <f>IF($G153=AH$4&amp;"-"&amp;AH$5,IF(COUNTIF($G$6:$G153,"="&amp;$G153)&gt;1000,"",MAX(AH$6:AH152)+1),"")</f>
        <v/>
      </c>
      <c r="AI153" s="138">
        <f>IF($G153=AI$4&amp;"-"&amp;AI$5,IF(COUNTIF($G$6:$G153,"="&amp;$G153)&gt;1000,"",MAX(AI$6:AI152)+1),"")</f>
        <v>4</v>
      </c>
      <c r="AJ153" s="128" t="str">
        <f>IF($G153=AJ$4&amp;"-"&amp;AJ$5,IF(COUNTIF($G$6:$G153,"="&amp;$G153)&gt;1000,"",MAX(AJ$6:AJ152)+1),"")</f>
        <v/>
      </c>
      <c r="AK153" s="138" t="str">
        <f>IF($G153=AK$4&amp;"-"&amp;AK$5,IF(COUNTIF($G$6:$G153,"="&amp;$G153)&gt;1000,"",MAX(AK$6:AK152)+1),"")</f>
        <v/>
      </c>
      <c r="AL153" s="128" t="str">
        <f>IF($G153=AL$4&amp;"-"&amp;AL$5,IF(COUNTIF($G$6:$G153,"="&amp;$G153)&gt;1000,"",MAX(AL$6:AL152)+1),"")</f>
        <v/>
      </c>
      <c r="AM153" s="144" t="str">
        <f>IF($G153=AM$4&amp;"-"&amp;AM$5,IF(COUNTIF($G$6:$G153,"="&amp;$G153)&gt;1000,"",MAX(AM$6:AM152)+1),"")</f>
        <v/>
      </c>
    </row>
    <row r="154" spans="1:39">
      <c r="A154" s="24">
        <v>149</v>
      </c>
      <c r="B154" s="123" t="str">
        <f>VLOOKUP(A154,Times_2023!B151:C581,2,FALSE)</f>
        <v>0:22:15</v>
      </c>
      <c r="C154" s="1" t="str">
        <f t="shared" si="10"/>
        <v>Kate Russell</v>
      </c>
      <c r="D154" s="2" t="str">
        <f t="shared" si="11"/>
        <v>HRC</v>
      </c>
      <c r="E154" s="2" t="str">
        <f t="shared" si="12"/>
        <v>F</v>
      </c>
      <c r="F154" s="2">
        <f>COUNTIF(E$6:E154,E154)</f>
        <v>27</v>
      </c>
      <c r="G154" s="26" t="str">
        <f t="shared" si="13"/>
        <v>HRC-F</v>
      </c>
      <c r="H154" s="29" t="str">
        <f>IF($G154=H$4&amp;"-"&amp;H$5,IF(COUNTIF($G$6:$G154,"="&amp;$G154)&gt;5,"",$F154),"")</f>
        <v/>
      </c>
      <c r="I154" s="32" t="str">
        <f>IF($G154=I$4&amp;"-"&amp;I$5,IF(COUNTIF($G$6:$G154,"="&amp;$G154)&gt;5,"",$F154),"")</f>
        <v/>
      </c>
      <c r="J154" s="31" t="str">
        <f>IF($G154=J$4&amp;"-"&amp;J$5,IF(COUNTIF($G$6:$G154,"="&amp;$G154)&gt;5,"",$F154),"")</f>
        <v/>
      </c>
      <c r="K154" s="32" t="str">
        <f>IF($G154=K$4&amp;"-"&amp;K$5,IF(COUNTIF($G$6:$G154,"="&amp;$G154)&gt;5,"",$F154),"")</f>
        <v/>
      </c>
      <c r="L154" s="31" t="str">
        <f>IF($G154=L$4&amp;"-"&amp;L$5,IF(COUNTIF($G$6:$G154,"="&amp;$G154)&gt;5,"",$F154),"")</f>
        <v/>
      </c>
      <c r="M154" s="32" t="str">
        <f>IF($G154=M$4&amp;"-"&amp;M$5,IF(COUNTIF($G$6:$G154,"="&amp;$G154)&gt;5,"",$F154),"")</f>
        <v/>
      </c>
      <c r="N154" s="31" t="str">
        <f>IF($G154=N$4&amp;"-"&amp;N$5,IF(COUNTIF($G$6:$G154,"="&amp;$G154)&gt;5,"",$F154),"")</f>
        <v/>
      </c>
      <c r="O154" s="32" t="str">
        <f>IF($G154=O$4&amp;"-"&amp;O$5,IF(COUNTIF($G$6:$G154,"="&amp;$G154)&gt;5,"",$F154),"")</f>
        <v/>
      </c>
      <c r="P154" s="31" t="str">
        <f>IF($G154=P$4&amp;"-"&amp;P$5,IF(COUNTIF($G$6:$G154,"="&amp;$G154)&gt;5,"",$F154),"")</f>
        <v/>
      </c>
      <c r="Q154" s="32">
        <f>IF($G154=Q$4&amp;"-"&amp;Q$5,IF(COUNTIF($G$6:$G154,"="&amp;$G154)&gt;5,"",$F154),"")</f>
        <v>27</v>
      </c>
      <c r="R154" s="31" t="str">
        <f>IF($G154=R$4&amp;"-"&amp;R$5,IF(COUNTIF($G$6:$G154,"="&amp;$G154)&gt;5,"",$F154),"")</f>
        <v/>
      </c>
      <c r="S154" s="32" t="str">
        <f>IF($G154=S$4&amp;"-"&amp;S$5,IF(COUNTIF($G$6:$G154,"="&amp;$G154)&gt;5,"",$F154),"")</f>
        <v/>
      </c>
      <c r="T154" s="31" t="str">
        <f>IF($G154=T$4&amp;"-"&amp;T$5,IF(COUNTIF($G$6:$G154,"="&amp;$G154)&gt;5,"",$F154),"")</f>
        <v/>
      </c>
      <c r="U154" s="32" t="str">
        <f>IF($G154=U$4&amp;"-"&amp;U$5,IF(COUNTIF($G$6:$G154,"="&amp;$G154)&gt;5,"",$F154),"")</f>
        <v/>
      </c>
      <c r="V154" s="31" t="str">
        <f>IF($G154=V$4&amp;"-"&amp;V$5,IF(COUNTIF($G$6:$G154,"="&amp;$G154)&gt;5,"",$F154),"")</f>
        <v/>
      </c>
      <c r="W154" s="30" t="str">
        <f>IF($G154=W$4&amp;"-"&amp;W$5,IF(COUNTIF($G$6:$G154,"="&amp;$G154)&gt;5,"",$F154),"")</f>
        <v/>
      </c>
      <c r="X154" s="128" t="str">
        <f>IF($G154=X$4&amp;"-"&amp;X$5,IF(COUNTIF($G$6:$G154,"="&amp;$G154)&gt;1000,"",MAX(X$6:X153)+1),"")</f>
        <v/>
      </c>
      <c r="Y154" s="138" t="str">
        <f>IF($G154=Y$4&amp;"-"&amp;Y$5,IF(COUNTIF($G$6:$G154,"="&amp;$G154)&gt;1000,"",MAX(Y$6:Y153)+1),"")</f>
        <v/>
      </c>
      <c r="Z154" s="128" t="str">
        <f>IF($G154=Z$4&amp;"-"&amp;Z$5,IF(COUNTIF($G$6:$G154,"="&amp;$G154)&gt;1000,"",MAX(Z$6:Z153)+1),"")</f>
        <v/>
      </c>
      <c r="AA154" s="138" t="str">
        <f>IF($G154=AA$4&amp;"-"&amp;AA$5,IF(COUNTIF($G$6:$G154,"="&amp;$G154)&gt;1000,"",MAX(AA$6:AA153)+1),"")</f>
        <v/>
      </c>
      <c r="AB154" s="128" t="str">
        <f>IF($G154=AB$4&amp;"-"&amp;AB$5,IF(COUNTIF($G$6:$G154,"="&amp;$G154)&gt;1000,"",MAX(AB$6:AB153)+1),"")</f>
        <v/>
      </c>
      <c r="AC154" s="138" t="str">
        <f>IF($G154=AC$4&amp;"-"&amp;AC$5,IF(COUNTIF($G$6:$G154,"="&amp;$G154)&gt;1000,"",MAX(AC$6:AC153)+1),"")</f>
        <v/>
      </c>
      <c r="AD154" s="128" t="str">
        <f>IF($G154=AD$4&amp;"-"&amp;AD$5,IF(COUNTIF($G$6:$G154,"="&amp;$G154)&gt;1000,"",MAX(AD$6:AD153)+1),"")</f>
        <v/>
      </c>
      <c r="AE154" s="138" t="str">
        <f>IF($G154=AE$4&amp;"-"&amp;AE$5,IF(COUNTIF($G$6:$G154,"="&amp;$G154)&gt;1000,"",MAX(AE$6:AE153)+1),"")</f>
        <v/>
      </c>
      <c r="AF154" s="128" t="str">
        <f>IF($G154=AF$4&amp;"-"&amp;AF$5,IF(COUNTIF($G$6:$G154,"="&amp;$G154)&gt;1000,"",MAX(AF$6:AF153)+1),"")</f>
        <v/>
      </c>
      <c r="AG154" s="138">
        <f>IF($G154=AG$4&amp;"-"&amp;AG$5,IF(COUNTIF($G$6:$G154,"="&amp;$G154)&gt;1000,"",MAX(AG$6:AG153)+1),"")</f>
        <v>2</v>
      </c>
      <c r="AH154" s="128" t="str">
        <f>IF($G154=AH$4&amp;"-"&amp;AH$5,IF(COUNTIF($G$6:$G154,"="&amp;$G154)&gt;1000,"",MAX(AH$6:AH153)+1),"")</f>
        <v/>
      </c>
      <c r="AI154" s="138" t="str">
        <f>IF($G154=AI$4&amp;"-"&amp;AI$5,IF(COUNTIF($G$6:$G154,"="&amp;$G154)&gt;1000,"",MAX(AI$6:AI153)+1),"")</f>
        <v/>
      </c>
      <c r="AJ154" s="128" t="str">
        <f>IF($G154=AJ$4&amp;"-"&amp;AJ$5,IF(COUNTIF($G$6:$G154,"="&amp;$G154)&gt;1000,"",MAX(AJ$6:AJ153)+1),"")</f>
        <v/>
      </c>
      <c r="AK154" s="138" t="str">
        <f>IF($G154=AK$4&amp;"-"&amp;AK$5,IF(COUNTIF($G$6:$G154,"="&amp;$G154)&gt;1000,"",MAX(AK$6:AK153)+1),"")</f>
        <v/>
      </c>
      <c r="AL154" s="128" t="str">
        <f>IF($G154=AL$4&amp;"-"&amp;AL$5,IF(COUNTIF($G$6:$G154,"="&amp;$G154)&gt;1000,"",MAX(AL$6:AL153)+1),"")</f>
        <v/>
      </c>
      <c r="AM154" s="144" t="str">
        <f>IF($G154=AM$4&amp;"-"&amp;AM$5,IF(COUNTIF($G$6:$G154,"="&amp;$G154)&gt;1000,"",MAX(AM$6:AM153)+1),"")</f>
        <v/>
      </c>
    </row>
    <row r="155" spans="1:39">
      <c r="A155" s="23">
        <v>150</v>
      </c>
      <c r="B155" s="123" t="str">
        <f>VLOOKUP(A155,Times_2023!B152:C582,2,FALSE)</f>
        <v>0:22:18</v>
      </c>
      <c r="C155" s="1" t="str">
        <f t="shared" si="10"/>
        <v>Andrew Brown</v>
      </c>
      <c r="D155" s="2" t="str">
        <f t="shared" si="11"/>
        <v>ELY</v>
      </c>
      <c r="E155" s="2" t="str">
        <f t="shared" si="12"/>
        <v>M</v>
      </c>
      <c r="F155" s="2">
        <f>COUNTIF(E$6:E155,E155)</f>
        <v>123</v>
      </c>
      <c r="G155" s="26" t="str">
        <f t="shared" si="13"/>
        <v>ELY-M</v>
      </c>
      <c r="H155" s="29" t="str">
        <f>IF($G155=H$4&amp;"-"&amp;H$5,IF(COUNTIF($G$6:$G155,"="&amp;$G155)&gt;5,"",$F155),"")</f>
        <v/>
      </c>
      <c r="I155" s="32" t="str">
        <f>IF($G155=I$4&amp;"-"&amp;I$5,IF(COUNTIF($G$6:$G155,"="&amp;$G155)&gt;5,"",$F155),"")</f>
        <v/>
      </c>
      <c r="J155" s="31" t="str">
        <f>IF($G155=J$4&amp;"-"&amp;J$5,IF(COUNTIF($G$6:$G155,"="&amp;$G155)&gt;5,"",$F155),"")</f>
        <v/>
      </c>
      <c r="K155" s="32" t="str">
        <f>IF($G155=K$4&amp;"-"&amp;K$5,IF(COUNTIF($G$6:$G155,"="&amp;$G155)&gt;5,"",$F155),"")</f>
        <v/>
      </c>
      <c r="L155" s="31" t="str">
        <f>IF($G155=L$4&amp;"-"&amp;L$5,IF(COUNTIF($G$6:$G155,"="&amp;$G155)&gt;5,"",$F155),"")</f>
        <v/>
      </c>
      <c r="M155" s="32" t="str">
        <f>IF($G155=M$4&amp;"-"&amp;M$5,IF(COUNTIF($G$6:$G155,"="&amp;$G155)&gt;5,"",$F155),"")</f>
        <v/>
      </c>
      <c r="N155" s="31" t="str">
        <f>IF($G155=N$4&amp;"-"&amp;N$5,IF(COUNTIF($G$6:$G155,"="&amp;$G155)&gt;5,"",$F155),"")</f>
        <v/>
      </c>
      <c r="O155" s="32" t="str">
        <f>IF($G155=O$4&amp;"-"&amp;O$5,IF(COUNTIF($G$6:$G155,"="&amp;$G155)&gt;5,"",$F155),"")</f>
        <v/>
      </c>
      <c r="P155" s="31" t="str">
        <f>IF($G155=P$4&amp;"-"&amp;P$5,IF(COUNTIF($G$6:$G155,"="&amp;$G155)&gt;5,"",$F155),"")</f>
        <v/>
      </c>
      <c r="Q155" s="32" t="str">
        <f>IF($G155=Q$4&amp;"-"&amp;Q$5,IF(COUNTIF($G$6:$G155,"="&amp;$G155)&gt;5,"",$F155),"")</f>
        <v/>
      </c>
      <c r="R155" s="31" t="str">
        <f>IF($G155=R$4&amp;"-"&amp;R$5,IF(COUNTIF($G$6:$G155,"="&amp;$G155)&gt;5,"",$F155),"")</f>
        <v/>
      </c>
      <c r="S155" s="32" t="str">
        <f>IF($G155=S$4&amp;"-"&amp;S$5,IF(COUNTIF($G$6:$G155,"="&amp;$G155)&gt;5,"",$F155),"")</f>
        <v/>
      </c>
      <c r="T155" s="31" t="str">
        <f>IF($G155=T$4&amp;"-"&amp;T$5,IF(COUNTIF($G$6:$G155,"="&amp;$G155)&gt;5,"",$F155),"")</f>
        <v/>
      </c>
      <c r="U155" s="32" t="str">
        <f>IF($G155=U$4&amp;"-"&amp;U$5,IF(COUNTIF($G$6:$G155,"="&amp;$G155)&gt;5,"",$F155),"")</f>
        <v/>
      </c>
      <c r="V155" s="31" t="str">
        <f>IF($G155=V$4&amp;"-"&amp;V$5,IF(COUNTIF($G$6:$G155,"="&amp;$G155)&gt;5,"",$F155),"")</f>
        <v/>
      </c>
      <c r="W155" s="30" t="str">
        <f>IF($G155=W$4&amp;"-"&amp;W$5,IF(COUNTIF($G$6:$G155,"="&amp;$G155)&gt;5,"",$F155),"")</f>
        <v/>
      </c>
      <c r="X155" s="128" t="str">
        <f>IF($G155=X$4&amp;"-"&amp;X$5,IF(COUNTIF($G$6:$G155,"="&amp;$G155)&gt;1000,"",MAX(X$6:X154)+1),"")</f>
        <v/>
      </c>
      <c r="Y155" s="138" t="str">
        <f>IF($G155=Y$4&amp;"-"&amp;Y$5,IF(COUNTIF($G$6:$G155,"="&amp;$G155)&gt;1000,"",MAX(Y$6:Y154)+1),"")</f>
        <v/>
      </c>
      <c r="Z155" s="128" t="str">
        <f>IF($G155=Z$4&amp;"-"&amp;Z$5,IF(COUNTIF($G$6:$G155,"="&amp;$G155)&gt;1000,"",MAX(Z$6:Z154)+1),"")</f>
        <v/>
      </c>
      <c r="AA155" s="138" t="str">
        <f>IF($G155=AA$4&amp;"-"&amp;AA$5,IF(COUNTIF($G$6:$G155,"="&amp;$G155)&gt;1000,"",MAX(AA$6:AA154)+1),"")</f>
        <v/>
      </c>
      <c r="AB155" s="128">
        <f>IF($G155=AB$4&amp;"-"&amp;AB$5,IF(COUNTIF($G$6:$G155,"="&amp;$G155)&gt;1000,"",MAX(AB$6:AB154)+1),"")</f>
        <v>23</v>
      </c>
      <c r="AC155" s="138" t="str">
        <f>IF($G155=AC$4&amp;"-"&amp;AC$5,IF(COUNTIF($G$6:$G155,"="&amp;$G155)&gt;1000,"",MAX(AC$6:AC154)+1),"")</f>
        <v/>
      </c>
      <c r="AD155" s="128" t="str">
        <f>IF($G155=AD$4&amp;"-"&amp;AD$5,IF(COUNTIF($G$6:$G155,"="&amp;$G155)&gt;1000,"",MAX(AD$6:AD154)+1),"")</f>
        <v/>
      </c>
      <c r="AE155" s="138" t="str">
        <f>IF($G155=AE$4&amp;"-"&amp;AE$5,IF(COUNTIF($G$6:$G155,"="&amp;$G155)&gt;1000,"",MAX(AE$6:AE154)+1),"")</f>
        <v/>
      </c>
      <c r="AF155" s="128" t="str">
        <f>IF($G155=AF$4&amp;"-"&amp;AF$5,IF(COUNTIF($G$6:$G155,"="&amp;$G155)&gt;1000,"",MAX(AF$6:AF154)+1),"")</f>
        <v/>
      </c>
      <c r="AG155" s="138" t="str">
        <f>IF($G155=AG$4&amp;"-"&amp;AG$5,IF(COUNTIF($G$6:$G155,"="&amp;$G155)&gt;1000,"",MAX(AG$6:AG154)+1),"")</f>
        <v/>
      </c>
      <c r="AH155" s="128" t="str">
        <f>IF($G155=AH$4&amp;"-"&amp;AH$5,IF(COUNTIF($G$6:$G155,"="&amp;$G155)&gt;1000,"",MAX(AH$6:AH154)+1),"")</f>
        <v/>
      </c>
      <c r="AI155" s="138" t="str">
        <f>IF($G155=AI$4&amp;"-"&amp;AI$5,IF(COUNTIF($G$6:$G155,"="&amp;$G155)&gt;1000,"",MAX(AI$6:AI154)+1),"")</f>
        <v/>
      </c>
      <c r="AJ155" s="128" t="str">
        <f>IF($G155=AJ$4&amp;"-"&amp;AJ$5,IF(COUNTIF($G$6:$G155,"="&amp;$G155)&gt;1000,"",MAX(AJ$6:AJ154)+1),"")</f>
        <v/>
      </c>
      <c r="AK155" s="138" t="str">
        <f>IF($G155=AK$4&amp;"-"&amp;AK$5,IF(COUNTIF($G$6:$G155,"="&amp;$G155)&gt;1000,"",MAX(AK$6:AK154)+1),"")</f>
        <v/>
      </c>
      <c r="AL155" s="128" t="str">
        <f>IF($G155=AL$4&amp;"-"&amp;AL$5,IF(COUNTIF($G$6:$G155,"="&amp;$G155)&gt;1000,"",MAX(AL$6:AL154)+1),"")</f>
        <v/>
      </c>
      <c r="AM155" s="144" t="str">
        <f>IF($G155=AM$4&amp;"-"&amp;AM$5,IF(COUNTIF($G$6:$G155,"="&amp;$G155)&gt;1000,"",MAX(AM$6:AM154)+1),"")</f>
        <v/>
      </c>
    </row>
    <row r="156" spans="1:39">
      <c r="A156" s="24">
        <v>151</v>
      </c>
      <c r="B156" s="123" t="str">
        <f>VLOOKUP(A156,Times_2023!B153:C583,2,FALSE)</f>
        <v>0:22:20</v>
      </c>
      <c r="C156" s="1" t="str">
        <f t="shared" si="10"/>
        <v>Hannah Parsons</v>
      </c>
      <c r="D156" s="2" t="str">
        <f t="shared" si="11"/>
        <v>NJ</v>
      </c>
      <c r="E156" s="2" t="str">
        <f t="shared" si="12"/>
        <v>F</v>
      </c>
      <c r="F156" s="2">
        <f>COUNTIF(E$6:E156,E156)</f>
        <v>28</v>
      </c>
      <c r="G156" s="26" t="str">
        <f t="shared" si="13"/>
        <v>NJ-F</v>
      </c>
      <c r="H156" s="29" t="str">
        <f>IF($G156=H$4&amp;"-"&amp;H$5,IF(COUNTIF($G$6:$G156,"="&amp;$G156)&gt;5,"",$F156),"")</f>
        <v/>
      </c>
      <c r="I156" s="32" t="str">
        <f>IF($G156=I$4&amp;"-"&amp;I$5,IF(COUNTIF($G$6:$G156,"="&amp;$G156)&gt;5,"",$F156),"")</f>
        <v/>
      </c>
      <c r="J156" s="31" t="str">
        <f>IF($G156=J$4&amp;"-"&amp;J$5,IF(COUNTIF($G$6:$G156,"="&amp;$G156)&gt;5,"",$F156),"")</f>
        <v/>
      </c>
      <c r="K156" s="32" t="str">
        <f>IF($G156=K$4&amp;"-"&amp;K$5,IF(COUNTIF($G$6:$G156,"="&amp;$G156)&gt;5,"",$F156),"")</f>
        <v/>
      </c>
      <c r="L156" s="31" t="str">
        <f>IF($G156=L$4&amp;"-"&amp;L$5,IF(COUNTIF($G$6:$G156,"="&amp;$G156)&gt;5,"",$F156),"")</f>
        <v/>
      </c>
      <c r="M156" s="32" t="str">
        <f>IF($G156=M$4&amp;"-"&amp;M$5,IF(COUNTIF($G$6:$G156,"="&amp;$G156)&gt;5,"",$F156),"")</f>
        <v/>
      </c>
      <c r="N156" s="31" t="str">
        <f>IF($G156=N$4&amp;"-"&amp;N$5,IF(COUNTIF($G$6:$G156,"="&amp;$G156)&gt;5,"",$F156),"")</f>
        <v/>
      </c>
      <c r="O156" s="32" t="str">
        <f>IF($G156=O$4&amp;"-"&amp;O$5,IF(COUNTIF($G$6:$G156,"="&amp;$G156)&gt;5,"",$F156),"")</f>
        <v/>
      </c>
      <c r="P156" s="31" t="str">
        <f>IF($G156=P$4&amp;"-"&amp;P$5,IF(COUNTIF($G$6:$G156,"="&amp;$G156)&gt;5,"",$F156),"")</f>
        <v/>
      </c>
      <c r="Q156" s="32" t="str">
        <f>IF($G156=Q$4&amp;"-"&amp;Q$5,IF(COUNTIF($G$6:$G156,"="&amp;$G156)&gt;5,"",$F156),"")</f>
        <v/>
      </c>
      <c r="R156" s="31" t="str">
        <f>IF($G156=R$4&amp;"-"&amp;R$5,IF(COUNTIF($G$6:$G156,"="&amp;$G156)&gt;5,"",$F156),"")</f>
        <v/>
      </c>
      <c r="S156" s="32">
        <f>IF($G156=S$4&amp;"-"&amp;S$5,IF(COUNTIF($G$6:$G156,"="&amp;$G156)&gt;5,"",$F156),"")</f>
        <v>28</v>
      </c>
      <c r="T156" s="31" t="str">
        <f>IF($G156=T$4&amp;"-"&amp;T$5,IF(COUNTIF($G$6:$G156,"="&amp;$G156)&gt;5,"",$F156),"")</f>
        <v/>
      </c>
      <c r="U156" s="32" t="str">
        <f>IF($G156=U$4&amp;"-"&amp;U$5,IF(COUNTIF($G$6:$G156,"="&amp;$G156)&gt;5,"",$F156),"")</f>
        <v/>
      </c>
      <c r="V156" s="31" t="str">
        <f>IF($G156=V$4&amp;"-"&amp;V$5,IF(COUNTIF($G$6:$G156,"="&amp;$G156)&gt;5,"",$F156),"")</f>
        <v/>
      </c>
      <c r="W156" s="30" t="str">
        <f>IF($G156=W$4&amp;"-"&amp;W$5,IF(COUNTIF($G$6:$G156,"="&amp;$G156)&gt;5,"",$F156),"")</f>
        <v/>
      </c>
      <c r="X156" s="128" t="str">
        <f>IF($G156=X$4&amp;"-"&amp;X$5,IF(COUNTIF($G$6:$G156,"="&amp;$G156)&gt;1000,"",MAX(X$6:X155)+1),"")</f>
        <v/>
      </c>
      <c r="Y156" s="138" t="str">
        <f>IF($G156=Y$4&amp;"-"&amp;Y$5,IF(COUNTIF($G$6:$G156,"="&amp;$G156)&gt;1000,"",MAX(Y$6:Y155)+1),"")</f>
        <v/>
      </c>
      <c r="Z156" s="128" t="str">
        <f>IF($G156=Z$4&amp;"-"&amp;Z$5,IF(COUNTIF($G$6:$G156,"="&amp;$G156)&gt;1000,"",MAX(Z$6:Z155)+1),"")</f>
        <v/>
      </c>
      <c r="AA156" s="138" t="str">
        <f>IF($G156=AA$4&amp;"-"&amp;AA$5,IF(COUNTIF($G$6:$G156,"="&amp;$G156)&gt;1000,"",MAX(AA$6:AA155)+1),"")</f>
        <v/>
      </c>
      <c r="AB156" s="128" t="str">
        <f>IF($G156=AB$4&amp;"-"&amp;AB$5,IF(COUNTIF($G$6:$G156,"="&amp;$G156)&gt;1000,"",MAX(AB$6:AB155)+1),"")</f>
        <v/>
      </c>
      <c r="AC156" s="138" t="str">
        <f>IF($G156=AC$4&amp;"-"&amp;AC$5,IF(COUNTIF($G$6:$G156,"="&amp;$G156)&gt;1000,"",MAX(AC$6:AC155)+1),"")</f>
        <v/>
      </c>
      <c r="AD156" s="128" t="str">
        <f>IF($G156=AD$4&amp;"-"&amp;AD$5,IF(COUNTIF($G$6:$G156,"="&amp;$G156)&gt;1000,"",MAX(AD$6:AD155)+1),"")</f>
        <v/>
      </c>
      <c r="AE156" s="138" t="str">
        <f>IF($G156=AE$4&amp;"-"&amp;AE$5,IF(COUNTIF($G$6:$G156,"="&amp;$G156)&gt;1000,"",MAX(AE$6:AE155)+1),"")</f>
        <v/>
      </c>
      <c r="AF156" s="128" t="str">
        <f>IF($G156=AF$4&amp;"-"&amp;AF$5,IF(COUNTIF($G$6:$G156,"="&amp;$G156)&gt;1000,"",MAX(AF$6:AF155)+1),"")</f>
        <v/>
      </c>
      <c r="AG156" s="138" t="str">
        <f>IF($G156=AG$4&amp;"-"&amp;AG$5,IF(COUNTIF($G$6:$G156,"="&amp;$G156)&gt;1000,"",MAX(AG$6:AG155)+1),"")</f>
        <v/>
      </c>
      <c r="AH156" s="128" t="str">
        <f>IF($G156=AH$4&amp;"-"&amp;AH$5,IF(COUNTIF($G$6:$G156,"="&amp;$G156)&gt;1000,"",MAX(AH$6:AH155)+1),"")</f>
        <v/>
      </c>
      <c r="AI156" s="138">
        <f>IF($G156=AI$4&amp;"-"&amp;AI$5,IF(COUNTIF($G$6:$G156,"="&amp;$G156)&gt;1000,"",MAX(AI$6:AI155)+1),"")</f>
        <v>5</v>
      </c>
      <c r="AJ156" s="128" t="str">
        <f>IF($G156=AJ$4&amp;"-"&amp;AJ$5,IF(COUNTIF($G$6:$G156,"="&amp;$G156)&gt;1000,"",MAX(AJ$6:AJ155)+1),"")</f>
        <v/>
      </c>
      <c r="AK156" s="138" t="str">
        <f>IF($G156=AK$4&amp;"-"&amp;AK$5,IF(COUNTIF($G$6:$G156,"="&amp;$G156)&gt;1000,"",MAX(AK$6:AK155)+1),"")</f>
        <v/>
      </c>
      <c r="AL156" s="128" t="str">
        <f>IF($G156=AL$4&amp;"-"&amp;AL$5,IF(COUNTIF($G$6:$G156,"="&amp;$G156)&gt;1000,"",MAX(AL$6:AL155)+1),"")</f>
        <v/>
      </c>
      <c r="AM156" s="144" t="str">
        <f>IF($G156=AM$4&amp;"-"&amp;AM$5,IF(COUNTIF($G$6:$G156,"="&amp;$G156)&gt;1000,"",MAX(AM$6:AM155)+1),"")</f>
        <v/>
      </c>
    </row>
    <row r="157" spans="1:39">
      <c r="A157" s="23">
        <v>152</v>
      </c>
      <c r="B157" s="123" t="str">
        <f>VLOOKUP(A157,Times_2023!B154:C584,2,FALSE)</f>
        <v>0:22:22</v>
      </c>
      <c r="C157" s="1" t="str">
        <f t="shared" si="10"/>
        <v>Chris Austin</v>
      </c>
      <c r="D157" s="2" t="str">
        <f t="shared" si="11"/>
        <v>CAC</v>
      </c>
      <c r="E157" s="2" t="str">
        <f t="shared" si="12"/>
        <v>M</v>
      </c>
      <c r="F157" s="2">
        <f>COUNTIF(E$6:E157,E157)</f>
        <v>124</v>
      </c>
      <c r="G157" s="26" t="str">
        <f t="shared" si="13"/>
        <v>CAC-M</v>
      </c>
      <c r="H157" s="29" t="str">
        <f>IF($G157=H$4&amp;"-"&amp;H$5,IF(COUNTIF($G$6:$G157,"="&amp;$G157)&gt;5,"",$F157),"")</f>
        <v/>
      </c>
      <c r="I157" s="32" t="str">
        <f>IF($G157=I$4&amp;"-"&amp;I$5,IF(COUNTIF($G$6:$G157,"="&amp;$G157)&gt;5,"",$F157),"")</f>
        <v/>
      </c>
      <c r="J157" s="31" t="str">
        <f>IF($G157=J$4&amp;"-"&amp;J$5,IF(COUNTIF($G$6:$G157,"="&amp;$G157)&gt;5,"",$F157),"")</f>
        <v/>
      </c>
      <c r="K157" s="32" t="str">
        <f>IF($G157=K$4&amp;"-"&amp;K$5,IF(COUNTIF($G$6:$G157,"="&amp;$G157)&gt;5,"",$F157),"")</f>
        <v/>
      </c>
      <c r="L157" s="31" t="str">
        <f>IF($G157=L$4&amp;"-"&amp;L$5,IF(COUNTIF($G$6:$G157,"="&amp;$G157)&gt;5,"",$F157),"")</f>
        <v/>
      </c>
      <c r="M157" s="32" t="str">
        <f>IF($G157=M$4&amp;"-"&amp;M$5,IF(COUNTIF($G$6:$G157,"="&amp;$G157)&gt;5,"",$F157),"")</f>
        <v/>
      </c>
      <c r="N157" s="31" t="str">
        <f>IF($G157=N$4&amp;"-"&amp;N$5,IF(COUNTIF($G$6:$G157,"="&amp;$G157)&gt;5,"",$F157),"")</f>
        <v/>
      </c>
      <c r="O157" s="32" t="str">
        <f>IF($G157=O$4&amp;"-"&amp;O$5,IF(COUNTIF($G$6:$G157,"="&amp;$G157)&gt;5,"",$F157),"")</f>
        <v/>
      </c>
      <c r="P157" s="31" t="str">
        <f>IF($G157=P$4&amp;"-"&amp;P$5,IF(COUNTIF($G$6:$G157,"="&amp;$G157)&gt;5,"",$F157),"")</f>
        <v/>
      </c>
      <c r="Q157" s="32" t="str">
        <f>IF($G157=Q$4&amp;"-"&amp;Q$5,IF(COUNTIF($G$6:$G157,"="&amp;$G157)&gt;5,"",$F157),"")</f>
        <v/>
      </c>
      <c r="R157" s="31" t="str">
        <f>IF($G157=R$4&amp;"-"&amp;R$5,IF(COUNTIF($G$6:$G157,"="&amp;$G157)&gt;5,"",$F157),"")</f>
        <v/>
      </c>
      <c r="S157" s="32" t="str">
        <f>IF($G157=S$4&amp;"-"&amp;S$5,IF(COUNTIF($G$6:$G157,"="&amp;$G157)&gt;5,"",$F157),"")</f>
        <v/>
      </c>
      <c r="T157" s="31" t="str">
        <f>IF($G157=T$4&amp;"-"&amp;T$5,IF(COUNTIF($G$6:$G157,"="&amp;$G157)&gt;5,"",$F157),"")</f>
        <v/>
      </c>
      <c r="U157" s="32" t="str">
        <f>IF($G157=U$4&amp;"-"&amp;U$5,IF(COUNTIF($G$6:$G157,"="&amp;$G157)&gt;5,"",$F157),"")</f>
        <v/>
      </c>
      <c r="V157" s="31" t="str">
        <f>IF($G157=V$4&amp;"-"&amp;V$5,IF(COUNTIF($G$6:$G157,"="&amp;$G157)&gt;5,"",$F157),"")</f>
        <v/>
      </c>
      <c r="W157" s="30" t="str">
        <f>IF($G157=W$4&amp;"-"&amp;W$5,IF(COUNTIF($G$6:$G157,"="&amp;$G157)&gt;5,"",$F157),"")</f>
        <v/>
      </c>
      <c r="X157" s="128">
        <f>IF($G157=X$4&amp;"-"&amp;X$5,IF(COUNTIF($G$6:$G157,"="&amp;$G157)&gt;1000,"",MAX(X$6:X156)+1),"")</f>
        <v>26</v>
      </c>
      <c r="Y157" s="138" t="str">
        <f>IF($G157=Y$4&amp;"-"&amp;Y$5,IF(COUNTIF($G$6:$G157,"="&amp;$G157)&gt;1000,"",MAX(Y$6:Y156)+1),"")</f>
        <v/>
      </c>
      <c r="Z157" s="128" t="str">
        <f>IF($G157=Z$4&amp;"-"&amp;Z$5,IF(COUNTIF($G$6:$G157,"="&amp;$G157)&gt;1000,"",MAX(Z$6:Z156)+1),"")</f>
        <v/>
      </c>
      <c r="AA157" s="138" t="str">
        <f>IF($G157=AA$4&amp;"-"&amp;AA$5,IF(COUNTIF($G$6:$G157,"="&amp;$G157)&gt;1000,"",MAX(AA$6:AA156)+1),"")</f>
        <v/>
      </c>
      <c r="AB157" s="128" t="str">
        <f>IF($G157=AB$4&amp;"-"&amp;AB$5,IF(COUNTIF($G$6:$G157,"="&amp;$G157)&gt;1000,"",MAX(AB$6:AB156)+1),"")</f>
        <v/>
      </c>
      <c r="AC157" s="138" t="str">
        <f>IF($G157=AC$4&amp;"-"&amp;AC$5,IF(COUNTIF($G$6:$G157,"="&amp;$G157)&gt;1000,"",MAX(AC$6:AC156)+1),"")</f>
        <v/>
      </c>
      <c r="AD157" s="128" t="str">
        <f>IF($G157=AD$4&amp;"-"&amp;AD$5,IF(COUNTIF($G$6:$G157,"="&amp;$G157)&gt;1000,"",MAX(AD$6:AD156)+1),"")</f>
        <v/>
      </c>
      <c r="AE157" s="138" t="str">
        <f>IF($G157=AE$4&amp;"-"&amp;AE$5,IF(COUNTIF($G$6:$G157,"="&amp;$G157)&gt;1000,"",MAX(AE$6:AE156)+1),"")</f>
        <v/>
      </c>
      <c r="AF157" s="128" t="str">
        <f>IF($G157=AF$4&amp;"-"&amp;AF$5,IF(COUNTIF($G$6:$G157,"="&amp;$G157)&gt;1000,"",MAX(AF$6:AF156)+1),"")</f>
        <v/>
      </c>
      <c r="AG157" s="138" t="str">
        <f>IF($G157=AG$4&amp;"-"&amp;AG$5,IF(COUNTIF($G$6:$G157,"="&amp;$G157)&gt;1000,"",MAX(AG$6:AG156)+1),"")</f>
        <v/>
      </c>
      <c r="AH157" s="128" t="str">
        <f>IF($G157=AH$4&amp;"-"&amp;AH$5,IF(COUNTIF($G$6:$G157,"="&amp;$G157)&gt;1000,"",MAX(AH$6:AH156)+1),"")</f>
        <v/>
      </c>
      <c r="AI157" s="138" t="str">
        <f>IF($G157=AI$4&amp;"-"&amp;AI$5,IF(COUNTIF($G$6:$G157,"="&amp;$G157)&gt;1000,"",MAX(AI$6:AI156)+1),"")</f>
        <v/>
      </c>
      <c r="AJ157" s="128" t="str">
        <f>IF($G157=AJ$4&amp;"-"&amp;AJ$5,IF(COUNTIF($G$6:$G157,"="&amp;$G157)&gt;1000,"",MAX(AJ$6:AJ156)+1),"")</f>
        <v/>
      </c>
      <c r="AK157" s="138" t="str">
        <f>IF($G157=AK$4&amp;"-"&amp;AK$5,IF(COUNTIF($G$6:$G157,"="&amp;$G157)&gt;1000,"",MAX(AK$6:AK156)+1),"")</f>
        <v/>
      </c>
      <c r="AL157" s="128" t="str">
        <f>IF($G157=AL$4&amp;"-"&amp;AL$5,IF(COUNTIF($G$6:$G157,"="&amp;$G157)&gt;1000,"",MAX(AL$6:AL156)+1),"")</f>
        <v/>
      </c>
      <c r="AM157" s="144" t="str">
        <f>IF($G157=AM$4&amp;"-"&amp;AM$5,IF(COUNTIF($G$6:$G157,"="&amp;$G157)&gt;1000,"",MAX(AM$6:AM156)+1),"")</f>
        <v/>
      </c>
    </row>
    <row r="158" spans="1:39">
      <c r="A158" s="24">
        <v>153</v>
      </c>
      <c r="B158" s="123" t="str">
        <f>VLOOKUP(A158,Times_2023!B155:C585,2,FALSE)</f>
        <v>0:22:25</v>
      </c>
      <c r="C158" s="1" t="str">
        <f t="shared" si="10"/>
        <v>Scott McCarthy</v>
      </c>
      <c r="D158" s="2" t="str">
        <f t="shared" si="11"/>
        <v>HI</v>
      </c>
      <c r="E158" s="2" t="str">
        <f t="shared" si="12"/>
        <v>M</v>
      </c>
      <c r="F158" s="2">
        <f>COUNTIF(E$6:E158,E158)</f>
        <v>125</v>
      </c>
      <c r="G158" s="26" t="str">
        <f t="shared" si="13"/>
        <v>HI-M</v>
      </c>
      <c r="H158" s="29" t="str">
        <f>IF($G158=H$4&amp;"-"&amp;H$5,IF(COUNTIF($G$6:$G158,"="&amp;$G158)&gt;5,"",$F158),"")</f>
        <v/>
      </c>
      <c r="I158" s="32" t="str">
        <f>IF($G158=I$4&amp;"-"&amp;I$5,IF(COUNTIF($G$6:$G158,"="&amp;$G158)&gt;5,"",$F158),"")</f>
        <v/>
      </c>
      <c r="J158" s="31" t="str">
        <f>IF($G158=J$4&amp;"-"&amp;J$5,IF(COUNTIF($G$6:$G158,"="&amp;$G158)&gt;5,"",$F158),"")</f>
        <v/>
      </c>
      <c r="K158" s="32" t="str">
        <f>IF($G158=K$4&amp;"-"&amp;K$5,IF(COUNTIF($G$6:$G158,"="&amp;$G158)&gt;5,"",$F158),"")</f>
        <v/>
      </c>
      <c r="L158" s="31" t="str">
        <f>IF($G158=L$4&amp;"-"&amp;L$5,IF(COUNTIF($G$6:$G158,"="&amp;$G158)&gt;5,"",$F158),"")</f>
        <v/>
      </c>
      <c r="M158" s="32" t="str">
        <f>IF($G158=M$4&amp;"-"&amp;M$5,IF(COUNTIF($G$6:$G158,"="&amp;$G158)&gt;5,"",$F158),"")</f>
        <v/>
      </c>
      <c r="N158" s="31" t="str">
        <f>IF($G158=N$4&amp;"-"&amp;N$5,IF(COUNTIF($G$6:$G158,"="&amp;$G158)&gt;5,"",$F158),"")</f>
        <v/>
      </c>
      <c r="O158" s="32" t="str">
        <f>IF($G158=O$4&amp;"-"&amp;O$5,IF(COUNTIF($G$6:$G158,"="&amp;$G158)&gt;5,"",$F158),"")</f>
        <v/>
      </c>
      <c r="P158" s="31" t="str">
        <f>IF($G158=P$4&amp;"-"&amp;P$5,IF(COUNTIF($G$6:$G158,"="&amp;$G158)&gt;5,"",$F158),"")</f>
        <v/>
      </c>
      <c r="Q158" s="32" t="str">
        <f>IF($G158=Q$4&amp;"-"&amp;Q$5,IF(COUNTIF($G$6:$G158,"="&amp;$G158)&gt;5,"",$F158),"")</f>
        <v/>
      </c>
      <c r="R158" s="31" t="str">
        <f>IF($G158=R$4&amp;"-"&amp;R$5,IF(COUNTIF($G$6:$G158,"="&amp;$G158)&gt;5,"",$F158),"")</f>
        <v/>
      </c>
      <c r="S158" s="32" t="str">
        <f>IF($G158=S$4&amp;"-"&amp;S$5,IF(COUNTIF($G$6:$G158,"="&amp;$G158)&gt;5,"",$F158),"")</f>
        <v/>
      </c>
      <c r="T158" s="31" t="str">
        <f>IF($G158=T$4&amp;"-"&amp;T$5,IF(COUNTIF($G$6:$G158,"="&amp;$G158)&gt;5,"",$F158),"")</f>
        <v/>
      </c>
      <c r="U158" s="32" t="str">
        <f>IF($G158=U$4&amp;"-"&amp;U$5,IF(COUNTIF($G$6:$G158,"="&amp;$G158)&gt;5,"",$F158),"")</f>
        <v/>
      </c>
      <c r="V158" s="31" t="str">
        <f>IF($G158=V$4&amp;"-"&amp;V$5,IF(COUNTIF($G$6:$G158,"="&amp;$G158)&gt;5,"",$F158),"")</f>
        <v/>
      </c>
      <c r="W158" s="30" t="str">
        <f>IF($G158=W$4&amp;"-"&amp;W$5,IF(COUNTIF($G$6:$G158,"="&amp;$G158)&gt;5,"",$F158),"")</f>
        <v/>
      </c>
      <c r="X158" s="128" t="str">
        <f>IF($G158=X$4&amp;"-"&amp;X$5,IF(COUNTIF($G$6:$G158,"="&amp;$G158)&gt;1000,"",MAX(X$6:X157)+1),"")</f>
        <v/>
      </c>
      <c r="Y158" s="138" t="str">
        <f>IF($G158=Y$4&amp;"-"&amp;Y$5,IF(COUNTIF($G$6:$G158,"="&amp;$G158)&gt;1000,"",MAX(Y$6:Y157)+1),"")</f>
        <v/>
      </c>
      <c r="Z158" s="128" t="str">
        <f>IF($G158=Z$4&amp;"-"&amp;Z$5,IF(COUNTIF($G$6:$G158,"="&amp;$G158)&gt;1000,"",MAX(Z$6:Z157)+1),"")</f>
        <v/>
      </c>
      <c r="AA158" s="138" t="str">
        <f>IF($G158=AA$4&amp;"-"&amp;AA$5,IF(COUNTIF($G$6:$G158,"="&amp;$G158)&gt;1000,"",MAX(AA$6:AA157)+1),"")</f>
        <v/>
      </c>
      <c r="AB158" s="128" t="str">
        <f>IF($G158=AB$4&amp;"-"&amp;AB$5,IF(COUNTIF($G$6:$G158,"="&amp;$G158)&gt;1000,"",MAX(AB$6:AB157)+1),"")</f>
        <v/>
      </c>
      <c r="AC158" s="138" t="str">
        <f>IF($G158=AC$4&amp;"-"&amp;AC$5,IF(COUNTIF($G$6:$G158,"="&amp;$G158)&gt;1000,"",MAX(AC$6:AC157)+1),"")</f>
        <v/>
      </c>
      <c r="AD158" s="128">
        <f>IF($G158=AD$4&amp;"-"&amp;AD$5,IF(COUNTIF($G$6:$G158,"="&amp;$G158)&gt;1000,"",MAX(AD$6:AD157)+1),"")</f>
        <v>20</v>
      </c>
      <c r="AE158" s="138" t="str">
        <f>IF($G158=AE$4&amp;"-"&amp;AE$5,IF(COUNTIF($G$6:$G158,"="&amp;$G158)&gt;1000,"",MAX(AE$6:AE157)+1),"")</f>
        <v/>
      </c>
      <c r="AF158" s="128" t="str">
        <f>IF($G158=AF$4&amp;"-"&amp;AF$5,IF(COUNTIF($G$6:$G158,"="&amp;$G158)&gt;1000,"",MAX(AF$6:AF157)+1),"")</f>
        <v/>
      </c>
      <c r="AG158" s="138" t="str">
        <f>IF($G158=AG$4&amp;"-"&amp;AG$5,IF(COUNTIF($G$6:$G158,"="&amp;$G158)&gt;1000,"",MAX(AG$6:AG157)+1),"")</f>
        <v/>
      </c>
      <c r="AH158" s="128" t="str">
        <f>IF($G158=AH$4&amp;"-"&amp;AH$5,IF(COUNTIF($G$6:$G158,"="&amp;$G158)&gt;1000,"",MAX(AH$6:AH157)+1),"")</f>
        <v/>
      </c>
      <c r="AI158" s="138" t="str">
        <f>IF($G158=AI$4&amp;"-"&amp;AI$5,IF(COUNTIF($G$6:$G158,"="&amp;$G158)&gt;1000,"",MAX(AI$6:AI157)+1),"")</f>
        <v/>
      </c>
      <c r="AJ158" s="128" t="str">
        <f>IF($G158=AJ$4&amp;"-"&amp;AJ$5,IF(COUNTIF($G$6:$G158,"="&amp;$G158)&gt;1000,"",MAX(AJ$6:AJ157)+1),"")</f>
        <v/>
      </c>
      <c r="AK158" s="138" t="str">
        <f>IF($G158=AK$4&amp;"-"&amp;AK$5,IF(COUNTIF($G$6:$G158,"="&amp;$G158)&gt;1000,"",MAX(AK$6:AK157)+1),"")</f>
        <v/>
      </c>
      <c r="AL158" s="128" t="str">
        <f>IF($G158=AL$4&amp;"-"&amp;AL$5,IF(COUNTIF($G$6:$G158,"="&amp;$G158)&gt;1000,"",MAX(AL$6:AL157)+1),"")</f>
        <v/>
      </c>
      <c r="AM158" s="144" t="str">
        <f>IF($G158=AM$4&amp;"-"&amp;AM$5,IF(COUNTIF($G$6:$G158,"="&amp;$G158)&gt;1000,"",MAX(AM$6:AM157)+1),"")</f>
        <v/>
      </c>
    </row>
    <row r="159" spans="1:39">
      <c r="A159" s="23">
        <v>154</v>
      </c>
      <c r="B159" s="123" t="str">
        <f>VLOOKUP(A159,Times_2023!B156:C586,2,FALSE)</f>
        <v>0:22:27</v>
      </c>
      <c r="C159" s="1" t="str">
        <f t="shared" si="10"/>
        <v>Jen Moss</v>
      </c>
      <c r="D159" s="2" t="str">
        <f t="shared" si="11"/>
        <v>HI</v>
      </c>
      <c r="E159" s="2" t="str">
        <f t="shared" si="12"/>
        <v>F</v>
      </c>
      <c r="F159" s="2">
        <f>COUNTIF(E$6:E159,E159)</f>
        <v>29</v>
      </c>
      <c r="G159" s="26" t="str">
        <f t="shared" si="13"/>
        <v>HI-F</v>
      </c>
      <c r="H159" s="29" t="str">
        <f>IF($G159=H$4&amp;"-"&amp;H$5,IF(COUNTIF($G$6:$G159,"="&amp;$G159)&gt;5,"",$F159),"")</f>
        <v/>
      </c>
      <c r="I159" s="32" t="str">
        <f>IF($G159=I$4&amp;"-"&amp;I$5,IF(COUNTIF($G$6:$G159,"="&amp;$G159)&gt;5,"",$F159),"")</f>
        <v/>
      </c>
      <c r="J159" s="31" t="str">
        <f>IF($G159=J$4&amp;"-"&amp;J$5,IF(COUNTIF($G$6:$G159,"="&amp;$G159)&gt;5,"",$F159),"")</f>
        <v/>
      </c>
      <c r="K159" s="32" t="str">
        <f>IF($G159=K$4&amp;"-"&amp;K$5,IF(COUNTIF($G$6:$G159,"="&amp;$G159)&gt;5,"",$F159),"")</f>
        <v/>
      </c>
      <c r="L159" s="31" t="str">
        <f>IF($G159=L$4&amp;"-"&amp;L$5,IF(COUNTIF($G$6:$G159,"="&amp;$G159)&gt;5,"",$F159),"")</f>
        <v/>
      </c>
      <c r="M159" s="32" t="str">
        <f>IF($G159=M$4&amp;"-"&amp;M$5,IF(COUNTIF($G$6:$G159,"="&amp;$G159)&gt;5,"",$F159),"")</f>
        <v/>
      </c>
      <c r="N159" s="31" t="str">
        <f>IF($G159=N$4&amp;"-"&amp;N$5,IF(COUNTIF($G$6:$G159,"="&amp;$G159)&gt;5,"",$F159),"")</f>
        <v/>
      </c>
      <c r="O159" s="32" t="str">
        <f>IF($G159=O$4&amp;"-"&amp;O$5,IF(COUNTIF($G$6:$G159,"="&amp;$G159)&gt;5,"",$F159),"")</f>
        <v/>
      </c>
      <c r="P159" s="31" t="str">
        <f>IF($G159=P$4&amp;"-"&amp;P$5,IF(COUNTIF($G$6:$G159,"="&amp;$G159)&gt;5,"",$F159),"")</f>
        <v/>
      </c>
      <c r="Q159" s="32" t="str">
        <f>IF($G159=Q$4&amp;"-"&amp;Q$5,IF(COUNTIF($G$6:$G159,"="&amp;$G159)&gt;5,"",$F159),"")</f>
        <v/>
      </c>
      <c r="R159" s="31" t="str">
        <f>IF($G159=R$4&amp;"-"&amp;R$5,IF(COUNTIF($G$6:$G159,"="&amp;$G159)&gt;5,"",$F159),"")</f>
        <v/>
      </c>
      <c r="S159" s="32" t="str">
        <f>IF($G159=S$4&amp;"-"&amp;S$5,IF(COUNTIF($G$6:$G159,"="&amp;$G159)&gt;5,"",$F159),"")</f>
        <v/>
      </c>
      <c r="T159" s="31" t="str">
        <f>IF($G159=T$4&amp;"-"&amp;T$5,IF(COUNTIF($G$6:$G159,"="&amp;$G159)&gt;5,"",$F159),"")</f>
        <v/>
      </c>
      <c r="U159" s="32" t="str">
        <f>IF($G159=U$4&amp;"-"&amp;U$5,IF(COUNTIF($G$6:$G159,"="&amp;$G159)&gt;5,"",$F159),"")</f>
        <v/>
      </c>
      <c r="V159" s="31" t="str">
        <f>IF($G159=V$4&amp;"-"&amp;V$5,IF(COUNTIF($G$6:$G159,"="&amp;$G159)&gt;5,"",$F159),"")</f>
        <v/>
      </c>
      <c r="W159" s="30" t="str">
        <f>IF($G159=W$4&amp;"-"&amp;W$5,IF(COUNTIF($G$6:$G159,"="&amp;$G159)&gt;5,"",$F159),"")</f>
        <v/>
      </c>
      <c r="X159" s="128" t="str">
        <f>IF($G159=X$4&amp;"-"&amp;X$5,IF(COUNTIF($G$6:$G159,"="&amp;$G159)&gt;1000,"",MAX(X$6:X158)+1),"")</f>
        <v/>
      </c>
      <c r="Y159" s="138" t="str">
        <f>IF($G159=Y$4&amp;"-"&amp;Y$5,IF(COUNTIF($G$6:$G159,"="&amp;$G159)&gt;1000,"",MAX(Y$6:Y158)+1),"")</f>
        <v/>
      </c>
      <c r="Z159" s="128" t="str">
        <f>IF($G159=Z$4&amp;"-"&amp;Z$5,IF(COUNTIF($G$6:$G159,"="&amp;$G159)&gt;1000,"",MAX(Z$6:Z158)+1),"")</f>
        <v/>
      </c>
      <c r="AA159" s="138" t="str">
        <f>IF($G159=AA$4&amp;"-"&amp;AA$5,IF(COUNTIF($G$6:$G159,"="&amp;$G159)&gt;1000,"",MAX(AA$6:AA158)+1),"")</f>
        <v/>
      </c>
      <c r="AB159" s="128" t="str">
        <f>IF($G159=AB$4&amp;"-"&amp;AB$5,IF(COUNTIF($G$6:$G159,"="&amp;$G159)&gt;1000,"",MAX(AB$6:AB158)+1),"")</f>
        <v/>
      </c>
      <c r="AC159" s="138" t="str">
        <f>IF($G159=AC$4&amp;"-"&amp;AC$5,IF(COUNTIF($G$6:$G159,"="&amp;$G159)&gt;1000,"",MAX(AC$6:AC158)+1),"")</f>
        <v/>
      </c>
      <c r="AD159" s="128" t="str">
        <f>IF($G159=AD$4&amp;"-"&amp;AD$5,IF(COUNTIF($G$6:$G159,"="&amp;$G159)&gt;1000,"",MAX(AD$6:AD158)+1),"")</f>
        <v/>
      </c>
      <c r="AE159" s="138">
        <f>IF($G159=AE$4&amp;"-"&amp;AE$5,IF(COUNTIF($G$6:$G159,"="&amp;$G159)&gt;1000,"",MAX(AE$6:AE158)+1),"")</f>
        <v>7</v>
      </c>
      <c r="AF159" s="128" t="str">
        <f>IF($G159=AF$4&amp;"-"&amp;AF$5,IF(COUNTIF($G$6:$G159,"="&amp;$G159)&gt;1000,"",MAX(AF$6:AF158)+1),"")</f>
        <v/>
      </c>
      <c r="AG159" s="138" t="str">
        <f>IF($G159=AG$4&amp;"-"&amp;AG$5,IF(COUNTIF($G$6:$G159,"="&amp;$G159)&gt;1000,"",MAX(AG$6:AG158)+1),"")</f>
        <v/>
      </c>
      <c r="AH159" s="128" t="str">
        <f>IF($G159=AH$4&amp;"-"&amp;AH$5,IF(COUNTIF($G$6:$G159,"="&amp;$G159)&gt;1000,"",MAX(AH$6:AH158)+1),"")</f>
        <v/>
      </c>
      <c r="AI159" s="138" t="str">
        <f>IF($G159=AI$4&amp;"-"&amp;AI$5,IF(COUNTIF($G$6:$G159,"="&amp;$G159)&gt;1000,"",MAX(AI$6:AI158)+1),"")</f>
        <v/>
      </c>
      <c r="AJ159" s="128" t="str">
        <f>IF($G159=AJ$4&amp;"-"&amp;AJ$5,IF(COUNTIF($G$6:$G159,"="&amp;$G159)&gt;1000,"",MAX(AJ$6:AJ158)+1),"")</f>
        <v/>
      </c>
      <c r="AK159" s="138" t="str">
        <f>IF($G159=AK$4&amp;"-"&amp;AK$5,IF(COUNTIF($G$6:$G159,"="&amp;$G159)&gt;1000,"",MAX(AK$6:AK158)+1),"")</f>
        <v/>
      </c>
      <c r="AL159" s="128" t="str">
        <f>IF($G159=AL$4&amp;"-"&amp;AL$5,IF(COUNTIF($G$6:$G159,"="&amp;$G159)&gt;1000,"",MAX(AL$6:AL158)+1),"")</f>
        <v/>
      </c>
      <c r="AM159" s="144" t="str">
        <f>IF($G159=AM$4&amp;"-"&amp;AM$5,IF(COUNTIF($G$6:$G159,"="&amp;$G159)&gt;1000,"",MAX(AM$6:AM158)+1),"")</f>
        <v/>
      </c>
    </row>
    <row r="160" spans="1:39">
      <c r="A160" s="24">
        <v>155</v>
      </c>
      <c r="B160" s="123" t="str">
        <f>VLOOKUP(A160,Times_2023!B157:C587,2,FALSE)</f>
        <v>0:22:29</v>
      </c>
      <c r="C160" s="1" t="str">
        <f t="shared" si="10"/>
        <v>Tom Man</v>
      </c>
      <c r="D160" s="2" t="str">
        <f t="shared" si="11"/>
        <v>HI</v>
      </c>
      <c r="E160" s="2" t="str">
        <f t="shared" si="12"/>
        <v>M</v>
      </c>
      <c r="F160" s="2">
        <f>COUNTIF(E$6:E160,E160)</f>
        <v>126</v>
      </c>
      <c r="G160" s="26" t="str">
        <f t="shared" si="13"/>
        <v>HI-M</v>
      </c>
      <c r="H160" s="29" t="str">
        <f>IF($G160=H$4&amp;"-"&amp;H$5,IF(COUNTIF($G$6:$G160,"="&amp;$G160)&gt;5,"",$F160),"")</f>
        <v/>
      </c>
      <c r="I160" s="32" t="str">
        <f>IF($G160=I$4&amp;"-"&amp;I$5,IF(COUNTIF($G$6:$G160,"="&amp;$G160)&gt;5,"",$F160),"")</f>
        <v/>
      </c>
      <c r="J160" s="31" t="str">
        <f>IF($G160=J$4&amp;"-"&amp;J$5,IF(COUNTIF($G$6:$G160,"="&amp;$G160)&gt;5,"",$F160),"")</f>
        <v/>
      </c>
      <c r="K160" s="32" t="str">
        <f>IF($G160=K$4&amp;"-"&amp;K$5,IF(COUNTIF($G$6:$G160,"="&amp;$G160)&gt;5,"",$F160),"")</f>
        <v/>
      </c>
      <c r="L160" s="31" t="str">
        <f>IF($G160=L$4&amp;"-"&amp;L$5,IF(COUNTIF($G$6:$G160,"="&amp;$G160)&gt;5,"",$F160),"")</f>
        <v/>
      </c>
      <c r="M160" s="32" t="str">
        <f>IF($G160=M$4&amp;"-"&amp;M$5,IF(COUNTIF($G$6:$G160,"="&amp;$G160)&gt;5,"",$F160),"")</f>
        <v/>
      </c>
      <c r="N160" s="31" t="str">
        <f>IF($G160=N$4&amp;"-"&amp;N$5,IF(COUNTIF($G$6:$G160,"="&amp;$G160)&gt;5,"",$F160),"")</f>
        <v/>
      </c>
      <c r="O160" s="32" t="str">
        <f>IF($G160=O$4&amp;"-"&amp;O$5,IF(COUNTIF($G$6:$G160,"="&amp;$G160)&gt;5,"",$F160),"")</f>
        <v/>
      </c>
      <c r="P160" s="31" t="str">
        <f>IF($G160=P$4&amp;"-"&amp;P$5,IF(COUNTIF($G$6:$G160,"="&amp;$G160)&gt;5,"",$F160),"")</f>
        <v/>
      </c>
      <c r="Q160" s="32" t="str">
        <f>IF($G160=Q$4&amp;"-"&amp;Q$5,IF(COUNTIF($G$6:$G160,"="&amp;$G160)&gt;5,"",$F160),"")</f>
        <v/>
      </c>
      <c r="R160" s="31" t="str">
        <f>IF($G160=R$4&amp;"-"&amp;R$5,IF(COUNTIF($G$6:$G160,"="&amp;$G160)&gt;5,"",$F160),"")</f>
        <v/>
      </c>
      <c r="S160" s="32" t="str">
        <f>IF($G160=S$4&amp;"-"&amp;S$5,IF(COUNTIF($G$6:$G160,"="&amp;$G160)&gt;5,"",$F160),"")</f>
        <v/>
      </c>
      <c r="T160" s="31" t="str">
        <f>IF($G160=T$4&amp;"-"&amp;T$5,IF(COUNTIF($G$6:$G160,"="&amp;$G160)&gt;5,"",$F160),"")</f>
        <v/>
      </c>
      <c r="U160" s="32" t="str">
        <f>IF($G160=U$4&amp;"-"&amp;U$5,IF(COUNTIF($G$6:$G160,"="&amp;$G160)&gt;5,"",$F160),"")</f>
        <v/>
      </c>
      <c r="V160" s="31" t="str">
        <f>IF($G160=V$4&amp;"-"&amp;V$5,IF(COUNTIF($G$6:$G160,"="&amp;$G160)&gt;5,"",$F160),"")</f>
        <v/>
      </c>
      <c r="W160" s="30" t="str">
        <f>IF($G160=W$4&amp;"-"&amp;W$5,IF(COUNTIF($G$6:$G160,"="&amp;$G160)&gt;5,"",$F160),"")</f>
        <v/>
      </c>
      <c r="X160" s="128" t="str">
        <f>IF($G160=X$4&amp;"-"&amp;X$5,IF(COUNTIF($G$6:$G160,"="&amp;$G160)&gt;1000,"",MAX(X$6:X159)+1),"")</f>
        <v/>
      </c>
      <c r="Y160" s="138" t="str">
        <f>IF($G160=Y$4&amp;"-"&amp;Y$5,IF(COUNTIF($G$6:$G160,"="&amp;$G160)&gt;1000,"",MAX(Y$6:Y159)+1),"")</f>
        <v/>
      </c>
      <c r="Z160" s="128" t="str">
        <f>IF($G160=Z$4&amp;"-"&amp;Z$5,IF(COUNTIF($G$6:$G160,"="&amp;$G160)&gt;1000,"",MAX(Z$6:Z159)+1),"")</f>
        <v/>
      </c>
      <c r="AA160" s="138" t="str">
        <f>IF($G160=AA$4&amp;"-"&amp;AA$5,IF(COUNTIF($G$6:$G160,"="&amp;$G160)&gt;1000,"",MAX(AA$6:AA159)+1),"")</f>
        <v/>
      </c>
      <c r="AB160" s="128" t="str">
        <f>IF($G160=AB$4&amp;"-"&amp;AB$5,IF(COUNTIF($G$6:$G160,"="&amp;$G160)&gt;1000,"",MAX(AB$6:AB159)+1),"")</f>
        <v/>
      </c>
      <c r="AC160" s="138" t="str">
        <f>IF($G160=AC$4&amp;"-"&amp;AC$5,IF(COUNTIF($G$6:$G160,"="&amp;$G160)&gt;1000,"",MAX(AC$6:AC159)+1),"")</f>
        <v/>
      </c>
      <c r="AD160" s="128">
        <f>IF($G160=AD$4&amp;"-"&amp;AD$5,IF(COUNTIF($G$6:$G160,"="&amp;$G160)&gt;1000,"",MAX(AD$6:AD159)+1),"")</f>
        <v>21</v>
      </c>
      <c r="AE160" s="138" t="str">
        <f>IF($G160=AE$4&amp;"-"&amp;AE$5,IF(COUNTIF($G$6:$G160,"="&amp;$G160)&gt;1000,"",MAX(AE$6:AE159)+1),"")</f>
        <v/>
      </c>
      <c r="AF160" s="128" t="str">
        <f>IF($G160=AF$4&amp;"-"&amp;AF$5,IF(COUNTIF($G$6:$G160,"="&amp;$G160)&gt;1000,"",MAX(AF$6:AF159)+1),"")</f>
        <v/>
      </c>
      <c r="AG160" s="138" t="str">
        <f>IF($G160=AG$4&amp;"-"&amp;AG$5,IF(COUNTIF($G$6:$G160,"="&amp;$G160)&gt;1000,"",MAX(AG$6:AG159)+1),"")</f>
        <v/>
      </c>
      <c r="AH160" s="128" t="str">
        <f>IF($G160=AH$4&amp;"-"&amp;AH$5,IF(COUNTIF($G$6:$G160,"="&amp;$G160)&gt;1000,"",MAX(AH$6:AH159)+1),"")</f>
        <v/>
      </c>
      <c r="AI160" s="138" t="str">
        <f>IF($G160=AI$4&amp;"-"&amp;AI$5,IF(COUNTIF($G$6:$G160,"="&amp;$G160)&gt;1000,"",MAX(AI$6:AI159)+1),"")</f>
        <v/>
      </c>
      <c r="AJ160" s="128" t="str">
        <f>IF($G160=AJ$4&amp;"-"&amp;AJ$5,IF(COUNTIF($G$6:$G160,"="&amp;$G160)&gt;1000,"",MAX(AJ$6:AJ159)+1),"")</f>
        <v/>
      </c>
      <c r="AK160" s="138" t="str">
        <f>IF($G160=AK$4&amp;"-"&amp;AK$5,IF(COUNTIF($G$6:$G160,"="&amp;$G160)&gt;1000,"",MAX(AK$6:AK159)+1),"")</f>
        <v/>
      </c>
      <c r="AL160" s="128" t="str">
        <f>IF($G160=AL$4&amp;"-"&amp;AL$5,IF(COUNTIF($G$6:$G160,"="&amp;$G160)&gt;1000,"",MAX(AL$6:AL159)+1),"")</f>
        <v/>
      </c>
      <c r="AM160" s="144" t="str">
        <f>IF($G160=AM$4&amp;"-"&amp;AM$5,IF(COUNTIF($G$6:$G160,"="&amp;$G160)&gt;1000,"",MAX(AM$6:AM159)+1),"")</f>
        <v/>
      </c>
    </row>
    <row r="161" spans="1:39">
      <c r="A161" s="23">
        <v>156</v>
      </c>
      <c r="B161" s="123" t="str">
        <f>VLOOKUP(A161,Times_2023!B158:C588,2,FALSE)</f>
        <v>0:22:32</v>
      </c>
      <c r="C161" s="1" t="str">
        <f t="shared" si="10"/>
        <v>Darren Murfitt</v>
      </c>
      <c r="D161" s="2" t="str">
        <f t="shared" si="11"/>
        <v>ELY</v>
      </c>
      <c r="E161" s="2" t="str">
        <f t="shared" si="12"/>
        <v>M</v>
      </c>
      <c r="F161" s="2">
        <f>COUNTIF(E$6:E161,E161)</f>
        <v>127</v>
      </c>
      <c r="G161" s="26" t="str">
        <f t="shared" si="13"/>
        <v>ELY-M</v>
      </c>
      <c r="H161" s="29" t="str">
        <f>IF($G161=H$4&amp;"-"&amp;H$5,IF(COUNTIF($G$6:$G161,"="&amp;$G161)&gt;5,"",$F161),"")</f>
        <v/>
      </c>
      <c r="I161" s="32" t="str">
        <f>IF($G161=I$4&amp;"-"&amp;I$5,IF(COUNTIF($G$6:$G161,"="&amp;$G161)&gt;5,"",$F161),"")</f>
        <v/>
      </c>
      <c r="J161" s="31" t="str">
        <f>IF($G161=J$4&amp;"-"&amp;J$5,IF(COUNTIF($G$6:$G161,"="&amp;$G161)&gt;5,"",$F161),"")</f>
        <v/>
      </c>
      <c r="K161" s="32" t="str">
        <f>IF($G161=K$4&amp;"-"&amp;K$5,IF(COUNTIF($G$6:$G161,"="&amp;$G161)&gt;5,"",$F161),"")</f>
        <v/>
      </c>
      <c r="L161" s="31" t="str">
        <f>IF($G161=L$4&amp;"-"&amp;L$5,IF(COUNTIF($G$6:$G161,"="&amp;$G161)&gt;5,"",$F161),"")</f>
        <v/>
      </c>
      <c r="M161" s="32" t="str">
        <f>IF($G161=M$4&amp;"-"&amp;M$5,IF(COUNTIF($G$6:$G161,"="&amp;$G161)&gt;5,"",$F161),"")</f>
        <v/>
      </c>
      <c r="N161" s="31" t="str">
        <f>IF($G161=N$4&amp;"-"&amp;N$5,IF(COUNTIF($G$6:$G161,"="&amp;$G161)&gt;5,"",$F161),"")</f>
        <v/>
      </c>
      <c r="O161" s="32" t="str">
        <f>IF($G161=O$4&amp;"-"&amp;O$5,IF(COUNTIF($G$6:$G161,"="&amp;$G161)&gt;5,"",$F161),"")</f>
        <v/>
      </c>
      <c r="P161" s="31" t="str">
        <f>IF($G161=P$4&amp;"-"&amp;P$5,IF(COUNTIF($G$6:$G161,"="&amp;$G161)&gt;5,"",$F161),"")</f>
        <v/>
      </c>
      <c r="Q161" s="32" t="str">
        <f>IF($G161=Q$4&amp;"-"&amp;Q$5,IF(COUNTIF($G$6:$G161,"="&amp;$G161)&gt;5,"",$F161),"")</f>
        <v/>
      </c>
      <c r="R161" s="31" t="str">
        <f>IF($G161=R$4&amp;"-"&amp;R$5,IF(COUNTIF($G$6:$G161,"="&amp;$G161)&gt;5,"",$F161),"")</f>
        <v/>
      </c>
      <c r="S161" s="32" t="str">
        <f>IF($G161=S$4&amp;"-"&amp;S$5,IF(COUNTIF($G$6:$G161,"="&amp;$G161)&gt;5,"",$F161),"")</f>
        <v/>
      </c>
      <c r="T161" s="31" t="str">
        <f>IF($G161=T$4&amp;"-"&amp;T$5,IF(COUNTIF($G$6:$G161,"="&amp;$G161)&gt;5,"",$F161),"")</f>
        <v/>
      </c>
      <c r="U161" s="32" t="str">
        <f>IF($G161=U$4&amp;"-"&amp;U$5,IF(COUNTIF($G$6:$G161,"="&amp;$G161)&gt;5,"",$F161),"")</f>
        <v/>
      </c>
      <c r="V161" s="31" t="str">
        <f>IF($G161=V$4&amp;"-"&amp;V$5,IF(COUNTIF($G$6:$G161,"="&amp;$G161)&gt;5,"",$F161),"")</f>
        <v/>
      </c>
      <c r="W161" s="30" t="str">
        <f>IF($G161=W$4&amp;"-"&amp;W$5,IF(COUNTIF($G$6:$G161,"="&amp;$G161)&gt;5,"",$F161),"")</f>
        <v/>
      </c>
      <c r="X161" s="128" t="str">
        <f>IF($G161=X$4&amp;"-"&amp;X$5,IF(COUNTIF($G$6:$G161,"="&amp;$G161)&gt;1000,"",MAX(X$6:X160)+1),"")</f>
        <v/>
      </c>
      <c r="Y161" s="138" t="str">
        <f>IF($G161=Y$4&amp;"-"&amp;Y$5,IF(COUNTIF($G$6:$G161,"="&amp;$G161)&gt;1000,"",MAX(Y$6:Y160)+1),"")</f>
        <v/>
      </c>
      <c r="Z161" s="128" t="str">
        <f>IF($G161=Z$4&amp;"-"&amp;Z$5,IF(COUNTIF($G$6:$G161,"="&amp;$G161)&gt;1000,"",MAX(Z$6:Z160)+1),"")</f>
        <v/>
      </c>
      <c r="AA161" s="138" t="str">
        <f>IF($G161=AA$4&amp;"-"&amp;AA$5,IF(COUNTIF($G$6:$G161,"="&amp;$G161)&gt;1000,"",MAX(AA$6:AA160)+1),"")</f>
        <v/>
      </c>
      <c r="AB161" s="128">
        <f>IF($G161=AB$4&amp;"-"&amp;AB$5,IF(COUNTIF($G$6:$G161,"="&amp;$G161)&gt;1000,"",MAX(AB$6:AB160)+1),"")</f>
        <v>24</v>
      </c>
      <c r="AC161" s="138" t="str">
        <f>IF($G161=AC$4&amp;"-"&amp;AC$5,IF(COUNTIF($G$6:$G161,"="&amp;$G161)&gt;1000,"",MAX(AC$6:AC160)+1),"")</f>
        <v/>
      </c>
      <c r="AD161" s="128" t="str">
        <f>IF($G161=AD$4&amp;"-"&amp;AD$5,IF(COUNTIF($G$6:$G161,"="&amp;$G161)&gt;1000,"",MAX(AD$6:AD160)+1),"")</f>
        <v/>
      </c>
      <c r="AE161" s="138" t="str">
        <f>IF($G161=AE$4&amp;"-"&amp;AE$5,IF(COUNTIF($G$6:$G161,"="&amp;$G161)&gt;1000,"",MAX(AE$6:AE160)+1),"")</f>
        <v/>
      </c>
      <c r="AF161" s="128" t="str">
        <f>IF($G161=AF$4&amp;"-"&amp;AF$5,IF(COUNTIF($G$6:$G161,"="&amp;$G161)&gt;1000,"",MAX(AF$6:AF160)+1),"")</f>
        <v/>
      </c>
      <c r="AG161" s="138" t="str">
        <f>IF($G161=AG$4&amp;"-"&amp;AG$5,IF(COUNTIF($G$6:$G161,"="&amp;$G161)&gt;1000,"",MAX(AG$6:AG160)+1),"")</f>
        <v/>
      </c>
      <c r="AH161" s="128" t="str">
        <f>IF($G161=AH$4&amp;"-"&amp;AH$5,IF(COUNTIF($G$6:$G161,"="&amp;$G161)&gt;1000,"",MAX(AH$6:AH160)+1),"")</f>
        <v/>
      </c>
      <c r="AI161" s="138" t="str">
        <f>IF($G161=AI$4&amp;"-"&amp;AI$5,IF(COUNTIF($G$6:$G161,"="&amp;$G161)&gt;1000,"",MAX(AI$6:AI160)+1),"")</f>
        <v/>
      </c>
      <c r="AJ161" s="128" t="str">
        <f>IF($G161=AJ$4&amp;"-"&amp;AJ$5,IF(COUNTIF($G$6:$G161,"="&amp;$G161)&gt;1000,"",MAX(AJ$6:AJ160)+1),"")</f>
        <v/>
      </c>
      <c r="AK161" s="138" t="str">
        <f>IF($G161=AK$4&amp;"-"&amp;AK$5,IF(COUNTIF($G$6:$G161,"="&amp;$G161)&gt;1000,"",MAX(AK$6:AK160)+1),"")</f>
        <v/>
      </c>
      <c r="AL161" s="128" t="str">
        <f>IF($G161=AL$4&amp;"-"&amp;AL$5,IF(COUNTIF($G$6:$G161,"="&amp;$G161)&gt;1000,"",MAX(AL$6:AL160)+1),"")</f>
        <v/>
      </c>
      <c r="AM161" s="144" t="str">
        <f>IF($G161=AM$4&amp;"-"&amp;AM$5,IF(COUNTIF($G$6:$G161,"="&amp;$G161)&gt;1000,"",MAX(AM$6:AM160)+1),"")</f>
        <v/>
      </c>
    </row>
    <row r="162" spans="1:39">
      <c r="A162" s="24">
        <v>157</v>
      </c>
      <c r="B162" s="123" t="str">
        <f>VLOOKUP(A162,Times_2023!B159:C589,2,FALSE)</f>
        <v>0:22:34</v>
      </c>
      <c r="C162" s="1" t="str">
        <f t="shared" si="10"/>
        <v>Sarah Kenward</v>
      </c>
      <c r="D162" s="2" t="str">
        <f t="shared" si="11"/>
        <v>HI</v>
      </c>
      <c r="E162" s="2" t="str">
        <f t="shared" si="12"/>
        <v>F</v>
      </c>
      <c r="F162" s="2">
        <f>COUNTIF(E$6:E162,E162)</f>
        <v>30</v>
      </c>
      <c r="G162" s="26" t="str">
        <f t="shared" si="13"/>
        <v>HI-F</v>
      </c>
      <c r="H162" s="29" t="str">
        <f>IF($G162=H$4&amp;"-"&amp;H$5,IF(COUNTIF($G$6:$G162,"="&amp;$G162)&gt;5,"",$F162),"")</f>
        <v/>
      </c>
      <c r="I162" s="32" t="str">
        <f>IF($G162=I$4&amp;"-"&amp;I$5,IF(COUNTIF($G$6:$G162,"="&amp;$G162)&gt;5,"",$F162),"")</f>
        <v/>
      </c>
      <c r="J162" s="31" t="str">
        <f>IF($G162=J$4&amp;"-"&amp;J$5,IF(COUNTIF($G$6:$G162,"="&amp;$G162)&gt;5,"",$F162),"")</f>
        <v/>
      </c>
      <c r="K162" s="32" t="str">
        <f>IF($G162=K$4&amp;"-"&amp;K$5,IF(COUNTIF($G$6:$G162,"="&amp;$G162)&gt;5,"",$F162),"")</f>
        <v/>
      </c>
      <c r="L162" s="31" t="str">
        <f>IF($G162=L$4&amp;"-"&amp;L$5,IF(COUNTIF($G$6:$G162,"="&amp;$G162)&gt;5,"",$F162),"")</f>
        <v/>
      </c>
      <c r="M162" s="32" t="str">
        <f>IF($G162=M$4&amp;"-"&amp;M$5,IF(COUNTIF($G$6:$G162,"="&amp;$G162)&gt;5,"",$F162),"")</f>
        <v/>
      </c>
      <c r="N162" s="31" t="str">
        <f>IF($G162=N$4&amp;"-"&amp;N$5,IF(COUNTIF($G$6:$G162,"="&amp;$G162)&gt;5,"",$F162),"")</f>
        <v/>
      </c>
      <c r="O162" s="32" t="str">
        <f>IF($G162=O$4&amp;"-"&amp;O$5,IF(COUNTIF($G$6:$G162,"="&amp;$G162)&gt;5,"",$F162),"")</f>
        <v/>
      </c>
      <c r="P162" s="31" t="str">
        <f>IF($G162=P$4&amp;"-"&amp;P$5,IF(COUNTIF($G$6:$G162,"="&amp;$G162)&gt;5,"",$F162),"")</f>
        <v/>
      </c>
      <c r="Q162" s="32" t="str">
        <f>IF($G162=Q$4&amp;"-"&amp;Q$5,IF(COUNTIF($G$6:$G162,"="&amp;$G162)&gt;5,"",$F162),"")</f>
        <v/>
      </c>
      <c r="R162" s="31" t="str">
        <f>IF($G162=R$4&amp;"-"&amp;R$5,IF(COUNTIF($G$6:$G162,"="&amp;$G162)&gt;5,"",$F162),"")</f>
        <v/>
      </c>
      <c r="S162" s="32" t="str">
        <f>IF($G162=S$4&amp;"-"&amp;S$5,IF(COUNTIF($G$6:$G162,"="&amp;$G162)&gt;5,"",$F162),"")</f>
        <v/>
      </c>
      <c r="T162" s="31" t="str">
        <f>IF($G162=T$4&amp;"-"&amp;T$5,IF(COUNTIF($G$6:$G162,"="&amp;$G162)&gt;5,"",$F162),"")</f>
        <v/>
      </c>
      <c r="U162" s="32" t="str">
        <f>IF($G162=U$4&amp;"-"&amp;U$5,IF(COUNTIF($G$6:$G162,"="&amp;$G162)&gt;5,"",$F162),"")</f>
        <v/>
      </c>
      <c r="V162" s="31" t="str">
        <f>IF($G162=V$4&amp;"-"&amp;V$5,IF(COUNTIF($G$6:$G162,"="&amp;$G162)&gt;5,"",$F162),"")</f>
        <v/>
      </c>
      <c r="W162" s="30" t="str">
        <f>IF($G162=W$4&amp;"-"&amp;W$5,IF(COUNTIF($G$6:$G162,"="&amp;$G162)&gt;5,"",$F162),"")</f>
        <v/>
      </c>
      <c r="X162" s="128" t="str">
        <f>IF($G162=X$4&amp;"-"&amp;X$5,IF(COUNTIF($G$6:$G162,"="&amp;$G162)&gt;1000,"",MAX(X$6:X161)+1),"")</f>
        <v/>
      </c>
      <c r="Y162" s="138" t="str">
        <f>IF($G162=Y$4&amp;"-"&amp;Y$5,IF(COUNTIF($G$6:$G162,"="&amp;$G162)&gt;1000,"",MAX(Y$6:Y161)+1),"")</f>
        <v/>
      </c>
      <c r="Z162" s="128" t="str">
        <f>IF($G162=Z$4&amp;"-"&amp;Z$5,IF(COUNTIF($G$6:$G162,"="&amp;$G162)&gt;1000,"",MAX(Z$6:Z161)+1),"")</f>
        <v/>
      </c>
      <c r="AA162" s="138" t="str">
        <f>IF($G162=AA$4&amp;"-"&amp;AA$5,IF(COUNTIF($G$6:$G162,"="&amp;$G162)&gt;1000,"",MAX(AA$6:AA161)+1),"")</f>
        <v/>
      </c>
      <c r="AB162" s="128" t="str">
        <f>IF($G162=AB$4&amp;"-"&amp;AB$5,IF(COUNTIF($G$6:$G162,"="&amp;$G162)&gt;1000,"",MAX(AB$6:AB161)+1),"")</f>
        <v/>
      </c>
      <c r="AC162" s="138" t="str">
        <f>IF($G162=AC$4&amp;"-"&amp;AC$5,IF(COUNTIF($G$6:$G162,"="&amp;$G162)&gt;1000,"",MAX(AC$6:AC161)+1),"")</f>
        <v/>
      </c>
      <c r="AD162" s="128" t="str">
        <f>IF($G162=AD$4&amp;"-"&amp;AD$5,IF(COUNTIF($G$6:$G162,"="&amp;$G162)&gt;1000,"",MAX(AD$6:AD161)+1),"")</f>
        <v/>
      </c>
      <c r="AE162" s="138">
        <f>IF($G162=AE$4&amp;"-"&amp;AE$5,IF(COUNTIF($G$6:$G162,"="&amp;$G162)&gt;1000,"",MAX(AE$6:AE161)+1),"")</f>
        <v>8</v>
      </c>
      <c r="AF162" s="128" t="str">
        <f>IF($G162=AF$4&amp;"-"&amp;AF$5,IF(COUNTIF($G$6:$G162,"="&amp;$G162)&gt;1000,"",MAX(AF$6:AF161)+1),"")</f>
        <v/>
      </c>
      <c r="AG162" s="138" t="str">
        <f>IF($G162=AG$4&amp;"-"&amp;AG$5,IF(COUNTIF($G$6:$G162,"="&amp;$G162)&gt;1000,"",MAX(AG$6:AG161)+1),"")</f>
        <v/>
      </c>
      <c r="AH162" s="128" t="str">
        <f>IF($G162=AH$4&amp;"-"&amp;AH$5,IF(COUNTIF($G$6:$G162,"="&amp;$G162)&gt;1000,"",MAX(AH$6:AH161)+1),"")</f>
        <v/>
      </c>
      <c r="AI162" s="138" t="str">
        <f>IF($G162=AI$4&amp;"-"&amp;AI$5,IF(COUNTIF($G$6:$G162,"="&amp;$G162)&gt;1000,"",MAX(AI$6:AI161)+1),"")</f>
        <v/>
      </c>
      <c r="AJ162" s="128" t="str">
        <f>IF($G162=AJ$4&amp;"-"&amp;AJ$5,IF(COUNTIF($G$6:$G162,"="&amp;$G162)&gt;1000,"",MAX(AJ$6:AJ161)+1),"")</f>
        <v/>
      </c>
      <c r="AK162" s="138" t="str">
        <f>IF($G162=AK$4&amp;"-"&amp;AK$5,IF(COUNTIF($G$6:$G162,"="&amp;$G162)&gt;1000,"",MAX(AK$6:AK161)+1),"")</f>
        <v/>
      </c>
      <c r="AL162" s="128" t="str">
        <f>IF($G162=AL$4&amp;"-"&amp;AL$5,IF(COUNTIF($G$6:$G162,"="&amp;$G162)&gt;1000,"",MAX(AL$6:AL161)+1),"")</f>
        <v/>
      </c>
      <c r="AM162" s="144" t="str">
        <f>IF($G162=AM$4&amp;"-"&amp;AM$5,IF(COUNTIF($G$6:$G162,"="&amp;$G162)&gt;1000,"",MAX(AM$6:AM161)+1),"")</f>
        <v/>
      </c>
    </row>
    <row r="163" spans="1:39">
      <c r="A163" s="23">
        <v>158</v>
      </c>
      <c r="B163" s="123" t="str">
        <f>VLOOKUP(A163,Times_2023!B160:C590,2,FALSE)</f>
        <v>0:22:36</v>
      </c>
      <c r="C163" s="1" t="str">
        <f t="shared" si="10"/>
        <v>Caroline Brown</v>
      </c>
      <c r="D163" s="2" t="str">
        <f t="shared" si="11"/>
        <v>ELY</v>
      </c>
      <c r="E163" s="2" t="str">
        <f t="shared" si="12"/>
        <v>F</v>
      </c>
      <c r="F163" s="2">
        <f>COUNTIF(E$6:E163,E163)</f>
        <v>31</v>
      </c>
      <c r="G163" s="26" t="str">
        <f t="shared" si="13"/>
        <v>ELY-F</v>
      </c>
      <c r="H163" s="29" t="str">
        <f>IF($G163=H$4&amp;"-"&amp;H$5,IF(COUNTIF($G$6:$G163,"="&amp;$G163)&gt;5,"",$F163),"")</f>
        <v/>
      </c>
      <c r="I163" s="32" t="str">
        <f>IF($G163=I$4&amp;"-"&amp;I$5,IF(COUNTIF($G$6:$G163,"="&amp;$G163)&gt;5,"",$F163),"")</f>
        <v/>
      </c>
      <c r="J163" s="31" t="str">
        <f>IF($G163=J$4&amp;"-"&amp;J$5,IF(COUNTIF($G$6:$G163,"="&amp;$G163)&gt;5,"",$F163),"")</f>
        <v/>
      </c>
      <c r="K163" s="32" t="str">
        <f>IF($G163=K$4&amp;"-"&amp;K$5,IF(COUNTIF($G$6:$G163,"="&amp;$G163)&gt;5,"",$F163),"")</f>
        <v/>
      </c>
      <c r="L163" s="31" t="str">
        <f>IF($G163=L$4&amp;"-"&amp;L$5,IF(COUNTIF($G$6:$G163,"="&amp;$G163)&gt;5,"",$F163),"")</f>
        <v/>
      </c>
      <c r="M163" s="32">
        <f>IF($G163=M$4&amp;"-"&amp;M$5,IF(COUNTIF($G$6:$G163,"="&amp;$G163)&gt;5,"",$F163),"")</f>
        <v>31</v>
      </c>
      <c r="N163" s="31" t="str">
        <f>IF($G163=N$4&amp;"-"&amp;N$5,IF(COUNTIF($G$6:$G163,"="&amp;$G163)&gt;5,"",$F163),"")</f>
        <v/>
      </c>
      <c r="O163" s="32" t="str">
        <f>IF($G163=O$4&amp;"-"&amp;O$5,IF(COUNTIF($G$6:$G163,"="&amp;$G163)&gt;5,"",$F163),"")</f>
        <v/>
      </c>
      <c r="P163" s="31" t="str">
        <f>IF($G163=P$4&amp;"-"&amp;P$5,IF(COUNTIF($G$6:$G163,"="&amp;$G163)&gt;5,"",$F163),"")</f>
        <v/>
      </c>
      <c r="Q163" s="32" t="str">
        <f>IF($G163=Q$4&amp;"-"&amp;Q$5,IF(COUNTIF($G$6:$G163,"="&amp;$G163)&gt;5,"",$F163),"")</f>
        <v/>
      </c>
      <c r="R163" s="31" t="str">
        <f>IF($G163=R$4&amp;"-"&amp;R$5,IF(COUNTIF($G$6:$G163,"="&amp;$G163)&gt;5,"",$F163),"")</f>
        <v/>
      </c>
      <c r="S163" s="32" t="str">
        <f>IF($G163=S$4&amp;"-"&amp;S$5,IF(COUNTIF($G$6:$G163,"="&amp;$G163)&gt;5,"",$F163),"")</f>
        <v/>
      </c>
      <c r="T163" s="31" t="str">
        <f>IF($G163=T$4&amp;"-"&amp;T$5,IF(COUNTIF($G$6:$G163,"="&amp;$G163)&gt;5,"",$F163),"")</f>
        <v/>
      </c>
      <c r="U163" s="32" t="str">
        <f>IF($G163=U$4&amp;"-"&amp;U$5,IF(COUNTIF($G$6:$G163,"="&amp;$G163)&gt;5,"",$F163),"")</f>
        <v/>
      </c>
      <c r="V163" s="31" t="str">
        <f>IF($G163=V$4&amp;"-"&amp;V$5,IF(COUNTIF($G$6:$G163,"="&amp;$G163)&gt;5,"",$F163),"")</f>
        <v/>
      </c>
      <c r="W163" s="30" t="str">
        <f>IF($G163=W$4&amp;"-"&amp;W$5,IF(COUNTIF($G$6:$G163,"="&amp;$G163)&gt;5,"",$F163),"")</f>
        <v/>
      </c>
      <c r="X163" s="128" t="str">
        <f>IF($G163=X$4&amp;"-"&amp;X$5,IF(COUNTIF($G$6:$G163,"="&amp;$G163)&gt;1000,"",MAX(X$6:X162)+1),"")</f>
        <v/>
      </c>
      <c r="Y163" s="138" t="str">
        <f>IF($G163=Y$4&amp;"-"&amp;Y$5,IF(COUNTIF($G$6:$G163,"="&amp;$G163)&gt;1000,"",MAX(Y$6:Y162)+1),"")</f>
        <v/>
      </c>
      <c r="Z163" s="128" t="str">
        <f>IF($G163=Z$4&amp;"-"&amp;Z$5,IF(COUNTIF($G$6:$G163,"="&amp;$G163)&gt;1000,"",MAX(Z$6:Z162)+1),"")</f>
        <v/>
      </c>
      <c r="AA163" s="138" t="str">
        <f>IF($G163=AA$4&amp;"-"&amp;AA$5,IF(COUNTIF($G$6:$G163,"="&amp;$G163)&gt;1000,"",MAX(AA$6:AA162)+1),"")</f>
        <v/>
      </c>
      <c r="AB163" s="128" t="str">
        <f>IF($G163=AB$4&amp;"-"&amp;AB$5,IF(COUNTIF($G$6:$G163,"="&amp;$G163)&gt;1000,"",MAX(AB$6:AB162)+1),"")</f>
        <v/>
      </c>
      <c r="AC163" s="138">
        <f>IF($G163=AC$4&amp;"-"&amp;AC$5,IF(COUNTIF($G$6:$G163,"="&amp;$G163)&gt;1000,"",MAX(AC$6:AC162)+1),"")</f>
        <v>4</v>
      </c>
      <c r="AD163" s="128" t="str">
        <f>IF($G163=AD$4&amp;"-"&amp;AD$5,IF(COUNTIF($G$6:$G163,"="&amp;$G163)&gt;1000,"",MAX(AD$6:AD162)+1),"")</f>
        <v/>
      </c>
      <c r="AE163" s="138" t="str">
        <f>IF($G163=AE$4&amp;"-"&amp;AE$5,IF(COUNTIF($G$6:$G163,"="&amp;$G163)&gt;1000,"",MAX(AE$6:AE162)+1),"")</f>
        <v/>
      </c>
      <c r="AF163" s="128" t="str">
        <f>IF($G163=AF$4&amp;"-"&amp;AF$5,IF(COUNTIF($G$6:$G163,"="&amp;$G163)&gt;1000,"",MAX(AF$6:AF162)+1),"")</f>
        <v/>
      </c>
      <c r="AG163" s="138" t="str">
        <f>IF($G163=AG$4&amp;"-"&amp;AG$5,IF(COUNTIF($G$6:$G163,"="&amp;$G163)&gt;1000,"",MAX(AG$6:AG162)+1),"")</f>
        <v/>
      </c>
      <c r="AH163" s="128" t="str">
        <f>IF($G163=AH$4&amp;"-"&amp;AH$5,IF(COUNTIF($G$6:$G163,"="&amp;$G163)&gt;1000,"",MAX(AH$6:AH162)+1),"")</f>
        <v/>
      </c>
      <c r="AI163" s="138" t="str">
        <f>IF($G163=AI$4&amp;"-"&amp;AI$5,IF(COUNTIF($G$6:$G163,"="&amp;$G163)&gt;1000,"",MAX(AI$6:AI162)+1),"")</f>
        <v/>
      </c>
      <c r="AJ163" s="128" t="str">
        <f>IF($G163=AJ$4&amp;"-"&amp;AJ$5,IF(COUNTIF($G$6:$G163,"="&amp;$G163)&gt;1000,"",MAX(AJ$6:AJ162)+1),"")</f>
        <v/>
      </c>
      <c r="AK163" s="138" t="str">
        <f>IF($G163=AK$4&amp;"-"&amp;AK$5,IF(COUNTIF($G$6:$G163,"="&amp;$G163)&gt;1000,"",MAX(AK$6:AK162)+1),"")</f>
        <v/>
      </c>
      <c r="AL163" s="128" t="str">
        <f>IF($G163=AL$4&amp;"-"&amp;AL$5,IF(COUNTIF($G$6:$G163,"="&amp;$G163)&gt;1000,"",MAX(AL$6:AL162)+1),"")</f>
        <v/>
      </c>
      <c r="AM163" s="144" t="str">
        <f>IF($G163=AM$4&amp;"-"&amp;AM$5,IF(COUNTIF($G$6:$G163,"="&amp;$G163)&gt;1000,"",MAX(AM$6:AM162)+1),"")</f>
        <v/>
      </c>
    </row>
    <row r="164" spans="1:39">
      <c r="A164" s="24">
        <v>159</v>
      </c>
      <c r="B164" s="123" t="str">
        <f>VLOOKUP(A164,Times_2023!B161:C591,2,FALSE)</f>
        <v>0:22:38</v>
      </c>
      <c r="C164" s="1" t="str">
        <f t="shared" si="10"/>
        <v>James Mills</v>
      </c>
      <c r="D164" s="2" t="str">
        <f t="shared" si="11"/>
        <v>ELY</v>
      </c>
      <c r="E164" s="2" t="str">
        <f t="shared" si="12"/>
        <v>M</v>
      </c>
      <c r="F164" s="2">
        <f>COUNTIF(E$6:E164,E164)</f>
        <v>128</v>
      </c>
      <c r="G164" s="26" t="str">
        <f t="shared" si="13"/>
        <v>ELY-M</v>
      </c>
      <c r="H164" s="29" t="str">
        <f>IF($G164=H$4&amp;"-"&amp;H$5,IF(COUNTIF($G$6:$G164,"="&amp;$G164)&gt;5,"",$F164),"")</f>
        <v/>
      </c>
      <c r="I164" s="32" t="str">
        <f>IF($G164=I$4&amp;"-"&amp;I$5,IF(COUNTIF($G$6:$G164,"="&amp;$G164)&gt;5,"",$F164),"")</f>
        <v/>
      </c>
      <c r="J164" s="31" t="str">
        <f>IF($G164=J$4&amp;"-"&amp;J$5,IF(COUNTIF($G$6:$G164,"="&amp;$G164)&gt;5,"",$F164),"")</f>
        <v/>
      </c>
      <c r="K164" s="32" t="str">
        <f>IF($G164=K$4&amp;"-"&amp;K$5,IF(COUNTIF($G$6:$G164,"="&amp;$G164)&gt;5,"",$F164),"")</f>
        <v/>
      </c>
      <c r="L164" s="31" t="str">
        <f>IF($G164=L$4&amp;"-"&amp;L$5,IF(COUNTIF($G$6:$G164,"="&amp;$G164)&gt;5,"",$F164),"")</f>
        <v/>
      </c>
      <c r="M164" s="32" t="str">
        <f>IF($G164=M$4&amp;"-"&amp;M$5,IF(COUNTIF($G$6:$G164,"="&amp;$G164)&gt;5,"",$F164),"")</f>
        <v/>
      </c>
      <c r="N164" s="31" t="str">
        <f>IF($G164=N$4&amp;"-"&amp;N$5,IF(COUNTIF($G$6:$G164,"="&amp;$G164)&gt;5,"",$F164),"")</f>
        <v/>
      </c>
      <c r="O164" s="32" t="str">
        <f>IF($G164=O$4&amp;"-"&amp;O$5,IF(COUNTIF($G$6:$G164,"="&amp;$G164)&gt;5,"",$F164),"")</f>
        <v/>
      </c>
      <c r="P164" s="31" t="str">
        <f>IF($G164=P$4&amp;"-"&amp;P$5,IF(COUNTIF($G$6:$G164,"="&amp;$G164)&gt;5,"",$F164),"")</f>
        <v/>
      </c>
      <c r="Q164" s="32" t="str">
        <f>IF($G164=Q$4&amp;"-"&amp;Q$5,IF(COUNTIF($G$6:$G164,"="&amp;$G164)&gt;5,"",$F164),"")</f>
        <v/>
      </c>
      <c r="R164" s="31" t="str">
        <f>IF($G164=R$4&amp;"-"&amp;R$5,IF(COUNTIF($G$6:$G164,"="&amp;$G164)&gt;5,"",$F164),"")</f>
        <v/>
      </c>
      <c r="S164" s="32" t="str">
        <f>IF($G164=S$4&amp;"-"&amp;S$5,IF(COUNTIF($G$6:$G164,"="&amp;$G164)&gt;5,"",$F164),"")</f>
        <v/>
      </c>
      <c r="T164" s="31" t="str">
        <f>IF($G164=T$4&amp;"-"&amp;T$5,IF(COUNTIF($G$6:$G164,"="&amp;$G164)&gt;5,"",$F164),"")</f>
        <v/>
      </c>
      <c r="U164" s="32" t="str">
        <f>IF($G164=U$4&amp;"-"&amp;U$5,IF(COUNTIF($G$6:$G164,"="&amp;$G164)&gt;5,"",$F164),"")</f>
        <v/>
      </c>
      <c r="V164" s="31" t="str">
        <f>IF($G164=V$4&amp;"-"&amp;V$5,IF(COUNTIF($G$6:$G164,"="&amp;$G164)&gt;5,"",$F164),"")</f>
        <v/>
      </c>
      <c r="W164" s="30" t="str">
        <f>IF($G164=W$4&amp;"-"&amp;W$5,IF(COUNTIF($G$6:$G164,"="&amp;$G164)&gt;5,"",$F164),"")</f>
        <v/>
      </c>
      <c r="X164" s="128" t="str">
        <f>IF($G164=X$4&amp;"-"&amp;X$5,IF(COUNTIF($G$6:$G164,"="&amp;$G164)&gt;1000,"",MAX(X$6:X163)+1),"")</f>
        <v/>
      </c>
      <c r="Y164" s="138" t="str">
        <f>IF($G164=Y$4&amp;"-"&amp;Y$5,IF(COUNTIF($G$6:$G164,"="&amp;$G164)&gt;1000,"",MAX(Y$6:Y163)+1),"")</f>
        <v/>
      </c>
      <c r="Z164" s="128" t="str">
        <f>IF($G164=Z$4&amp;"-"&amp;Z$5,IF(COUNTIF($G$6:$G164,"="&amp;$G164)&gt;1000,"",MAX(Z$6:Z163)+1),"")</f>
        <v/>
      </c>
      <c r="AA164" s="138" t="str">
        <f>IF($G164=AA$4&amp;"-"&amp;AA$5,IF(COUNTIF($G$6:$G164,"="&amp;$G164)&gt;1000,"",MAX(AA$6:AA163)+1),"")</f>
        <v/>
      </c>
      <c r="AB164" s="128">
        <f>IF($G164=AB$4&amp;"-"&amp;AB$5,IF(COUNTIF($G$6:$G164,"="&amp;$G164)&gt;1000,"",MAX(AB$6:AB163)+1),"")</f>
        <v>25</v>
      </c>
      <c r="AC164" s="138" t="str">
        <f>IF($G164=AC$4&amp;"-"&amp;AC$5,IF(COUNTIF($G$6:$G164,"="&amp;$G164)&gt;1000,"",MAX(AC$6:AC163)+1),"")</f>
        <v/>
      </c>
      <c r="AD164" s="128" t="str">
        <f>IF($G164=AD$4&amp;"-"&amp;AD$5,IF(COUNTIF($G$6:$G164,"="&amp;$G164)&gt;1000,"",MAX(AD$6:AD163)+1),"")</f>
        <v/>
      </c>
      <c r="AE164" s="138" t="str">
        <f>IF($G164=AE$4&amp;"-"&amp;AE$5,IF(COUNTIF($G$6:$G164,"="&amp;$G164)&gt;1000,"",MAX(AE$6:AE163)+1),"")</f>
        <v/>
      </c>
      <c r="AF164" s="128" t="str">
        <f>IF($G164=AF$4&amp;"-"&amp;AF$5,IF(COUNTIF($G$6:$G164,"="&amp;$G164)&gt;1000,"",MAX(AF$6:AF163)+1),"")</f>
        <v/>
      </c>
      <c r="AG164" s="138" t="str">
        <f>IF($G164=AG$4&amp;"-"&amp;AG$5,IF(COUNTIF($G$6:$G164,"="&amp;$G164)&gt;1000,"",MAX(AG$6:AG163)+1),"")</f>
        <v/>
      </c>
      <c r="AH164" s="128" t="str">
        <f>IF($G164=AH$4&amp;"-"&amp;AH$5,IF(COUNTIF($G$6:$G164,"="&amp;$G164)&gt;1000,"",MAX(AH$6:AH163)+1),"")</f>
        <v/>
      </c>
      <c r="AI164" s="138" t="str">
        <f>IF($G164=AI$4&amp;"-"&amp;AI$5,IF(COUNTIF($G$6:$G164,"="&amp;$G164)&gt;1000,"",MAX(AI$6:AI163)+1),"")</f>
        <v/>
      </c>
      <c r="AJ164" s="128" t="str">
        <f>IF($G164=AJ$4&amp;"-"&amp;AJ$5,IF(COUNTIF($G$6:$G164,"="&amp;$G164)&gt;1000,"",MAX(AJ$6:AJ163)+1),"")</f>
        <v/>
      </c>
      <c r="AK164" s="138" t="str">
        <f>IF($G164=AK$4&amp;"-"&amp;AK$5,IF(COUNTIF($G$6:$G164,"="&amp;$G164)&gt;1000,"",MAX(AK$6:AK163)+1),"")</f>
        <v/>
      </c>
      <c r="AL164" s="128" t="str">
        <f>IF($G164=AL$4&amp;"-"&amp;AL$5,IF(COUNTIF($G$6:$G164,"="&amp;$G164)&gt;1000,"",MAX(AL$6:AL163)+1),"")</f>
        <v/>
      </c>
      <c r="AM164" s="144" t="str">
        <f>IF($G164=AM$4&amp;"-"&amp;AM$5,IF(COUNTIF($G$6:$G164,"="&amp;$G164)&gt;1000,"",MAX(AM$6:AM163)+1),"")</f>
        <v/>
      </c>
    </row>
    <row r="165" spans="1:39">
      <c r="A165" s="23">
        <v>160</v>
      </c>
      <c r="B165" s="123" t="str">
        <f>VLOOKUP(A165,Times_2023!B162:C592,2,FALSE)</f>
        <v>0:22:40</v>
      </c>
      <c r="C165" s="1" t="str">
        <f t="shared" si="10"/>
        <v>Glenn Fruish</v>
      </c>
      <c r="D165" s="2" t="str">
        <f t="shared" si="11"/>
        <v>HRC</v>
      </c>
      <c r="E165" s="2" t="str">
        <f t="shared" si="12"/>
        <v>M</v>
      </c>
      <c r="F165" s="2">
        <f>COUNTIF(E$6:E165,E165)</f>
        <v>129</v>
      </c>
      <c r="G165" s="26" t="str">
        <f t="shared" si="13"/>
        <v>HRC-M</v>
      </c>
      <c r="H165" s="29" t="str">
        <f>IF($G165=H$4&amp;"-"&amp;H$5,IF(COUNTIF($G$6:$G165,"="&amp;$G165)&gt;5,"",$F165),"")</f>
        <v/>
      </c>
      <c r="I165" s="32" t="str">
        <f>IF($G165=I$4&amp;"-"&amp;I$5,IF(COUNTIF($G$6:$G165,"="&amp;$G165)&gt;5,"",$F165),"")</f>
        <v/>
      </c>
      <c r="J165" s="31" t="str">
        <f>IF($G165=J$4&amp;"-"&amp;J$5,IF(COUNTIF($G$6:$G165,"="&amp;$G165)&gt;5,"",$F165),"")</f>
        <v/>
      </c>
      <c r="K165" s="32" t="str">
        <f>IF($G165=K$4&amp;"-"&amp;K$5,IF(COUNTIF($G$6:$G165,"="&amp;$G165)&gt;5,"",$F165),"")</f>
        <v/>
      </c>
      <c r="L165" s="31" t="str">
        <f>IF($G165=L$4&amp;"-"&amp;L$5,IF(COUNTIF($G$6:$G165,"="&amp;$G165)&gt;5,"",$F165),"")</f>
        <v/>
      </c>
      <c r="M165" s="32" t="str">
        <f>IF($G165=M$4&amp;"-"&amp;M$5,IF(COUNTIF($G$6:$G165,"="&amp;$G165)&gt;5,"",$F165),"")</f>
        <v/>
      </c>
      <c r="N165" s="31" t="str">
        <f>IF($G165=N$4&amp;"-"&amp;N$5,IF(COUNTIF($G$6:$G165,"="&amp;$G165)&gt;5,"",$F165),"")</f>
        <v/>
      </c>
      <c r="O165" s="32" t="str">
        <f>IF($G165=O$4&amp;"-"&amp;O$5,IF(COUNTIF($G$6:$G165,"="&amp;$G165)&gt;5,"",$F165),"")</f>
        <v/>
      </c>
      <c r="P165" s="31" t="str">
        <f>IF($G165=P$4&amp;"-"&amp;P$5,IF(COUNTIF($G$6:$G165,"="&amp;$G165)&gt;5,"",$F165),"")</f>
        <v/>
      </c>
      <c r="Q165" s="32" t="str">
        <f>IF($G165=Q$4&amp;"-"&amp;Q$5,IF(COUNTIF($G$6:$G165,"="&amp;$G165)&gt;5,"",$F165),"")</f>
        <v/>
      </c>
      <c r="R165" s="31" t="str">
        <f>IF($G165=R$4&amp;"-"&amp;R$5,IF(COUNTIF($G$6:$G165,"="&amp;$G165)&gt;5,"",$F165),"")</f>
        <v/>
      </c>
      <c r="S165" s="32" t="str">
        <f>IF($G165=S$4&amp;"-"&amp;S$5,IF(COUNTIF($G$6:$G165,"="&amp;$G165)&gt;5,"",$F165),"")</f>
        <v/>
      </c>
      <c r="T165" s="31" t="str">
        <f>IF($G165=T$4&amp;"-"&amp;T$5,IF(COUNTIF($G$6:$G165,"="&amp;$G165)&gt;5,"",$F165),"")</f>
        <v/>
      </c>
      <c r="U165" s="32" t="str">
        <f>IF($G165=U$4&amp;"-"&amp;U$5,IF(COUNTIF($G$6:$G165,"="&amp;$G165)&gt;5,"",$F165),"")</f>
        <v/>
      </c>
      <c r="V165" s="31" t="str">
        <f>IF($G165=V$4&amp;"-"&amp;V$5,IF(COUNTIF($G$6:$G165,"="&amp;$G165)&gt;5,"",$F165),"")</f>
        <v/>
      </c>
      <c r="W165" s="30" t="str">
        <f>IF($G165=W$4&amp;"-"&amp;W$5,IF(COUNTIF($G$6:$G165,"="&amp;$G165)&gt;5,"",$F165),"")</f>
        <v/>
      </c>
      <c r="X165" s="128" t="str">
        <f>IF($G165=X$4&amp;"-"&amp;X$5,IF(COUNTIF($G$6:$G165,"="&amp;$G165)&gt;1000,"",MAX(X$6:X164)+1),"")</f>
        <v/>
      </c>
      <c r="Y165" s="138" t="str">
        <f>IF($G165=Y$4&amp;"-"&amp;Y$5,IF(COUNTIF($G$6:$G165,"="&amp;$G165)&gt;1000,"",MAX(Y$6:Y164)+1),"")</f>
        <v/>
      </c>
      <c r="Z165" s="128" t="str">
        <f>IF($G165=Z$4&amp;"-"&amp;Z$5,IF(COUNTIF($G$6:$G165,"="&amp;$G165)&gt;1000,"",MAX(Z$6:Z164)+1),"")</f>
        <v/>
      </c>
      <c r="AA165" s="138" t="str">
        <f>IF($G165=AA$4&amp;"-"&amp;AA$5,IF(COUNTIF($G$6:$G165,"="&amp;$G165)&gt;1000,"",MAX(AA$6:AA164)+1),"")</f>
        <v/>
      </c>
      <c r="AB165" s="128" t="str">
        <f>IF($G165=AB$4&amp;"-"&amp;AB$5,IF(COUNTIF($G$6:$G165,"="&amp;$G165)&gt;1000,"",MAX(AB$6:AB164)+1),"")</f>
        <v/>
      </c>
      <c r="AC165" s="138" t="str">
        <f>IF($G165=AC$4&amp;"-"&amp;AC$5,IF(COUNTIF($G$6:$G165,"="&amp;$G165)&gt;1000,"",MAX(AC$6:AC164)+1),"")</f>
        <v/>
      </c>
      <c r="AD165" s="128" t="str">
        <f>IF($G165=AD$4&amp;"-"&amp;AD$5,IF(COUNTIF($G$6:$G165,"="&amp;$G165)&gt;1000,"",MAX(AD$6:AD164)+1),"")</f>
        <v/>
      </c>
      <c r="AE165" s="138" t="str">
        <f>IF($G165=AE$4&amp;"-"&amp;AE$5,IF(COUNTIF($G$6:$G165,"="&amp;$G165)&gt;1000,"",MAX(AE$6:AE164)+1),"")</f>
        <v/>
      </c>
      <c r="AF165" s="128">
        <f>IF($G165=AF$4&amp;"-"&amp;AF$5,IF(COUNTIF($G$6:$G165,"="&amp;$G165)&gt;1000,"",MAX(AF$6:AF164)+1),"")</f>
        <v>12</v>
      </c>
      <c r="AG165" s="138" t="str">
        <f>IF($G165=AG$4&amp;"-"&amp;AG$5,IF(COUNTIF($G$6:$G165,"="&amp;$G165)&gt;1000,"",MAX(AG$6:AG164)+1),"")</f>
        <v/>
      </c>
      <c r="AH165" s="128" t="str">
        <f>IF($G165=AH$4&amp;"-"&amp;AH$5,IF(COUNTIF($G$6:$G165,"="&amp;$G165)&gt;1000,"",MAX(AH$6:AH164)+1),"")</f>
        <v/>
      </c>
      <c r="AI165" s="138" t="str">
        <f>IF($G165=AI$4&amp;"-"&amp;AI$5,IF(COUNTIF($G$6:$G165,"="&amp;$G165)&gt;1000,"",MAX(AI$6:AI164)+1),"")</f>
        <v/>
      </c>
      <c r="AJ165" s="128" t="str">
        <f>IF($G165=AJ$4&amp;"-"&amp;AJ$5,IF(COUNTIF($G$6:$G165,"="&amp;$G165)&gt;1000,"",MAX(AJ$6:AJ164)+1),"")</f>
        <v/>
      </c>
      <c r="AK165" s="138" t="str">
        <f>IF($G165=AK$4&amp;"-"&amp;AK$5,IF(COUNTIF($G$6:$G165,"="&amp;$G165)&gt;1000,"",MAX(AK$6:AK164)+1),"")</f>
        <v/>
      </c>
      <c r="AL165" s="128" t="str">
        <f>IF($G165=AL$4&amp;"-"&amp;AL$5,IF(COUNTIF($G$6:$G165,"="&amp;$G165)&gt;1000,"",MAX(AL$6:AL164)+1),"")</f>
        <v/>
      </c>
      <c r="AM165" s="144" t="str">
        <f>IF($G165=AM$4&amp;"-"&amp;AM$5,IF(COUNTIF($G$6:$G165,"="&amp;$G165)&gt;1000,"",MAX(AM$6:AM164)+1),"")</f>
        <v/>
      </c>
    </row>
    <row r="166" spans="1:39">
      <c r="A166" s="24">
        <v>161</v>
      </c>
      <c r="B166" s="123" t="str">
        <f>VLOOKUP(A166,Times_2023!B163:C593,2,FALSE)</f>
        <v>0:22:45</v>
      </c>
      <c r="C166" s="1" t="str">
        <f t="shared" si="10"/>
        <v>Craig Sisson</v>
      </c>
      <c r="D166" s="2" t="str">
        <f t="shared" si="11"/>
        <v>HRC</v>
      </c>
      <c r="E166" s="2" t="str">
        <f t="shared" si="12"/>
        <v>M</v>
      </c>
      <c r="F166" s="2">
        <f>COUNTIF(E$6:E166,E166)</f>
        <v>130</v>
      </c>
      <c r="G166" s="26" t="str">
        <f t="shared" si="13"/>
        <v>HRC-M</v>
      </c>
      <c r="H166" s="29" t="str">
        <f>IF($G166=H$4&amp;"-"&amp;H$5,IF(COUNTIF($G$6:$G166,"="&amp;$G166)&gt;5,"",$F166),"")</f>
        <v/>
      </c>
      <c r="I166" s="32" t="str">
        <f>IF($G166=I$4&amp;"-"&amp;I$5,IF(COUNTIF($G$6:$G166,"="&amp;$G166)&gt;5,"",$F166),"")</f>
        <v/>
      </c>
      <c r="J166" s="31" t="str">
        <f>IF($G166=J$4&amp;"-"&amp;J$5,IF(COUNTIF($G$6:$G166,"="&amp;$G166)&gt;5,"",$F166),"")</f>
        <v/>
      </c>
      <c r="K166" s="32" t="str">
        <f>IF($G166=K$4&amp;"-"&amp;K$5,IF(COUNTIF($G$6:$G166,"="&amp;$G166)&gt;5,"",$F166),"")</f>
        <v/>
      </c>
      <c r="L166" s="31" t="str">
        <f>IF($G166=L$4&amp;"-"&amp;L$5,IF(COUNTIF($G$6:$G166,"="&amp;$G166)&gt;5,"",$F166),"")</f>
        <v/>
      </c>
      <c r="M166" s="32" t="str">
        <f>IF($G166=M$4&amp;"-"&amp;M$5,IF(COUNTIF($G$6:$G166,"="&amp;$G166)&gt;5,"",$F166),"")</f>
        <v/>
      </c>
      <c r="N166" s="31" t="str">
        <f>IF($G166=N$4&amp;"-"&amp;N$5,IF(COUNTIF($G$6:$G166,"="&amp;$G166)&gt;5,"",$F166),"")</f>
        <v/>
      </c>
      <c r="O166" s="32" t="str">
        <f>IF($G166=O$4&amp;"-"&amp;O$5,IF(COUNTIF($G$6:$G166,"="&amp;$G166)&gt;5,"",$F166),"")</f>
        <v/>
      </c>
      <c r="P166" s="31" t="str">
        <f>IF($G166=P$4&amp;"-"&amp;P$5,IF(COUNTIF($G$6:$G166,"="&amp;$G166)&gt;5,"",$F166),"")</f>
        <v/>
      </c>
      <c r="Q166" s="32" t="str">
        <f>IF($G166=Q$4&amp;"-"&amp;Q$5,IF(COUNTIF($G$6:$G166,"="&amp;$G166)&gt;5,"",$F166),"")</f>
        <v/>
      </c>
      <c r="R166" s="31" t="str">
        <f>IF($G166=R$4&amp;"-"&amp;R$5,IF(COUNTIF($G$6:$G166,"="&amp;$G166)&gt;5,"",$F166),"")</f>
        <v/>
      </c>
      <c r="S166" s="32" t="str">
        <f>IF($G166=S$4&amp;"-"&amp;S$5,IF(COUNTIF($G$6:$G166,"="&amp;$G166)&gt;5,"",$F166),"")</f>
        <v/>
      </c>
      <c r="T166" s="31" t="str">
        <f>IF($G166=T$4&amp;"-"&amp;T$5,IF(COUNTIF($G$6:$G166,"="&amp;$G166)&gt;5,"",$F166),"")</f>
        <v/>
      </c>
      <c r="U166" s="32" t="str">
        <f>IF($G166=U$4&amp;"-"&amp;U$5,IF(COUNTIF($G$6:$G166,"="&amp;$G166)&gt;5,"",$F166),"")</f>
        <v/>
      </c>
      <c r="V166" s="31" t="str">
        <f>IF($G166=V$4&amp;"-"&amp;V$5,IF(COUNTIF($G$6:$G166,"="&amp;$G166)&gt;5,"",$F166),"")</f>
        <v/>
      </c>
      <c r="W166" s="30" t="str">
        <f>IF($G166=W$4&amp;"-"&amp;W$5,IF(COUNTIF($G$6:$G166,"="&amp;$G166)&gt;5,"",$F166),"")</f>
        <v/>
      </c>
      <c r="X166" s="128" t="str">
        <f>IF($G166=X$4&amp;"-"&amp;X$5,IF(COUNTIF($G$6:$G166,"="&amp;$G166)&gt;1000,"",MAX(X$6:X165)+1),"")</f>
        <v/>
      </c>
      <c r="Y166" s="138" t="str">
        <f>IF($G166=Y$4&amp;"-"&amp;Y$5,IF(COUNTIF($G$6:$G166,"="&amp;$G166)&gt;1000,"",MAX(Y$6:Y165)+1),"")</f>
        <v/>
      </c>
      <c r="Z166" s="128" t="str">
        <f>IF($G166=Z$4&amp;"-"&amp;Z$5,IF(COUNTIF($G$6:$G166,"="&amp;$G166)&gt;1000,"",MAX(Z$6:Z165)+1),"")</f>
        <v/>
      </c>
      <c r="AA166" s="138" t="str">
        <f>IF($G166=AA$4&amp;"-"&amp;AA$5,IF(COUNTIF($G$6:$G166,"="&amp;$G166)&gt;1000,"",MAX(AA$6:AA165)+1),"")</f>
        <v/>
      </c>
      <c r="AB166" s="128" t="str">
        <f>IF($G166=AB$4&amp;"-"&amp;AB$5,IF(COUNTIF($G$6:$G166,"="&amp;$G166)&gt;1000,"",MAX(AB$6:AB165)+1),"")</f>
        <v/>
      </c>
      <c r="AC166" s="138" t="str">
        <f>IF($G166=AC$4&amp;"-"&amp;AC$5,IF(COUNTIF($G$6:$G166,"="&amp;$G166)&gt;1000,"",MAX(AC$6:AC165)+1),"")</f>
        <v/>
      </c>
      <c r="AD166" s="128" t="str">
        <f>IF($G166=AD$4&amp;"-"&amp;AD$5,IF(COUNTIF($G$6:$G166,"="&amp;$G166)&gt;1000,"",MAX(AD$6:AD165)+1),"")</f>
        <v/>
      </c>
      <c r="AE166" s="138" t="str">
        <f>IF($G166=AE$4&amp;"-"&amp;AE$5,IF(COUNTIF($G$6:$G166,"="&amp;$G166)&gt;1000,"",MAX(AE$6:AE165)+1),"")</f>
        <v/>
      </c>
      <c r="AF166" s="128">
        <f>IF($G166=AF$4&amp;"-"&amp;AF$5,IF(COUNTIF($G$6:$G166,"="&amp;$G166)&gt;1000,"",MAX(AF$6:AF165)+1),"")</f>
        <v>13</v>
      </c>
      <c r="AG166" s="138" t="str">
        <f>IF($G166=AG$4&amp;"-"&amp;AG$5,IF(COUNTIF($G$6:$G166,"="&amp;$G166)&gt;1000,"",MAX(AG$6:AG165)+1),"")</f>
        <v/>
      </c>
      <c r="AH166" s="128" t="str">
        <f>IF($G166=AH$4&amp;"-"&amp;AH$5,IF(COUNTIF($G$6:$G166,"="&amp;$G166)&gt;1000,"",MAX(AH$6:AH165)+1),"")</f>
        <v/>
      </c>
      <c r="AI166" s="138" t="str">
        <f>IF($G166=AI$4&amp;"-"&amp;AI$5,IF(COUNTIF($G$6:$G166,"="&amp;$G166)&gt;1000,"",MAX(AI$6:AI165)+1),"")</f>
        <v/>
      </c>
      <c r="AJ166" s="128" t="str">
        <f>IF($G166=AJ$4&amp;"-"&amp;AJ$5,IF(COUNTIF($G$6:$G166,"="&amp;$G166)&gt;1000,"",MAX(AJ$6:AJ165)+1),"")</f>
        <v/>
      </c>
      <c r="AK166" s="138" t="str">
        <f>IF($G166=AK$4&amp;"-"&amp;AK$5,IF(COUNTIF($G$6:$G166,"="&amp;$G166)&gt;1000,"",MAX(AK$6:AK165)+1),"")</f>
        <v/>
      </c>
      <c r="AL166" s="128" t="str">
        <f>IF($G166=AL$4&amp;"-"&amp;AL$5,IF(COUNTIF($G$6:$G166,"="&amp;$G166)&gt;1000,"",MAX(AL$6:AL165)+1),"")</f>
        <v/>
      </c>
      <c r="AM166" s="144" t="str">
        <f>IF($G166=AM$4&amp;"-"&amp;AM$5,IF(COUNTIF($G$6:$G166,"="&amp;$G166)&gt;1000,"",MAX(AM$6:AM165)+1),"")</f>
        <v/>
      </c>
    </row>
    <row r="167" spans="1:39">
      <c r="A167" s="23">
        <v>162</v>
      </c>
      <c r="B167" s="123" t="str">
        <f>VLOOKUP(A167,Times_2023!B164:C594,2,FALSE)</f>
        <v>0:22:48</v>
      </c>
      <c r="C167" s="1" t="str">
        <f t="shared" si="10"/>
        <v>Trish Barker-Barrett</v>
      </c>
      <c r="D167" s="2" t="str">
        <f t="shared" si="11"/>
        <v>HI</v>
      </c>
      <c r="E167" s="2" t="str">
        <f t="shared" si="12"/>
        <v>F</v>
      </c>
      <c r="F167" s="2">
        <f>COUNTIF(E$6:E167,E167)</f>
        <v>32</v>
      </c>
      <c r="G167" s="26" t="str">
        <f t="shared" si="13"/>
        <v>HI-F</v>
      </c>
      <c r="H167" s="29" t="str">
        <f>IF($G167=H$4&amp;"-"&amp;H$5,IF(COUNTIF($G$6:$G167,"="&amp;$G167)&gt;5,"",$F167),"")</f>
        <v/>
      </c>
      <c r="I167" s="32" t="str">
        <f>IF($G167=I$4&amp;"-"&amp;I$5,IF(COUNTIF($G$6:$G167,"="&amp;$G167)&gt;5,"",$F167),"")</f>
        <v/>
      </c>
      <c r="J167" s="31" t="str">
        <f>IF($G167=J$4&amp;"-"&amp;J$5,IF(COUNTIF($G$6:$G167,"="&amp;$G167)&gt;5,"",$F167),"")</f>
        <v/>
      </c>
      <c r="K167" s="32" t="str">
        <f>IF($G167=K$4&amp;"-"&amp;K$5,IF(COUNTIF($G$6:$G167,"="&amp;$G167)&gt;5,"",$F167),"")</f>
        <v/>
      </c>
      <c r="L167" s="31" t="str">
        <f>IF($G167=L$4&amp;"-"&amp;L$5,IF(COUNTIF($G$6:$G167,"="&amp;$G167)&gt;5,"",$F167),"")</f>
        <v/>
      </c>
      <c r="M167" s="32" t="str">
        <f>IF($G167=M$4&amp;"-"&amp;M$5,IF(COUNTIF($G$6:$G167,"="&amp;$G167)&gt;5,"",$F167),"")</f>
        <v/>
      </c>
      <c r="N167" s="31" t="str">
        <f>IF($G167=N$4&amp;"-"&amp;N$5,IF(COUNTIF($G$6:$G167,"="&amp;$G167)&gt;5,"",$F167),"")</f>
        <v/>
      </c>
      <c r="O167" s="32" t="str">
        <f>IF($G167=O$4&amp;"-"&amp;O$5,IF(COUNTIF($G$6:$G167,"="&amp;$G167)&gt;5,"",$F167),"")</f>
        <v/>
      </c>
      <c r="P167" s="31" t="str">
        <f>IF($G167=P$4&amp;"-"&amp;P$5,IF(COUNTIF($G$6:$G167,"="&amp;$G167)&gt;5,"",$F167),"")</f>
        <v/>
      </c>
      <c r="Q167" s="32" t="str">
        <f>IF($G167=Q$4&amp;"-"&amp;Q$5,IF(COUNTIF($G$6:$G167,"="&amp;$G167)&gt;5,"",$F167),"")</f>
        <v/>
      </c>
      <c r="R167" s="31" t="str">
        <f>IF($G167=R$4&amp;"-"&amp;R$5,IF(COUNTIF($G$6:$G167,"="&amp;$G167)&gt;5,"",$F167),"")</f>
        <v/>
      </c>
      <c r="S167" s="32" t="str">
        <f>IF($G167=S$4&amp;"-"&amp;S$5,IF(COUNTIF($G$6:$G167,"="&amp;$G167)&gt;5,"",$F167),"")</f>
        <v/>
      </c>
      <c r="T167" s="31" t="str">
        <f>IF($G167=T$4&amp;"-"&amp;T$5,IF(COUNTIF($G$6:$G167,"="&amp;$G167)&gt;5,"",$F167),"")</f>
        <v/>
      </c>
      <c r="U167" s="32" t="str">
        <f>IF($G167=U$4&amp;"-"&amp;U$5,IF(COUNTIF($G$6:$G167,"="&amp;$G167)&gt;5,"",$F167),"")</f>
        <v/>
      </c>
      <c r="V167" s="31" t="str">
        <f>IF($G167=V$4&amp;"-"&amp;V$5,IF(COUNTIF($G$6:$G167,"="&amp;$G167)&gt;5,"",$F167),"")</f>
        <v/>
      </c>
      <c r="W167" s="30" t="str">
        <f>IF($G167=W$4&amp;"-"&amp;W$5,IF(COUNTIF($G$6:$G167,"="&amp;$G167)&gt;5,"",$F167),"")</f>
        <v/>
      </c>
      <c r="X167" s="128" t="str">
        <f>IF($G167=X$4&amp;"-"&amp;X$5,IF(COUNTIF($G$6:$G167,"="&amp;$G167)&gt;1000,"",MAX(X$6:X166)+1),"")</f>
        <v/>
      </c>
      <c r="Y167" s="138" t="str">
        <f>IF($G167=Y$4&amp;"-"&amp;Y$5,IF(COUNTIF($G$6:$G167,"="&amp;$G167)&gt;1000,"",MAX(Y$6:Y166)+1),"")</f>
        <v/>
      </c>
      <c r="Z167" s="128" t="str">
        <f>IF($G167=Z$4&amp;"-"&amp;Z$5,IF(COUNTIF($G$6:$G167,"="&amp;$G167)&gt;1000,"",MAX(Z$6:Z166)+1),"")</f>
        <v/>
      </c>
      <c r="AA167" s="138" t="str">
        <f>IF($G167=AA$4&amp;"-"&amp;AA$5,IF(COUNTIF($G$6:$G167,"="&amp;$G167)&gt;1000,"",MAX(AA$6:AA166)+1),"")</f>
        <v/>
      </c>
      <c r="AB167" s="128" t="str">
        <f>IF($G167=AB$4&amp;"-"&amp;AB$5,IF(COUNTIF($G$6:$G167,"="&amp;$G167)&gt;1000,"",MAX(AB$6:AB166)+1),"")</f>
        <v/>
      </c>
      <c r="AC167" s="138" t="str">
        <f>IF($G167=AC$4&amp;"-"&amp;AC$5,IF(COUNTIF($G$6:$G167,"="&amp;$G167)&gt;1000,"",MAX(AC$6:AC166)+1),"")</f>
        <v/>
      </c>
      <c r="AD167" s="128" t="str">
        <f>IF($G167=AD$4&amp;"-"&amp;AD$5,IF(COUNTIF($G$6:$G167,"="&amp;$G167)&gt;1000,"",MAX(AD$6:AD166)+1),"")</f>
        <v/>
      </c>
      <c r="AE167" s="138">
        <f>IF($G167=AE$4&amp;"-"&amp;AE$5,IF(COUNTIF($G$6:$G167,"="&amp;$G167)&gt;1000,"",MAX(AE$6:AE166)+1),"")</f>
        <v>9</v>
      </c>
      <c r="AF167" s="128" t="str">
        <f>IF($G167=AF$4&amp;"-"&amp;AF$5,IF(COUNTIF($G$6:$G167,"="&amp;$G167)&gt;1000,"",MAX(AF$6:AF166)+1),"")</f>
        <v/>
      </c>
      <c r="AG167" s="138" t="str">
        <f>IF($G167=AG$4&amp;"-"&amp;AG$5,IF(COUNTIF($G$6:$G167,"="&amp;$G167)&gt;1000,"",MAX(AG$6:AG166)+1),"")</f>
        <v/>
      </c>
      <c r="AH167" s="128" t="str">
        <f>IF($G167=AH$4&amp;"-"&amp;AH$5,IF(COUNTIF($G$6:$G167,"="&amp;$G167)&gt;1000,"",MAX(AH$6:AH166)+1),"")</f>
        <v/>
      </c>
      <c r="AI167" s="138" t="str">
        <f>IF($G167=AI$4&amp;"-"&amp;AI$5,IF(COUNTIF($G$6:$G167,"="&amp;$G167)&gt;1000,"",MAX(AI$6:AI166)+1),"")</f>
        <v/>
      </c>
      <c r="AJ167" s="128" t="str">
        <f>IF($G167=AJ$4&amp;"-"&amp;AJ$5,IF(COUNTIF($G$6:$G167,"="&amp;$G167)&gt;1000,"",MAX(AJ$6:AJ166)+1),"")</f>
        <v/>
      </c>
      <c r="AK167" s="138" t="str">
        <f>IF($G167=AK$4&amp;"-"&amp;AK$5,IF(COUNTIF($G$6:$G167,"="&amp;$G167)&gt;1000,"",MAX(AK$6:AK166)+1),"")</f>
        <v/>
      </c>
      <c r="AL167" s="128" t="str">
        <f>IF($G167=AL$4&amp;"-"&amp;AL$5,IF(COUNTIF($G$6:$G167,"="&amp;$G167)&gt;1000,"",MAX(AL$6:AL166)+1),"")</f>
        <v/>
      </c>
      <c r="AM167" s="144" t="str">
        <f>IF($G167=AM$4&amp;"-"&amp;AM$5,IF(COUNTIF($G$6:$G167,"="&amp;$G167)&gt;1000,"",MAX(AM$6:AM166)+1),"")</f>
        <v/>
      </c>
    </row>
    <row r="168" spans="1:39">
      <c r="A168" s="24">
        <v>163</v>
      </c>
      <c r="B168" s="123" t="str">
        <f>VLOOKUP(A168,Times_2023!B165:C595,2,FALSE)</f>
        <v>0:22:50</v>
      </c>
      <c r="C168" s="1" t="str">
        <f t="shared" si="10"/>
        <v>Frederick Cheung</v>
      </c>
      <c r="D168" s="2" t="str">
        <f t="shared" si="11"/>
        <v>ELY</v>
      </c>
      <c r="E168" s="2" t="str">
        <f t="shared" si="12"/>
        <v>M</v>
      </c>
      <c r="F168" s="2">
        <f>COUNTIF(E$6:E168,E168)</f>
        <v>131</v>
      </c>
      <c r="G168" s="26" t="str">
        <f t="shared" si="13"/>
        <v>ELY-M</v>
      </c>
      <c r="H168" s="29" t="str">
        <f>IF($G168=H$4&amp;"-"&amp;H$5,IF(COUNTIF($G$6:$G168,"="&amp;$G168)&gt;5,"",$F168),"")</f>
        <v/>
      </c>
      <c r="I168" s="32" t="str">
        <f>IF($G168=I$4&amp;"-"&amp;I$5,IF(COUNTIF($G$6:$G168,"="&amp;$G168)&gt;5,"",$F168),"")</f>
        <v/>
      </c>
      <c r="J168" s="31" t="str">
        <f>IF($G168=J$4&amp;"-"&amp;J$5,IF(COUNTIF($G$6:$G168,"="&amp;$G168)&gt;5,"",$F168),"")</f>
        <v/>
      </c>
      <c r="K168" s="32" t="str">
        <f>IF($G168=K$4&amp;"-"&amp;K$5,IF(COUNTIF($G$6:$G168,"="&amp;$G168)&gt;5,"",$F168),"")</f>
        <v/>
      </c>
      <c r="L168" s="31" t="str">
        <f>IF($G168=L$4&amp;"-"&amp;L$5,IF(COUNTIF($G$6:$G168,"="&amp;$G168)&gt;5,"",$F168),"")</f>
        <v/>
      </c>
      <c r="M168" s="32" t="str">
        <f>IF($G168=M$4&amp;"-"&amp;M$5,IF(COUNTIF($G$6:$G168,"="&amp;$G168)&gt;5,"",$F168),"")</f>
        <v/>
      </c>
      <c r="N168" s="31" t="str">
        <f>IF($G168=N$4&amp;"-"&amp;N$5,IF(COUNTIF($G$6:$G168,"="&amp;$G168)&gt;5,"",$F168),"")</f>
        <v/>
      </c>
      <c r="O168" s="32" t="str">
        <f>IF($G168=O$4&amp;"-"&amp;O$5,IF(COUNTIF($G$6:$G168,"="&amp;$G168)&gt;5,"",$F168),"")</f>
        <v/>
      </c>
      <c r="P168" s="31" t="str">
        <f>IF($G168=P$4&amp;"-"&amp;P$5,IF(COUNTIF($G$6:$G168,"="&amp;$G168)&gt;5,"",$F168),"")</f>
        <v/>
      </c>
      <c r="Q168" s="32" t="str">
        <f>IF($G168=Q$4&amp;"-"&amp;Q$5,IF(COUNTIF($G$6:$G168,"="&amp;$G168)&gt;5,"",$F168),"")</f>
        <v/>
      </c>
      <c r="R168" s="31" t="str">
        <f>IF($G168=R$4&amp;"-"&amp;R$5,IF(COUNTIF($G$6:$G168,"="&amp;$G168)&gt;5,"",$F168),"")</f>
        <v/>
      </c>
      <c r="S168" s="32" t="str">
        <f>IF($G168=S$4&amp;"-"&amp;S$5,IF(COUNTIF($G$6:$G168,"="&amp;$G168)&gt;5,"",$F168),"")</f>
        <v/>
      </c>
      <c r="T168" s="31" t="str">
        <f>IF($G168=T$4&amp;"-"&amp;T$5,IF(COUNTIF($G$6:$G168,"="&amp;$G168)&gt;5,"",$F168),"")</f>
        <v/>
      </c>
      <c r="U168" s="32" t="str">
        <f>IF($G168=U$4&amp;"-"&amp;U$5,IF(COUNTIF($G$6:$G168,"="&amp;$G168)&gt;5,"",$F168),"")</f>
        <v/>
      </c>
      <c r="V168" s="31" t="str">
        <f>IF($G168=V$4&amp;"-"&amp;V$5,IF(COUNTIF($G$6:$G168,"="&amp;$G168)&gt;5,"",$F168),"")</f>
        <v/>
      </c>
      <c r="W168" s="30" t="str">
        <f>IF($G168=W$4&amp;"-"&amp;W$5,IF(COUNTIF($G$6:$G168,"="&amp;$G168)&gt;5,"",$F168),"")</f>
        <v/>
      </c>
      <c r="X168" s="128" t="str">
        <f>IF($G168=X$4&amp;"-"&amp;X$5,IF(COUNTIF($G$6:$G168,"="&amp;$G168)&gt;1000,"",MAX(X$6:X167)+1),"")</f>
        <v/>
      </c>
      <c r="Y168" s="138" t="str">
        <f>IF($G168=Y$4&amp;"-"&amp;Y$5,IF(COUNTIF($G$6:$G168,"="&amp;$G168)&gt;1000,"",MAX(Y$6:Y167)+1),"")</f>
        <v/>
      </c>
      <c r="Z168" s="128" t="str">
        <f>IF($G168=Z$4&amp;"-"&amp;Z$5,IF(COUNTIF($G$6:$G168,"="&amp;$G168)&gt;1000,"",MAX(Z$6:Z167)+1),"")</f>
        <v/>
      </c>
      <c r="AA168" s="138" t="str">
        <f>IF($G168=AA$4&amp;"-"&amp;AA$5,IF(COUNTIF($G$6:$G168,"="&amp;$G168)&gt;1000,"",MAX(AA$6:AA167)+1),"")</f>
        <v/>
      </c>
      <c r="AB168" s="128">
        <f>IF($G168=AB$4&amp;"-"&amp;AB$5,IF(COUNTIF($G$6:$G168,"="&amp;$G168)&gt;1000,"",MAX(AB$6:AB167)+1),"")</f>
        <v>26</v>
      </c>
      <c r="AC168" s="138" t="str">
        <f>IF($G168=AC$4&amp;"-"&amp;AC$5,IF(COUNTIF($G$6:$G168,"="&amp;$G168)&gt;1000,"",MAX(AC$6:AC167)+1),"")</f>
        <v/>
      </c>
      <c r="AD168" s="128" t="str">
        <f>IF($G168=AD$4&amp;"-"&amp;AD$5,IF(COUNTIF($G$6:$G168,"="&amp;$G168)&gt;1000,"",MAX(AD$6:AD167)+1),"")</f>
        <v/>
      </c>
      <c r="AE168" s="138" t="str">
        <f>IF($G168=AE$4&amp;"-"&amp;AE$5,IF(COUNTIF($G$6:$G168,"="&amp;$G168)&gt;1000,"",MAX(AE$6:AE167)+1),"")</f>
        <v/>
      </c>
      <c r="AF168" s="128" t="str">
        <f>IF($G168=AF$4&amp;"-"&amp;AF$5,IF(COUNTIF($G$6:$G168,"="&amp;$G168)&gt;1000,"",MAX(AF$6:AF167)+1),"")</f>
        <v/>
      </c>
      <c r="AG168" s="138" t="str">
        <f>IF($G168=AG$4&amp;"-"&amp;AG$5,IF(COUNTIF($G$6:$G168,"="&amp;$G168)&gt;1000,"",MAX(AG$6:AG167)+1),"")</f>
        <v/>
      </c>
      <c r="AH168" s="128" t="str">
        <f>IF($G168=AH$4&amp;"-"&amp;AH$5,IF(COUNTIF($G$6:$G168,"="&amp;$G168)&gt;1000,"",MAX(AH$6:AH167)+1),"")</f>
        <v/>
      </c>
      <c r="AI168" s="138" t="str">
        <f>IF($G168=AI$4&amp;"-"&amp;AI$5,IF(COUNTIF($G$6:$G168,"="&amp;$G168)&gt;1000,"",MAX(AI$6:AI167)+1),"")</f>
        <v/>
      </c>
      <c r="AJ168" s="128" t="str">
        <f>IF($G168=AJ$4&amp;"-"&amp;AJ$5,IF(COUNTIF($G$6:$G168,"="&amp;$G168)&gt;1000,"",MAX(AJ$6:AJ167)+1),"")</f>
        <v/>
      </c>
      <c r="AK168" s="138" t="str">
        <f>IF($G168=AK$4&amp;"-"&amp;AK$5,IF(COUNTIF($G$6:$G168,"="&amp;$G168)&gt;1000,"",MAX(AK$6:AK167)+1),"")</f>
        <v/>
      </c>
      <c r="AL168" s="128" t="str">
        <f>IF($G168=AL$4&amp;"-"&amp;AL$5,IF(COUNTIF($G$6:$G168,"="&amp;$G168)&gt;1000,"",MAX(AL$6:AL167)+1),"")</f>
        <v/>
      </c>
      <c r="AM168" s="144" t="str">
        <f>IF($G168=AM$4&amp;"-"&amp;AM$5,IF(COUNTIF($G$6:$G168,"="&amp;$G168)&gt;1000,"",MAX(AM$6:AM167)+1),"")</f>
        <v/>
      </c>
    </row>
    <row r="169" spans="1:39">
      <c r="A169" s="23">
        <v>164</v>
      </c>
      <c r="B169" s="123" t="str">
        <f>VLOOKUP(A169,Times_2023!B166:C596,2,FALSE)</f>
        <v>0:22:53</v>
      </c>
      <c r="C169" s="1" t="str">
        <f t="shared" si="10"/>
        <v>Elke Hausler</v>
      </c>
      <c r="D169" s="2" t="str">
        <f t="shared" si="11"/>
        <v>NJ</v>
      </c>
      <c r="E169" s="2" t="str">
        <f t="shared" si="12"/>
        <v>F</v>
      </c>
      <c r="F169" s="2">
        <f>COUNTIF(E$6:E169,E169)</f>
        <v>33</v>
      </c>
      <c r="G169" s="26" t="str">
        <f t="shared" si="13"/>
        <v>NJ-F</v>
      </c>
      <c r="H169" s="29" t="str">
        <f>IF($G169=H$4&amp;"-"&amp;H$5,IF(COUNTIF($G$6:$G169,"="&amp;$G169)&gt;5,"",$F169),"")</f>
        <v/>
      </c>
      <c r="I169" s="32" t="str">
        <f>IF($G169=I$4&amp;"-"&amp;I$5,IF(COUNTIF($G$6:$G169,"="&amp;$G169)&gt;5,"",$F169),"")</f>
        <v/>
      </c>
      <c r="J169" s="31" t="str">
        <f>IF($G169=J$4&amp;"-"&amp;J$5,IF(COUNTIF($G$6:$G169,"="&amp;$G169)&gt;5,"",$F169),"")</f>
        <v/>
      </c>
      <c r="K169" s="32" t="str">
        <f>IF($G169=K$4&amp;"-"&amp;K$5,IF(COUNTIF($G$6:$G169,"="&amp;$G169)&gt;5,"",$F169),"")</f>
        <v/>
      </c>
      <c r="L169" s="31" t="str">
        <f>IF($G169=L$4&amp;"-"&amp;L$5,IF(COUNTIF($G$6:$G169,"="&amp;$G169)&gt;5,"",$F169),"")</f>
        <v/>
      </c>
      <c r="M169" s="32" t="str">
        <f>IF($G169=M$4&amp;"-"&amp;M$5,IF(COUNTIF($G$6:$G169,"="&amp;$G169)&gt;5,"",$F169),"")</f>
        <v/>
      </c>
      <c r="N169" s="31" t="str">
        <f>IF($G169=N$4&amp;"-"&amp;N$5,IF(COUNTIF($G$6:$G169,"="&amp;$G169)&gt;5,"",$F169),"")</f>
        <v/>
      </c>
      <c r="O169" s="32" t="str">
        <f>IF($G169=O$4&amp;"-"&amp;O$5,IF(COUNTIF($G$6:$G169,"="&amp;$G169)&gt;5,"",$F169),"")</f>
        <v/>
      </c>
      <c r="P169" s="31" t="str">
        <f>IF($G169=P$4&amp;"-"&amp;P$5,IF(COUNTIF($G$6:$G169,"="&amp;$G169)&gt;5,"",$F169),"")</f>
        <v/>
      </c>
      <c r="Q169" s="32" t="str">
        <f>IF($G169=Q$4&amp;"-"&amp;Q$5,IF(COUNTIF($G$6:$G169,"="&amp;$G169)&gt;5,"",$F169),"")</f>
        <v/>
      </c>
      <c r="R169" s="31" t="str">
        <f>IF($G169=R$4&amp;"-"&amp;R$5,IF(COUNTIF($G$6:$G169,"="&amp;$G169)&gt;5,"",$F169),"")</f>
        <v/>
      </c>
      <c r="S169" s="32" t="str">
        <f>IF($G169=S$4&amp;"-"&amp;S$5,IF(COUNTIF($G$6:$G169,"="&amp;$G169)&gt;5,"",$F169),"")</f>
        <v/>
      </c>
      <c r="T169" s="31" t="str">
        <f>IF($G169=T$4&amp;"-"&amp;T$5,IF(COUNTIF($G$6:$G169,"="&amp;$G169)&gt;5,"",$F169),"")</f>
        <v/>
      </c>
      <c r="U169" s="32" t="str">
        <f>IF($G169=U$4&amp;"-"&amp;U$5,IF(COUNTIF($G$6:$G169,"="&amp;$G169)&gt;5,"",$F169),"")</f>
        <v/>
      </c>
      <c r="V169" s="31" t="str">
        <f>IF($G169=V$4&amp;"-"&amp;V$5,IF(COUNTIF($G$6:$G169,"="&amp;$G169)&gt;5,"",$F169),"")</f>
        <v/>
      </c>
      <c r="W169" s="30" t="str">
        <f>IF($G169=W$4&amp;"-"&amp;W$5,IF(COUNTIF($G$6:$G169,"="&amp;$G169)&gt;5,"",$F169),"")</f>
        <v/>
      </c>
      <c r="X169" s="128" t="str">
        <f>IF($G169=X$4&amp;"-"&amp;X$5,IF(COUNTIF($G$6:$G169,"="&amp;$G169)&gt;1000,"",MAX(X$6:X168)+1),"")</f>
        <v/>
      </c>
      <c r="Y169" s="138" t="str">
        <f>IF($G169=Y$4&amp;"-"&amp;Y$5,IF(COUNTIF($G$6:$G169,"="&amp;$G169)&gt;1000,"",MAX(Y$6:Y168)+1),"")</f>
        <v/>
      </c>
      <c r="Z169" s="128" t="str">
        <f>IF($G169=Z$4&amp;"-"&amp;Z$5,IF(COUNTIF($G$6:$G169,"="&amp;$G169)&gt;1000,"",MAX(Z$6:Z168)+1),"")</f>
        <v/>
      </c>
      <c r="AA169" s="138" t="str">
        <f>IF($G169=AA$4&amp;"-"&amp;AA$5,IF(COUNTIF($G$6:$G169,"="&amp;$G169)&gt;1000,"",MAX(AA$6:AA168)+1),"")</f>
        <v/>
      </c>
      <c r="AB169" s="128" t="str">
        <f>IF($G169=AB$4&amp;"-"&amp;AB$5,IF(COUNTIF($G$6:$G169,"="&amp;$G169)&gt;1000,"",MAX(AB$6:AB168)+1),"")</f>
        <v/>
      </c>
      <c r="AC169" s="138" t="str">
        <f>IF($G169=AC$4&amp;"-"&amp;AC$5,IF(COUNTIF($G$6:$G169,"="&amp;$G169)&gt;1000,"",MAX(AC$6:AC168)+1),"")</f>
        <v/>
      </c>
      <c r="AD169" s="128" t="str">
        <f>IF($G169=AD$4&amp;"-"&amp;AD$5,IF(COUNTIF($G$6:$G169,"="&amp;$G169)&gt;1000,"",MAX(AD$6:AD168)+1),"")</f>
        <v/>
      </c>
      <c r="AE169" s="138" t="str">
        <f>IF($G169=AE$4&amp;"-"&amp;AE$5,IF(COUNTIF($G$6:$G169,"="&amp;$G169)&gt;1000,"",MAX(AE$6:AE168)+1),"")</f>
        <v/>
      </c>
      <c r="AF169" s="128" t="str">
        <f>IF($G169=AF$4&amp;"-"&amp;AF$5,IF(COUNTIF($G$6:$G169,"="&amp;$G169)&gt;1000,"",MAX(AF$6:AF168)+1),"")</f>
        <v/>
      </c>
      <c r="AG169" s="138" t="str">
        <f>IF($G169=AG$4&amp;"-"&amp;AG$5,IF(COUNTIF($G$6:$G169,"="&amp;$G169)&gt;1000,"",MAX(AG$6:AG168)+1),"")</f>
        <v/>
      </c>
      <c r="AH169" s="128" t="str">
        <f>IF($G169=AH$4&amp;"-"&amp;AH$5,IF(COUNTIF($G$6:$G169,"="&amp;$G169)&gt;1000,"",MAX(AH$6:AH168)+1),"")</f>
        <v/>
      </c>
      <c r="AI169" s="138">
        <f>IF($G169=AI$4&amp;"-"&amp;AI$5,IF(COUNTIF($G$6:$G169,"="&amp;$G169)&gt;1000,"",MAX(AI$6:AI168)+1),"")</f>
        <v>6</v>
      </c>
      <c r="AJ169" s="128" t="str">
        <f>IF($G169=AJ$4&amp;"-"&amp;AJ$5,IF(COUNTIF($G$6:$G169,"="&amp;$G169)&gt;1000,"",MAX(AJ$6:AJ168)+1),"")</f>
        <v/>
      </c>
      <c r="AK169" s="138" t="str">
        <f>IF($G169=AK$4&amp;"-"&amp;AK$5,IF(COUNTIF($G$6:$G169,"="&amp;$G169)&gt;1000,"",MAX(AK$6:AK168)+1),"")</f>
        <v/>
      </c>
      <c r="AL169" s="128" t="str">
        <f>IF($G169=AL$4&amp;"-"&amp;AL$5,IF(COUNTIF($G$6:$G169,"="&amp;$G169)&gt;1000,"",MAX(AL$6:AL168)+1),"")</f>
        <v/>
      </c>
      <c r="AM169" s="144" t="str">
        <f>IF($G169=AM$4&amp;"-"&amp;AM$5,IF(COUNTIF($G$6:$G169,"="&amp;$G169)&gt;1000,"",MAX(AM$6:AM168)+1),"")</f>
        <v/>
      </c>
    </row>
    <row r="170" spans="1:39">
      <c r="A170" s="24">
        <v>165</v>
      </c>
      <c r="B170" s="123" t="str">
        <f>VLOOKUP(A170,Times_2023!B167:C597,2,FALSE)</f>
        <v>0:22:56</v>
      </c>
      <c r="C170" s="1" t="str">
        <f t="shared" si="10"/>
        <v>Andy Barber</v>
      </c>
      <c r="D170" s="2" t="str">
        <f t="shared" si="11"/>
        <v>ELY</v>
      </c>
      <c r="E170" s="2" t="str">
        <f t="shared" si="12"/>
        <v>M</v>
      </c>
      <c r="F170" s="2">
        <f>COUNTIF(E$6:E170,E170)</f>
        <v>132</v>
      </c>
      <c r="G170" s="26" t="str">
        <f t="shared" si="13"/>
        <v>ELY-M</v>
      </c>
      <c r="H170" s="29" t="str">
        <f>IF($G170=H$4&amp;"-"&amp;H$5,IF(COUNTIF($G$6:$G170,"="&amp;$G170)&gt;5,"",$F170),"")</f>
        <v/>
      </c>
      <c r="I170" s="32" t="str">
        <f>IF($G170=I$4&amp;"-"&amp;I$5,IF(COUNTIF($G$6:$G170,"="&amp;$G170)&gt;5,"",$F170),"")</f>
        <v/>
      </c>
      <c r="J170" s="31" t="str">
        <f>IF($G170=J$4&amp;"-"&amp;J$5,IF(COUNTIF($G$6:$G170,"="&amp;$G170)&gt;5,"",$F170),"")</f>
        <v/>
      </c>
      <c r="K170" s="32" t="str">
        <f>IF($G170=K$4&amp;"-"&amp;K$5,IF(COUNTIF($G$6:$G170,"="&amp;$G170)&gt;5,"",$F170),"")</f>
        <v/>
      </c>
      <c r="L170" s="31" t="str">
        <f>IF($G170=L$4&amp;"-"&amp;L$5,IF(COUNTIF($G$6:$G170,"="&amp;$G170)&gt;5,"",$F170),"")</f>
        <v/>
      </c>
      <c r="M170" s="32" t="str">
        <f>IF($G170=M$4&amp;"-"&amp;M$5,IF(COUNTIF($G$6:$G170,"="&amp;$G170)&gt;5,"",$F170),"")</f>
        <v/>
      </c>
      <c r="N170" s="31" t="str">
        <f>IF($G170=N$4&amp;"-"&amp;N$5,IF(COUNTIF($G$6:$G170,"="&amp;$G170)&gt;5,"",$F170),"")</f>
        <v/>
      </c>
      <c r="O170" s="32" t="str">
        <f>IF($G170=O$4&amp;"-"&amp;O$5,IF(COUNTIF($G$6:$G170,"="&amp;$G170)&gt;5,"",$F170),"")</f>
        <v/>
      </c>
      <c r="P170" s="31" t="str">
        <f>IF($G170=P$4&amp;"-"&amp;P$5,IF(COUNTIF($G$6:$G170,"="&amp;$G170)&gt;5,"",$F170),"")</f>
        <v/>
      </c>
      <c r="Q170" s="32" t="str">
        <f>IF($G170=Q$4&amp;"-"&amp;Q$5,IF(COUNTIF($G$6:$G170,"="&amp;$G170)&gt;5,"",$F170),"")</f>
        <v/>
      </c>
      <c r="R170" s="31" t="str">
        <f>IF($G170=R$4&amp;"-"&amp;R$5,IF(COUNTIF($G$6:$G170,"="&amp;$G170)&gt;5,"",$F170),"")</f>
        <v/>
      </c>
      <c r="S170" s="32" t="str">
        <f>IF($G170=S$4&amp;"-"&amp;S$5,IF(COUNTIF($G$6:$G170,"="&amp;$G170)&gt;5,"",$F170),"")</f>
        <v/>
      </c>
      <c r="T170" s="31" t="str">
        <f>IF($G170=T$4&amp;"-"&amp;T$5,IF(COUNTIF($G$6:$G170,"="&amp;$G170)&gt;5,"",$F170),"")</f>
        <v/>
      </c>
      <c r="U170" s="32" t="str">
        <f>IF($G170=U$4&amp;"-"&amp;U$5,IF(COUNTIF($G$6:$G170,"="&amp;$G170)&gt;5,"",$F170),"")</f>
        <v/>
      </c>
      <c r="V170" s="31" t="str">
        <f>IF($G170=V$4&amp;"-"&amp;V$5,IF(COUNTIF($G$6:$G170,"="&amp;$G170)&gt;5,"",$F170),"")</f>
        <v/>
      </c>
      <c r="W170" s="30" t="str">
        <f>IF($G170=W$4&amp;"-"&amp;W$5,IF(COUNTIF($G$6:$G170,"="&amp;$G170)&gt;5,"",$F170),"")</f>
        <v/>
      </c>
      <c r="X170" s="128" t="str">
        <f>IF($G170=X$4&amp;"-"&amp;X$5,IF(COUNTIF($G$6:$G170,"="&amp;$G170)&gt;1000,"",MAX(X$6:X169)+1),"")</f>
        <v/>
      </c>
      <c r="Y170" s="138" t="str">
        <f>IF($G170=Y$4&amp;"-"&amp;Y$5,IF(COUNTIF($G$6:$G170,"="&amp;$G170)&gt;1000,"",MAX(Y$6:Y169)+1),"")</f>
        <v/>
      </c>
      <c r="Z170" s="128" t="str">
        <f>IF($G170=Z$4&amp;"-"&amp;Z$5,IF(COUNTIF($G$6:$G170,"="&amp;$G170)&gt;1000,"",MAX(Z$6:Z169)+1),"")</f>
        <v/>
      </c>
      <c r="AA170" s="138" t="str">
        <f>IF($G170=AA$4&amp;"-"&amp;AA$5,IF(COUNTIF($G$6:$G170,"="&amp;$G170)&gt;1000,"",MAX(AA$6:AA169)+1),"")</f>
        <v/>
      </c>
      <c r="AB170" s="128">
        <f>IF($G170=AB$4&amp;"-"&amp;AB$5,IF(COUNTIF($G$6:$G170,"="&amp;$G170)&gt;1000,"",MAX(AB$6:AB169)+1),"")</f>
        <v>27</v>
      </c>
      <c r="AC170" s="138" t="str">
        <f>IF($G170=AC$4&amp;"-"&amp;AC$5,IF(COUNTIF($G$6:$G170,"="&amp;$G170)&gt;1000,"",MAX(AC$6:AC169)+1),"")</f>
        <v/>
      </c>
      <c r="AD170" s="128" t="str">
        <f>IF($G170=AD$4&amp;"-"&amp;AD$5,IF(COUNTIF($G$6:$G170,"="&amp;$G170)&gt;1000,"",MAX(AD$6:AD169)+1),"")</f>
        <v/>
      </c>
      <c r="AE170" s="138" t="str">
        <f>IF($G170=AE$4&amp;"-"&amp;AE$5,IF(COUNTIF($G$6:$G170,"="&amp;$G170)&gt;1000,"",MAX(AE$6:AE169)+1),"")</f>
        <v/>
      </c>
      <c r="AF170" s="128" t="str">
        <f>IF($G170=AF$4&amp;"-"&amp;AF$5,IF(COUNTIF($G$6:$G170,"="&amp;$G170)&gt;1000,"",MAX(AF$6:AF169)+1),"")</f>
        <v/>
      </c>
      <c r="AG170" s="138" t="str">
        <f>IF($G170=AG$4&amp;"-"&amp;AG$5,IF(COUNTIF($G$6:$G170,"="&amp;$G170)&gt;1000,"",MAX(AG$6:AG169)+1),"")</f>
        <v/>
      </c>
      <c r="AH170" s="128" t="str">
        <f>IF($G170=AH$4&amp;"-"&amp;AH$5,IF(COUNTIF($G$6:$G170,"="&amp;$G170)&gt;1000,"",MAX(AH$6:AH169)+1),"")</f>
        <v/>
      </c>
      <c r="AI170" s="138" t="str">
        <f>IF($G170=AI$4&amp;"-"&amp;AI$5,IF(COUNTIF($G$6:$G170,"="&amp;$G170)&gt;1000,"",MAX(AI$6:AI169)+1),"")</f>
        <v/>
      </c>
      <c r="AJ170" s="128" t="str">
        <f>IF($G170=AJ$4&amp;"-"&amp;AJ$5,IF(COUNTIF($G$6:$G170,"="&amp;$G170)&gt;1000,"",MAX(AJ$6:AJ169)+1),"")</f>
        <v/>
      </c>
      <c r="AK170" s="138" t="str">
        <f>IF($G170=AK$4&amp;"-"&amp;AK$5,IF(COUNTIF($G$6:$G170,"="&amp;$G170)&gt;1000,"",MAX(AK$6:AK169)+1),"")</f>
        <v/>
      </c>
      <c r="AL170" s="128" t="str">
        <f>IF($G170=AL$4&amp;"-"&amp;AL$5,IF(COUNTIF($G$6:$G170,"="&amp;$G170)&gt;1000,"",MAX(AL$6:AL169)+1),"")</f>
        <v/>
      </c>
      <c r="AM170" s="144" t="str">
        <f>IF($G170=AM$4&amp;"-"&amp;AM$5,IF(COUNTIF($G$6:$G170,"="&amp;$G170)&gt;1000,"",MAX(AM$6:AM169)+1),"")</f>
        <v/>
      </c>
    </row>
    <row r="171" spans="1:39">
      <c r="A171" s="23">
        <v>166</v>
      </c>
      <c r="B171" s="123" t="str">
        <f>VLOOKUP(A171,Times_2023!B168:C598,2,FALSE)</f>
        <v>0:22:59</v>
      </c>
      <c r="C171" s="1" t="str">
        <f t="shared" si="10"/>
        <v>Barry Osborne</v>
      </c>
      <c r="D171" s="2" t="str">
        <f t="shared" si="11"/>
        <v>HRC</v>
      </c>
      <c r="E171" s="2" t="str">
        <f t="shared" si="12"/>
        <v>M</v>
      </c>
      <c r="F171" s="2">
        <f>COUNTIF(E$6:E171,E171)</f>
        <v>133</v>
      </c>
      <c r="G171" s="26" t="str">
        <f t="shared" si="13"/>
        <v>HRC-M</v>
      </c>
      <c r="H171" s="29" t="str">
        <f>IF($G171=H$4&amp;"-"&amp;H$5,IF(COUNTIF($G$6:$G171,"="&amp;$G171)&gt;5,"",$F171),"")</f>
        <v/>
      </c>
      <c r="I171" s="32" t="str">
        <f>IF($G171=I$4&amp;"-"&amp;I$5,IF(COUNTIF($G$6:$G171,"="&amp;$G171)&gt;5,"",$F171),"")</f>
        <v/>
      </c>
      <c r="J171" s="31" t="str">
        <f>IF($G171=J$4&amp;"-"&amp;J$5,IF(COUNTIF($G$6:$G171,"="&amp;$G171)&gt;5,"",$F171),"")</f>
        <v/>
      </c>
      <c r="K171" s="32" t="str">
        <f>IF($G171=K$4&amp;"-"&amp;K$5,IF(COUNTIF($G$6:$G171,"="&amp;$G171)&gt;5,"",$F171),"")</f>
        <v/>
      </c>
      <c r="L171" s="31" t="str">
        <f>IF($G171=L$4&amp;"-"&amp;L$5,IF(COUNTIF($G$6:$G171,"="&amp;$G171)&gt;5,"",$F171),"")</f>
        <v/>
      </c>
      <c r="M171" s="32" t="str">
        <f>IF($G171=M$4&amp;"-"&amp;M$5,IF(COUNTIF($G$6:$G171,"="&amp;$G171)&gt;5,"",$F171),"")</f>
        <v/>
      </c>
      <c r="N171" s="31" t="str">
        <f>IF($G171=N$4&amp;"-"&amp;N$5,IF(COUNTIF($G$6:$G171,"="&amp;$G171)&gt;5,"",$F171),"")</f>
        <v/>
      </c>
      <c r="O171" s="32" t="str">
        <f>IF($G171=O$4&amp;"-"&amp;O$5,IF(COUNTIF($G$6:$G171,"="&amp;$G171)&gt;5,"",$F171),"")</f>
        <v/>
      </c>
      <c r="P171" s="31" t="str">
        <f>IF($G171=P$4&amp;"-"&amp;P$5,IF(COUNTIF($G$6:$G171,"="&amp;$G171)&gt;5,"",$F171),"")</f>
        <v/>
      </c>
      <c r="Q171" s="32" t="str">
        <f>IF($G171=Q$4&amp;"-"&amp;Q$5,IF(COUNTIF($G$6:$G171,"="&amp;$G171)&gt;5,"",$F171),"")</f>
        <v/>
      </c>
      <c r="R171" s="31" t="str">
        <f>IF($G171=R$4&amp;"-"&amp;R$5,IF(COUNTIF($G$6:$G171,"="&amp;$G171)&gt;5,"",$F171),"")</f>
        <v/>
      </c>
      <c r="S171" s="32" t="str">
        <f>IF($G171=S$4&amp;"-"&amp;S$5,IF(COUNTIF($G$6:$G171,"="&amp;$G171)&gt;5,"",$F171),"")</f>
        <v/>
      </c>
      <c r="T171" s="31" t="str">
        <f>IF($G171=T$4&amp;"-"&amp;T$5,IF(COUNTIF($G$6:$G171,"="&amp;$G171)&gt;5,"",$F171),"")</f>
        <v/>
      </c>
      <c r="U171" s="32" t="str">
        <f>IF($G171=U$4&amp;"-"&amp;U$5,IF(COUNTIF($G$6:$G171,"="&amp;$G171)&gt;5,"",$F171),"")</f>
        <v/>
      </c>
      <c r="V171" s="31" t="str">
        <f>IF($G171=V$4&amp;"-"&amp;V$5,IF(COUNTIF($G$6:$G171,"="&amp;$G171)&gt;5,"",$F171),"")</f>
        <v/>
      </c>
      <c r="W171" s="30" t="str">
        <f>IF($G171=W$4&amp;"-"&amp;W$5,IF(COUNTIF($G$6:$G171,"="&amp;$G171)&gt;5,"",$F171),"")</f>
        <v/>
      </c>
      <c r="X171" s="128" t="str">
        <f>IF($G171=X$4&amp;"-"&amp;X$5,IF(COUNTIF($G$6:$G171,"="&amp;$G171)&gt;1000,"",MAX(X$6:X170)+1),"")</f>
        <v/>
      </c>
      <c r="Y171" s="138" t="str">
        <f>IF($G171=Y$4&amp;"-"&amp;Y$5,IF(COUNTIF($G$6:$G171,"="&amp;$G171)&gt;1000,"",MAX(Y$6:Y170)+1),"")</f>
        <v/>
      </c>
      <c r="Z171" s="128" t="str">
        <f>IF($G171=Z$4&amp;"-"&amp;Z$5,IF(COUNTIF($G$6:$G171,"="&amp;$G171)&gt;1000,"",MAX(Z$6:Z170)+1),"")</f>
        <v/>
      </c>
      <c r="AA171" s="138" t="str">
        <f>IF($G171=AA$4&amp;"-"&amp;AA$5,IF(COUNTIF($G$6:$G171,"="&amp;$G171)&gt;1000,"",MAX(AA$6:AA170)+1),"")</f>
        <v/>
      </c>
      <c r="AB171" s="128" t="str">
        <f>IF($G171=AB$4&amp;"-"&amp;AB$5,IF(COUNTIF($G$6:$G171,"="&amp;$G171)&gt;1000,"",MAX(AB$6:AB170)+1),"")</f>
        <v/>
      </c>
      <c r="AC171" s="138" t="str">
        <f>IF($G171=AC$4&amp;"-"&amp;AC$5,IF(COUNTIF($G$6:$G171,"="&amp;$G171)&gt;1000,"",MAX(AC$6:AC170)+1),"")</f>
        <v/>
      </c>
      <c r="AD171" s="128" t="str">
        <f>IF($G171=AD$4&amp;"-"&amp;AD$5,IF(COUNTIF($G$6:$G171,"="&amp;$G171)&gt;1000,"",MAX(AD$6:AD170)+1),"")</f>
        <v/>
      </c>
      <c r="AE171" s="138" t="str">
        <f>IF($G171=AE$4&amp;"-"&amp;AE$5,IF(COUNTIF($G$6:$G171,"="&amp;$G171)&gt;1000,"",MAX(AE$6:AE170)+1),"")</f>
        <v/>
      </c>
      <c r="AF171" s="128">
        <f>IF($G171=AF$4&amp;"-"&amp;AF$5,IF(COUNTIF($G$6:$G171,"="&amp;$G171)&gt;1000,"",MAX(AF$6:AF170)+1),"")</f>
        <v>14</v>
      </c>
      <c r="AG171" s="138" t="str">
        <f>IF($G171=AG$4&amp;"-"&amp;AG$5,IF(COUNTIF($G$6:$G171,"="&amp;$G171)&gt;1000,"",MAX(AG$6:AG170)+1),"")</f>
        <v/>
      </c>
      <c r="AH171" s="128" t="str">
        <f>IF($G171=AH$4&amp;"-"&amp;AH$5,IF(COUNTIF($G$6:$G171,"="&amp;$G171)&gt;1000,"",MAX(AH$6:AH170)+1),"")</f>
        <v/>
      </c>
      <c r="AI171" s="138" t="str">
        <f>IF($G171=AI$4&amp;"-"&amp;AI$5,IF(COUNTIF($G$6:$G171,"="&amp;$G171)&gt;1000,"",MAX(AI$6:AI170)+1),"")</f>
        <v/>
      </c>
      <c r="AJ171" s="128" t="str">
        <f>IF($G171=AJ$4&amp;"-"&amp;AJ$5,IF(COUNTIF($G$6:$G171,"="&amp;$G171)&gt;1000,"",MAX(AJ$6:AJ170)+1),"")</f>
        <v/>
      </c>
      <c r="AK171" s="138" t="str">
        <f>IF($G171=AK$4&amp;"-"&amp;AK$5,IF(COUNTIF($G$6:$G171,"="&amp;$G171)&gt;1000,"",MAX(AK$6:AK170)+1),"")</f>
        <v/>
      </c>
      <c r="AL171" s="128" t="str">
        <f>IF($G171=AL$4&amp;"-"&amp;AL$5,IF(COUNTIF($G$6:$G171,"="&amp;$G171)&gt;1000,"",MAX(AL$6:AL170)+1),"")</f>
        <v/>
      </c>
      <c r="AM171" s="144" t="str">
        <f>IF($G171=AM$4&amp;"-"&amp;AM$5,IF(COUNTIF($G$6:$G171,"="&amp;$G171)&gt;1000,"",MAX(AM$6:AM170)+1),"")</f>
        <v/>
      </c>
    </row>
    <row r="172" spans="1:39">
      <c r="A172" s="24">
        <v>167</v>
      </c>
      <c r="B172" s="123" t="str">
        <f>VLOOKUP(A172,Times_2023!B169:C599,2,FALSE)</f>
        <v>0:22:59</v>
      </c>
      <c r="C172" s="1" t="str">
        <f t="shared" si="10"/>
        <v>Claire Galpin</v>
      </c>
      <c r="D172" s="2" t="str">
        <f t="shared" si="11"/>
        <v>HI</v>
      </c>
      <c r="E172" s="2" t="str">
        <f t="shared" si="12"/>
        <v>F</v>
      </c>
      <c r="F172" s="2">
        <f>COUNTIF(E$6:E172,E172)</f>
        <v>34</v>
      </c>
      <c r="G172" s="26" t="str">
        <f t="shared" si="13"/>
        <v>HI-F</v>
      </c>
      <c r="H172" s="29" t="str">
        <f>IF($G172=H$4&amp;"-"&amp;H$5,IF(COUNTIF($G$6:$G172,"="&amp;$G172)&gt;5,"",$F172),"")</f>
        <v/>
      </c>
      <c r="I172" s="32" t="str">
        <f>IF($G172=I$4&amp;"-"&amp;I$5,IF(COUNTIF($G$6:$G172,"="&amp;$G172)&gt;5,"",$F172),"")</f>
        <v/>
      </c>
      <c r="J172" s="31" t="str">
        <f>IF($G172=J$4&amp;"-"&amp;J$5,IF(COUNTIF($G$6:$G172,"="&amp;$G172)&gt;5,"",$F172),"")</f>
        <v/>
      </c>
      <c r="K172" s="32" t="str">
        <f>IF($G172=K$4&amp;"-"&amp;K$5,IF(COUNTIF($G$6:$G172,"="&amp;$G172)&gt;5,"",$F172),"")</f>
        <v/>
      </c>
      <c r="L172" s="31" t="str">
        <f>IF($G172=L$4&amp;"-"&amp;L$5,IF(COUNTIF($G$6:$G172,"="&amp;$G172)&gt;5,"",$F172),"")</f>
        <v/>
      </c>
      <c r="M172" s="32" t="str">
        <f>IF($G172=M$4&amp;"-"&amp;M$5,IF(COUNTIF($G$6:$G172,"="&amp;$G172)&gt;5,"",$F172),"")</f>
        <v/>
      </c>
      <c r="N172" s="31" t="str">
        <f>IF($G172=N$4&amp;"-"&amp;N$5,IF(COUNTIF($G$6:$G172,"="&amp;$G172)&gt;5,"",$F172),"")</f>
        <v/>
      </c>
      <c r="O172" s="32" t="str">
        <f>IF($G172=O$4&amp;"-"&amp;O$5,IF(COUNTIF($G$6:$G172,"="&amp;$G172)&gt;5,"",$F172),"")</f>
        <v/>
      </c>
      <c r="P172" s="31" t="str">
        <f>IF($G172=P$4&amp;"-"&amp;P$5,IF(COUNTIF($G$6:$G172,"="&amp;$G172)&gt;5,"",$F172),"")</f>
        <v/>
      </c>
      <c r="Q172" s="32" t="str">
        <f>IF($G172=Q$4&amp;"-"&amp;Q$5,IF(COUNTIF($G$6:$G172,"="&amp;$G172)&gt;5,"",$F172),"")</f>
        <v/>
      </c>
      <c r="R172" s="31" t="str">
        <f>IF($G172=R$4&amp;"-"&amp;R$5,IF(COUNTIF($G$6:$G172,"="&amp;$G172)&gt;5,"",$F172),"")</f>
        <v/>
      </c>
      <c r="S172" s="32" t="str">
        <f>IF($G172=S$4&amp;"-"&amp;S$5,IF(COUNTIF($G$6:$G172,"="&amp;$G172)&gt;5,"",$F172),"")</f>
        <v/>
      </c>
      <c r="T172" s="31" t="str">
        <f>IF($G172=T$4&amp;"-"&amp;T$5,IF(COUNTIF($G$6:$G172,"="&amp;$G172)&gt;5,"",$F172),"")</f>
        <v/>
      </c>
      <c r="U172" s="32" t="str">
        <f>IF($G172=U$4&amp;"-"&amp;U$5,IF(COUNTIF($G$6:$G172,"="&amp;$G172)&gt;5,"",$F172),"")</f>
        <v/>
      </c>
      <c r="V172" s="31" t="str">
        <f>IF($G172=V$4&amp;"-"&amp;V$5,IF(COUNTIF($G$6:$G172,"="&amp;$G172)&gt;5,"",$F172),"")</f>
        <v/>
      </c>
      <c r="W172" s="30" t="str">
        <f>IF($G172=W$4&amp;"-"&amp;W$5,IF(COUNTIF($G$6:$G172,"="&amp;$G172)&gt;5,"",$F172),"")</f>
        <v/>
      </c>
      <c r="X172" s="128" t="str">
        <f>IF($G172=X$4&amp;"-"&amp;X$5,IF(COUNTIF($G$6:$G172,"="&amp;$G172)&gt;1000,"",MAX(X$6:X171)+1),"")</f>
        <v/>
      </c>
      <c r="Y172" s="138" t="str">
        <f>IF($G172=Y$4&amp;"-"&amp;Y$5,IF(COUNTIF($G$6:$G172,"="&amp;$G172)&gt;1000,"",MAX(Y$6:Y171)+1),"")</f>
        <v/>
      </c>
      <c r="Z172" s="128" t="str">
        <f>IF($G172=Z$4&amp;"-"&amp;Z$5,IF(COUNTIF($G$6:$G172,"="&amp;$G172)&gt;1000,"",MAX(Z$6:Z171)+1),"")</f>
        <v/>
      </c>
      <c r="AA172" s="138" t="str">
        <f>IF($G172=AA$4&amp;"-"&amp;AA$5,IF(COUNTIF($G$6:$G172,"="&amp;$G172)&gt;1000,"",MAX(AA$6:AA171)+1),"")</f>
        <v/>
      </c>
      <c r="AB172" s="128" t="str">
        <f>IF($G172=AB$4&amp;"-"&amp;AB$5,IF(COUNTIF($G$6:$G172,"="&amp;$G172)&gt;1000,"",MAX(AB$6:AB171)+1),"")</f>
        <v/>
      </c>
      <c r="AC172" s="138" t="str">
        <f>IF($G172=AC$4&amp;"-"&amp;AC$5,IF(COUNTIF($G$6:$G172,"="&amp;$G172)&gt;1000,"",MAX(AC$6:AC171)+1),"")</f>
        <v/>
      </c>
      <c r="AD172" s="128" t="str">
        <f>IF($G172=AD$4&amp;"-"&amp;AD$5,IF(COUNTIF($G$6:$G172,"="&amp;$G172)&gt;1000,"",MAX(AD$6:AD171)+1),"")</f>
        <v/>
      </c>
      <c r="AE172" s="138">
        <f>IF($G172=AE$4&amp;"-"&amp;AE$5,IF(COUNTIF($G$6:$G172,"="&amp;$G172)&gt;1000,"",MAX(AE$6:AE171)+1),"")</f>
        <v>10</v>
      </c>
      <c r="AF172" s="128" t="str">
        <f>IF($G172=AF$4&amp;"-"&amp;AF$5,IF(COUNTIF($G$6:$G172,"="&amp;$G172)&gt;1000,"",MAX(AF$6:AF171)+1),"")</f>
        <v/>
      </c>
      <c r="AG172" s="138" t="str">
        <f>IF($G172=AG$4&amp;"-"&amp;AG$5,IF(COUNTIF($G$6:$G172,"="&amp;$G172)&gt;1000,"",MAX(AG$6:AG171)+1),"")</f>
        <v/>
      </c>
      <c r="AH172" s="128" t="str">
        <f>IF($G172=AH$4&amp;"-"&amp;AH$5,IF(COUNTIF($G$6:$G172,"="&amp;$G172)&gt;1000,"",MAX(AH$6:AH171)+1),"")</f>
        <v/>
      </c>
      <c r="AI172" s="138" t="str">
        <f>IF($G172=AI$4&amp;"-"&amp;AI$5,IF(COUNTIF($G$6:$G172,"="&amp;$G172)&gt;1000,"",MAX(AI$6:AI171)+1),"")</f>
        <v/>
      </c>
      <c r="AJ172" s="128" t="str">
        <f>IF($G172=AJ$4&amp;"-"&amp;AJ$5,IF(COUNTIF($G$6:$G172,"="&amp;$G172)&gt;1000,"",MAX(AJ$6:AJ171)+1),"")</f>
        <v/>
      </c>
      <c r="AK172" s="138" t="str">
        <f>IF($G172=AK$4&amp;"-"&amp;AK$5,IF(COUNTIF($G$6:$G172,"="&amp;$G172)&gt;1000,"",MAX(AK$6:AK171)+1),"")</f>
        <v/>
      </c>
      <c r="AL172" s="128" t="str">
        <f>IF($G172=AL$4&amp;"-"&amp;AL$5,IF(COUNTIF($G$6:$G172,"="&amp;$G172)&gt;1000,"",MAX(AL$6:AL171)+1),"")</f>
        <v/>
      </c>
      <c r="AM172" s="144" t="str">
        <f>IF($G172=AM$4&amp;"-"&amp;AM$5,IF(COUNTIF($G$6:$G172,"="&amp;$G172)&gt;1000,"",MAX(AM$6:AM171)+1),"")</f>
        <v/>
      </c>
    </row>
    <row r="173" spans="1:39">
      <c r="A173" s="23">
        <v>168</v>
      </c>
      <c r="B173" s="123" t="str">
        <f>VLOOKUP(A173,Times_2023!B170:C600,2,FALSE)</f>
        <v>0:23:05</v>
      </c>
      <c r="C173" s="1" t="str">
        <f t="shared" si="10"/>
        <v>Andrew Scarlett</v>
      </c>
      <c r="D173" s="2" t="str">
        <f t="shared" si="11"/>
        <v>ELY</v>
      </c>
      <c r="E173" s="2" t="str">
        <f t="shared" si="12"/>
        <v>M</v>
      </c>
      <c r="F173" s="2">
        <f>COUNTIF(E$6:E173,E173)</f>
        <v>134</v>
      </c>
      <c r="G173" s="26" t="str">
        <f t="shared" si="13"/>
        <v>ELY-M</v>
      </c>
      <c r="H173" s="29" t="str">
        <f>IF($G173=H$4&amp;"-"&amp;H$5,IF(COUNTIF($G$6:$G173,"="&amp;$G173)&gt;5,"",$F173),"")</f>
        <v/>
      </c>
      <c r="I173" s="32" t="str">
        <f>IF($G173=I$4&amp;"-"&amp;I$5,IF(COUNTIF($G$6:$G173,"="&amp;$G173)&gt;5,"",$F173),"")</f>
        <v/>
      </c>
      <c r="J173" s="31" t="str">
        <f>IF($G173=J$4&amp;"-"&amp;J$5,IF(COUNTIF($G$6:$G173,"="&amp;$G173)&gt;5,"",$F173),"")</f>
        <v/>
      </c>
      <c r="K173" s="32" t="str">
        <f>IF($G173=K$4&amp;"-"&amp;K$5,IF(COUNTIF($G$6:$G173,"="&amp;$G173)&gt;5,"",$F173),"")</f>
        <v/>
      </c>
      <c r="L173" s="31" t="str">
        <f>IF($G173=L$4&amp;"-"&amp;L$5,IF(COUNTIF($G$6:$G173,"="&amp;$G173)&gt;5,"",$F173),"")</f>
        <v/>
      </c>
      <c r="M173" s="32" t="str">
        <f>IF($G173=M$4&amp;"-"&amp;M$5,IF(COUNTIF($G$6:$G173,"="&amp;$G173)&gt;5,"",$F173),"")</f>
        <v/>
      </c>
      <c r="N173" s="31" t="str">
        <f>IF($G173=N$4&amp;"-"&amp;N$5,IF(COUNTIF($G$6:$G173,"="&amp;$G173)&gt;5,"",$F173),"")</f>
        <v/>
      </c>
      <c r="O173" s="32" t="str">
        <f>IF($G173=O$4&amp;"-"&amp;O$5,IF(COUNTIF($G$6:$G173,"="&amp;$G173)&gt;5,"",$F173),"")</f>
        <v/>
      </c>
      <c r="P173" s="31" t="str">
        <f>IF($G173=P$4&amp;"-"&amp;P$5,IF(COUNTIF($G$6:$G173,"="&amp;$G173)&gt;5,"",$F173),"")</f>
        <v/>
      </c>
      <c r="Q173" s="32" t="str">
        <f>IF($G173=Q$4&amp;"-"&amp;Q$5,IF(COUNTIF($G$6:$G173,"="&amp;$G173)&gt;5,"",$F173),"")</f>
        <v/>
      </c>
      <c r="R173" s="31" t="str">
        <f>IF($G173=R$4&amp;"-"&amp;R$5,IF(COUNTIF($G$6:$G173,"="&amp;$G173)&gt;5,"",$F173),"")</f>
        <v/>
      </c>
      <c r="S173" s="32" t="str">
        <f>IF($G173=S$4&amp;"-"&amp;S$5,IF(COUNTIF($G$6:$G173,"="&amp;$G173)&gt;5,"",$F173),"")</f>
        <v/>
      </c>
      <c r="T173" s="31" t="str">
        <f>IF($G173=T$4&amp;"-"&amp;T$5,IF(COUNTIF($G$6:$G173,"="&amp;$G173)&gt;5,"",$F173),"")</f>
        <v/>
      </c>
      <c r="U173" s="32" t="str">
        <f>IF($G173=U$4&amp;"-"&amp;U$5,IF(COUNTIF($G$6:$G173,"="&amp;$G173)&gt;5,"",$F173),"")</f>
        <v/>
      </c>
      <c r="V173" s="31" t="str">
        <f>IF($G173=V$4&amp;"-"&amp;V$5,IF(COUNTIF($G$6:$G173,"="&amp;$G173)&gt;5,"",$F173),"")</f>
        <v/>
      </c>
      <c r="W173" s="30" t="str">
        <f>IF($G173=W$4&amp;"-"&amp;W$5,IF(COUNTIF($G$6:$G173,"="&amp;$G173)&gt;5,"",$F173),"")</f>
        <v/>
      </c>
      <c r="X173" s="128" t="str">
        <f>IF($G173=X$4&amp;"-"&amp;X$5,IF(COUNTIF($G$6:$G173,"="&amp;$G173)&gt;1000,"",MAX(X$6:X172)+1),"")</f>
        <v/>
      </c>
      <c r="Y173" s="138" t="str">
        <f>IF($G173=Y$4&amp;"-"&amp;Y$5,IF(COUNTIF($G$6:$G173,"="&amp;$G173)&gt;1000,"",MAX(Y$6:Y172)+1),"")</f>
        <v/>
      </c>
      <c r="Z173" s="128" t="str">
        <f>IF($G173=Z$4&amp;"-"&amp;Z$5,IF(COUNTIF($G$6:$G173,"="&amp;$G173)&gt;1000,"",MAX(Z$6:Z172)+1),"")</f>
        <v/>
      </c>
      <c r="AA173" s="138" t="str">
        <f>IF($G173=AA$4&amp;"-"&amp;AA$5,IF(COUNTIF($G$6:$G173,"="&amp;$G173)&gt;1000,"",MAX(AA$6:AA172)+1),"")</f>
        <v/>
      </c>
      <c r="AB173" s="128">
        <f>IF($G173=AB$4&amp;"-"&amp;AB$5,IF(COUNTIF($G$6:$G173,"="&amp;$G173)&gt;1000,"",MAX(AB$6:AB172)+1),"")</f>
        <v>28</v>
      </c>
      <c r="AC173" s="138" t="str">
        <f>IF($G173=AC$4&amp;"-"&amp;AC$5,IF(COUNTIF($G$6:$G173,"="&amp;$G173)&gt;1000,"",MAX(AC$6:AC172)+1),"")</f>
        <v/>
      </c>
      <c r="AD173" s="128" t="str">
        <f>IF($G173=AD$4&amp;"-"&amp;AD$5,IF(COUNTIF($G$6:$G173,"="&amp;$G173)&gt;1000,"",MAX(AD$6:AD172)+1),"")</f>
        <v/>
      </c>
      <c r="AE173" s="138" t="str">
        <f>IF($G173=AE$4&amp;"-"&amp;AE$5,IF(COUNTIF($G$6:$G173,"="&amp;$G173)&gt;1000,"",MAX(AE$6:AE172)+1),"")</f>
        <v/>
      </c>
      <c r="AF173" s="128" t="str">
        <f>IF($G173=AF$4&amp;"-"&amp;AF$5,IF(COUNTIF($G$6:$G173,"="&amp;$G173)&gt;1000,"",MAX(AF$6:AF172)+1),"")</f>
        <v/>
      </c>
      <c r="AG173" s="138" t="str">
        <f>IF($G173=AG$4&amp;"-"&amp;AG$5,IF(COUNTIF($G$6:$G173,"="&amp;$G173)&gt;1000,"",MAX(AG$6:AG172)+1),"")</f>
        <v/>
      </c>
      <c r="AH173" s="128" t="str">
        <f>IF($G173=AH$4&amp;"-"&amp;AH$5,IF(COUNTIF($G$6:$G173,"="&amp;$G173)&gt;1000,"",MAX(AH$6:AH172)+1),"")</f>
        <v/>
      </c>
      <c r="AI173" s="138" t="str">
        <f>IF($G173=AI$4&amp;"-"&amp;AI$5,IF(COUNTIF($G$6:$G173,"="&amp;$G173)&gt;1000,"",MAX(AI$6:AI172)+1),"")</f>
        <v/>
      </c>
      <c r="AJ173" s="128" t="str">
        <f>IF($G173=AJ$4&amp;"-"&amp;AJ$5,IF(COUNTIF($G$6:$G173,"="&amp;$G173)&gt;1000,"",MAX(AJ$6:AJ172)+1),"")</f>
        <v/>
      </c>
      <c r="AK173" s="138" t="str">
        <f>IF($G173=AK$4&amp;"-"&amp;AK$5,IF(COUNTIF($G$6:$G173,"="&amp;$G173)&gt;1000,"",MAX(AK$6:AK172)+1),"")</f>
        <v/>
      </c>
      <c r="AL173" s="128" t="str">
        <f>IF($G173=AL$4&amp;"-"&amp;AL$5,IF(COUNTIF($G$6:$G173,"="&amp;$G173)&gt;1000,"",MAX(AL$6:AL172)+1),"")</f>
        <v/>
      </c>
      <c r="AM173" s="144" t="str">
        <f>IF($G173=AM$4&amp;"-"&amp;AM$5,IF(COUNTIF($G$6:$G173,"="&amp;$G173)&gt;1000,"",MAX(AM$6:AM172)+1),"")</f>
        <v/>
      </c>
    </row>
    <row r="174" spans="1:39">
      <c r="A174" s="24">
        <v>169</v>
      </c>
      <c r="B174" s="123" t="str">
        <f>VLOOKUP(A174,Times_2023!B171:C601,2,FALSE)</f>
        <v>0:23:08</v>
      </c>
      <c r="C174" s="1" t="str">
        <f t="shared" si="10"/>
        <v>Ruby Rae-Smith</v>
      </c>
      <c r="D174" s="2" t="str">
        <f t="shared" si="11"/>
        <v>ELY</v>
      </c>
      <c r="E174" s="2" t="str">
        <f t="shared" si="12"/>
        <v>F</v>
      </c>
      <c r="F174" s="2">
        <f>COUNTIF(E$6:E174,E174)</f>
        <v>35</v>
      </c>
      <c r="G174" s="26" t="str">
        <f t="shared" si="13"/>
        <v>ELY-F</v>
      </c>
      <c r="H174" s="29" t="str">
        <f>IF($G174=H$4&amp;"-"&amp;H$5,IF(COUNTIF($G$6:$G174,"="&amp;$G174)&gt;5,"",$F174),"")</f>
        <v/>
      </c>
      <c r="I174" s="32" t="str">
        <f>IF($G174=I$4&amp;"-"&amp;I$5,IF(COUNTIF($G$6:$G174,"="&amp;$G174)&gt;5,"",$F174),"")</f>
        <v/>
      </c>
      <c r="J174" s="31" t="str">
        <f>IF($G174=J$4&amp;"-"&amp;J$5,IF(COUNTIF($G$6:$G174,"="&amp;$G174)&gt;5,"",$F174),"")</f>
        <v/>
      </c>
      <c r="K174" s="32" t="str">
        <f>IF($G174=K$4&amp;"-"&amp;K$5,IF(COUNTIF($G$6:$G174,"="&amp;$G174)&gt;5,"",$F174),"")</f>
        <v/>
      </c>
      <c r="L174" s="31" t="str">
        <f>IF($G174=L$4&amp;"-"&amp;L$5,IF(COUNTIF($G$6:$G174,"="&amp;$G174)&gt;5,"",$F174),"")</f>
        <v/>
      </c>
      <c r="M174" s="32">
        <f>IF($G174=M$4&amp;"-"&amp;M$5,IF(COUNTIF($G$6:$G174,"="&amp;$G174)&gt;5,"",$F174),"")</f>
        <v>35</v>
      </c>
      <c r="N174" s="31" t="str">
        <f>IF($G174=N$4&amp;"-"&amp;N$5,IF(COUNTIF($G$6:$G174,"="&amp;$G174)&gt;5,"",$F174),"")</f>
        <v/>
      </c>
      <c r="O174" s="32" t="str">
        <f>IF($G174=O$4&amp;"-"&amp;O$5,IF(COUNTIF($G$6:$G174,"="&amp;$G174)&gt;5,"",$F174),"")</f>
        <v/>
      </c>
      <c r="P174" s="31" t="str">
        <f>IF($G174=P$4&amp;"-"&amp;P$5,IF(COUNTIF($G$6:$G174,"="&amp;$G174)&gt;5,"",$F174),"")</f>
        <v/>
      </c>
      <c r="Q174" s="32" t="str">
        <f>IF($G174=Q$4&amp;"-"&amp;Q$5,IF(COUNTIF($G$6:$G174,"="&amp;$G174)&gt;5,"",$F174),"")</f>
        <v/>
      </c>
      <c r="R174" s="31" t="str">
        <f>IF($G174=R$4&amp;"-"&amp;R$5,IF(COUNTIF($G$6:$G174,"="&amp;$G174)&gt;5,"",$F174),"")</f>
        <v/>
      </c>
      <c r="S174" s="32" t="str">
        <f>IF($G174=S$4&amp;"-"&amp;S$5,IF(COUNTIF($G$6:$G174,"="&amp;$G174)&gt;5,"",$F174),"")</f>
        <v/>
      </c>
      <c r="T174" s="31" t="str">
        <f>IF($G174=T$4&amp;"-"&amp;T$5,IF(COUNTIF($G$6:$G174,"="&amp;$G174)&gt;5,"",$F174),"")</f>
        <v/>
      </c>
      <c r="U174" s="32" t="str">
        <f>IF($G174=U$4&amp;"-"&amp;U$5,IF(COUNTIF($G$6:$G174,"="&amp;$G174)&gt;5,"",$F174),"")</f>
        <v/>
      </c>
      <c r="V174" s="31" t="str">
        <f>IF($G174=V$4&amp;"-"&amp;V$5,IF(COUNTIF($G$6:$G174,"="&amp;$G174)&gt;5,"",$F174),"")</f>
        <v/>
      </c>
      <c r="W174" s="30" t="str">
        <f>IF($G174=W$4&amp;"-"&amp;W$5,IF(COUNTIF($G$6:$G174,"="&amp;$G174)&gt;5,"",$F174),"")</f>
        <v/>
      </c>
      <c r="X174" s="128" t="str">
        <f>IF($G174=X$4&amp;"-"&amp;X$5,IF(COUNTIF($G$6:$G174,"="&amp;$G174)&gt;1000,"",MAX(X$6:X173)+1),"")</f>
        <v/>
      </c>
      <c r="Y174" s="138" t="str">
        <f>IF($G174=Y$4&amp;"-"&amp;Y$5,IF(COUNTIF($G$6:$G174,"="&amp;$G174)&gt;1000,"",MAX(Y$6:Y173)+1),"")</f>
        <v/>
      </c>
      <c r="Z174" s="128" t="str">
        <f>IF($G174=Z$4&amp;"-"&amp;Z$5,IF(COUNTIF($G$6:$G174,"="&amp;$G174)&gt;1000,"",MAX(Z$6:Z173)+1),"")</f>
        <v/>
      </c>
      <c r="AA174" s="138" t="str">
        <f>IF($G174=AA$4&amp;"-"&amp;AA$5,IF(COUNTIF($G$6:$G174,"="&amp;$G174)&gt;1000,"",MAX(AA$6:AA173)+1),"")</f>
        <v/>
      </c>
      <c r="AB174" s="128" t="str">
        <f>IF($G174=AB$4&amp;"-"&amp;AB$5,IF(COUNTIF($G$6:$G174,"="&amp;$G174)&gt;1000,"",MAX(AB$6:AB173)+1),"")</f>
        <v/>
      </c>
      <c r="AC174" s="138">
        <f>IF($G174=AC$4&amp;"-"&amp;AC$5,IF(COUNTIF($G$6:$G174,"="&amp;$G174)&gt;1000,"",MAX(AC$6:AC173)+1),"")</f>
        <v>5</v>
      </c>
      <c r="AD174" s="128" t="str">
        <f>IF($G174=AD$4&amp;"-"&amp;AD$5,IF(COUNTIF($G$6:$G174,"="&amp;$G174)&gt;1000,"",MAX(AD$6:AD173)+1),"")</f>
        <v/>
      </c>
      <c r="AE174" s="138" t="str">
        <f>IF($G174=AE$4&amp;"-"&amp;AE$5,IF(COUNTIF($G$6:$G174,"="&amp;$G174)&gt;1000,"",MAX(AE$6:AE173)+1),"")</f>
        <v/>
      </c>
      <c r="AF174" s="128" t="str">
        <f>IF($G174=AF$4&amp;"-"&amp;AF$5,IF(COUNTIF($G$6:$G174,"="&amp;$G174)&gt;1000,"",MAX(AF$6:AF173)+1),"")</f>
        <v/>
      </c>
      <c r="AG174" s="138" t="str">
        <f>IF($G174=AG$4&amp;"-"&amp;AG$5,IF(COUNTIF($G$6:$G174,"="&amp;$G174)&gt;1000,"",MAX(AG$6:AG173)+1),"")</f>
        <v/>
      </c>
      <c r="AH174" s="128" t="str">
        <f>IF($G174=AH$4&amp;"-"&amp;AH$5,IF(COUNTIF($G$6:$G174,"="&amp;$G174)&gt;1000,"",MAX(AH$6:AH173)+1),"")</f>
        <v/>
      </c>
      <c r="AI174" s="138" t="str">
        <f>IF($G174=AI$4&amp;"-"&amp;AI$5,IF(COUNTIF($G$6:$G174,"="&amp;$G174)&gt;1000,"",MAX(AI$6:AI173)+1),"")</f>
        <v/>
      </c>
      <c r="AJ174" s="128" t="str">
        <f>IF($G174=AJ$4&amp;"-"&amp;AJ$5,IF(COUNTIF($G$6:$G174,"="&amp;$G174)&gt;1000,"",MAX(AJ$6:AJ173)+1),"")</f>
        <v/>
      </c>
      <c r="AK174" s="138" t="str">
        <f>IF($G174=AK$4&amp;"-"&amp;AK$5,IF(COUNTIF($G$6:$G174,"="&amp;$G174)&gt;1000,"",MAX(AK$6:AK173)+1),"")</f>
        <v/>
      </c>
      <c r="AL174" s="128" t="str">
        <f>IF($G174=AL$4&amp;"-"&amp;AL$5,IF(COUNTIF($G$6:$G174,"="&amp;$G174)&gt;1000,"",MAX(AL$6:AL173)+1),"")</f>
        <v/>
      </c>
      <c r="AM174" s="144" t="str">
        <f>IF($G174=AM$4&amp;"-"&amp;AM$5,IF(COUNTIF($G$6:$G174,"="&amp;$G174)&gt;1000,"",MAX(AM$6:AM173)+1),"")</f>
        <v/>
      </c>
    </row>
    <row r="175" spans="1:39">
      <c r="A175" s="23">
        <v>170</v>
      </c>
      <c r="B175" s="123" t="str">
        <f>VLOOKUP(A175,Times_2023!B172:C602,2,FALSE)</f>
        <v>0:23:09</v>
      </c>
      <c r="C175" s="1" t="str">
        <f t="shared" si="10"/>
        <v>Tolan Collins</v>
      </c>
      <c r="D175" s="2" t="str">
        <f t="shared" si="11"/>
        <v>HI</v>
      </c>
      <c r="E175" s="2" t="str">
        <f t="shared" si="12"/>
        <v>M</v>
      </c>
      <c r="F175" s="2">
        <f>COUNTIF(E$6:E175,E175)</f>
        <v>135</v>
      </c>
      <c r="G175" s="26" t="str">
        <f t="shared" si="13"/>
        <v>HI-M</v>
      </c>
      <c r="H175" s="29" t="str">
        <f>IF($G175=H$4&amp;"-"&amp;H$5,IF(COUNTIF($G$6:$G175,"="&amp;$G175)&gt;5,"",$F175),"")</f>
        <v/>
      </c>
      <c r="I175" s="32" t="str">
        <f>IF($G175=I$4&amp;"-"&amp;I$5,IF(COUNTIF($G$6:$G175,"="&amp;$G175)&gt;5,"",$F175),"")</f>
        <v/>
      </c>
      <c r="J175" s="31" t="str">
        <f>IF($G175=J$4&amp;"-"&amp;J$5,IF(COUNTIF($G$6:$G175,"="&amp;$G175)&gt;5,"",$F175),"")</f>
        <v/>
      </c>
      <c r="K175" s="32" t="str">
        <f>IF($G175=K$4&amp;"-"&amp;K$5,IF(COUNTIF($G$6:$G175,"="&amp;$G175)&gt;5,"",$F175),"")</f>
        <v/>
      </c>
      <c r="L175" s="31" t="str">
        <f>IF($G175=L$4&amp;"-"&amp;L$5,IF(COUNTIF($G$6:$G175,"="&amp;$G175)&gt;5,"",$F175),"")</f>
        <v/>
      </c>
      <c r="M175" s="32" t="str">
        <f>IF($G175=M$4&amp;"-"&amp;M$5,IF(COUNTIF($G$6:$G175,"="&amp;$G175)&gt;5,"",$F175),"")</f>
        <v/>
      </c>
      <c r="N175" s="31" t="str">
        <f>IF($G175=N$4&amp;"-"&amp;N$5,IF(COUNTIF($G$6:$G175,"="&amp;$G175)&gt;5,"",$F175),"")</f>
        <v/>
      </c>
      <c r="O175" s="32" t="str">
        <f>IF($G175=O$4&amp;"-"&amp;O$5,IF(COUNTIF($G$6:$G175,"="&amp;$G175)&gt;5,"",$F175),"")</f>
        <v/>
      </c>
      <c r="P175" s="31" t="str">
        <f>IF($G175=P$4&amp;"-"&amp;P$5,IF(COUNTIF($G$6:$G175,"="&amp;$G175)&gt;5,"",$F175),"")</f>
        <v/>
      </c>
      <c r="Q175" s="32" t="str">
        <f>IF($G175=Q$4&amp;"-"&amp;Q$5,IF(COUNTIF($G$6:$G175,"="&amp;$G175)&gt;5,"",$F175),"")</f>
        <v/>
      </c>
      <c r="R175" s="31" t="str">
        <f>IF($G175=R$4&amp;"-"&amp;R$5,IF(COUNTIF($G$6:$G175,"="&amp;$G175)&gt;5,"",$F175),"")</f>
        <v/>
      </c>
      <c r="S175" s="32" t="str">
        <f>IF($G175=S$4&amp;"-"&amp;S$5,IF(COUNTIF($G$6:$G175,"="&amp;$G175)&gt;5,"",$F175),"")</f>
        <v/>
      </c>
      <c r="T175" s="31" t="str">
        <f>IF($G175=T$4&amp;"-"&amp;T$5,IF(COUNTIF($G$6:$G175,"="&amp;$G175)&gt;5,"",$F175),"")</f>
        <v/>
      </c>
      <c r="U175" s="32" t="str">
        <f>IF($G175=U$4&amp;"-"&amp;U$5,IF(COUNTIF($G$6:$G175,"="&amp;$G175)&gt;5,"",$F175),"")</f>
        <v/>
      </c>
      <c r="V175" s="31" t="str">
        <f>IF($G175=V$4&amp;"-"&amp;V$5,IF(COUNTIF($G$6:$G175,"="&amp;$G175)&gt;5,"",$F175),"")</f>
        <v/>
      </c>
      <c r="W175" s="30" t="str">
        <f>IF($G175=W$4&amp;"-"&amp;W$5,IF(COUNTIF($G$6:$G175,"="&amp;$G175)&gt;5,"",$F175),"")</f>
        <v/>
      </c>
      <c r="X175" s="128" t="str">
        <f>IF($G175=X$4&amp;"-"&amp;X$5,IF(COUNTIF($G$6:$G175,"="&amp;$G175)&gt;1000,"",MAX(X$6:X174)+1),"")</f>
        <v/>
      </c>
      <c r="Y175" s="138" t="str">
        <f>IF($G175=Y$4&amp;"-"&amp;Y$5,IF(COUNTIF($G$6:$G175,"="&amp;$G175)&gt;1000,"",MAX(Y$6:Y174)+1),"")</f>
        <v/>
      </c>
      <c r="Z175" s="128" t="str">
        <f>IF($G175=Z$4&amp;"-"&amp;Z$5,IF(COUNTIF($G$6:$G175,"="&amp;$G175)&gt;1000,"",MAX(Z$6:Z174)+1),"")</f>
        <v/>
      </c>
      <c r="AA175" s="138" t="str">
        <f>IF($G175=AA$4&amp;"-"&amp;AA$5,IF(COUNTIF($G$6:$G175,"="&amp;$G175)&gt;1000,"",MAX(AA$6:AA174)+1),"")</f>
        <v/>
      </c>
      <c r="AB175" s="128" t="str">
        <f>IF($G175=AB$4&amp;"-"&amp;AB$5,IF(COUNTIF($G$6:$G175,"="&amp;$G175)&gt;1000,"",MAX(AB$6:AB174)+1),"")</f>
        <v/>
      </c>
      <c r="AC175" s="138" t="str">
        <f>IF($G175=AC$4&amp;"-"&amp;AC$5,IF(COUNTIF($G$6:$G175,"="&amp;$G175)&gt;1000,"",MAX(AC$6:AC174)+1),"")</f>
        <v/>
      </c>
      <c r="AD175" s="128">
        <f>IF($G175=AD$4&amp;"-"&amp;AD$5,IF(COUNTIF($G$6:$G175,"="&amp;$G175)&gt;1000,"",MAX(AD$6:AD174)+1),"")</f>
        <v>22</v>
      </c>
      <c r="AE175" s="138" t="str">
        <f>IF($G175=AE$4&amp;"-"&amp;AE$5,IF(COUNTIF($G$6:$G175,"="&amp;$G175)&gt;1000,"",MAX(AE$6:AE174)+1),"")</f>
        <v/>
      </c>
      <c r="AF175" s="128" t="str">
        <f>IF($G175=AF$4&amp;"-"&amp;AF$5,IF(COUNTIF($G$6:$G175,"="&amp;$G175)&gt;1000,"",MAX(AF$6:AF174)+1),"")</f>
        <v/>
      </c>
      <c r="AG175" s="138" t="str">
        <f>IF($G175=AG$4&amp;"-"&amp;AG$5,IF(COUNTIF($G$6:$G175,"="&amp;$G175)&gt;1000,"",MAX(AG$6:AG174)+1),"")</f>
        <v/>
      </c>
      <c r="AH175" s="128" t="str">
        <f>IF($G175=AH$4&amp;"-"&amp;AH$5,IF(COUNTIF($G$6:$G175,"="&amp;$G175)&gt;1000,"",MAX(AH$6:AH174)+1),"")</f>
        <v/>
      </c>
      <c r="AI175" s="138" t="str">
        <f>IF($G175=AI$4&amp;"-"&amp;AI$5,IF(COUNTIF($G$6:$G175,"="&amp;$G175)&gt;1000,"",MAX(AI$6:AI174)+1),"")</f>
        <v/>
      </c>
      <c r="AJ175" s="128" t="str">
        <f>IF($G175=AJ$4&amp;"-"&amp;AJ$5,IF(COUNTIF($G$6:$G175,"="&amp;$G175)&gt;1000,"",MAX(AJ$6:AJ174)+1),"")</f>
        <v/>
      </c>
      <c r="AK175" s="138" t="str">
        <f>IF($G175=AK$4&amp;"-"&amp;AK$5,IF(COUNTIF($G$6:$G175,"="&amp;$G175)&gt;1000,"",MAX(AK$6:AK174)+1),"")</f>
        <v/>
      </c>
      <c r="AL175" s="128" t="str">
        <f>IF($G175=AL$4&amp;"-"&amp;AL$5,IF(COUNTIF($G$6:$G175,"="&amp;$G175)&gt;1000,"",MAX(AL$6:AL174)+1),"")</f>
        <v/>
      </c>
      <c r="AM175" s="144" t="str">
        <f>IF($G175=AM$4&amp;"-"&amp;AM$5,IF(COUNTIF($G$6:$G175,"="&amp;$G175)&gt;1000,"",MAX(AM$6:AM174)+1),"")</f>
        <v/>
      </c>
    </row>
    <row r="176" spans="1:39">
      <c r="A176" s="24">
        <v>171</v>
      </c>
      <c r="B176" s="123" t="str">
        <f>VLOOKUP(A176,Times_2023!B173:C603,2,FALSE)</f>
        <v>0:23:10</v>
      </c>
      <c r="C176" s="1" t="str">
        <f t="shared" si="10"/>
        <v>Justin Smith</v>
      </c>
      <c r="D176" s="2" t="str">
        <f t="shared" si="11"/>
        <v>ELY</v>
      </c>
      <c r="E176" s="2" t="str">
        <f t="shared" si="12"/>
        <v>M</v>
      </c>
      <c r="F176" s="2">
        <f>COUNTIF(E$6:E176,E176)</f>
        <v>136</v>
      </c>
      <c r="G176" s="26" t="str">
        <f t="shared" si="13"/>
        <v>ELY-M</v>
      </c>
      <c r="H176" s="29" t="str">
        <f>IF($G176=H$4&amp;"-"&amp;H$5,IF(COUNTIF($G$6:$G176,"="&amp;$G176)&gt;5,"",$F176),"")</f>
        <v/>
      </c>
      <c r="I176" s="32" t="str">
        <f>IF($G176=I$4&amp;"-"&amp;I$5,IF(COUNTIF($G$6:$G176,"="&amp;$G176)&gt;5,"",$F176),"")</f>
        <v/>
      </c>
      <c r="J176" s="31" t="str">
        <f>IF($G176=J$4&amp;"-"&amp;J$5,IF(COUNTIF($G$6:$G176,"="&amp;$G176)&gt;5,"",$F176),"")</f>
        <v/>
      </c>
      <c r="K176" s="32" t="str">
        <f>IF($G176=K$4&amp;"-"&amp;K$5,IF(COUNTIF($G$6:$G176,"="&amp;$G176)&gt;5,"",$F176),"")</f>
        <v/>
      </c>
      <c r="L176" s="31" t="str">
        <f>IF($G176=L$4&amp;"-"&amp;L$5,IF(COUNTIF($G$6:$G176,"="&amp;$G176)&gt;5,"",$F176),"")</f>
        <v/>
      </c>
      <c r="M176" s="32" t="str">
        <f>IF($G176=M$4&amp;"-"&amp;M$5,IF(COUNTIF($G$6:$G176,"="&amp;$G176)&gt;5,"",$F176),"")</f>
        <v/>
      </c>
      <c r="N176" s="31" t="str">
        <f>IF($G176=N$4&amp;"-"&amp;N$5,IF(COUNTIF($G$6:$G176,"="&amp;$G176)&gt;5,"",$F176),"")</f>
        <v/>
      </c>
      <c r="O176" s="32" t="str">
        <f>IF($G176=O$4&amp;"-"&amp;O$5,IF(COUNTIF($G$6:$G176,"="&amp;$G176)&gt;5,"",$F176),"")</f>
        <v/>
      </c>
      <c r="P176" s="31" t="str">
        <f>IF($G176=P$4&amp;"-"&amp;P$5,IF(COUNTIF($G$6:$G176,"="&amp;$G176)&gt;5,"",$F176),"")</f>
        <v/>
      </c>
      <c r="Q176" s="32" t="str">
        <f>IF($G176=Q$4&amp;"-"&amp;Q$5,IF(COUNTIF($G$6:$G176,"="&amp;$G176)&gt;5,"",$F176),"")</f>
        <v/>
      </c>
      <c r="R176" s="31" t="str">
        <f>IF($G176=R$4&amp;"-"&amp;R$5,IF(COUNTIF($G$6:$G176,"="&amp;$G176)&gt;5,"",$F176),"")</f>
        <v/>
      </c>
      <c r="S176" s="32" t="str">
        <f>IF($G176=S$4&amp;"-"&amp;S$5,IF(COUNTIF($G$6:$G176,"="&amp;$G176)&gt;5,"",$F176),"")</f>
        <v/>
      </c>
      <c r="T176" s="31" t="str">
        <f>IF($G176=T$4&amp;"-"&amp;T$5,IF(COUNTIF($G$6:$G176,"="&amp;$G176)&gt;5,"",$F176),"")</f>
        <v/>
      </c>
      <c r="U176" s="32" t="str">
        <f>IF($G176=U$4&amp;"-"&amp;U$5,IF(COUNTIF($G$6:$G176,"="&amp;$G176)&gt;5,"",$F176),"")</f>
        <v/>
      </c>
      <c r="V176" s="31" t="str">
        <f>IF($G176=V$4&amp;"-"&amp;V$5,IF(COUNTIF($G$6:$G176,"="&amp;$G176)&gt;5,"",$F176),"")</f>
        <v/>
      </c>
      <c r="W176" s="30" t="str">
        <f>IF($G176=W$4&amp;"-"&amp;W$5,IF(COUNTIF($G$6:$G176,"="&amp;$G176)&gt;5,"",$F176),"")</f>
        <v/>
      </c>
      <c r="X176" s="128" t="str">
        <f>IF($G176=X$4&amp;"-"&amp;X$5,IF(COUNTIF($G$6:$G176,"="&amp;$G176)&gt;1000,"",MAX(X$6:X175)+1),"")</f>
        <v/>
      </c>
      <c r="Y176" s="138" t="str">
        <f>IF($G176=Y$4&amp;"-"&amp;Y$5,IF(COUNTIF($G$6:$G176,"="&amp;$G176)&gt;1000,"",MAX(Y$6:Y175)+1),"")</f>
        <v/>
      </c>
      <c r="Z176" s="128" t="str">
        <f>IF($G176=Z$4&amp;"-"&amp;Z$5,IF(COUNTIF($G$6:$G176,"="&amp;$G176)&gt;1000,"",MAX(Z$6:Z175)+1),"")</f>
        <v/>
      </c>
      <c r="AA176" s="138" t="str">
        <f>IF($G176=AA$4&amp;"-"&amp;AA$5,IF(COUNTIF($G$6:$G176,"="&amp;$G176)&gt;1000,"",MAX(AA$6:AA175)+1),"")</f>
        <v/>
      </c>
      <c r="AB176" s="128">
        <f>IF($G176=AB$4&amp;"-"&amp;AB$5,IF(COUNTIF($G$6:$G176,"="&amp;$G176)&gt;1000,"",MAX(AB$6:AB175)+1),"")</f>
        <v>29</v>
      </c>
      <c r="AC176" s="138" t="str">
        <f>IF($G176=AC$4&amp;"-"&amp;AC$5,IF(COUNTIF($G$6:$G176,"="&amp;$G176)&gt;1000,"",MAX(AC$6:AC175)+1),"")</f>
        <v/>
      </c>
      <c r="AD176" s="128" t="str">
        <f>IF($G176=AD$4&amp;"-"&amp;AD$5,IF(COUNTIF($G$6:$G176,"="&amp;$G176)&gt;1000,"",MAX(AD$6:AD175)+1),"")</f>
        <v/>
      </c>
      <c r="AE176" s="138" t="str">
        <f>IF($G176=AE$4&amp;"-"&amp;AE$5,IF(COUNTIF($G$6:$G176,"="&amp;$G176)&gt;1000,"",MAX(AE$6:AE175)+1),"")</f>
        <v/>
      </c>
      <c r="AF176" s="128" t="str">
        <f>IF($G176=AF$4&amp;"-"&amp;AF$5,IF(COUNTIF($G$6:$G176,"="&amp;$G176)&gt;1000,"",MAX(AF$6:AF175)+1),"")</f>
        <v/>
      </c>
      <c r="AG176" s="138" t="str">
        <f>IF($G176=AG$4&amp;"-"&amp;AG$5,IF(COUNTIF($G$6:$G176,"="&amp;$G176)&gt;1000,"",MAX(AG$6:AG175)+1),"")</f>
        <v/>
      </c>
      <c r="AH176" s="128" t="str">
        <f>IF($G176=AH$4&amp;"-"&amp;AH$5,IF(COUNTIF($G$6:$G176,"="&amp;$G176)&gt;1000,"",MAX(AH$6:AH175)+1),"")</f>
        <v/>
      </c>
      <c r="AI176" s="138" t="str">
        <f>IF($G176=AI$4&amp;"-"&amp;AI$5,IF(COUNTIF($G$6:$G176,"="&amp;$G176)&gt;1000,"",MAX(AI$6:AI175)+1),"")</f>
        <v/>
      </c>
      <c r="AJ176" s="128" t="str">
        <f>IF($G176=AJ$4&amp;"-"&amp;AJ$5,IF(COUNTIF($G$6:$G176,"="&amp;$G176)&gt;1000,"",MAX(AJ$6:AJ175)+1),"")</f>
        <v/>
      </c>
      <c r="AK176" s="138" t="str">
        <f>IF($G176=AK$4&amp;"-"&amp;AK$5,IF(COUNTIF($G$6:$G176,"="&amp;$G176)&gt;1000,"",MAX(AK$6:AK175)+1),"")</f>
        <v/>
      </c>
      <c r="AL176" s="128" t="str">
        <f>IF($G176=AL$4&amp;"-"&amp;AL$5,IF(COUNTIF($G$6:$G176,"="&amp;$G176)&gt;1000,"",MAX(AL$6:AL175)+1),"")</f>
        <v/>
      </c>
      <c r="AM176" s="144" t="str">
        <f>IF($G176=AM$4&amp;"-"&amp;AM$5,IF(COUNTIF($G$6:$G176,"="&amp;$G176)&gt;1000,"",MAX(AM$6:AM175)+1),"")</f>
        <v/>
      </c>
    </row>
    <row r="177" spans="1:39">
      <c r="A177" s="23">
        <v>172</v>
      </c>
      <c r="B177" s="123" t="str">
        <f>VLOOKUP(A177,Times_2023!B174:C604,2,FALSE)</f>
        <v>0:23:12</v>
      </c>
      <c r="C177" s="1" t="str">
        <f t="shared" si="10"/>
        <v>Thomas Quere</v>
      </c>
      <c r="D177" s="2" t="str">
        <f t="shared" si="11"/>
        <v>CTC</v>
      </c>
      <c r="E177" s="2" t="str">
        <f t="shared" si="12"/>
        <v>M</v>
      </c>
      <c r="F177" s="2">
        <f>COUNTIF(E$6:E177,E177)</f>
        <v>137</v>
      </c>
      <c r="G177" s="26" t="str">
        <f t="shared" si="13"/>
        <v>CTC-M</v>
      </c>
      <c r="H177" s="29" t="str">
        <f>IF($G177=H$4&amp;"-"&amp;H$5,IF(COUNTIF($G$6:$G177,"="&amp;$G177)&gt;5,"",$F177),"")</f>
        <v/>
      </c>
      <c r="I177" s="32" t="str">
        <f>IF($G177=I$4&amp;"-"&amp;I$5,IF(COUNTIF($G$6:$G177,"="&amp;$G177)&gt;5,"",$F177),"")</f>
        <v/>
      </c>
      <c r="J177" s="31" t="str">
        <f>IF($G177=J$4&amp;"-"&amp;J$5,IF(COUNTIF($G$6:$G177,"="&amp;$G177)&gt;5,"",$F177),"")</f>
        <v/>
      </c>
      <c r="K177" s="32" t="str">
        <f>IF($G177=K$4&amp;"-"&amp;K$5,IF(COUNTIF($G$6:$G177,"="&amp;$G177)&gt;5,"",$F177),"")</f>
        <v/>
      </c>
      <c r="L177" s="31" t="str">
        <f>IF($G177=L$4&amp;"-"&amp;L$5,IF(COUNTIF($G$6:$G177,"="&amp;$G177)&gt;5,"",$F177),"")</f>
        <v/>
      </c>
      <c r="M177" s="32" t="str">
        <f>IF($G177=M$4&amp;"-"&amp;M$5,IF(COUNTIF($G$6:$G177,"="&amp;$G177)&gt;5,"",$F177),"")</f>
        <v/>
      </c>
      <c r="N177" s="31" t="str">
        <f>IF($G177=N$4&amp;"-"&amp;N$5,IF(COUNTIF($G$6:$G177,"="&amp;$G177)&gt;5,"",$F177),"")</f>
        <v/>
      </c>
      <c r="O177" s="32" t="str">
        <f>IF($G177=O$4&amp;"-"&amp;O$5,IF(COUNTIF($G$6:$G177,"="&amp;$G177)&gt;5,"",$F177),"")</f>
        <v/>
      </c>
      <c r="P177" s="31" t="str">
        <f>IF($G177=P$4&amp;"-"&amp;P$5,IF(COUNTIF($G$6:$G177,"="&amp;$G177)&gt;5,"",$F177),"")</f>
        <v/>
      </c>
      <c r="Q177" s="32" t="str">
        <f>IF($G177=Q$4&amp;"-"&amp;Q$5,IF(COUNTIF($G$6:$G177,"="&amp;$G177)&gt;5,"",$F177),"")</f>
        <v/>
      </c>
      <c r="R177" s="31" t="str">
        <f>IF($G177=R$4&amp;"-"&amp;R$5,IF(COUNTIF($G$6:$G177,"="&amp;$G177)&gt;5,"",$F177),"")</f>
        <v/>
      </c>
      <c r="S177" s="32" t="str">
        <f>IF($G177=S$4&amp;"-"&amp;S$5,IF(COUNTIF($G$6:$G177,"="&amp;$G177)&gt;5,"",$F177),"")</f>
        <v/>
      </c>
      <c r="T177" s="31" t="str">
        <f>IF($G177=T$4&amp;"-"&amp;T$5,IF(COUNTIF($G$6:$G177,"="&amp;$G177)&gt;5,"",$F177),"")</f>
        <v/>
      </c>
      <c r="U177" s="32" t="str">
        <f>IF($G177=U$4&amp;"-"&amp;U$5,IF(COUNTIF($G$6:$G177,"="&amp;$G177)&gt;5,"",$F177),"")</f>
        <v/>
      </c>
      <c r="V177" s="31" t="str">
        <f>IF($G177=V$4&amp;"-"&amp;V$5,IF(COUNTIF($G$6:$G177,"="&amp;$G177)&gt;5,"",$F177),"")</f>
        <v/>
      </c>
      <c r="W177" s="30" t="str">
        <f>IF($G177=W$4&amp;"-"&amp;W$5,IF(COUNTIF($G$6:$G177,"="&amp;$G177)&gt;5,"",$F177),"")</f>
        <v/>
      </c>
      <c r="X177" s="128" t="str">
        <f>IF($G177=X$4&amp;"-"&amp;X$5,IF(COUNTIF($G$6:$G177,"="&amp;$G177)&gt;1000,"",MAX(X$6:X176)+1),"")</f>
        <v/>
      </c>
      <c r="Y177" s="138" t="str">
        <f>IF($G177=Y$4&amp;"-"&amp;Y$5,IF(COUNTIF($G$6:$G177,"="&amp;$G177)&gt;1000,"",MAX(Y$6:Y176)+1),"")</f>
        <v/>
      </c>
      <c r="Z177" s="128">
        <f>IF($G177=Z$4&amp;"-"&amp;Z$5,IF(COUNTIF($G$6:$G177,"="&amp;$G177)&gt;1000,"",MAX(Z$6:Z176)+1),"")</f>
        <v>15</v>
      </c>
      <c r="AA177" s="138" t="str">
        <f>IF($G177=AA$4&amp;"-"&amp;AA$5,IF(COUNTIF($G$6:$G177,"="&amp;$G177)&gt;1000,"",MAX(AA$6:AA176)+1),"")</f>
        <v/>
      </c>
      <c r="AB177" s="128" t="str">
        <f>IF($G177=AB$4&amp;"-"&amp;AB$5,IF(COUNTIF($G$6:$G177,"="&amp;$G177)&gt;1000,"",MAX(AB$6:AB176)+1),"")</f>
        <v/>
      </c>
      <c r="AC177" s="138" t="str">
        <f>IF($G177=AC$4&amp;"-"&amp;AC$5,IF(COUNTIF($G$6:$G177,"="&amp;$G177)&gt;1000,"",MAX(AC$6:AC176)+1),"")</f>
        <v/>
      </c>
      <c r="AD177" s="128" t="str">
        <f>IF($G177=AD$4&amp;"-"&amp;AD$5,IF(COUNTIF($G$6:$G177,"="&amp;$G177)&gt;1000,"",MAX(AD$6:AD176)+1),"")</f>
        <v/>
      </c>
      <c r="AE177" s="138" t="str">
        <f>IF($G177=AE$4&amp;"-"&amp;AE$5,IF(COUNTIF($G$6:$G177,"="&amp;$G177)&gt;1000,"",MAX(AE$6:AE176)+1),"")</f>
        <v/>
      </c>
      <c r="AF177" s="128" t="str">
        <f>IF($G177=AF$4&amp;"-"&amp;AF$5,IF(COUNTIF($G$6:$G177,"="&amp;$G177)&gt;1000,"",MAX(AF$6:AF176)+1),"")</f>
        <v/>
      </c>
      <c r="AG177" s="138" t="str">
        <f>IF($G177=AG$4&amp;"-"&amp;AG$5,IF(COUNTIF($G$6:$G177,"="&amp;$G177)&gt;1000,"",MAX(AG$6:AG176)+1),"")</f>
        <v/>
      </c>
      <c r="AH177" s="128" t="str">
        <f>IF($G177=AH$4&amp;"-"&amp;AH$5,IF(COUNTIF($G$6:$G177,"="&amp;$G177)&gt;1000,"",MAX(AH$6:AH176)+1),"")</f>
        <v/>
      </c>
      <c r="AI177" s="138" t="str">
        <f>IF($G177=AI$4&amp;"-"&amp;AI$5,IF(COUNTIF($G$6:$G177,"="&amp;$G177)&gt;1000,"",MAX(AI$6:AI176)+1),"")</f>
        <v/>
      </c>
      <c r="AJ177" s="128" t="str">
        <f>IF($G177=AJ$4&amp;"-"&amp;AJ$5,IF(COUNTIF($G$6:$G177,"="&amp;$G177)&gt;1000,"",MAX(AJ$6:AJ176)+1),"")</f>
        <v/>
      </c>
      <c r="AK177" s="138" t="str">
        <f>IF($G177=AK$4&amp;"-"&amp;AK$5,IF(COUNTIF($G$6:$G177,"="&amp;$G177)&gt;1000,"",MAX(AK$6:AK176)+1),"")</f>
        <v/>
      </c>
      <c r="AL177" s="128" t="str">
        <f>IF($G177=AL$4&amp;"-"&amp;AL$5,IF(COUNTIF($G$6:$G177,"="&amp;$G177)&gt;1000,"",MAX(AL$6:AL176)+1),"")</f>
        <v/>
      </c>
      <c r="AM177" s="144" t="str">
        <f>IF($G177=AM$4&amp;"-"&amp;AM$5,IF(COUNTIF($G$6:$G177,"="&amp;$G177)&gt;1000,"",MAX(AM$6:AM176)+1),"")</f>
        <v/>
      </c>
    </row>
    <row r="178" spans="1:39">
      <c r="A178" s="24">
        <v>173</v>
      </c>
      <c r="B178" s="123" t="str">
        <f>VLOOKUP(A178,Times_2023!B175:C605,2,FALSE)</f>
        <v>0:23:17</v>
      </c>
      <c r="C178" s="1" t="str">
        <f t="shared" si="10"/>
        <v>Allistair Berry</v>
      </c>
      <c r="D178" s="2" t="str">
        <f t="shared" si="11"/>
        <v>ELY</v>
      </c>
      <c r="E178" s="2" t="str">
        <f t="shared" si="12"/>
        <v>M</v>
      </c>
      <c r="F178" s="2">
        <f>COUNTIF(E$6:E178,E178)</f>
        <v>138</v>
      </c>
      <c r="G178" s="26" t="str">
        <f t="shared" si="13"/>
        <v>ELY-M</v>
      </c>
      <c r="H178" s="29" t="str">
        <f>IF($G178=H$4&amp;"-"&amp;H$5,IF(COUNTIF($G$6:$G178,"="&amp;$G178)&gt;5,"",$F178),"")</f>
        <v/>
      </c>
      <c r="I178" s="32" t="str">
        <f>IF($G178=I$4&amp;"-"&amp;I$5,IF(COUNTIF($G$6:$G178,"="&amp;$G178)&gt;5,"",$F178),"")</f>
        <v/>
      </c>
      <c r="J178" s="31" t="str">
        <f>IF($G178=J$4&amp;"-"&amp;J$5,IF(COUNTIF($G$6:$G178,"="&amp;$G178)&gt;5,"",$F178),"")</f>
        <v/>
      </c>
      <c r="K178" s="32" t="str">
        <f>IF($G178=K$4&amp;"-"&amp;K$5,IF(COUNTIF($G$6:$G178,"="&amp;$G178)&gt;5,"",$F178),"")</f>
        <v/>
      </c>
      <c r="L178" s="31" t="str">
        <f>IF($G178=L$4&amp;"-"&amp;L$5,IF(COUNTIF($G$6:$G178,"="&amp;$G178)&gt;5,"",$F178),"")</f>
        <v/>
      </c>
      <c r="M178" s="32" t="str">
        <f>IF($G178=M$4&amp;"-"&amp;M$5,IF(COUNTIF($G$6:$G178,"="&amp;$G178)&gt;5,"",$F178),"")</f>
        <v/>
      </c>
      <c r="N178" s="31" t="str">
        <f>IF($G178=N$4&amp;"-"&amp;N$5,IF(COUNTIF($G$6:$G178,"="&amp;$G178)&gt;5,"",$F178),"")</f>
        <v/>
      </c>
      <c r="O178" s="32" t="str">
        <f>IF($G178=O$4&amp;"-"&amp;O$5,IF(COUNTIF($G$6:$G178,"="&amp;$G178)&gt;5,"",$F178),"")</f>
        <v/>
      </c>
      <c r="P178" s="31" t="str">
        <f>IF($G178=P$4&amp;"-"&amp;P$5,IF(COUNTIF($G$6:$G178,"="&amp;$G178)&gt;5,"",$F178),"")</f>
        <v/>
      </c>
      <c r="Q178" s="32" t="str">
        <f>IF($G178=Q$4&amp;"-"&amp;Q$5,IF(COUNTIF($G$6:$G178,"="&amp;$G178)&gt;5,"",$F178),"")</f>
        <v/>
      </c>
      <c r="R178" s="31" t="str">
        <f>IF($G178=R$4&amp;"-"&amp;R$5,IF(COUNTIF($G$6:$G178,"="&amp;$G178)&gt;5,"",$F178),"")</f>
        <v/>
      </c>
      <c r="S178" s="32" t="str">
        <f>IF($G178=S$4&amp;"-"&amp;S$5,IF(COUNTIF($G$6:$G178,"="&amp;$G178)&gt;5,"",$F178),"")</f>
        <v/>
      </c>
      <c r="T178" s="31" t="str">
        <f>IF($G178=T$4&amp;"-"&amp;T$5,IF(COUNTIF($G$6:$G178,"="&amp;$G178)&gt;5,"",$F178),"")</f>
        <v/>
      </c>
      <c r="U178" s="32" t="str">
        <f>IF($G178=U$4&amp;"-"&amp;U$5,IF(COUNTIF($G$6:$G178,"="&amp;$G178)&gt;5,"",$F178),"")</f>
        <v/>
      </c>
      <c r="V178" s="31" t="str">
        <f>IF($G178=V$4&amp;"-"&amp;V$5,IF(COUNTIF($G$6:$G178,"="&amp;$G178)&gt;5,"",$F178),"")</f>
        <v/>
      </c>
      <c r="W178" s="30" t="str">
        <f>IF($G178=W$4&amp;"-"&amp;W$5,IF(COUNTIF($G$6:$G178,"="&amp;$G178)&gt;5,"",$F178),"")</f>
        <v/>
      </c>
      <c r="X178" s="128" t="str">
        <f>IF($G178=X$4&amp;"-"&amp;X$5,IF(COUNTIF($G$6:$G178,"="&amp;$G178)&gt;1000,"",MAX(X$6:X177)+1),"")</f>
        <v/>
      </c>
      <c r="Y178" s="138" t="str">
        <f>IF($G178=Y$4&amp;"-"&amp;Y$5,IF(COUNTIF($G$6:$G178,"="&amp;$G178)&gt;1000,"",MAX(Y$6:Y177)+1),"")</f>
        <v/>
      </c>
      <c r="Z178" s="128" t="str">
        <f>IF($G178=Z$4&amp;"-"&amp;Z$5,IF(COUNTIF($G$6:$G178,"="&amp;$G178)&gt;1000,"",MAX(Z$6:Z177)+1),"")</f>
        <v/>
      </c>
      <c r="AA178" s="138" t="str">
        <f>IF($G178=AA$4&amp;"-"&amp;AA$5,IF(COUNTIF($G$6:$G178,"="&amp;$G178)&gt;1000,"",MAX(AA$6:AA177)+1),"")</f>
        <v/>
      </c>
      <c r="AB178" s="128">
        <f>IF($G178=AB$4&amp;"-"&amp;AB$5,IF(COUNTIF($G$6:$G178,"="&amp;$G178)&gt;1000,"",MAX(AB$6:AB177)+1),"")</f>
        <v>30</v>
      </c>
      <c r="AC178" s="138" t="str">
        <f>IF($G178=AC$4&amp;"-"&amp;AC$5,IF(COUNTIF($G$6:$G178,"="&amp;$G178)&gt;1000,"",MAX(AC$6:AC177)+1),"")</f>
        <v/>
      </c>
      <c r="AD178" s="128" t="str">
        <f>IF($G178=AD$4&amp;"-"&amp;AD$5,IF(COUNTIF($G$6:$G178,"="&amp;$G178)&gt;1000,"",MAX(AD$6:AD177)+1),"")</f>
        <v/>
      </c>
      <c r="AE178" s="138" t="str">
        <f>IF($G178=AE$4&amp;"-"&amp;AE$5,IF(COUNTIF($G$6:$G178,"="&amp;$G178)&gt;1000,"",MAX(AE$6:AE177)+1),"")</f>
        <v/>
      </c>
      <c r="AF178" s="128" t="str">
        <f>IF($G178=AF$4&amp;"-"&amp;AF$5,IF(COUNTIF($G$6:$G178,"="&amp;$G178)&gt;1000,"",MAX(AF$6:AF177)+1),"")</f>
        <v/>
      </c>
      <c r="AG178" s="138" t="str">
        <f>IF($G178=AG$4&amp;"-"&amp;AG$5,IF(COUNTIF($G$6:$G178,"="&amp;$G178)&gt;1000,"",MAX(AG$6:AG177)+1),"")</f>
        <v/>
      </c>
      <c r="AH178" s="128" t="str">
        <f>IF($G178=AH$4&amp;"-"&amp;AH$5,IF(COUNTIF($G$6:$G178,"="&amp;$G178)&gt;1000,"",MAX(AH$6:AH177)+1),"")</f>
        <v/>
      </c>
      <c r="AI178" s="138" t="str">
        <f>IF($G178=AI$4&amp;"-"&amp;AI$5,IF(COUNTIF($G$6:$G178,"="&amp;$G178)&gt;1000,"",MAX(AI$6:AI177)+1),"")</f>
        <v/>
      </c>
      <c r="AJ178" s="128" t="str">
        <f>IF($G178=AJ$4&amp;"-"&amp;AJ$5,IF(COUNTIF($G$6:$G178,"="&amp;$G178)&gt;1000,"",MAX(AJ$6:AJ177)+1),"")</f>
        <v/>
      </c>
      <c r="AK178" s="138" t="str">
        <f>IF($G178=AK$4&amp;"-"&amp;AK$5,IF(COUNTIF($G$6:$G178,"="&amp;$G178)&gt;1000,"",MAX(AK$6:AK177)+1),"")</f>
        <v/>
      </c>
      <c r="AL178" s="128" t="str">
        <f>IF($G178=AL$4&amp;"-"&amp;AL$5,IF(COUNTIF($G$6:$G178,"="&amp;$G178)&gt;1000,"",MAX(AL$6:AL177)+1),"")</f>
        <v/>
      </c>
      <c r="AM178" s="144" t="str">
        <f>IF($G178=AM$4&amp;"-"&amp;AM$5,IF(COUNTIF($G$6:$G178,"="&amp;$G178)&gt;1000,"",MAX(AM$6:AM177)+1),"")</f>
        <v/>
      </c>
    </row>
    <row r="179" spans="1:39">
      <c r="A179" s="23">
        <v>174</v>
      </c>
      <c r="B179" s="123" t="str">
        <f>VLOOKUP(A179,Times_2023!B176:C606,2,FALSE)</f>
        <v>0:23:19</v>
      </c>
      <c r="C179" s="1" t="str">
        <f t="shared" si="10"/>
        <v>Liam Elvidge</v>
      </c>
      <c r="D179" s="2" t="str">
        <f t="shared" si="11"/>
        <v>NJ</v>
      </c>
      <c r="E179" s="2" t="str">
        <f t="shared" si="12"/>
        <v>M</v>
      </c>
      <c r="F179" s="2">
        <f>COUNTIF(E$6:E179,E179)</f>
        <v>139</v>
      </c>
      <c r="G179" s="26" t="str">
        <f t="shared" si="13"/>
        <v>NJ-M</v>
      </c>
      <c r="H179" s="29" t="str">
        <f>IF($G179=H$4&amp;"-"&amp;H$5,IF(COUNTIF($G$6:$G179,"="&amp;$G179)&gt;5,"",$F179),"")</f>
        <v/>
      </c>
      <c r="I179" s="32" t="str">
        <f>IF($G179=I$4&amp;"-"&amp;I$5,IF(COUNTIF($G$6:$G179,"="&amp;$G179)&gt;5,"",$F179),"")</f>
        <v/>
      </c>
      <c r="J179" s="31" t="str">
        <f>IF($G179=J$4&amp;"-"&amp;J$5,IF(COUNTIF($G$6:$G179,"="&amp;$G179)&gt;5,"",$F179),"")</f>
        <v/>
      </c>
      <c r="K179" s="32" t="str">
        <f>IF($G179=K$4&amp;"-"&amp;K$5,IF(COUNTIF($G$6:$G179,"="&amp;$G179)&gt;5,"",$F179),"")</f>
        <v/>
      </c>
      <c r="L179" s="31" t="str">
        <f>IF($G179=L$4&amp;"-"&amp;L$5,IF(COUNTIF($G$6:$G179,"="&amp;$G179)&gt;5,"",$F179),"")</f>
        <v/>
      </c>
      <c r="M179" s="32" t="str">
        <f>IF($G179=M$4&amp;"-"&amp;M$5,IF(COUNTIF($G$6:$G179,"="&amp;$G179)&gt;5,"",$F179),"")</f>
        <v/>
      </c>
      <c r="N179" s="31" t="str">
        <f>IF($G179=N$4&amp;"-"&amp;N$5,IF(COUNTIF($G$6:$G179,"="&amp;$G179)&gt;5,"",$F179),"")</f>
        <v/>
      </c>
      <c r="O179" s="32" t="str">
        <f>IF($G179=O$4&amp;"-"&amp;O$5,IF(COUNTIF($G$6:$G179,"="&amp;$G179)&gt;5,"",$F179),"")</f>
        <v/>
      </c>
      <c r="P179" s="31" t="str">
        <f>IF($G179=P$4&amp;"-"&amp;P$5,IF(COUNTIF($G$6:$G179,"="&amp;$G179)&gt;5,"",$F179),"")</f>
        <v/>
      </c>
      <c r="Q179" s="32" t="str">
        <f>IF($G179=Q$4&amp;"-"&amp;Q$5,IF(COUNTIF($G$6:$G179,"="&amp;$G179)&gt;5,"",$F179),"")</f>
        <v/>
      </c>
      <c r="R179" s="31" t="str">
        <f>IF($G179=R$4&amp;"-"&amp;R$5,IF(COUNTIF($G$6:$G179,"="&amp;$G179)&gt;5,"",$F179),"")</f>
        <v/>
      </c>
      <c r="S179" s="32" t="str">
        <f>IF($G179=S$4&amp;"-"&amp;S$5,IF(COUNTIF($G$6:$G179,"="&amp;$G179)&gt;5,"",$F179),"")</f>
        <v/>
      </c>
      <c r="T179" s="31" t="str">
        <f>IF($G179=T$4&amp;"-"&amp;T$5,IF(COUNTIF($G$6:$G179,"="&amp;$G179)&gt;5,"",$F179),"")</f>
        <v/>
      </c>
      <c r="U179" s="32" t="str">
        <f>IF($G179=U$4&amp;"-"&amp;U$5,IF(COUNTIF($G$6:$G179,"="&amp;$G179)&gt;5,"",$F179),"")</f>
        <v/>
      </c>
      <c r="V179" s="31" t="str">
        <f>IF($G179=V$4&amp;"-"&amp;V$5,IF(COUNTIF($G$6:$G179,"="&amp;$G179)&gt;5,"",$F179),"")</f>
        <v/>
      </c>
      <c r="W179" s="30" t="str">
        <f>IF($G179=W$4&amp;"-"&amp;W$5,IF(COUNTIF($G$6:$G179,"="&amp;$G179)&gt;5,"",$F179),"")</f>
        <v/>
      </c>
      <c r="X179" s="128" t="str">
        <f>IF($G179=X$4&amp;"-"&amp;X$5,IF(COUNTIF($G$6:$G179,"="&amp;$G179)&gt;1000,"",MAX(X$6:X178)+1),"")</f>
        <v/>
      </c>
      <c r="Y179" s="138" t="str">
        <f>IF($G179=Y$4&amp;"-"&amp;Y$5,IF(COUNTIF($G$6:$G179,"="&amp;$G179)&gt;1000,"",MAX(Y$6:Y178)+1),"")</f>
        <v/>
      </c>
      <c r="Z179" s="128" t="str">
        <f>IF($G179=Z$4&amp;"-"&amp;Z$5,IF(COUNTIF($G$6:$G179,"="&amp;$G179)&gt;1000,"",MAX(Z$6:Z178)+1),"")</f>
        <v/>
      </c>
      <c r="AA179" s="138" t="str">
        <f>IF($G179=AA$4&amp;"-"&amp;AA$5,IF(COUNTIF($G$6:$G179,"="&amp;$G179)&gt;1000,"",MAX(AA$6:AA178)+1),"")</f>
        <v/>
      </c>
      <c r="AB179" s="128" t="str">
        <f>IF($G179=AB$4&amp;"-"&amp;AB$5,IF(COUNTIF($G$6:$G179,"="&amp;$G179)&gt;1000,"",MAX(AB$6:AB178)+1),"")</f>
        <v/>
      </c>
      <c r="AC179" s="138" t="str">
        <f>IF($G179=AC$4&amp;"-"&amp;AC$5,IF(COUNTIF($G$6:$G179,"="&amp;$G179)&gt;1000,"",MAX(AC$6:AC178)+1),"")</f>
        <v/>
      </c>
      <c r="AD179" s="128" t="str">
        <f>IF($G179=AD$4&amp;"-"&amp;AD$5,IF(COUNTIF($G$6:$G179,"="&amp;$G179)&gt;1000,"",MAX(AD$6:AD178)+1),"")</f>
        <v/>
      </c>
      <c r="AE179" s="138" t="str">
        <f>IF($G179=AE$4&amp;"-"&amp;AE$5,IF(COUNTIF($G$6:$G179,"="&amp;$G179)&gt;1000,"",MAX(AE$6:AE178)+1),"")</f>
        <v/>
      </c>
      <c r="AF179" s="128" t="str">
        <f>IF($G179=AF$4&amp;"-"&amp;AF$5,IF(COUNTIF($G$6:$G179,"="&amp;$G179)&gt;1000,"",MAX(AF$6:AF178)+1),"")</f>
        <v/>
      </c>
      <c r="AG179" s="138" t="str">
        <f>IF($G179=AG$4&amp;"-"&amp;AG$5,IF(COUNTIF($G$6:$G179,"="&amp;$G179)&gt;1000,"",MAX(AG$6:AG178)+1),"")</f>
        <v/>
      </c>
      <c r="AH179" s="128">
        <f>IF($G179=AH$4&amp;"-"&amp;AH$5,IF(COUNTIF($G$6:$G179,"="&amp;$G179)&gt;1000,"",MAX(AH$6:AH178)+1),"")</f>
        <v>16</v>
      </c>
      <c r="AI179" s="138" t="str">
        <f>IF($G179=AI$4&amp;"-"&amp;AI$5,IF(COUNTIF($G$6:$G179,"="&amp;$G179)&gt;1000,"",MAX(AI$6:AI178)+1),"")</f>
        <v/>
      </c>
      <c r="AJ179" s="128" t="str">
        <f>IF($G179=AJ$4&amp;"-"&amp;AJ$5,IF(COUNTIF($G$6:$G179,"="&amp;$G179)&gt;1000,"",MAX(AJ$6:AJ178)+1),"")</f>
        <v/>
      </c>
      <c r="AK179" s="138" t="str">
        <f>IF($G179=AK$4&amp;"-"&amp;AK$5,IF(COUNTIF($G$6:$G179,"="&amp;$G179)&gt;1000,"",MAX(AK$6:AK178)+1),"")</f>
        <v/>
      </c>
      <c r="AL179" s="128" t="str">
        <f>IF($G179=AL$4&amp;"-"&amp;AL$5,IF(COUNTIF($G$6:$G179,"="&amp;$G179)&gt;1000,"",MAX(AL$6:AL178)+1),"")</f>
        <v/>
      </c>
      <c r="AM179" s="144" t="str">
        <f>IF($G179=AM$4&amp;"-"&amp;AM$5,IF(COUNTIF($G$6:$G179,"="&amp;$G179)&gt;1000,"",MAX(AM$6:AM178)+1),"")</f>
        <v/>
      </c>
    </row>
    <row r="180" spans="1:39">
      <c r="A180" s="24">
        <v>175</v>
      </c>
      <c r="B180" s="123" t="str">
        <f>VLOOKUP(A180,Times_2023!B177:C607,2,FALSE)</f>
        <v>0:23:20</v>
      </c>
      <c r="C180" s="1" t="str">
        <f t="shared" si="10"/>
        <v>Martin Lewis</v>
      </c>
      <c r="D180" s="2" t="str">
        <f t="shared" si="11"/>
        <v>ELY</v>
      </c>
      <c r="E180" s="2" t="str">
        <f t="shared" si="12"/>
        <v>M</v>
      </c>
      <c r="F180" s="2">
        <f>COUNTIF(E$6:E180,E180)</f>
        <v>140</v>
      </c>
      <c r="G180" s="26" t="str">
        <f t="shared" si="13"/>
        <v>ELY-M</v>
      </c>
      <c r="H180" s="29" t="str">
        <f>IF($G180=H$4&amp;"-"&amp;H$5,IF(COUNTIF($G$6:$G180,"="&amp;$G180)&gt;5,"",$F180),"")</f>
        <v/>
      </c>
      <c r="I180" s="32" t="str">
        <f>IF($G180=I$4&amp;"-"&amp;I$5,IF(COUNTIF($G$6:$G180,"="&amp;$G180)&gt;5,"",$F180),"")</f>
        <v/>
      </c>
      <c r="J180" s="31" t="str">
        <f>IF($G180=J$4&amp;"-"&amp;J$5,IF(COUNTIF($G$6:$G180,"="&amp;$G180)&gt;5,"",$F180),"")</f>
        <v/>
      </c>
      <c r="K180" s="32" t="str">
        <f>IF($G180=K$4&amp;"-"&amp;K$5,IF(COUNTIF($G$6:$G180,"="&amp;$G180)&gt;5,"",$F180),"")</f>
        <v/>
      </c>
      <c r="L180" s="31" t="str">
        <f>IF($G180=L$4&amp;"-"&amp;L$5,IF(COUNTIF($G$6:$G180,"="&amp;$G180)&gt;5,"",$F180),"")</f>
        <v/>
      </c>
      <c r="M180" s="32" t="str">
        <f>IF($G180=M$4&amp;"-"&amp;M$5,IF(COUNTIF($G$6:$G180,"="&amp;$G180)&gt;5,"",$F180),"")</f>
        <v/>
      </c>
      <c r="N180" s="31" t="str">
        <f>IF($G180=N$4&amp;"-"&amp;N$5,IF(COUNTIF($G$6:$G180,"="&amp;$G180)&gt;5,"",$F180),"")</f>
        <v/>
      </c>
      <c r="O180" s="32" t="str">
        <f>IF($G180=O$4&amp;"-"&amp;O$5,IF(COUNTIF($G$6:$G180,"="&amp;$G180)&gt;5,"",$F180),"")</f>
        <v/>
      </c>
      <c r="P180" s="31" t="str">
        <f>IF($G180=P$4&amp;"-"&amp;P$5,IF(COUNTIF($G$6:$G180,"="&amp;$G180)&gt;5,"",$F180),"")</f>
        <v/>
      </c>
      <c r="Q180" s="32" t="str">
        <f>IF($G180=Q$4&amp;"-"&amp;Q$5,IF(COUNTIF($G$6:$G180,"="&amp;$G180)&gt;5,"",$F180),"")</f>
        <v/>
      </c>
      <c r="R180" s="31" t="str">
        <f>IF($G180=R$4&amp;"-"&amp;R$5,IF(COUNTIF($G$6:$G180,"="&amp;$G180)&gt;5,"",$F180),"")</f>
        <v/>
      </c>
      <c r="S180" s="32" t="str">
        <f>IF($G180=S$4&amp;"-"&amp;S$5,IF(COUNTIF($G$6:$G180,"="&amp;$G180)&gt;5,"",$F180),"")</f>
        <v/>
      </c>
      <c r="T180" s="31" t="str">
        <f>IF($G180=T$4&amp;"-"&amp;T$5,IF(COUNTIF($G$6:$G180,"="&amp;$G180)&gt;5,"",$F180),"")</f>
        <v/>
      </c>
      <c r="U180" s="32" t="str">
        <f>IF($G180=U$4&amp;"-"&amp;U$5,IF(COUNTIF($G$6:$G180,"="&amp;$G180)&gt;5,"",$F180),"")</f>
        <v/>
      </c>
      <c r="V180" s="31" t="str">
        <f>IF($G180=V$4&amp;"-"&amp;V$5,IF(COUNTIF($G$6:$G180,"="&amp;$G180)&gt;5,"",$F180),"")</f>
        <v/>
      </c>
      <c r="W180" s="30" t="str">
        <f>IF($G180=W$4&amp;"-"&amp;W$5,IF(COUNTIF($G$6:$G180,"="&amp;$G180)&gt;5,"",$F180),"")</f>
        <v/>
      </c>
      <c r="X180" s="128" t="str">
        <f>IF($G180=X$4&amp;"-"&amp;X$5,IF(COUNTIF($G$6:$G180,"="&amp;$G180)&gt;1000,"",MAX(X$6:X179)+1),"")</f>
        <v/>
      </c>
      <c r="Y180" s="138" t="str">
        <f>IF($G180=Y$4&amp;"-"&amp;Y$5,IF(COUNTIF($G$6:$G180,"="&amp;$G180)&gt;1000,"",MAX(Y$6:Y179)+1),"")</f>
        <v/>
      </c>
      <c r="Z180" s="128" t="str">
        <f>IF($G180=Z$4&amp;"-"&amp;Z$5,IF(COUNTIF($G$6:$G180,"="&amp;$G180)&gt;1000,"",MAX(Z$6:Z179)+1),"")</f>
        <v/>
      </c>
      <c r="AA180" s="138" t="str">
        <f>IF($G180=AA$4&amp;"-"&amp;AA$5,IF(COUNTIF($G$6:$G180,"="&amp;$G180)&gt;1000,"",MAX(AA$6:AA179)+1),"")</f>
        <v/>
      </c>
      <c r="AB180" s="128">
        <f>IF($G180=AB$4&amp;"-"&amp;AB$5,IF(COUNTIF($G$6:$G180,"="&amp;$G180)&gt;1000,"",MAX(AB$6:AB179)+1),"")</f>
        <v>31</v>
      </c>
      <c r="AC180" s="138" t="str">
        <f>IF($G180=AC$4&amp;"-"&amp;AC$5,IF(COUNTIF($G$6:$G180,"="&amp;$G180)&gt;1000,"",MAX(AC$6:AC179)+1),"")</f>
        <v/>
      </c>
      <c r="AD180" s="128" t="str">
        <f>IF($G180=AD$4&amp;"-"&amp;AD$5,IF(COUNTIF($G$6:$G180,"="&amp;$G180)&gt;1000,"",MAX(AD$6:AD179)+1),"")</f>
        <v/>
      </c>
      <c r="AE180" s="138" t="str">
        <f>IF($G180=AE$4&amp;"-"&amp;AE$5,IF(COUNTIF($G$6:$G180,"="&amp;$G180)&gt;1000,"",MAX(AE$6:AE179)+1),"")</f>
        <v/>
      </c>
      <c r="AF180" s="128" t="str">
        <f>IF($G180=AF$4&amp;"-"&amp;AF$5,IF(COUNTIF($G$6:$G180,"="&amp;$G180)&gt;1000,"",MAX(AF$6:AF179)+1),"")</f>
        <v/>
      </c>
      <c r="AG180" s="138" t="str">
        <f>IF($G180=AG$4&amp;"-"&amp;AG$5,IF(COUNTIF($G$6:$G180,"="&amp;$G180)&gt;1000,"",MAX(AG$6:AG179)+1),"")</f>
        <v/>
      </c>
      <c r="AH180" s="128" t="str">
        <f>IF($G180=AH$4&amp;"-"&amp;AH$5,IF(COUNTIF($G$6:$G180,"="&amp;$G180)&gt;1000,"",MAX(AH$6:AH179)+1),"")</f>
        <v/>
      </c>
      <c r="AI180" s="138" t="str">
        <f>IF($G180=AI$4&amp;"-"&amp;AI$5,IF(COUNTIF($G$6:$G180,"="&amp;$G180)&gt;1000,"",MAX(AI$6:AI179)+1),"")</f>
        <v/>
      </c>
      <c r="AJ180" s="128" t="str">
        <f>IF($G180=AJ$4&amp;"-"&amp;AJ$5,IF(COUNTIF($G$6:$G180,"="&amp;$G180)&gt;1000,"",MAX(AJ$6:AJ179)+1),"")</f>
        <v/>
      </c>
      <c r="AK180" s="138" t="str">
        <f>IF($G180=AK$4&amp;"-"&amp;AK$5,IF(COUNTIF($G$6:$G180,"="&amp;$G180)&gt;1000,"",MAX(AK$6:AK179)+1),"")</f>
        <v/>
      </c>
      <c r="AL180" s="128" t="str">
        <f>IF($G180=AL$4&amp;"-"&amp;AL$5,IF(COUNTIF($G$6:$G180,"="&amp;$G180)&gt;1000,"",MAX(AL$6:AL179)+1),"")</f>
        <v/>
      </c>
      <c r="AM180" s="144" t="str">
        <f>IF($G180=AM$4&amp;"-"&amp;AM$5,IF(COUNTIF($G$6:$G180,"="&amp;$G180)&gt;1000,"",MAX(AM$6:AM179)+1),"")</f>
        <v/>
      </c>
    </row>
    <row r="181" spans="1:39">
      <c r="A181" s="23">
        <v>176</v>
      </c>
      <c r="B181" s="123" t="str">
        <f>VLOOKUP(A181,Times_2023!B178:C608,2,FALSE)</f>
        <v>0:23:22</v>
      </c>
      <c r="C181" s="1" t="str">
        <f t="shared" si="10"/>
        <v>Stephen Edwards</v>
      </c>
      <c r="D181" s="2" t="str">
        <f t="shared" si="11"/>
        <v>NJ</v>
      </c>
      <c r="E181" s="2" t="str">
        <f t="shared" si="12"/>
        <v>M</v>
      </c>
      <c r="F181" s="2">
        <f>COUNTIF(E$6:E181,E181)</f>
        <v>141</v>
      </c>
      <c r="G181" s="26" t="str">
        <f t="shared" si="13"/>
        <v>NJ-M</v>
      </c>
      <c r="H181" s="29" t="str">
        <f>IF($G181=H$4&amp;"-"&amp;H$5,IF(COUNTIF($G$6:$G181,"="&amp;$G181)&gt;5,"",$F181),"")</f>
        <v/>
      </c>
      <c r="I181" s="32" t="str">
        <f>IF($G181=I$4&amp;"-"&amp;I$5,IF(COUNTIF($G$6:$G181,"="&amp;$G181)&gt;5,"",$F181),"")</f>
        <v/>
      </c>
      <c r="J181" s="31" t="str">
        <f>IF($G181=J$4&amp;"-"&amp;J$5,IF(COUNTIF($G$6:$G181,"="&amp;$G181)&gt;5,"",$F181),"")</f>
        <v/>
      </c>
      <c r="K181" s="32" t="str">
        <f>IF($G181=K$4&amp;"-"&amp;K$5,IF(COUNTIF($G$6:$G181,"="&amp;$G181)&gt;5,"",$F181),"")</f>
        <v/>
      </c>
      <c r="L181" s="31" t="str">
        <f>IF($G181=L$4&amp;"-"&amp;L$5,IF(COUNTIF($G$6:$G181,"="&amp;$G181)&gt;5,"",$F181),"")</f>
        <v/>
      </c>
      <c r="M181" s="32" t="str">
        <f>IF($G181=M$4&amp;"-"&amp;M$5,IF(COUNTIF($G$6:$G181,"="&amp;$G181)&gt;5,"",$F181),"")</f>
        <v/>
      </c>
      <c r="N181" s="31" t="str">
        <f>IF($G181=N$4&amp;"-"&amp;N$5,IF(COUNTIF($G$6:$G181,"="&amp;$G181)&gt;5,"",$F181),"")</f>
        <v/>
      </c>
      <c r="O181" s="32" t="str">
        <f>IF($G181=O$4&amp;"-"&amp;O$5,IF(COUNTIF($G$6:$G181,"="&amp;$G181)&gt;5,"",$F181),"")</f>
        <v/>
      </c>
      <c r="P181" s="31" t="str">
        <f>IF($G181=P$4&amp;"-"&amp;P$5,IF(COUNTIF($G$6:$G181,"="&amp;$G181)&gt;5,"",$F181),"")</f>
        <v/>
      </c>
      <c r="Q181" s="32" t="str">
        <f>IF($G181=Q$4&amp;"-"&amp;Q$5,IF(COUNTIF($G$6:$G181,"="&amp;$G181)&gt;5,"",$F181),"")</f>
        <v/>
      </c>
      <c r="R181" s="31" t="str">
        <f>IF($G181=R$4&amp;"-"&amp;R$5,IF(COUNTIF($G$6:$G181,"="&amp;$G181)&gt;5,"",$F181),"")</f>
        <v/>
      </c>
      <c r="S181" s="32" t="str">
        <f>IF($G181=S$4&amp;"-"&amp;S$5,IF(COUNTIF($G$6:$G181,"="&amp;$G181)&gt;5,"",$F181),"")</f>
        <v/>
      </c>
      <c r="T181" s="31" t="str">
        <f>IF($G181=T$4&amp;"-"&amp;T$5,IF(COUNTIF($G$6:$G181,"="&amp;$G181)&gt;5,"",$F181),"")</f>
        <v/>
      </c>
      <c r="U181" s="32" t="str">
        <f>IF($G181=U$4&amp;"-"&amp;U$5,IF(COUNTIF($G$6:$G181,"="&amp;$G181)&gt;5,"",$F181),"")</f>
        <v/>
      </c>
      <c r="V181" s="31" t="str">
        <f>IF($G181=V$4&amp;"-"&amp;V$5,IF(COUNTIF($G$6:$G181,"="&amp;$G181)&gt;5,"",$F181),"")</f>
        <v/>
      </c>
      <c r="W181" s="30" t="str">
        <f>IF($G181=W$4&amp;"-"&amp;W$5,IF(COUNTIF($G$6:$G181,"="&amp;$G181)&gt;5,"",$F181),"")</f>
        <v/>
      </c>
      <c r="X181" s="128" t="str">
        <f>IF($G181=X$4&amp;"-"&amp;X$5,IF(COUNTIF($G$6:$G181,"="&amp;$G181)&gt;1000,"",MAX(X$6:X180)+1),"")</f>
        <v/>
      </c>
      <c r="Y181" s="138" t="str">
        <f>IF($G181=Y$4&amp;"-"&amp;Y$5,IF(COUNTIF($G$6:$G181,"="&amp;$G181)&gt;1000,"",MAX(Y$6:Y180)+1),"")</f>
        <v/>
      </c>
      <c r="Z181" s="128" t="str">
        <f>IF($G181=Z$4&amp;"-"&amp;Z$5,IF(COUNTIF($G$6:$G181,"="&amp;$G181)&gt;1000,"",MAX(Z$6:Z180)+1),"")</f>
        <v/>
      </c>
      <c r="AA181" s="138" t="str">
        <f>IF($G181=AA$4&amp;"-"&amp;AA$5,IF(COUNTIF($G$6:$G181,"="&amp;$G181)&gt;1000,"",MAX(AA$6:AA180)+1),"")</f>
        <v/>
      </c>
      <c r="AB181" s="128" t="str">
        <f>IF($G181=AB$4&amp;"-"&amp;AB$5,IF(COUNTIF($G$6:$G181,"="&amp;$G181)&gt;1000,"",MAX(AB$6:AB180)+1),"")</f>
        <v/>
      </c>
      <c r="AC181" s="138" t="str">
        <f>IF($G181=AC$4&amp;"-"&amp;AC$5,IF(COUNTIF($G$6:$G181,"="&amp;$G181)&gt;1000,"",MAX(AC$6:AC180)+1),"")</f>
        <v/>
      </c>
      <c r="AD181" s="128" t="str">
        <f>IF($G181=AD$4&amp;"-"&amp;AD$5,IF(COUNTIF($G$6:$G181,"="&amp;$G181)&gt;1000,"",MAX(AD$6:AD180)+1),"")</f>
        <v/>
      </c>
      <c r="AE181" s="138" t="str">
        <f>IF($G181=AE$4&amp;"-"&amp;AE$5,IF(COUNTIF($G$6:$G181,"="&amp;$G181)&gt;1000,"",MAX(AE$6:AE180)+1),"")</f>
        <v/>
      </c>
      <c r="AF181" s="128" t="str">
        <f>IF($G181=AF$4&amp;"-"&amp;AF$5,IF(COUNTIF($G$6:$G181,"="&amp;$G181)&gt;1000,"",MAX(AF$6:AF180)+1),"")</f>
        <v/>
      </c>
      <c r="AG181" s="138" t="str">
        <f>IF($G181=AG$4&amp;"-"&amp;AG$5,IF(COUNTIF($G$6:$G181,"="&amp;$G181)&gt;1000,"",MAX(AG$6:AG180)+1),"")</f>
        <v/>
      </c>
      <c r="AH181" s="128">
        <f>IF($G181=AH$4&amp;"-"&amp;AH$5,IF(COUNTIF($G$6:$G181,"="&amp;$G181)&gt;1000,"",MAX(AH$6:AH180)+1),"")</f>
        <v>17</v>
      </c>
      <c r="AI181" s="138" t="str">
        <f>IF($G181=AI$4&amp;"-"&amp;AI$5,IF(COUNTIF($G$6:$G181,"="&amp;$G181)&gt;1000,"",MAX(AI$6:AI180)+1),"")</f>
        <v/>
      </c>
      <c r="AJ181" s="128" t="str">
        <f>IF($G181=AJ$4&amp;"-"&amp;AJ$5,IF(COUNTIF($G$6:$G181,"="&amp;$G181)&gt;1000,"",MAX(AJ$6:AJ180)+1),"")</f>
        <v/>
      </c>
      <c r="AK181" s="138" t="str">
        <f>IF($G181=AK$4&amp;"-"&amp;AK$5,IF(COUNTIF($G$6:$G181,"="&amp;$G181)&gt;1000,"",MAX(AK$6:AK180)+1),"")</f>
        <v/>
      </c>
      <c r="AL181" s="128" t="str">
        <f>IF($G181=AL$4&amp;"-"&amp;AL$5,IF(COUNTIF($G$6:$G181,"="&amp;$G181)&gt;1000,"",MAX(AL$6:AL180)+1),"")</f>
        <v/>
      </c>
      <c r="AM181" s="144" t="str">
        <f>IF($G181=AM$4&amp;"-"&amp;AM$5,IF(COUNTIF($G$6:$G181,"="&amp;$G181)&gt;1000,"",MAX(AM$6:AM180)+1),"")</f>
        <v/>
      </c>
    </row>
    <row r="182" spans="1:39">
      <c r="A182" s="24">
        <v>177</v>
      </c>
      <c r="B182" s="123" t="str">
        <f>VLOOKUP(A182,Times_2023!B179:C609,2,FALSE)</f>
        <v>0:23:24</v>
      </c>
      <c r="C182" s="1" t="str">
        <f t="shared" si="10"/>
        <v>Trevor Coleman</v>
      </c>
      <c r="D182" s="2" t="str">
        <f t="shared" si="11"/>
        <v>CTC</v>
      </c>
      <c r="E182" s="2" t="str">
        <f t="shared" si="12"/>
        <v>M</v>
      </c>
      <c r="F182" s="2">
        <f>COUNTIF(E$6:E182,E182)</f>
        <v>142</v>
      </c>
      <c r="G182" s="26" t="str">
        <f t="shared" si="13"/>
        <v>CTC-M</v>
      </c>
      <c r="H182" s="29" t="str">
        <f>IF($G182=H$4&amp;"-"&amp;H$5,IF(COUNTIF($G$6:$G182,"="&amp;$G182)&gt;5,"",$F182),"")</f>
        <v/>
      </c>
      <c r="I182" s="32" t="str">
        <f>IF($G182=I$4&amp;"-"&amp;I$5,IF(COUNTIF($G$6:$G182,"="&amp;$G182)&gt;5,"",$F182),"")</f>
        <v/>
      </c>
      <c r="J182" s="31" t="str">
        <f>IF($G182=J$4&amp;"-"&amp;J$5,IF(COUNTIF($G$6:$G182,"="&amp;$G182)&gt;5,"",$F182),"")</f>
        <v/>
      </c>
      <c r="K182" s="32" t="str">
        <f>IF($G182=K$4&amp;"-"&amp;K$5,IF(COUNTIF($G$6:$G182,"="&amp;$G182)&gt;5,"",$F182),"")</f>
        <v/>
      </c>
      <c r="L182" s="31" t="str">
        <f>IF($G182=L$4&amp;"-"&amp;L$5,IF(COUNTIF($G$6:$G182,"="&amp;$G182)&gt;5,"",$F182),"")</f>
        <v/>
      </c>
      <c r="M182" s="32" t="str">
        <f>IF($G182=M$4&amp;"-"&amp;M$5,IF(COUNTIF($G$6:$G182,"="&amp;$G182)&gt;5,"",$F182),"")</f>
        <v/>
      </c>
      <c r="N182" s="31" t="str">
        <f>IF($G182=N$4&amp;"-"&amp;N$5,IF(COUNTIF($G$6:$G182,"="&amp;$G182)&gt;5,"",$F182),"")</f>
        <v/>
      </c>
      <c r="O182" s="32" t="str">
        <f>IF($G182=O$4&amp;"-"&amp;O$5,IF(COUNTIF($G$6:$G182,"="&amp;$G182)&gt;5,"",$F182),"")</f>
        <v/>
      </c>
      <c r="P182" s="31" t="str">
        <f>IF($G182=P$4&amp;"-"&amp;P$5,IF(COUNTIF($G$6:$G182,"="&amp;$G182)&gt;5,"",$F182),"")</f>
        <v/>
      </c>
      <c r="Q182" s="32" t="str">
        <f>IF($G182=Q$4&amp;"-"&amp;Q$5,IF(COUNTIF($G$6:$G182,"="&amp;$G182)&gt;5,"",$F182),"")</f>
        <v/>
      </c>
      <c r="R182" s="31" t="str">
        <f>IF($G182=R$4&amp;"-"&amp;R$5,IF(COUNTIF($G$6:$G182,"="&amp;$G182)&gt;5,"",$F182),"")</f>
        <v/>
      </c>
      <c r="S182" s="32" t="str">
        <f>IF($G182=S$4&amp;"-"&amp;S$5,IF(COUNTIF($G$6:$G182,"="&amp;$G182)&gt;5,"",$F182),"")</f>
        <v/>
      </c>
      <c r="T182" s="31" t="str">
        <f>IF($G182=T$4&amp;"-"&amp;T$5,IF(COUNTIF($G$6:$G182,"="&amp;$G182)&gt;5,"",$F182),"")</f>
        <v/>
      </c>
      <c r="U182" s="32" t="str">
        <f>IF($G182=U$4&amp;"-"&amp;U$5,IF(COUNTIF($G$6:$G182,"="&amp;$G182)&gt;5,"",$F182),"")</f>
        <v/>
      </c>
      <c r="V182" s="31" t="str">
        <f>IF($G182=V$4&amp;"-"&amp;V$5,IF(COUNTIF($G$6:$G182,"="&amp;$G182)&gt;5,"",$F182),"")</f>
        <v/>
      </c>
      <c r="W182" s="30" t="str">
        <f>IF($G182=W$4&amp;"-"&amp;W$5,IF(COUNTIF($G$6:$G182,"="&amp;$G182)&gt;5,"",$F182),"")</f>
        <v/>
      </c>
      <c r="X182" s="128" t="str">
        <f>IF($G182=X$4&amp;"-"&amp;X$5,IF(COUNTIF($G$6:$G182,"="&amp;$G182)&gt;1000,"",MAX(X$6:X181)+1),"")</f>
        <v/>
      </c>
      <c r="Y182" s="138" t="str">
        <f>IF($G182=Y$4&amp;"-"&amp;Y$5,IF(COUNTIF($G$6:$G182,"="&amp;$G182)&gt;1000,"",MAX(Y$6:Y181)+1),"")</f>
        <v/>
      </c>
      <c r="Z182" s="128">
        <f>IF($G182=Z$4&amp;"-"&amp;Z$5,IF(COUNTIF($G$6:$G182,"="&amp;$G182)&gt;1000,"",MAX(Z$6:Z181)+1),"")</f>
        <v>16</v>
      </c>
      <c r="AA182" s="138" t="str">
        <f>IF($G182=AA$4&amp;"-"&amp;AA$5,IF(COUNTIF($G$6:$G182,"="&amp;$G182)&gt;1000,"",MAX(AA$6:AA181)+1),"")</f>
        <v/>
      </c>
      <c r="AB182" s="128" t="str">
        <f>IF($G182=AB$4&amp;"-"&amp;AB$5,IF(COUNTIF($G$6:$G182,"="&amp;$G182)&gt;1000,"",MAX(AB$6:AB181)+1),"")</f>
        <v/>
      </c>
      <c r="AC182" s="138" t="str">
        <f>IF($G182=AC$4&amp;"-"&amp;AC$5,IF(COUNTIF($G$6:$G182,"="&amp;$G182)&gt;1000,"",MAX(AC$6:AC181)+1),"")</f>
        <v/>
      </c>
      <c r="AD182" s="128" t="str">
        <f>IF($G182=AD$4&amp;"-"&amp;AD$5,IF(COUNTIF($G$6:$G182,"="&amp;$G182)&gt;1000,"",MAX(AD$6:AD181)+1),"")</f>
        <v/>
      </c>
      <c r="AE182" s="138" t="str">
        <f>IF($G182=AE$4&amp;"-"&amp;AE$5,IF(COUNTIF($G$6:$G182,"="&amp;$G182)&gt;1000,"",MAX(AE$6:AE181)+1),"")</f>
        <v/>
      </c>
      <c r="AF182" s="128" t="str">
        <f>IF($G182=AF$4&amp;"-"&amp;AF$5,IF(COUNTIF($G$6:$G182,"="&amp;$G182)&gt;1000,"",MAX(AF$6:AF181)+1),"")</f>
        <v/>
      </c>
      <c r="AG182" s="138" t="str">
        <f>IF($G182=AG$4&amp;"-"&amp;AG$5,IF(COUNTIF($G$6:$G182,"="&amp;$G182)&gt;1000,"",MAX(AG$6:AG181)+1),"")</f>
        <v/>
      </c>
      <c r="AH182" s="128" t="str">
        <f>IF($G182=AH$4&amp;"-"&amp;AH$5,IF(COUNTIF($G$6:$G182,"="&amp;$G182)&gt;1000,"",MAX(AH$6:AH181)+1),"")</f>
        <v/>
      </c>
      <c r="AI182" s="138" t="str">
        <f>IF($G182=AI$4&amp;"-"&amp;AI$5,IF(COUNTIF($G$6:$G182,"="&amp;$G182)&gt;1000,"",MAX(AI$6:AI181)+1),"")</f>
        <v/>
      </c>
      <c r="AJ182" s="128" t="str">
        <f>IF($G182=AJ$4&amp;"-"&amp;AJ$5,IF(COUNTIF($G$6:$G182,"="&amp;$G182)&gt;1000,"",MAX(AJ$6:AJ181)+1),"")</f>
        <v/>
      </c>
      <c r="AK182" s="138" t="str">
        <f>IF($G182=AK$4&amp;"-"&amp;AK$5,IF(COUNTIF($G$6:$G182,"="&amp;$G182)&gt;1000,"",MAX(AK$6:AK181)+1),"")</f>
        <v/>
      </c>
      <c r="AL182" s="128" t="str">
        <f>IF($G182=AL$4&amp;"-"&amp;AL$5,IF(COUNTIF($G$6:$G182,"="&amp;$G182)&gt;1000,"",MAX(AL$6:AL181)+1),"")</f>
        <v/>
      </c>
      <c r="AM182" s="144" t="str">
        <f>IF($G182=AM$4&amp;"-"&amp;AM$5,IF(COUNTIF($G$6:$G182,"="&amp;$G182)&gt;1000,"",MAX(AM$6:AM181)+1),"")</f>
        <v/>
      </c>
    </row>
    <row r="183" spans="1:39">
      <c r="A183" s="23">
        <v>178</v>
      </c>
      <c r="B183" s="123" t="str">
        <f>VLOOKUP(A183,Times_2023!B180:C610,2,FALSE)</f>
        <v>0:23:26</v>
      </c>
      <c r="C183" s="1" t="str">
        <f t="shared" si="10"/>
        <v>Nigel Poad</v>
      </c>
      <c r="D183" s="2" t="str">
        <f t="shared" si="11"/>
        <v>SS</v>
      </c>
      <c r="E183" s="2" t="str">
        <f t="shared" si="12"/>
        <v>M</v>
      </c>
      <c r="F183" s="2">
        <f>COUNTIF(E$6:E183,E183)</f>
        <v>143</v>
      </c>
      <c r="G183" s="26" t="str">
        <f t="shared" si="13"/>
        <v>SS-M</v>
      </c>
      <c r="H183" s="29" t="str">
        <f>IF($G183=H$4&amp;"-"&amp;H$5,IF(COUNTIF($G$6:$G183,"="&amp;$G183)&gt;5,"",$F183),"")</f>
        <v/>
      </c>
      <c r="I183" s="32" t="str">
        <f>IF($G183=I$4&amp;"-"&amp;I$5,IF(COUNTIF($G$6:$G183,"="&amp;$G183)&gt;5,"",$F183),"")</f>
        <v/>
      </c>
      <c r="J183" s="31" t="str">
        <f>IF($G183=J$4&amp;"-"&amp;J$5,IF(COUNTIF($G$6:$G183,"="&amp;$G183)&gt;5,"",$F183),"")</f>
        <v/>
      </c>
      <c r="K183" s="32" t="str">
        <f>IF($G183=K$4&amp;"-"&amp;K$5,IF(COUNTIF($G$6:$G183,"="&amp;$G183)&gt;5,"",$F183),"")</f>
        <v/>
      </c>
      <c r="L183" s="31" t="str">
        <f>IF($G183=L$4&amp;"-"&amp;L$5,IF(COUNTIF($G$6:$G183,"="&amp;$G183)&gt;5,"",$F183),"")</f>
        <v/>
      </c>
      <c r="M183" s="32" t="str">
        <f>IF($G183=M$4&amp;"-"&amp;M$5,IF(COUNTIF($G$6:$G183,"="&amp;$G183)&gt;5,"",$F183),"")</f>
        <v/>
      </c>
      <c r="N183" s="31" t="str">
        <f>IF($G183=N$4&amp;"-"&amp;N$5,IF(COUNTIF($G$6:$G183,"="&amp;$G183)&gt;5,"",$F183),"")</f>
        <v/>
      </c>
      <c r="O183" s="32" t="str">
        <f>IF($G183=O$4&amp;"-"&amp;O$5,IF(COUNTIF($G$6:$G183,"="&amp;$G183)&gt;5,"",$F183),"")</f>
        <v/>
      </c>
      <c r="P183" s="31" t="str">
        <f>IF($G183=P$4&amp;"-"&amp;P$5,IF(COUNTIF($G$6:$G183,"="&amp;$G183)&gt;5,"",$F183),"")</f>
        <v/>
      </c>
      <c r="Q183" s="32" t="str">
        <f>IF($G183=Q$4&amp;"-"&amp;Q$5,IF(COUNTIF($G$6:$G183,"="&amp;$G183)&gt;5,"",$F183),"")</f>
        <v/>
      </c>
      <c r="R183" s="31" t="str">
        <f>IF($G183=R$4&amp;"-"&amp;R$5,IF(COUNTIF($G$6:$G183,"="&amp;$G183)&gt;5,"",$F183),"")</f>
        <v/>
      </c>
      <c r="S183" s="32" t="str">
        <f>IF($G183=S$4&amp;"-"&amp;S$5,IF(COUNTIF($G$6:$G183,"="&amp;$G183)&gt;5,"",$F183),"")</f>
        <v/>
      </c>
      <c r="T183" s="31" t="str">
        <f>IF($G183=T$4&amp;"-"&amp;T$5,IF(COUNTIF($G$6:$G183,"="&amp;$G183)&gt;5,"",$F183),"")</f>
        <v/>
      </c>
      <c r="U183" s="32" t="str">
        <f>IF($G183=U$4&amp;"-"&amp;U$5,IF(COUNTIF($G$6:$G183,"="&amp;$G183)&gt;5,"",$F183),"")</f>
        <v/>
      </c>
      <c r="V183" s="31" t="str">
        <f>IF($G183=V$4&amp;"-"&amp;V$5,IF(COUNTIF($G$6:$G183,"="&amp;$G183)&gt;5,"",$F183),"")</f>
        <v/>
      </c>
      <c r="W183" s="30" t="str">
        <f>IF($G183=W$4&amp;"-"&amp;W$5,IF(COUNTIF($G$6:$G183,"="&amp;$G183)&gt;5,"",$F183),"")</f>
        <v/>
      </c>
      <c r="X183" s="128" t="str">
        <f>IF($G183=X$4&amp;"-"&amp;X$5,IF(COUNTIF($G$6:$G183,"="&amp;$G183)&gt;1000,"",MAX(X$6:X182)+1),"")</f>
        <v/>
      </c>
      <c r="Y183" s="138" t="str">
        <f>IF($G183=Y$4&amp;"-"&amp;Y$5,IF(COUNTIF($G$6:$G183,"="&amp;$G183)&gt;1000,"",MAX(Y$6:Y182)+1),"")</f>
        <v/>
      </c>
      <c r="Z183" s="128" t="str">
        <f>IF($G183=Z$4&amp;"-"&amp;Z$5,IF(COUNTIF($G$6:$G183,"="&amp;$G183)&gt;1000,"",MAX(Z$6:Z182)+1),"")</f>
        <v/>
      </c>
      <c r="AA183" s="138" t="str">
        <f>IF($G183=AA$4&amp;"-"&amp;AA$5,IF(COUNTIF($G$6:$G183,"="&amp;$G183)&gt;1000,"",MAX(AA$6:AA182)+1),"")</f>
        <v/>
      </c>
      <c r="AB183" s="128" t="str">
        <f>IF($G183=AB$4&amp;"-"&amp;AB$5,IF(COUNTIF($G$6:$G183,"="&amp;$G183)&gt;1000,"",MAX(AB$6:AB182)+1),"")</f>
        <v/>
      </c>
      <c r="AC183" s="138" t="str">
        <f>IF($G183=AC$4&amp;"-"&amp;AC$5,IF(COUNTIF($G$6:$G183,"="&amp;$G183)&gt;1000,"",MAX(AC$6:AC182)+1),"")</f>
        <v/>
      </c>
      <c r="AD183" s="128" t="str">
        <f>IF($G183=AD$4&amp;"-"&amp;AD$5,IF(COUNTIF($G$6:$G183,"="&amp;$G183)&gt;1000,"",MAX(AD$6:AD182)+1),"")</f>
        <v/>
      </c>
      <c r="AE183" s="138" t="str">
        <f>IF($G183=AE$4&amp;"-"&amp;AE$5,IF(COUNTIF($G$6:$G183,"="&amp;$G183)&gt;1000,"",MAX(AE$6:AE182)+1),"")</f>
        <v/>
      </c>
      <c r="AF183" s="128" t="str">
        <f>IF($G183=AF$4&amp;"-"&amp;AF$5,IF(COUNTIF($G$6:$G183,"="&amp;$G183)&gt;1000,"",MAX(AF$6:AF182)+1),"")</f>
        <v/>
      </c>
      <c r="AG183" s="138" t="str">
        <f>IF($G183=AG$4&amp;"-"&amp;AG$5,IF(COUNTIF($G$6:$G183,"="&amp;$G183)&gt;1000,"",MAX(AG$6:AG182)+1),"")</f>
        <v/>
      </c>
      <c r="AH183" s="128" t="str">
        <f>IF($G183=AH$4&amp;"-"&amp;AH$5,IF(COUNTIF($G$6:$G183,"="&amp;$G183)&gt;1000,"",MAX(AH$6:AH182)+1),"")</f>
        <v/>
      </c>
      <c r="AI183" s="138" t="str">
        <f>IF($G183=AI$4&amp;"-"&amp;AI$5,IF(COUNTIF($G$6:$G183,"="&amp;$G183)&gt;1000,"",MAX(AI$6:AI182)+1),"")</f>
        <v/>
      </c>
      <c r="AJ183" s="128" t="str">
        <f>IF($G183=AJ$4&amp;"-"&amp;AJ$5,IF(COUNTIF($G$6:$G183,"="&amp;$G183)&gt;1000,"",MAX(AJ$6:AJ182)+1),"")</f>
        <v/>
      </c>
      <c r="AK183" s="138" t="str">
        <f>IF($G183=AK$4&amp;"-"&amp;AK$5,IF(COUNTIF($G$6:$G183,"="&amp;$G183)&gt;1000,"",MAX(AK$6:AK182)+1),"")</f>
        <v/>
      </c>
      <c r="AL183" s="128">
        <f>IF($G183=AL$4&amp;"-"&amp;AL$5,IF(COUNTIF($G$6:$G183,"="&amp;$G183)&gt;1000,"",MAX(AL$6:AL182)+1),"")</f>
        <v>8</v>
      </c>
      <c r="AM183" s="144" t="str">
        <f>IF($G183=AM$4&amp;"-"&amp;AM$5,IF(COUNTIF($G$6:$G183,"="&amp;$G183)&gt;1000,"",MAX(AM$6:AM182)+1),"")</f>
        <v/>
      </c>
    </row>
    <row r="184" spans="1:39">
      <c r="A184" s="24">
        <v>179</v>
      </c>
      <c r="B184" s="123" t="str">
        <f>VLOOKUP(A184,Times_2023!B181:C611,2,FALSE)</f>
        <v>0:23:28</v>
      </c>
      <c r="C184" s="1" t="str">
        <f t="shared" si="10"/>
        <v>Claire Wilshaw</v>
      </c>
      <c r="D184" s="2" t="str">
        <f t="shared" si="11"/>
        <v>CTC</v>
      </c>
      <c r="E184" s="2" t="str">
        <f t="shared" si="12"/>
        <v>F</v>
      </c>
      <c r="F184" s="2">
        <f>COUNTIF(E$6:E184,E184)</f>
        <v>36</v>
      </c>
      <c r="G184" s="26" t="str">
        <f t="shared" si="13"/>
        <v>CTC-F</v>
      </c>
      <c r="H184" s="29" t="str">
        <f>IF($G184=H$4&amp;"-"&amp;H$5,IF(COUNTIF($G$6:$G184,"="&amp;$G184)&gt;5,"",$F184),"")</f>
        <v/>
      </c>
      <c r="I184" s="32" t="str">
        <f>IF($G184=I$4&amp;"-"&amp;I$5,IF(COUNTIF($G$6:$G184,"="&amp;$G184)&gt;5,"",$F184),"")</f>
        <v/>
      </c>
      <c r="J184" s="31" t="str">
        <f>IF($G184=J$4&amp;"-"&amp;J$5,IF(COUNTIF($G$6:$G184,"="&amp;$G184)&gt;5,"",$F184),"")</f>
        <v/>
      </c>
      <c r="K184" s="32">
        <f>IF($G184=K$4&amp;"-"&amp;K$5,IF(COUNTIF($G$6:$G184,"="&amp;$G184)&gt;5,"",$F184),"")</f>
        <v>36</v>
      </c>
      <c r="L184" s="31" t="str">
        <f>IF($G184=L$4&amp;"-"&amp;L$5,IF(COUNTIF($G$6:$G184,"="&amp;$G184)&gt;5,"",$F184),"")</f>
        <v/>
      </c>
      <c r="M184" s="32" t="str">
        <f>IF($G184=M$4&amp;"-"&amp;M$5,IF(COUNTIF($G$6:$G184,"="&amp;$G184)&gt;5,"",$F184),"")</f>
        <v/>
      </c>
      <c r="N184" s="31" t="str">
        <f>IF($G184=N$4&amp;"-"&amp;N$5,IF(COUNTIF($G$6:$G184,"="&amp;$G184)&gt;5,"",$F184),"")</f>
        <v/>
      </c>
      <c r="O184" s="32" t="str">
        <f>IF($G184=O$4&amp;"-"&amp;O$5,IF(COUNTIF($G$6:$G184,"="&amp;$G184)&gt;5,"",$F184),"")</f>
        <v/>
      </c>
      <c r="P184" s="31" t="str">
        <f>IF($G184=P$4&amp;"-"&amp;P$5,IF(COUNTIF($G$6:$G184,"="&amp;$G184)&gt;5,"",$F184),"")</f>
        <v/>
      </c>
      <c r="Q184" s="32" t="str">
        <f>IF($G184=Q$4&amp;"-"&amp;Q$5,IF(COUNTIF($G$6:$G184,"="&amp;$G184)&gt;5,"",$F184),"")</f>
        <v/>
      </c>
      <c r="R184" s="31" t="str">
        <f>IF($G184=R$4&amp;"-"&amp;R$5,IF(COUNTIF($G$6:$G184,"="&amp;$G184)&gt;5,"",$F184),"")</f>
        <v/>
      </c>
      <c r="S184" s="32" t="str">
        <f>IF($G184=S$4&amp;"-"&amp;S$5,IF(COUNTIF($G$6:$G184,"="&amp;$G184)&gt;5,"",$F184),"")</f>
        <v/>
      </c>
      <c r="T184" s="31" t="str">
        <f>IF($G184=T$4&amp;"-"&amp;T$5,IF(COUNTIF($G$6:$G184,"="&amp;$G184)&gt;5,"",$F184),"")</f>
        <v/>
      </c>
      <c r="U184" s="32" t="str">
        <f>IF($G184=U$4&amp;"-"&amp;U$5,IF(COUNTIF($G$6:$G184,"="&amp;$G184)&gt;5,"",$F184),"")</f>
        <v/>
      </c>
      <c r="V184" s="31" t="str">
        <f>IF($G184=V$4&amp;"-"&amp;V$5,IF(COUNTIF($G$6:$G184,"="&amp;$G184)&gt;5,"",$F184),"")</f>
        <v/>
      </c>
      <c r="W184" s="30" t="str">
        <f>IF($G184=W$4&amp;"-"&amp;W$5,IF(COUNTIF($G$6:$G184,"="&amp;$G184)&gt;5,"",$F184),"")</f>
        <v/>
      </c>
      <c r="X184" s="128" t="str">
        <f>IF($G184=X$4&amp;"-"&amp;X$5,IF(COUNTIF($G$6:$G184,"="&amp;$G184)&gt;1000,"",MAX(X$6:X183)+1),"")</f>
        <v/>
      </c>
      <c r="Y184" s="138" t="str">
        <f>IF($G184=Y$4&amp;"-"&amp;Y$5,IF(COUNTIF($G$6:$G184,"="&amp;$G184)&gt;1000,"",MAX(Y$6:Y183)+1),"")</f>
        <v/>
      </c>
      <c r="Z184" s="128" t="str">
        <f>IF($G184=Z$4&amp;"-"&amp;Z$5,IF(COUNTIF($G$6:$G184,"="&amp;$G184)&gt;1000,"",MAX(Z$6:Z183)+1),"")</f>
        <v/>
      </c>
      <c r="AA184" s="138">
        <f>IF($G184=AA$4&amp;"-"&amp;AA$5,IF(COUNTIF($G$6:$G184,"="&amp;$G184)&gt;1000,"",MAX(AA$6:AA183)+1),"")</f>
        <v>3</v>
      </c>
      <c r="AB184" s="128" t="str">
        <f>IF($G184=AB$4&amp;"-"&amp;AB$5,IF(COUNTIF($G$6:$G184,"="&amp;$G184)&gt;1000,"",MAX(AB$6:AB183)+1),"")</f>
        <v/>
      </c>
      <c r="AC184" s="138" t="str">
        <f>IF($G184=AC$4&amp;"-"&amp;AC$5,IF(COUNTIF($G$6:$G184,"="&amp;$G184)&gt;1000,"",MAX(AC$6:AC183)+1),"")</f>
        <v/>
      </c>
      <c r="AD184" s="128" t="str">
        <f>IF($G184=AD$4&amp;"-"&amp;AD$5,IF(COUNTIF($G$6:$G184,"="&amp;$G184)&gt;1000,"",MAX(AD$6:AD183)+1),"")</f>
        <v/>
      </c>
      <c r="AE184" s="138" t="str">
        <f>IF($G184=AE$4&amp;"-"&amp;AE$5,IF(COUNTIF($G$6:$G184,"="&amp;$G184)&gt;1000,"",MAX(AE$6:AE183)+1),"")</f>
        <v/>
      </c>
      <c r="AF184" s="128" t="str">
        <f>IF($G184=AF$4&amp;"-"&amp;AF$5,IF(COUNTIF($G$6:$G184,"="&amp;$G184)&gt;1000,"",MAX(AF$6:AF183)+1),"")</f>
        <v/>
      </c>
      <c r="AG184" s="138" t="str">
        <f>IF($G184=AG$4&amp;"-"&amp;AG$5,IF(COUNTIF($G$6:$G184,"="&amp;$G184)&gt;1000,"",MAX(AG$6:AG183)+1),"")</f>
        <v/>
      </c>
      <c r="AH184" s="128" t="str">
        <f>IF($G184=AH$4&amp;"-"&amp;AH$5,IF(COUNTIF($G$6:$G184,"="&amp;$G184)&gt;1000,"",MAX(AH$6:AH183)+1),"")</f>
        <v/>
      </c>
      <c r="AI184" s="138" t="str">
        <f>IF($G184=AI$4&amp;"-"&amp;AI$5,IF(COUNTIF($G$6:$G184,"="&amp;$G184)&gt;1000,"",MAX(AI$6:AI183)+1),"")</f>
        <v/>
      </c>
      <c r="AJ184" s="128" t="str">
        <f>IF($G184=AJ$4&amp;"-"&amp;AJ$5,IF(COUNTIF($G$6:$G184,"="&amp;$G184)&gt;1000,"",MAX(AJ$6:AJ183)+1),"")</f>
        <v/>
      </c>
      <c r="AK184" s="138" t="str">
        <f>IF($G184=AK$4&amp;"-"&amp;AK$5,IF(COUNTIF($G$6:$G184,"="&amp;$G184)&gt;1000,"",MAX(AK$6:AK183)+1),"")</f>
        <v/>
      </c>
      <c r="AL184" s="128" t="str">
        <f>IF($G184=AL$4&amp;"-"&amp;AL$5,IF(COUNTIF($G$6:$G184,"="&amp;$G184)&gt;1000,"",MAX(AL$6:AL183)+1),"")</f>
        <v/>
      </c>
      <c r="AM184" s="144" t="str">
        <f>IF($G184=AM$4&amp;"-"&amp;AM$5,IF(COUNTIF($G$6:$G184,"="&amp;$G184)&gt;1000,"",MAX(AM$6:AM183)+1),"")</f>
        <v/>
      </c>
    </row>
    <row r="185" spans="1:39">
      <c r="A185" s="23">
        <v>180</v>
      </c>
      <c r="B185" s="123" t="str">
        <f>VLOOKUP(A185,Times_2023!B182:C612,2,FALSE)</f>
        <v>0:23:30</v>
      </c>
      <c r="C185" s="1" t="str">
        <f t="shared" si="10"/>
        <v>Clare Noble</v>
      </c>
      <c r="D185" s="2" t="str">
        <f t="shared" si="11"/>
        <v>ELY</v>
      </c>
      <c r="E185" s="2" t="str">
        <f t="shared" si="12"/>
        <v>F</v>
      </c>
      <c r="F185" s="2">
        <f>COUNTIF(E$6:E185,E185)</f>
        <v>37</v>
      </c>
      <c r="G185" s="26" t="str">
        <f t="shared" si="13"/>
        <v>ELY-F</v>
      </c>
      <c r="H185" s="29" t="str">
        <f>IF($G185=H$4&amp;"-"&amp;H$5,IF(COUNTIF($G$6:$G185,"="&amp;$G185)&gt;5,"",$F185),"")</f>
        <v/>
      </c>
      <c r="I185" s="32" t="str">
        <f>IF($G185=I$4&amp;"-"&amp;I$5,IF(COUNTIF($G$6:$G185,"="&amp;$G185)&gt;5,"",$F185),"")</f>
        <v/>
      </c>
      <c r="J185" s="31" t="str">
        <f>IF($G185=J$4&amp;"-"&amp;J$5,IF(COUNTIF($G$6:$G185,"="&amp;$G185)&gt;5,"",$F185),"")</f>
        <v/>
      </c>
      <c r="K185" s="32" t="str">
        <f>IF($G185=K$4&amp;"-"&amp;K$5,IF(COUNTIF($G$6:$G185,"="&amp;$G185)&gt;5,"",$F185),"")</f>
        <v/>
      </c>
      <c r="L185" s="31" t="str">
        <f>IF($G185=L$4&amp;"-"&amp;L$5,IF(COUNTIF($G$6:$G185,"="&amp;$G185)&gt;5,"",$F185),"")</f>
        <v/>
      </c>
      <c r="M185" s="32" t="str">
        <f>IF($G185=M$4&amp;"-"&amp;M$5,IF(COUNTIF($G$6:$G185,"="&amp;$G185)&gt;5,"",$F185),"")</f>
        <v/>
      </c>
      <c r="N185" s="31" t="str">
        <f>IF($G185=N$4&amp;"-"&amp;N$5,IF(COUNTIF($G$6:$G185,"="&amp;$G185)&gt;5,"",$F185),"")</f>
        <v/>
      </c>
      <c r="O185" s="32" t="str">
        <f>IF($G185=O$4&amp;"-"&amp;O$5,IF(COUNTIF($G$6:$G185,"="&amp;$G185)&gt;5,"",$F185),"")</f>
        <v/>
      </c>
      <c r="P185" s="31" t="str">
        <f>IF($G185=P$4&amp;"-"&amp;P$5,IF(COUNTIF($G$6:$G185,"="&amp;$G185)&gt;5,"",$F185),"")</f>
        <v/>
      </c>
      <c r="Q185" s="32" t="str">
        <f>IF($G185=Q$4&amp;"-"&amp;Q$5,IF(COUNTIF($G$6:$G185,"="&amp;$G185)&gt;5,"",$F185),"")</f>
        <v/>
      </c>
      <c r="R185" s="31" t="str">
        <f>IF($G185=R$4&amp;"-"&amp;R$5,IF(COUNTIF($G$6:$G185,"="&amp;$G185)&gt;5,"",$F185),"")</f>
        <v/>
      </c>
      <c r="S185" s="32" t="str">
        <f>IF($G185=S$4&amp;"-"&amp;S$5,IF(COUNTIF($G$6:$G185,"="&amp;$G185)&gt;5,"",$F185),"")</f>
        <v/>
      </c>
      <c r="T185" s="31" t="str">
        <f>IF($G185=T$4&amp;"-"&amp;T$5,IF(COUNTIF($G$6:$G185,"="&amp;$G185)&gt;5,"",$F185),"")</f>
        <v/>
      </c>
      <c r="U185" s="32" t="str">
        <f>IF($G185=U$4&amp;"-"&amp;U$5,IF(COUNTIF($G$6:$G185,"="&amp;$G185)&gt;5,"",$F185),"")</f>
        <v/>
      </c>
      <c r="V185" s="31" t="str">
        <f>IF($G185=V$4&amp;"-"&amp;V$5,IF(COUNTIF($G$6:$G185,"="&amp;$G185)&gt;5,"",$F185),"")</f>
        <v/>
      </c>
      <c r="W185" s="30" t="str">
        <f>IF($G185=W$4&amp;"-"&amp;W$5,IF(COUNTIF($G$6:$G185,"="&amp;$G185)&gt;5,"",$F185),"")</f>
        <v/>
      </c>
      <c r="X185" s="128" t="str">
        <f>IF($G185=X$4&amp;"-"&amp;X$5,IF(COUNTIF($G$6:$G185,"="&amp;$G185)&gt;1000,"",MAX(X$6:X184)+1),"")</f>
        <v/>
      </c>
      <c r="Y185" s="138" t="str">
        <f>IF($G185=Y$4&amp;"-"&amp;Y$5,IF(COUNTIF($G$6:$G185,"="&amp;$G185)&gt;1000,"",MAX(Y$6:Y184)+1),"")</f>
        <v/>
      </c>
      <c r="Z185" s="128" t="str">
        <f>IF($G185=Z$4&amp;"-"&amp;Z$5,IF(COUNTIF($G$6:$G185,"="&amp;$G185)&gt;1000,"",MAX(Z$6:Z184)+1),"")</f>
        <v/>
      </c>
      <c r="AA185" s="138" t="str">
        <f>IF($G185=AA$4&amp;"-"&amp;AA$5,IF(COUNTIF($G$6:$G185,"="&amp;$G185)&gt;1000,"",MAX(AA$6:AA184)+1),"")</f>
        <v/>
      </c>
      <c r="AB185" s="128" t="str">
        <f>IF($G185=AB$4&amp;"-"&amp;AB$5,IF(COUNTIF($G$6:$G185,"="&amp;$G185)&gt;1000,"",MAX(AB$6:AB184)+1),"")</f>
        <v/>
      </c>
      <c r="AC185" s="138">
        <f>IF($G185=AC$4&amp;"-"&amp;AC$5,IF(COUNTIF($G$6:$G185,"="&amp;$G185)&gt;1000,"",MAX(AC$6:AC184)+1),"")</f>
        <v>6</v>
      </c>
      <c r="AD185" s="128" t="str">
        <f>IF($G185=AD$4&amp;"-"&amp;AD$5,IF(COUNTIF($G$6:$G185,"="&amp;$G185)&gt;1000,"",MAX(AD$6:AD184)+1),"")</f>
        <v/>
      </c>
      <c r="AE185" s="138" t="str">
        <f>IF($G185=AE$4&amp;"-"&amp;AE$5,IF(COUNTIF($G$6:$G185,"="&amp;$G185)&gt;1000,"",MAX(AE$6:AE184)+1),"")</f>
        <v/>
      </c>
      <c r="AF185" s="128" t="str">
        <f>IF($G185=AF$4&amp;"-"&amp;AF$5,IF(COUNTIF($G$6:$G185,"="&amp;$G185)&gt;1000,"",MAX(AF$6:AF184)+1),"")</f>
        <v/>
      </c>
      <c r="AG185" s="138" t="str">
        <f>IF($G185=AG$4&amp;"-"&amp;AG$5,IF(COUNTIF($G$6:$G185,"="&amp;$G185)&gt;1000,"",MAX(AG$6:AG184)+1),"")</f>
        <v/>
      </c>
      <c r="AH185" s="128" t="str">
        <f>IF($G185=AH$4&amp;"-"&amp;AH$5,IF(COUNTIF($G$6:$G185,"="&amp;$G185)&gt;1000,"",MAX(AH$6:AH184)+1),"")</f>
        <v/>
      </c>
      <c r="AI185" s="138" t="str">
        <f>IF($G185=AI$4&amp;"-"&amp;AI$5,IF(COUNTIF($G$6:$G185,"="&amp;$G185)&gt;1000,"",MAX(AI$6:AI184)+1),"")</f>
        <v/>
      </c>
      <c r="AJ185" s="128" t="str">
        <f>IF($G185=AJ$4&amp;"-"&amp;AJ$5,IF(COUNTIF($G$6:$G185,"="&amp;$G185)&gt;1000,"",MAX(AJ$6:AJ184)+1),"")</f>
        <v/>
      </c>
      <c r="AK185" s="138" t="str">
        <f>IF($G185=AK$4&amp;"-"&amp;AK$5,IF(COUNTIF($G$6:$G185,"="&amp;$G185)&gt;1000,"",MAX(AK$6:AK184)+1),"")</f>
        <v/>
      </c>
      <c r="AL185" s="128" t="str">
        <f>IF($G185=AL$4&amp;"-"&amp;AL$5,IF(COUNTIF($G$6:$G185,"="&amp;$G185)&gt;1000,"",MAX(AL$6:AL184)+1),"")</f>
        <v/>
      </c>
      <c r="AM185" s="144" t="str">
        <f>IF($G185=AM$4&amp;"-"&amp;AM$5,IF(COUNTIF($G$6:$G185,"="&amp;$G185)&gt;1000,"",MAX(AM$6:AM184)+1),"")</f>
        <v/>
      </c>
    </row>
    <row r="186" spans="1:39">
      <c r="A186" s="24">
        <v>181</v>
      </c>
      <c r="B186" s="123" t="str">
        <f>VLOOKUP(A186,Times_2023!B183:C613,2,FALSE)</f>
        <v>0:23:32</v>
      </c>
      <c r="C186" s="1" t="str">
        <f t="shared" si="10"/>
        <v>Mark Phillips</v>
      </c>
      <c r="D186" s="2" t="str">
        <f t="shared" si="11"/>
        <v>HRC</v>
      </c>
      <c r="E186" s="2" t="str">
        <f t="shared" si="12"/>
        <v>M</v>
      </c>
      <c r="F186" s="2">
        <f>COUNTIF(E$6:E186,E186)</f>
        <v>144</v>
      </c>
      <c r="G186" s="26" t="str">
        <f t="shared" si="13"/>
        <v>HRC-M</v>
      </c>
      <c r="H186" s="29" t="str">
        <f>IF($G186=H$4&amp;"-"&amp;H$5,IF(COUNTIF($G$6:$G186,"="&amp;$G186)&gt;5,"",$F186),"")</f>
        <v/>
      </c>
      <c r="I186" s="32" t="str">
        <f>IF($G186=I$4&amp;"-"&amp;I$5,IF(COUNTIF($G$6:$G186,"="&amp;$G186)&gt;5,"",$F186),"")</f>
        <v/>
      </c>
      <c r="J186" s="31" t="str">
        <f>IF($G186=J$4&amp;"-"&amp;J$5,IF(COUNTIF($G$6:$G186,"="&amp;$G186)&gt;5,"",$F186),"")</f>
        <v/>
      </c>
      <c r="K186" s="32" t="str">
        <f>IF($G186=K$4&amp;"-"&amp;K$5,IF(COUNTIF($G$6:$G186,"="&amp;$G186)&gt;5,"",$F186),"")</f>
        <v/>
      </c>
      <c r="L186" s="31" t="str">
        <f>IF($G186=L$4&amp;"-"&amp;L$5,IF(COUNTIF($G$6:$G186,"="&amp;$G186)&gt;5,"",$F186),"")</f>
        <v/>
      </c>
      <c r="M186" s="32" t="str">
        <f>IF($G186=M$4&amp;"-"&amp;M$5,IF(COUNTIF($G$6:$G186,"="&amp;$G186)&gt;5,"",$F186),"")</f>
        <v/>
      </c>
      <c r="N186" s="31" t="str">
        <f>IF($G186=N$4&amp;"-"&amp;N$5,IF(COUNTIF($G$6:$G186,"="&amp;$G186)&gt;5,"",$F186),"")</f>
        <v/>
      </c>
      <c r="O186" s="32" t="str">
        <f>IF($G186=O$4&amp;"-"&amp;O$5,IF(COUNTIF($G$6:$G186,"="&amp;$G186)&gt;5,"",$F186),"")</f>
        <v/>
      </c>
      <c r="P186" s="31" t="str">
        <f>IF($G186=P$4&amp;"-"&amp;P$5,IF(COUNTIF($G$6:$G186,"="&amp;$G186)&gt;5,"",$F186),"")</f>
        <v/>
      </c>
      <c r="Q186" s="32" t="str">
        <f>IF($G186=Q$4&amp;"-"&amp;Q$5,IF(COUNTIF($G$6:$G186,"="&amp;$G186)&gt;5,"",$F186),"")</f>
        <v/>
      </c>
      <c r="R186" s="31" t="str">
        <f>IF($G186=R$4&amp;"-"&amp;R$5,IF(COUNTIF($G$6:$G186,"="&amp;$G186)&gt;5,"",$F186),"")</f>
        <v/>
      </c>
      <c r="S186" s="32" t="str">
        <f>IF($G186=S$4&amp;"-"&amp;S$5,IF(COUNTIF($G$6:$G186,"="&amp;$G186)&gt;5,"",$F186),"")</f>
        <v/>
      </c>
      <c r="T186" s="31" t="str">
        <f>IF($G186=T$4&amp;"-"&amp;T$5,IF(COUNTIF($G$6:$G186,"="&amp;$G186)&gt;5,"",$F186),"")</f>
        <v/>
      </c>
      <c r="U186" s="32" t="str">
        <f>IF($G186=U$4&amp;"-"&amp;U$5,IF(COUNTIF($G$6:$G186,"="&amp;$G186)&gt;5,"",$F186),"")</f>
        <v/>
      </c>
      <c r="V186" s="31" t="str">
        <f>IF($G186=V$4&amp;"-"&amp;V$5,IF(COUNTIF($G$6:$G186,"="&amp;$G186)&gt;5,"",$F186),"")</f>
        <v/>
      </c>
      <c r="W186" s="30" t="str">
        <f>IF($G186=W$4&amp;"-"&amp;W$5,IF(COUNTIF($G$6:$G186,"="&amp;$G186)&gt;5,"",$F186),"")</f>
        <v/>
      </c>
      <c r="X186" s="128" t="str">
        <f>IF($G186=X$4&amp;"-"&amp;X$5,IF(COUNTIF($G$6:$G186,"="&amp;$G186)&gt;1000,"",MAX(X$6:X185)+1),"")</f>
        <v/>
      </c>
      <c r="Y186" s="138" t="str">
        <f>IF($G186=Y$4&amp;"-"&amp;Y$5,IF(COUNTIF($G$6:$G186,"="&amp;$G186)&gt;1000,"",MAX(Y$6:Y185)+1),"")</f>
        <v/>
      </c>
      <c r="Z186" s="128" t="str">
        <f>IF($G186=Z$4&amp;"-"&amp;Z$5,IF(COUNTIF($G$6:$G186,"="&amp;$G186)&gt;1000,"",MAX(Z$6:Z185)+1),"")</f>
        <v/>
      </c>
      <c r="AA186" s="138" t="str">
        <f>IF($G186=AA$4&amp;"-"&amp;AA$5,IF(COUNTIF($G$6:$G186,"="&amp;$G186)&gt;1000,"",MAX(AA$6:AA185)+1),"")</f>
        <v/>
      </c>
      <c r="AB186" s="128" t="str">
        <f>IF($G186=AB$4&amp;"-"&amp;AB$5,IF(COUNTIF($G$6:$G186,"="&amp;$G186)&gt;1000,"",MAX(AB$6:AB185)+1),"")</f>
        <v/>
      </c>
      <c r="AC186" s="138" t="str">
        <f>IF($G186=AC$4&amp;"-"&amp;AC$5,IF(COUNTIF($G$6:$G186,"="&amp;$G186)&gt;1000,"",MAX(AC$6:AC185)+1),"")</f>
        <v/>
      </c>
      <c r="AD186" s="128" t="str">
        <f>IF($G186=AD$4&amp;"-"&amp;AD$5,IF(COUNTIF($G$6:$G186,"="&amp;$G186)&gt;1000,"",MAX(AD$6:AD185)+1),"")</f>
        <v/>
      </c>
      <c r="AE186" s="138" t="str">
        <f>IF($G186=AE$4&amp;"-"&amp;AE$5,IF(COUNTIF($G$6:$G186,"="&amp;$G186)&gt;1000,"",MAX(AE$6:AE185)+1),"")</f>
        <v/>
      </c>
      <c r="AF186" s="128">
        <f>IF($G186=AF$4&amp;"-"&amp;AF$5,IF(COUNTIF($G$6:$G186,"="&amp;$G186)&gt;1000,"",MAX(AF$6:AF185)+1),"")</f>
        <v>15</v>
      </c>
      <c r="AG186" s="138" t="str">
        <f>IF($G186=AG$4&amp;"-"&amp;AG$5,IF(COUNTIF($G$6:$G186,"="&amp;$G186)&gt;1000,"",MAX(AG$6:AG185)+1),"")</f>
        <v/>
      </c>
      <c r="AH186" s="128" t="str">
        <f>IF($G186=AH$4&amp;"-"&amp;AH$5,IF(COUNTIF($G$6:$G186,"="&amp;$G186)&gt;1000,"",MAX(AH$6:AH185)+1),"")</f>
        <v/>
      </c>
      <c r="AI186" s="138" t="str">
        <f>IF($G186=AI$4&amp;"-"&amp;AI$5,IF(COUNTIF($G$6:$G186,"="&amp;$G186)&gt;1000,"",MAX(AI$6:AI185)+1),"")</f>
        <v/>
      </c>
      <c r="AJ186" s="128" t="str">
        <f>IF($G186=AJ$4&amp;"-"&amp;AJ$5,IF(COUNTIF($G$6:$G186,"="&amp;$G186)&gt;1000,"",MAX(AJ$6:AJ185)+1),"")</f>
        <v/>
      </c>
      <c r="AK186" s="138" t="str">
        <f>IF($G186=AK$4&amp;"-"&amp;AK$5,IF(COUNTIF($G$6:$G186,"="&amp;$G186)&gt;1000,"",MAX(AK$6:AK185)+1),"")</f>
        <v/>
      </c>
      <c r="AL186" s="128" t="str">
        <f>IF($G186=AL$4&amp;"-"&amp;AL$5,IF(COUNTIF($G$6:$G186,"="&amp;$G186)&gt;1000,"",MAX(AL$6:AL185)+1),"")</f>
        <v/>
      </c>
      <c r="AM186" s="144" t="str">
        <f>IF($G186=AM$4&amp;"-"&amp;AM$5,IF(COUNTIF($G$6:$G186,"="&amp;$G186)&gt;1000,"",MAX(AM$6:AM185)+1),"")</f>
        <v/>
      </c>
    </row>
    <row r="187" spans="1:39">
      <c r="A187" s="23">
        <v>182</v>
      </c>
      <c r="B187" s="123" t="str">
        <f>VLOOKUP(A187,Times_2023!B184:C614,2,FALSE)</f>
        <v>0:23:34</v>
      </c>
      <c r="C187" s="1" t="str">
        <f t="shared" si="10"/>
        <v>Chantal Liscombe</v>
      </c>
      <c r="D187" s="2" t="str">
        <f t="shared" si="11"/>
        <v>RR</v>
      </c>
      <c r="E187" s="2" t="str">
        <f t="shared" si="12"/>
        <v>F</v>
      </c>
      <c r="F187" s="2">
        <f>COUNTIF(E$6:E187,E187)</f>
        <v>38</v>
      </c>
      <c r="G187" s="26" t="str">
        <f t="shared" si="13"/>
        <v>RR-F</v>
      </c>
      <c r="H187" s="29" t="str">
        <f>IF($G187=H$4&amp;"-"&amp;H$5,IF(COUNTIF($G$6:$G187,"="&amp;$G187)&gt;5,"",$F187),"")</f>
        <v/>
      </c>
      <c r="I187" s="32" t="str">
        <f>IF($G187=I$4&amp;"-"&amp;I$5,IF(COUNTIF($G$6:$G187,"="&amp;$G187)&gt;5,"",$F187),"")</f>
        <v/>
      </c>
      <c r="J187" s="31" t="str">
        <f>IF($G187=J$4&amp;"-"&amp;J$5,IF(COUNTIF($G$6:$G187,"="&amp;$G187)&gt;5,"",$F187),"")</f>
        <v/>
      </c>
      <c r="K187" s="32" t="str">
        <f>IF($G187=K$4&amp;"-"&amp;K$5,IF(COUNTIF($G$6:$G187,"="&amp;$G187)&gt;5,"",$F187),"")</f>
        <v/>
      </c>
      <c r="L187" s="31" t="str">
        <f>IF($G187=L$4&amp;"-"&amp;L$5,IF(COUNTIF($G$6:$G187,"="&amp;$G187)&gt;5,"",$F187),"")</f>
        <v/>
      </c>
      <c r="M187" s="32" t="str">
        <f>IF($G187=M$4&amp;"-"&amp;M$5,IF(COUNTIF($G$6:$G187,"="&amp;$G187)&gt;5,"",$F187),"")</f>
        <v/>
      </c>
      <c r="N187" s="31" t="str">
        <f>IF($G187=N$4&amp;"-"&amp;N$5,IF(COUNTIF($G$6:$G187,"="&amp;$G187)&gt;5,"",$F187),"")</f>
        <v/>
      </c>
      <c r="O187" s="32" t="str">
        <f>IF($G187=O$4&amp;"-"&amp;O$5,IF(COUNTIF($G$6:$G187,"="&amp;$G187)&gt;5,"",$F187),"")</f>
        <v/>
      </c>
      <c r="P187" s="31" t="str">
        <f>IF($G187=P$4&amp;"-"&amp;P$5,IF(COUNTIF($G$6:$G187,"="&amp;$G187)&gt;5,"",$F187),"")</f>
        <v/>
      </c>
      <c r="Q187" s="32" t="str">
        <f>IF($G187=Q$4&amp;"-"&amp;Q$5,IF(COUNTIF($G$6:$G187,"="&amp;$G187)&gt;5,"",$F187),"")</f>
        <v/>
      </c>
      <c r="R187" s="31" t="str">
        <f>IF($G187=R$4&amp;"-"&amp;R$5,IF(COUNTIF($G$6:$G187,"="&amp;$G187)&gt;5,"",$F187),"")</f>
        <v/>
      </c>
      <c r="S187" s="32" t="str">
        <f>IF($G187=S$4&amp;"-"&amp;S$5,IF(COUNTIF($G$6:$G187,"="&amp;$G187)&gt;5,"",$F187),"")</f>
        <v/>
      </c>
      <c r="T187" s="31" t="str">
        <f>IF($G187=T$4&amp;"-"&amp;T$5,IF(COUNTIF($G$6:$G187,"="&amp;$G187)&gt;5,"",$F187),"")</f>
        <v/>
      </c>
      <c r="U187" s="32">
        <f>IF($G187=U$4&amp;"-"&amp;U$5,IF(COUNTIF($G$6:$G187,"="&amp;$G187)&gt;5,"",$F187),"")</f>
        <v>38</v>
      </c>
      <c r="V187" s="31" t="str">
        <f>IF($G187=V$4&amp;"-"&amp;V$5,IF(COUNTIF($G$6:$G187,"="&amp;$G187)&gt;5,"",$F187),"")</f>
        <v/>
      </c>
      <c r="W187" s="30" t="str">
        <f>IF($G187=W$4&amp;"-"&amp;W$5,IF(COUNTIF($G$6:$G187,"="&amp;$G187)&gt;5,"",$F187),"")</f>
        <v/>
      </c>
      <c r="X187" s="128" t="str">
        <f>IF($G187=X$4&amp;"-"&amp;X$5,IF(COUNTIF($G$6:$G187,"="&amp;$G187)&gt;1000,"",MAX(X$6:X186)+1),"")</f>
        <v/>
      </c>
      <c r="Y187" s="138" t="str">
        <f>IF($G187=Y$4&amp;"-"&amp;Y$5,IF(COUNTIF($G$6:$G187,"="&amp;$G187)&gt;1000,"",MAX(Y$6:Y186)+1),"")</f>
        <v/>
      </c>
      <c r="Z187" s="128" t="str">
        <f>IF($G187=Z$4&amp;"-"&amp;Z$5,IF(COUNTIF($G$6:$G187,"="&amp;$G187)&gt;1000,"",MAX(Z$6:Z186)+1),"")</f>
        <v/>
      </c>
      <c r="AA187" s="138" t="str">
        <f>IF($G187=AA$4&amp;"-"&amp;AA$5,IF(COUNTIF($G$6:$G187,"="&amp;$G187)&gt;1000,"",MAX(AA$6:AA186)+1),"")</f>
        <v/>
      </c>
      <c r="AB187" s="128" t="str">
        <f>IF($G187=AB$4&amp;"-"&amp;AB$5,IF(COUNTIF($G$6:$G187,"="&amp;$G187)&gt;1000,"",MAX(AB$6:AB186)+1),"")</f>
        <v/>
      </c>
      <c r="AC187" s="138" t="str">
        <f>IF($G187=AC$4&amp;"-"&amp;AC$5,IF(COUNTIF($G$6:$G187,"="&amp;$G187)&gt;1000,"",MAX(AC$6:AC186)+1),"")</f>
        <v/>
      </c>
      <c r="AD187" s="128" t="str">
        <f>IF($G187=AD$4&amp;"-"&amp;AD$5,IF(COUNTIF($G$6:$G187,"="&amp;$G187)&gt;1000,"",MAX(AD$6:AD186)+1),"")</f>
        <v/>
      </c>
      <c r="AE187" s="138" t="str">
        <f>IF($G187=AE$4&amp;"-"&amp;AE$5,IF(COUNTIF($G$6:$G187,"="&amp;$G187)&gt;1000,"",MAX(AE$6:AE186)+1),"")</f>
        <v/>
      </c>
      <c r="AF187" s="128" t="str">
        <f>IF($G187=AF$4&amp;"-"&amp;AF$5,IF(COUNTIF($G$6:$G187,"="&amp;$G187)&gt;1000,"",MAX(AF$6:AF186)+1),"")</f>
        <v/>
      </c>
      <c r="AG187" s="138" t="str">
        <f>IF($G187=AG$4&amp;"-"&amp;AG$5,IF(COUNTIF($G$6:$G187,"="&amp;$G187)&gt;1000,"",MAX(AG$6:AG186)+1),"")</f>
        <v/>
      </c>
      <c r="AH187" s="128" t="str">
        <f>IF($G187=AH$4&amp;"-"&amp;AH$5,IF(COUNTIF($G$6:$G187,"="&amp;$G187)&gt;1000,"",MAX(AH$6:AH186)+1),"")</f>
        <v/>
      </c>
      <c r="AI187" s="138" t="str">
        <f>IF($G187=AI$4&amp;"-"&amp;AI$5,IF(COUNTIF($G$6:$G187,"="&amp;$G187)&gt;1000,"",MAX(AI$6:AI186)+1),"")</f>
        <v/>
      </c>
      <c r="AJ187" s="128" t="str">
        <f>IF($G187=AJ$4&amp;"-"&amp;AJ$5,IF(COUNTIF($G$6:$G187,"="&amp;$G187)&gt;1000,"",MAX(AJ$6:AJ186)+1),"")</f>
        <v/>
      </c>
      <c r="AK187" s="138">
        <f>IF($G187=AK$4&amp;"-"&amp;AK$5,IF(COUNTIF($G$6:$G187,"="&amp;$G187)&gt;1000,"",MAX(AK$6:AK186)+1),"")</f>
        <v>1</v>
      </c>
      <c r="AL187" s="128" t="str">
        <f>IF($G187=AL$4&amp;"-"&amp;AL$5,IF(COUNTIF($G$6:$G187,"="&amp;$G187)&gt;1000,"",MAX(AL$6:AL186)+1),"")</f>
        <v/>
      </c>
      <c r="AM187" s="144" t="str">
        <f>IF($G187=AM$4&amp;"-"&amp;AM$5,IF(COUNTIF($G$6:$G187,"="&amp;$G187)&gt;1000,"",MAX(AM$6:AM186)+1),"")</f>
        <v/>
      </c>
    </row>
    <row r="188" spans="1:39">
      <c r="A188" s="24">
        <v>183</v>
      </c>
      <c r="B188" s="123" t="str">
        <f>VLOOKUP(A188,Times_2023!B185:C615,2,FALSE)</f>
        <v>0:23:34</v>
      </c>
      <c r="C188" s="1" t="str">
        <f t="shared" si="10"/>
        <v>Kelvin Southgate</v>
      </c>
      <c r="D188" s="2" t="str">
        <f t="shared" si="11"/>
        <v>RR</v>
      </c>
      <c r="E188" s="2" t="str">
        <f t="shared" si="12"/>
        <v>M</v>
      </c>
      <c r="F188" s="2">
        <f>COUNTIF(E$6:E188,E188)</f>
        <v>145</v>
      </c>
      <c r="G188" s="26" t="str">
        <f t="shared" si="13"/>
        <v>RR-M</v>
      </c>
      <c r="H188" s="29" t="str">
        <f>IF($G188=H$4&amp;"-"&amp;H$5,IF(COUNTIF($G$6:$G188,"="&amp;$G188)&gt;5,"",$F188),"")</f>
        <v/>
      </c>
      <c r="I188" s="32" t="str">
        <f>IF($G188=I$4&amp;"-"&amp;I$5,IF(COUNTIF($G$6:$G188,"="&amp;$G188)&gt;5,"",$F188),"")</f>
        <v/>
      </c>
      <c r="J188" s="31" t="str">
        <f>IF($G188=J$4&amp;"-"&amp;J$5,IF(COUNTIF($G$6:$G188,"="&amp;$G188)&gt;5,"",$F188),"")</f>
        <v/>
      </c>
      <c r="K188" s="32" t="str">
        <f>IF($G188=K$4&amp;"-"&amp;K$5,IF(COUNTIF($G$6:$G188,"="&amp;$G188)&gt;5,"",$F188),"")</f>
        <v/>
      </c>
      <c r="L188" s="31" t="str">
        <f>IF($G188=L$4&amp;"-"&amp;L$5,IF(COUNTIF($G$6:$G188,"="&amp;$G188)&gt;5,"",$F188),"")</f>
        <v/>
      </c>
      <c r="M188" s="32" t="str">
        <f>IF($G188=M$4&amp;"-"&amp;M$5,IF(COUNTIF($G$6:$G188,"="&amp;$G188)&gt;5,"",$F188),"")</f>
        <v/>
      </c>
      <c r="N188" s="31" t="str">
        <f>IF($G188=N$4&amp;"-"&amp;N$5,IF(COUNTIF($G$6:$G188,"="&amp;$G188)&gt;5,"",$F188),"")</f>
        <v/>
      </c>
      <c r="O188" s="32" t="str">
        <f>IF($G188=O$4&amp;"-"&amp;O$5,IF(COUNTIF($G$6:$G188,"="&amp;$G188)&gt;5,"",$F188),"")</f>
        <v/>
      </c>
      <c r="P188" s="31" t="str">
        <f>IF($G188=P$4&amp;"-"&amp;P$5,IF(COUNTIF($G$6:$G188,"="&amp;$G188)&gt;5,"",$F188),"")</f>
        <v/>
      </c>
      <c r="Q188" s="32" t="str">
        <f>IF($G188=Q$4&amp;"-"&amp;Q$5,IF(COUNTIF($G$6:$G188,"="&amp;$G188)&gt;5,"",$F188),"")</f>
        <v/>
      </c>
      <c r="R188" s="31" t="str">
        <f>IF($G188=R$4&amp;"-"&amp;R$5,IF(COUNTIF($G$6:$G188,"="&amp;$G188)&gt;5,"",$F188),"")</f>
        <v/>
      </c>
      <c r="S188" s="32" t="str">
        <f>IF($G188=S$4&amp;"-"&amp;S$5,IF(COUNTIF($G$6:$G188,"="&amp;$G188)&gt;5,"",$F188),"")</f>
        <v/>
      </c>
      <c r="T188" s="31" t="str">
        <f>IF($G188=T$4&amp;"-"&amp;T$5,IF(COUNTIF($G$6:$G188,"="&amp;$G188)&gt;5,"",$F188),"")</f>
        <v/>
      </c>
      <c r="U188" s="32" t="str">
        <f>IF($G188=U$4&amp;"-"&amp;U$5,IF(COUNTIF($G$6:$G188,"="&amp;$G188)&gt;5,"",$F188),"")</f>
        <v/>
      </c>
      <c r="V188" s="31" t="str">
        <f>IF($G188=V$4&amp;"-"&amp;V$5,IF(COUNTIF($G$6:$G188,"="&amp;$G188)&gt;5,"",$F188),"")</f>
        <v/>
      </c>
      <c r="W188" s="30" t="str">
        <f>IF($G188=W$4&amp;"-"&amp;W$5,IF(COUNTIF($G$6:$G188,"="&amp;$G188)&gt;5,"",$F188),"")</f>
        <v/>
      </c>
      <c r="X188" s="128" t="str">
        <f>IF($G188=X$4&amp;"-"&amp;X$5,IF(COUNTIF($G$6:$G188,"="&amp;$G188)&gt;1000,"",MAX(X$6:X187)+1),"")</f>
        <v/>
      </c>
      <c r="Y188" s="138" t="str">
        <f>IF($G188=Y$4&amp;"-"&amp;Y$5,IF(COUNTIF($G$6:$G188,"="&amp;$G188)&gt;1000,"",MAX(Y$6:Y187)+1),"")</f>
        <v/>
      </c>
      <c r="Z188" s="128" t="str">
        <f>IF($G188=Z$4&amp;"-"&amp;Z$5,IF(COUNTIF($G$6:$G188,"="&amp;$G188)&gt;1000,"",MAX(Z$6:Z187)+1),"")</f>
        <v/>
      </c>
      <c r="AA188" s="138" t="str">
        <f>IF($G188=AA$4&amp;"-"&amp;AA$5,IF(COUNTIF($G$6:$G188,"="&amp;$G188)&gt;1000,"",MAX(AA$6:AA187)+1),"")</f>
        <v/>
      </c>
      <c r="AB188" s="128" t="str">
        <f>IF($G188=AB$4&amp;"-"&amp;AB$5,IF(COUNTIF($G$6:$G188,"="&amp;$G188)&gt;1000,"",MAX(AB$6:AB187)+1),"")</f>
        <v/>
      </c>
      <c r="AC188" s="138" t="str">
        <f>IF($G188=AC$4&amp;"-"&amp;AC$5,IF(COUNTIF($G$6:$G188,"="&amp;$G188)&gt;1000,"",MAX(AC$6:AC187)+1),"")</f>
        <v/>
      </c>
      <c r="AD188" s="128" t="str">
        <f>IF($G188=AD$4&amp;"-"&amp;AD$5,IF(COUNTIF($G$6:$G188,"="&amp;$G188)&gt;1000,"",MAX(AD$6:AD187)+1),"")</f>
        <v/>
      </c>
      <c r="AE188" s="138" t="str">
        <f>IF($G188=AE$4&amp;"-"&amp;AE$5,IF(COUNTIF($G$6:$G188,"="&amp;$G188)&gt;1000,"",MAX(AE$6:AE187)+1),"")</f>
        <v/>
      </c>
      <c r="AF188" s="128" t="str">
        <f>IF($G188=AF$4&amp;"-"&amp;AF$5,IF(COUNTIF($G$6:$G188,"="&amp;$G188)&gt;1000,"",MAX(AF$6:AF187)+1),"")</f>
        <v/>
      </c>
      <c r="AG188" s="138" t="str">
        <f>IF($G188=AG$4&amp;"-"&amp;AG$5,IF(COUNTIF($G$6:$G188,"="&amp;$G188)&gt;1000,"",MAX(AG$6:AG187)+1),"")</f>
        <v/>
      </c>
      <c r="AH188" s="128" t="str">
        <f>IF($G188=AH$4&amp;"-"&amp;AH$5,IF(COUNTIF($G$6:$G188,"="&amp;$G188)&gt;1000,"",MAX(AH$6:AH187)+1),"")</f>
        <v/>
      </c>
      <c r="AI188" s="138" t="str">
        <f>IF($G188=AI$4&amp;"-"&amp;AI$5,IF(COUNTIF($G$6:$G188,"="&amp;$G188)&gt;1000,"",MAX(AI$6:AI187)+1),"")</f>
        <v/>
      </c>
      <c r="AJ188" s="128">
        <f>IF($G188=AJ$4&amp;"-"&amp;AJ$5,IF(COUNTIF($G$6:$G188,"="&amp;$G188)&gt;1000,"",MAX(AJ$6:AJ187)+1),"")</f>
        <v>10</v>
      </c>
      <c r="AK188" s="138" t="str">
        <f>IF($G188=AK$4&amp;"-"&amp;AK$5,IF(COUNTIF($G$6:$G188,"="&amp;$G188)&gt;1000,"",MAX(AK$6:AK187)+1),"")</f>
        <v/>
      </c>
      <c r="AL188" s="128" t="str">
        <f>IF($G188=AL$4&amp;"-"&amp;AL$5,IF(COUNTIF($G$6:$G188,"="&amp;$G188)&gt;1000,"",MAX(AL$6:AL187)+1),"")</f>
        <v/>
      </c>
      <c r="AM188" s="144" t="str">
        <f>IF($G188=AM$4&amp;"-"&amp;AM$5,IF(COUNTIF($G$6:$G188,"="&amp;$G188)&gt;1000,"",MAX(AM$6:AM187)+1),"")</f>
        <v/>
      </c>
    </row>
    <row r="189" spans="1:39">
      <c r="A189" s="23">
        <v>184</v>
      </c>
      <c r="B189" s="123" t="str">
        <f>VLOOKUP(A189,Times_2023!B186:C616,2,FALSE)</f>
        <v>0:23:35</v>
      </c>
      <c r="C189" s="1" t="str">
        <f t="shared" si="10"/>
        <v>Heather Keenan</v>
      </c>
      <c r="D189" s="2" t="str">
        <f t="shared" si="11"/>
        <v>CAC</v>
      </c>
      <c r="E189" s="2" t="str">
        <f t="shared" si="12"/>
        <v>F</v>
      </c>
      <c r="F189" s="2">
        <f>COUNTIF(E$6:E189,E189)</f>
        <v>39</v>
      </c>
      <c r="G189" s="26" t="str">
        <f t="shared" si="13"/>
        <v>CAC-F</v>
      </c>
      <c r="H189" s="29" t="str">
        <f>IF($G189=H$4&amp;"-"&amp;H$5,IF(COUNTIF($G$6:$G189,"="&amp;$G189)&gt;5,"",$F189),"")</f>
        <v/>
      </c>
      <c r="I189" s="32" t="str">
        <f>IF($G189=I$4&amp;"-"&amp;I$5,IF(COUNTIF($G$6:$G189,"="&amp;$G189)&gt;5,"",$F189),"")</f>
        <v/>
      </c>
      <c r="J189" s="31" t="str">
        <f>IF($G189=J$4&amp;"-"&amp;J$5,IF(COUNTIF($G$6:$G189,"="&amp;$G189)&gt;5,"",$F189),"")</f>
        <v/>
      </c>
      <c r="K189" s="32" t="str">
        <f>IF($G189=K$4&amp;"-"&amp;K$5,IF(COUNTIF($G$6:$G189,"="&amp;$G189)&gt;5,"",$F189),"")</f>
        <v/>
      </c>
      <c r="L189" s="31" t="str">
        <f>IF($G189=L$4&amp;"-"&amp;L$5,IF(COUNTIF($G$6:$G189,"="&amp;$G189)&gt;5,"",$F189),"")</f>
        <v/>
      </c>
      <c r="M189" s="32" t="str">
        <f>IF($G189=M$4&amp;"-"&amp;M$5,IF(COUNTIF($G$6:$G189,"="&amp;$G189)&gt;5,"",$F189),"")</f>
        <v/>
      </c>
      <c r="N189" s="31" t="str">
        <f>IF($G189=N$4&amp;"-"&amp;N$5,IF(COUNTIF($G$6:$G189,"="&amp;$G189)&gt;5,"",$F189),"")</f>
        <v/>
      </c>
      <c r="O189" s="32" t="str">
        <f>IF($G189=O$4&amp;"-"&amp;O$5,IF(COUNTIF($G$6:$G189,"="&amp;$G189)&gt;5,"",$F189),"")</f>
        <v/>
      </c>
      <c r="P189" s="31" t="str">
        <f>IF($G189=P$4&amp;"-"&amp;P$5,IF(COUNTIF($G$6:$G189,"="&amp;$G189)&gt;5,"",$F189),"")</f>
        <v/>
      </c>
      <c r="Q189" s="32" t="str">
        <f>IF($G189=Q$4&amp;"-"&amp;Q$5,IF(COUNTIF($G$6:$G189,"="&amp;$G189)&gt;5,"",$F189),"")</f>
        <v/>
      </c>
      <c r="R189" s="31" t="str">
        <f>IF($G189=R$4&amp;"-"&amp;R$5,IF(COUNTIF($G$6:$G189,"="&amp;$G189)&gt;5,"",$F189),"")</f>
        <v/>
      </c>
      <c r="S189" s="32" t="str">
        <f>IF($G189=S$4&amp;"-"&amp;S$5,IF(COUNTIF($G$6:$G189,"="&amp;$G189)&gt;5,"",$F189),"")</f>
        <v/>
      </c>
      <c r="T189" s="31" t="str">
        <f>IF($G189=T$4&amp;"-"&amp;T$5,IF(COUNTIF($G$6:$G189,"="&amp;$G189)&gt;5,"",$F189),"")</f>
        <v/>
      </c>
      <c r="U189" s="32" t="str">
        <f>IF($G189=U$4&amp;"-"&amp;U$5,IF(COUNTIF($G$6:$G189,"="&amp;$G189)&gt;5,"",$F189),"")</f>
        <v/>
      </c>
      <c r="V189" s="31" t="str">
        <f>IF($G189=V$4&amp;"-"&amp;V$5,IF(COUNTIF($G$6:$G189,"="&amp;$G189)&gt;5,"",$F189),"")</f>
        <v/>
      </c>
      <c r="W189" s="30" t="str">
        <f>IF($G189=W$4&amp;"-"&amp;W$5,IF(COUNTIF($G$6:$G189,"="&amp;$G189)&gt;5,"",$F189),"")</f>
        <v/>
      </c>
      <c r="X189" s="128" t="str">
        <f>IF($G189=X$4&amp;"-"&amp;X$5,IF(COUNTIF($G$6:$G189,"="&amp;$G189)&gt;1000,"",MAX(X$6:X188)+1),"")</f>
        <v/>
      </c>
      <c r="Y189" s="138">
        <f>IF($G189=Y$4&amp;"-"&amp;Y$5,IF(COUNTIF($G$6:$G189,"="&amp;$G189)&gt;1000,"",MAX(Y$6:Y188)+1),"")</f>
        <v>9</v>
      </c>
      <c r="Z189" s="128" t="str">
        <f>IF($G189=Z$4&amp;"-"&amp;Z$5,IF(COUNTIF($G$6:$G189,"="&amp;$G189)&gt;1000,"",MAX(Z$6:Z188)+1),"")</f>
        <v/>
      </c>
      <c r="AA189" s="138" t="str">
        <f>IF($G189=AA$4&amp;"-"&amp;AA$5,IF(COUNTIF($G$6:$G189,"="&amp;$G189)&gt;1000,"",MAX(AA$6:AA188)+1),"")</f>
        <v/>
      </c>
      <c r="AB189" s="128" t="str">
        <f>IF($G189=AB$4&amp;"-"&amp;AB$5,IF(COUNTIF($G$6:$G189,"="&amp;$G189)&gt;1000,"",MAX(AB$6:AB188)+1),"")</f>
        <v/>
      </c>
      <c r="AC189" s="138" t="str">
        <f>IF($G189=AC$4&amp;"-"&amp;AC$5,IF(COUNTIF($G$6:$G189,"="&amp;$G189)&gt;1000,"",MAX(AC$6:AC188)+1),"")</f>
        <v/>
      </c>
      <c r="AD189" s="128" t="str">
        <f>IF($G189=AD$4&amp;"-"&amp;AD$5,IF(COUNTIF($G$6:$G189,"="&amp;$G189)&gt;1000,"",MAX(AD$6:AD188)+1),"")</f>
        <v/>
      </c>
      <c r="AE189" s="138" t="str">
        <f>IF($G189=AE$4&amp;"-"&amp;AE$5,IF(COUNTIF($G$6:$G189,"="&amp;$G189)&gt;1000,"",MAX(AE$6:AE188)+1),"")</f>
        <v/>
      </c>
      <c r="AF189" s="128" t="str">
        <f>IF($G189=AF$4&amp;"-"&amp;AF$5,IF(COUNTIF($G$6:$G189,"="&amp;$G189)&gt;1000,"",MAX(AF$6:AF188)+1),"")</f>
        <v/>
      </c>
      <c r="AG189" s="138" t="str">
        <f>IF($G189=AG$4&amp;"-"&amp;AG$5,IF(COUNTIF($G$6:$G189,"="&amp;$G189)&gt;1000,"",MAX(AG$6:AG188)+1),"")</f>
        <v/>
      </c>
      <c r="AH189" s="128" t="str">
        <f>IF($G189=AH$4&amp;"-"&amp;AH$5,IF(COUNTIF($G$6:$G189,"="&amp;$G189)&gt;1000,"",MAX(AH$6:AH188)+1),"")</f>
        <v/>
      </c>
      <c r="AI189" s="138" t="str">
        <f>IF($G189=AI$4&amp;"-"&amp;AI$5,IF(COUNTIF($G$6:$G189,"="&amp;$G189)&gt;1000,"",MAX(AI$6:AI188)+1),"")</f>
        <v/>
      </c>
      <c r="AJ189" s="128" t="str">
        <f>IF($G189=AJ$4&amp;"-"&amp;AJ$5,IF(COUNTIF($G$6:$G189,"="&amp;$G189)&gt;1000,"",MAX(AJ$6:AJ188)+1),"")</f>
        <v/>
      </c>
      <c r="AK189" s="138" t="str">
        <f>IF($G189=AK$4&amp;"-"&amp;AK$5,IF(COUNTIF($G$6:$G189,"="&amp;$G189)&gt;1000,"",MAX(AK$6:AK188)+1),"")</f>
        <v/>
      </c>
      <c r="AL189" s="128" t="str">
        <f>IF($G189=AL$4&amp;"-"&amp;AL$5,IF(COUNTIF($G$6:$G189,"="&amp;$G189)&gt;1000,"",MAX(AL$6:AL188)+1),"")</f>
        <v/>
      </c>
      <c r="AM189" s="144" t="str">
        <f>IF($G189=AM$4&amp;"-"&amp;AM$5,IF(COUNTIF($G$6:$G189,"="&amp;$G189)&gt;1000,"",MAX(AM$6:AM188)+1),"")</f>
        <v/>
      </c>
    </row>
    <row r="190" spans="1:39">
      <c r="A190" s="24">
        <v>185</v>
      </c>
      <c r="B190" s="123" t="str">
        <f>VLOOKUP(A190,Times_2023!B187:C617,2,FALSE)</f>
        <v>0:23:35</v>
      </c>
      <c r="C190" s="1" t="str">
        <f t="shared" si="10"/>
        <v>Catherine Knox</v>
      </c>
      <c r="D190" s="2" t="str">
        <f t="shared" si="11"/>
        <v>CAC</v>
      </c>
      <c r="E190" s="2" t="str">
        <f t="shared" si="12"/>
        <v>F</v>
      </c>
      <c r="F190" s="2">
        <f>COUNTIF(E$6:E190,E190)</f>
        <v>40</v>
      </c>
      <c r="G190" s="26" t="str">
        <f t="shared" si="13"/>
        <v>CAC-F</v>
      </c>
      <c r="H190" s="29" t="str">
        <f>IF($G190=H$4&amp;"-"&amp;H$5,IF(COUNTIF($G$6:$G190,"="&amp;$G190)&gt;5,"",$F190),"")</f>
        <v/>
      </c>
      <c r="I190" s="32" t="str">
        <f>IF($G190=I$4&amp;"-"&amp;I$5,IF(COUNTIF($G$6:$G190,"="&amp;$G190)&gt;5,"",$F190),"")</f>
        <v/>
      </c>
      <c r="J190" s="31" t="str">
        <f>IF($G190=J$4&amp;"-"&amp;J$5,IF(COUNTIF($G$6:$G190,"="&amp;$G190)&gt;5,"",$F190),"")</f>
        <v/>
      </c>
      <c r="K190" s="32" t="str">
        <f>IF($G190=K$4&amp;"-"&amp;K$5,IF(COUNTIF($G$6:$G190,"="&amp;$G190)&gt;5,"",$F190),"")</f>
        <v/>
      </c>
      <c r="L190" s="31" t="str">
        <f>IF($G190=L$4&amp;"-"&amp;L$5,IF(COUNTIF($G$6:$G190,"="&amp;$G190)&gt;5,"",$F190),"")</f>
        <v/>
      </c>
      <c r="M190" s="32" t="str">
        <f>IF($G190=M$4&amp;"-"&amp;M$5,IF(COUNTIF($G$6:$G190,"="&amp;$G190)&gt;5,"",$F190),"")</f>
        <v/>
      </c>
      <c r="N190" s="31" t="str">
        <f>IF($G190=N$4&amp;"-"&amp;N$5,IF(COUNTIF($G$6:$G190,"="&amp;$G190)&gt;5,"",$F190),"")</f>
        <v/>
      </c>
      <c r="O190" s="32" t="str">
        <f>IF($G190=O$4&amp;"-"&amp;O$5,IF(COUNTIF($G$6:$G190,"="&amp;$G190)&gt;5,"",$F190),"")</f>
        <v/>
      </c>
      <c r="P190" s="31" t="str">
        <f>IF($G190=P$4&amp;"-"&amp;P$5,IF(COUNTIF($G$6:$G190,"="&amp;$G190)&gt;5,"",$F190),"")</f>
        <v/>
      </c>
      <c r="Q190" s="32" t="str">
        <f>IF($G190=Q$4&amp;"-"&amp;Q$5,IF(COUNTIF($G$6:$G190,"="&amp;$G190)&gt;5,"",$F190),"")</f>
        <v/>
      </c>
      <c r="R190" s="31" t="str">
        <f>IF($G190=R$4&amp;"-"&amp;R$5,IF(COUNTIF($G$6:$G190,"="&amp;$G190)&gt;5,"",$F190),"")</f>
        <v/>
      </c>
      <c r="S190" s="32" t="str">
        <f>IF($G190=S$4&amp;"-"&amp;S$5,IF(COUNTIF($G$6:$G190,"="&amp;$G190)&gt;5,"",$F190),"")</f>
        <v/>
      </c>
      <c r="T190" s="31" t="str">
        <f>IF($G190=T$4&amp;"-"&amp;T$5,IF(COUNTIF($G$6:$G190,"="&amp;$G190)&gt;5,"",$F190),"")</f>
        <v/>
      </c>
      <c r="U190" s="32" t="str">
        <f>IF($G190=U$4&amp;"-"&amp;U$5,IF(COUNTIF($G$6:$G190,"="&amp;$G190)&gt;5,"",$F190),"")</f>
        <v/>
      </c>
      <c r="V190" s="31" t="str">
        <f>IF($G190=V$4&amp;"-"&amp;V$5,IF(COUNTIF($G$6:$G190,"="&amp;$G190)&gt;5,"",$F190),"")</f>
        <v/>
      </c>
      <c r="W190" s="30" t="str">
        <f>IF($G190=W$4&amp;"-"&amp;W$5,IF(COUNTIF($G$6:$G190,"="&amp;$G190)&gt;5,"",$F190),"")</f>
        <v/>
      </c>
      <c r="X190" s="128" t="str">
        <f>IF($G190=X$4&amp;"-"&amp;X$5,IF(COUNTIF($G$6:$G190,"="&amp;$G190)&gt;1000,"",MAX(X$6:X189)+1),"")</f>
        <v/>
      </c>
      <c r="Y190" s="138">
        <f>IF($G190=Y$4&amp;"-"&amp;Y$5,IF(COUNTIF($G$6:$G190,"="&amp;$G190)&gt;1000,"",MAX(Y$6:Y189)+1),"")</f>
        <v>10</v>
      </c>
      <c r="Z190" s="128" t="str">
        <f>IF($G190=Z$4&amp;"-"&amp;Z$5,IF(COUNTIF($G$6:$G190,"="&amp;$G190)&gt;1000,"",MAX(Z$6:Z189)+1),"")</f>
        <v/>
      </c>
      <c r="AA190" s="138" t="str">
        <f>IF($G190=AA$4&amp;"-"&amp;AA$5,IF(COUNTIF($G$6:$G190,"="&amp;$G190)&gt;1000,"",MAX(AA$6:AA189)+1),"")</f>
        <v/>
      </c>
      <c r="AB190" s="128" t="str">
        <f>IF($G190=AB$4&amp;"-"&amp;AB$5,IF(COUNTIF($G$6:$G190,"="&amp;$G190)&gt;1000,"",MAX(AB$6:AB189)+1),"")</f>
        <v/>
      </c>
      <c r="AC190" s="138" t="str">
        <f>IF($G190=AC$4&amp;"-"&amp;AC$5,IF(COUNTIF($G$6:$G190,"="&amp;$G190)&gt;1000,"",MAX(AC$6:AC189)+1),"")</f>
        <v/>
      </c>
      <c r="AD190" s="128" t="str">
        <f>IF($G190=AD$4&amp;"-"&amp;AD$5,IF(COUNTIF($G$6:$G190,"="&amp;$G190)&gt;1000,"",MAX(AD$6:AD189)+1),"")</f>
        <v/>
      </c>
      <c r="AE190" s="138" t="str">
        <f>IF($G190=AE$4&amp;"-"&amp;AE$5,IF(COUNTIF($G$6:$G190,"="&amp;$G190)&gt;1000,"",MAX(AE$6:AE189)+1),"")</f>
        <v/>
      </c>
      <c r="AF190" s="128" t="str">
        <f>IF($G190=AF$4&amp;"-"&amp;AF$5,IF(COUNTIF($G$6:$G190,"="&amp;$G190)&gt;1000,"",MAX(AF$6:AF189)+1),"")</f>
        <v/>
      </c>
      <c r="AG190" s="138" t="str">
        <f>IF($G190=AG$4&amp;"-"&amp;AG$5,IF(COUNTIF($G$6:$G190,"="&amp;$G190)&gt;1000,"",MAX(AG$6:AG189)+1),"")</f>
        <v/>
      </c>
      <c r="AH190" s="128" t="str">
        <f>IF($G190=AH$4&amp;"-"&amp;AH$5,IF(COUNTIF($G$6:$G190,"="&amp;$G190)&gt;1000,"",MAX(AH$6:AH189)+1),"")</f>
        <v/>
      </c>
      <c r="AI190" s="138" t="str">
        <f>IF($G190=AI$4&amp;"-"&amp;AI$5,IF(COUNTIF($G$6:$G190,"="&amp;$G190)&gt;1000,"",MAX(AI$6:AI189)+1),"")</f>
        <v/>
      </c>
      <c r="AJ190" s="128" t="str">
        <f>IF($G190=AJ$4&amp;"-"&amp;AJ$5,IF(COUNTIF($G$6:$G190,"="&amp;$G190)&gt;1000,"",MAX(AJ$6:AJ189)+1),"")</f>
        <v/>
      </c>
      <c r="AK190" s="138" t="str">
        <f>IF($G190=AK$4&amp;"-"&amp;AK$5,IF(COUNTIF($G$6:$G190,"="&amp;$G190)&gt;1000,"",MAX(AK$6:AK189)+1),"")</f>
        <v/>
      </c>
      <c r="AL190" s="128" t="str">
        <f>IF($G190=AL$4&amp;"-"&amp;AL$5,IF(COUNTIF($G$6:$G190,"="&amp;$G190)&gt;1000,"",MAX(AL$6:AL189)+1),"")</f>
        <v/>
      </c>
      <c r="AM190" s="144" t="str">
        <f>IF($G190=AM$4&amp;"-"&amp;AM$5,IF(COUNTIF($G$6:$G190,"="&amp;$G190)&gt;1000,"",MAX(AM$6:AM189)+1),"")</f>
        <v/>
      </c>
    </row>
    <row r="191" spans="1:39">
      <c r="A191" s="23">
        <v>186</v>
      </c>
      <c r="B191" s="123" t="str">
        <f>VLOOKUP(A191,Times_2023!B188:C618,2,FALSE)</f>
        <v>0:23:36</v>
      </c>
      <c r="C191" s="1" t="str">
        <f t="shared" si="10"/>
        <v>Paul Green</v>
      </c>
      <c r="D191" s="2" t="str">
        <f t="shared" si="11"/>
        <v>RR</v>
      </c>
      <c r="E191" s="2" t="str">
        <f t="shared" si="12"/>
        <v>M</v>
      </c>
      <c r="F191" s="2">
        <f>COUNTIF(E$6:E191,E191)</f>
        <v>146</v>
      </c>
      <c r="G191" s="26" t="str">
        <f t="shared" si="13"/>
        <v>RR-M</v>
      </c>
      <c r="H191" s="29" t="str">
        <f>IF($G191=H$4&amp;"-"&amp;H$5,IF(COUNTIF($G$6:$G191,"="&amp;$G191)&gt;5,"",$F191),"")</f>
        <v/>
      </c>
      <c r="I191" s="32" t="str">
        <f>IF($G191=I$4&amp;"-"&amp;I$5,IF(COUNTIF($G$6:$G191,"="&amp;$G191)&gt;5,"",$F191),"")</f>
        <v/>
      </c>
      <c r="J191" s="31" t="str">
        <f>IF($G191=J$4&amp;"-"&amp;J$5,IF(COUNTIF($G$6:$G191,"="&amp;$G191)&gt;5,"",$F191),"")</f>
        <v/>
      </c>
      <c r="K191" s="32" t="str">
        <f>IF($G191=K$4&amp;"-"&amp;K$5,IF(COUNTIF($G$6:$G191,"="&amp;$G191)&gt;5,"",$F191),"")</f>
        <v/>
      </c>
      <c r="L191" s="31" t="str">
        <f>IF($G191=L$4&amp;"-"&amp;L$5,IF(COUNTIF($G$6:$G191,"="&amp;$G191)&gt;5,"",$F191),"")</f>
        <v/>
      </c>
      <c r="M191" s="32" t="str">
        <f>IF($G191=M$4&amp;"-"&amp;M$5,IF(COUNTIF($G$6:$G191,"="&amp;$G191)&gt;5,"",$F191),"")</f>
        <v/>
      </c>
      <c r="N191" s="31" t="str">
        <f>IF($G191=N$4&amp;"-"&amp;N$5,IF(COUNTIF($G$6:$G191,"="&amp;$G191)&gt;5,"",$F191),"")</f>
        <v/>
      </c>
      <c r="O191" s="32" t="str">
        <f>IF($G191=O$4&amp;"-"&amp;O$5,IF(COUNTIF($G$6:$G191,"="&amp;$G191)&gt;5,"",$F191),"")</f>
        <v/>
      </c>
      <c r="P191" s="31" t="str">
        <f>IF($G191=P$4&amp;"-"&amp;P$5,IF(COUNTIF($G$6:$G191,"="&amp;$G191)&gt;5,"",$F191),"")</f>
        <v/>
      </c>
      <c r="Q191" s="32" t="str">
        <f>IF($G191=Q$4&amp;"-"&amp;Q$5,IF(COUNTIF($G$6:$G191,"="&amp;$G191)&gt;5,"",$F191),"")</f>
        <v/>
      </c>
      <c r="R191" s="31" t="str">
        <f>IF($G191=R$4&amp;"-"&amp;R$5,IF(COUNTIF($G$6:$G191,"="&amp;$G191)&gt;5,"",$F191),"")</f>
        <v/>
      </c>
      <c r="S191" s="32" t="str">
        <f>IF($G191=S$4&amp;"-"&amp;S$5,IF(COUNTIF($G$6:$G191,"="&amp;$G191)&gt;5,"",$F191),"")</f>
        <v/>
      </c>
      <c r="T191" s="31" t="str">
        <f>IF($G191=T$4&amp;"-"&amp;T$5,IF(COUNTIF($G$6:$G191,"="&amp;$G191)&gt;5,"",$F191),"")</f>
        <v/>
      </c>
      <c r="U191" s="32" t="str">
        <f>IF($G191=U$4&amp;"-"&amp;U$5,IF(COUNTIF($G$6:$G191,"="&amp;$G191)&gt;5,"",$F191),"")</f>
        <v/>
      </c>
      <c r="V191" s="31" t="str">
        <f>IF($G191=V$4&amp;"-"&amp;V$5,IF(COUNTIF($G$6:$G191,"="&amp;$G191)&gt;5,"",$F191),"")</f>
        <v/>
      </c>
      <c r="W191" s="30" t="str">
        <f>IF($G191=W$4&amp;"-"&amp;W$5,IF(COUNTIF($G$6:$G191,"="&amp;$G191)&gt;5,"",$F191),"")</f>
        <v/>
      </c>
      <c r="X191" s="128" t="str">
        <f>IF($G191=X$4&amp;"-"&amp;X$5,IF(COUNTIF($G$6:$G191,"="&amp;$G191)&gt;1000,"",MAX(X$6:X190)+1),"")</f>
        <v/>
      </c>
      <c r="Y191" s="138" t="str">
        <f>IF($G191=Y$4&amp;"-"&amp;Y$5,IF(COUNTIF($G$6:$G191,"="&amp;$G191)&gt;1000,"",MAX(Y$6:Y190)+1),"")</f>
        <v/>
      </c>
      <c r="Z191" s="128" t="str">
        <f>IF($G191=Z$4&amp;"-"&amp;Z$5,IF(COUNTIF($G$6:$G191,"="&amp;$G191)&gt;1000,"",MAX(Z$6:Z190)+1),"")</f>
        <v/>
      </c>
      <c r="AA191" s="138" t="str">
        <f>IF($G191=AA$4&amp;"-"&amp;AA$5,IF(COUNTIF($G$6:$G191,"="&amp;$G191)&gt;1000,"",MAX(AA$6:AA190)+1),"")</f>
        <v/>
      </c>
      <c r="AB191" s="128" t="str">
        <f>IF($G191=AB$4&amp;"-"&amp;AB$5,IF(COUNTIF($G$6:$G191,"="&amp;$G191)&gt;1000,"",MAX(AB$6:AB190)+1),"")</f>
        <v/>
      </c>
      <c r="AC191" s="138" t="str">
        <f>IF($G191=AC$4&amp;"-"&amp;AC$5,IF(COUNTIF($G$6:$G191,"="&amp;$G191)&gt;1000,"",MAX(AC$6:AC190)+1),"")</f>
        <v/>
      </c>
      <c r="AD191" s="128" t="str">
        <f>IF($G191=AD$4&amp;"-"&amp;AD$5,IF(COUNTIF($G$6:$G191,"="&amp;$G191)&gt;1000,"",MAX(AD$6:AD190)+1),"")</f>
        <v/>
      </c>
      <c r="AE191" s="138" t="str">
        <f>IF($G191=AE$4&amp;"-"&amp;AE$5,IF(COUNTIF($G$6:$G191,"="&amp;$G191)&gt;1000,"",MAX(AE$6:AE190)+1),"")</f>
        <v/>
      </c>
      <c r="AF191" s="128" t="str">
        <f>IF($G191=AF$4&amp;"-"&amp;AF$5,IF(COUNTIF($G$6:$G191,"="&amp;$G191)&gt;1000,"",MAX(AF$6:AF190)+1),"")</f>
        <v/>
      </c>
      <c r="AG191" s="138" t="str">
        <f>IF($G191=AG$4&amp;"-"&amp;AG$5,IF(COUNTIF($G$6:$G191,"="&amp;$G191)&gt;1000,"",MAX(AG$6:AG190)+1),"")</f>
        <v/>
      </c>
      <c r="AH191" s="128" t="str">
        <f>IF($G191=AH$4&amp;"-"&amp;AH$5,IF(COUNTIF($G$6:$G191,"="&amp;$G191)&gt;1000,"",MAX(AH$6:AH190)+1),"")</f>
        <v/>
      </c>
      <c r="AI191" s="138" t="str">
        <f>IF($G191=AI$4&amp;"-"&amp;AI$5,IF(COUNTIF($G$6:$G191,"="&amp;$G191)&gt;1000,"",MAX(AI$6:AI190)+1),"")</f>
        <v/>
      </c>
      <c r="AJ191" s="128">
        <f>IF($G191=AJ$4&amp;"-"&amp;AJ$5,IF(COUNTIF($G$6:$G191,"="&amp;$G191)&gt;1000,"",MAX(AJ$6:AJ190)+1),"")</f>
        <v>11</v>
      </c>
      <c r="AK191" s="138" t="str">
        <f>IF($G191=AK$4&amp;"-"&amp;AK$5,IF(COUNTIF($G$6:$G191,"="&amp;$G191)&gt;1000,"",MAX(AK$6:AK190)+1),"")</f>
        <v/>
      </c>
      <c r="AL191" s="128" t="str">
        <f>IF($G191=AL$4&amp;"-"&amp;AL$5,IF(COUNTIF($G$6:$G191,"="&amp;$G191)&gt;1000,"",MAX(AL$6:AL190)+1),"")</f>
        <v/>
      </c>
      <c r="AM191" s="144" t="str">
        <f>IF($G191=AM$4&amp;"-"&amp;AM$5,IF(COUNTIF($G$6:$G191,"="&amp;$G191)&gt;1000,"",MAX(AM$6:AM190)+1),"")</f>
        <v/>
      </c>
    </row>
    <row r="192" spans="1:39">
      <c r="A192" s="24">
        <v>187</v>
      </c>
      <c r="B192" s="123" t="str">
        <f>VLOOKUP(A192,Times_2023!B189:C619,2,FALSE)</f>
        <v>0:23:39</v>
      </c>
      <c r="C192" s="1" t="str">
        <f t="shared" si="10"/>
        <v>Yusuf Firat</v>
      </c>
      <c r="D192" s="2" t="str">
        <f t="shared" si="11"/>
        <v>SS</v>
      </c>
      <c r="E192" s="2" t="str">
        <f t="shared" si="12"/>
        <v>M</v>
      </c>
      <c r="F192" s="2">
        <f>COUNTIF(E$6:E192,E192)</f>
        <v>147</v>
      </c>
      <c r="G192" s="26" t="str">
        <f t="shared" si="13"/>
        <v>SS-M</v>
      </c>
      <c r="H192" s="29" t="str">
        <f>IF($G192=H$4&amp;"-"&amp;H$5,IF(COUNTIF($G$6:$G192,"="&amp;$G192)&gt;5,"",$F192),"")</f>
        <v/>
      </c>
      <c r="I192" s="32" t="str">
        <f>IF($G192=I$4&amp;"-"&amp;I$5,IF(COUNTIF($G$6:$G192,"="&amp;$G192)&gt;5,"",$F192),"")</f>
        <v/>
      </c>
      <c r="J192" s="31" t="str">
        <f>IF($G192=J$4&amp;"-"&amp;J$5,IF(COUNTIF($G$6:$G192,"="&amp;$G192)&gt;5,"",$F192),"")</f>
        <v/>
      </c>
      <c r="K192" s="32" t="str">
        <f>IF($G192=K$4&amp;"-"&amp;K$5,IF(COUNTIF($G$6:$G192,"="&amp;$G192)&gt;5,"",$F192),"")</f>
        <v/>
      </c>
      <c r="L192" s="31" t="str">
        <f>IF($G192=L$4&amp;"-"&amp;L$5,IF(COUNTIF($G$6:$G192,"="&amp;$G192)&gt;5,"",$F192),"")</f>
        <v/>
      </c>
      <c r="M192" s="32" t="str">
        <f>IF($G192=M$4&amp;"-"&amp;M$5,IF(COUNTIF($G$6:$G192,"="&amp;$G192)&gt;5,"",$F192),"")</f>
        <v/>
      </c>
      <c r="N192" s="31" t="str">
        <f>IF($G192=N$4&amp;"-"&amp;N$5,IF(COUNTIF($G$6:$G192,"="&amp;$G192)&gt;5,"",$F192),"")</f>
        <v/>
      </c>
      <c r="O192" s="32" t="str">
        <f>IF($G192=O$4&amp;"-"&amp;O$5,IF(COUNTIF($G$6:$G192,"="&amp;$G192)&gt;5,"",$F192),"")</f>
        <v/>
      </c>
      <c r="P192" s="31" t="str">
        <f>IF($G192=P$4&amp;"-"&amp;P$5,IF(COUNTIF($G$6:$G192,"="&amp;$G192)&gt;5,"",$F192),"")</f>
        <v/>
      </c>
      <c r="Q192" s="32" t="str">
        <f>IF($G192=Q$4&amp;"-"&amp;Q$5,IF(COUNTIF($G$6:$G192,"="&amp;$G192)&gt;5,"",$F192),"")</f>
        <v/>
      </c>
      <c r="R192" s="31" t="str">
        <f>IF($G192=R$4&amp;"-"&amp;R$5,IF(COUNTIF($G$6:$G192,"="&amp;$G192)&gt;5,"",$F192),"")</f>
        <v/>
      </c>
      <c r="S192" s="32" t="str">
        <f>IF($G192=S$4&amp;"-"&amp;S$5,IF(COUNTIF($G$6:$G192,"="&amp;$G192)&gt;5,"",$F192),"")</f>
        <v/>
      </c>
      <c r="T192" s="31" t="str">
        <f>IF($G192=T$4&amp;"-"&amp;T$5,IF(COUNTIF($G$6:$G192,"="&amp;$G192)&gt;5,"",$F192),"")</f>
        <v/>
      </c>
      <c r="U192" s="32" t="str">
        <f>IF($G192=U$4&amp;"-"&amp;U$5,IF(COUNTIF($G$6:$G192,"="&amp;$G192)&gt;5,"",$F192),"")</f>
        <v/>
      </c>
      <c r="V192" s="31" t="str">
        <f>IF($G192=V$4&amp;"-"&amp;V$5,IF(COUNTIF($G$6:$G192,"="&amp;$G192)&gt;5,"",$F192),"")</f>
        <v/>
      </c>
      <c r="W192" s="30" t="str">
        <f>IF($G192=W$4&amp;"-"&amp;W$5,IF(COUNTIF($G$6:$G192,"="&amp;$G192)&gt;5,"",$F192),"")</f>
        <v/>
      </c>
      <c r="X192" s="128" t="str">
        <f>IF($G192=X$4&amp;"-"&amp;X$5,IF(COUNTIF($G$6:$G192,"="&amp;$G192)&gt;1000,"",MAX(X$6:X191)+1),"")</f>
        <v/>
      </c>
      <c r="Y192" s="138" t="str">
        <f>IF($G192=Y$4&amp;"-"&amp;Y$5,IF(COUNTIF($G$6:$G192,"="&amp;$G192)&gt;1000,"",MAX(Y$6:Y191)+1),"")</f>
        <v/>
      </c>
      <c r="Z192" s="128" t="str">
        <f>IF($G192=Z$4&amp;"-"&amp;Z$5,IF(COUNTIF($G$6:$G192,"="&amp;$G192)&gt;1000,"",MAX(Z$6:Z191)+1),"")</f>
        <v/>
      </c>
      <c r="AA192" s="138" t="str">
        <f>IF($G192=AA$4&amp;"-"&amp;AA$5,IF(COUNTIF($G$6:$G192,"="&amp;$G192)&gt;1000,"",MAX(AA$6:AA191)+1),"")</f>
        <v/>
      </c>
      <c r="AB192" s="128" t="str">
        <f>IF($G192=AB$4&amp;"-"&amp;AB$5,IF(COUNTIF($G$6:$G192,"="&amp;$G192)&gt;1000,"",MAX(AB$6:AB191)+1),"")</f>
        <v/>
      </c>
      <c r="AC192" s="138" t="str">
        <f>IF($G192=AC$4&amp;"-"&amp;AC$5,IF(COUNTIF($G$6:$G192,"="&amp;$G192)&gt;1000,"",MAX(AC$6:AC191)+1),"")</f>
        <v/>
      </c>
      <c r="AD192" s="128" t="str">
        <f>IF($G192=AD$4&amp;"-"&amp;AD$5,IF(COUNTIF($G$6:$G192,"="&amp;$G192)&gt;1000,"",MAX(AD$6:AD191)+1),"")</f>
        <v/>
      </c>
      <c r="AE192" s="138" t="str">
        <f>IF($G192=AE$4&amp;"-"&amp;AE$5,IF(COUNTIF($G$6:$G192,"="&amp;$G192)&gt;1000,"",MAX(AE$6:AE191)+1),"")</f>
        <v/>
      </c>
      <c r="AF192" s="128" t="str">
        <f>IF($G192=AF$4&amp;"-"&amp;AF$5,IF(COUNTIF($G$6:$G192,"="&amp;$G192)&gt;1000,"",MAX(AF$6:AF191)+1),"")</f>
        <v/>
      </c>
      <c r="AG192" s="138" t="str">
        <f>IF($G192=AG$4&amp;"-"&amp;AG$5,IF(COUNTIF($G$6:$G192,"="&amp;$G192)&gt;1000,"",MAX(AG$6:AG191)+1),"")</f>
        <v/>
      </c>
      <c r="AH192" s="128" t="str">
        <f>IF($G192=AH$4&amp;"-"&amp;AH$5,IF(COUNTIF($G$6:$G192,"="&amp;$G192)&gt;1000,"",MAX(AH$6:AH191)+1),"")</f>
        <v/>
      </c>
      <c r="AI192" s="138" t="str">
        <f>IF($G192=AI$4&amp;"-"&amp;AI$5,IF(COUNTIF($G$6:$G192,"="&amp;$G192)&gt;1000,"",MAX(AI$6:AI191)+1),"")</f>
        <v/>
      </c>
      <c r="AJ192" s="128" t="str">
        <f>IF($G192=AJ$4&amp;"-"&amp;AJ$5,IF(COUNTIF($G$6:$G192,"="&amp;$G192)&gt;1000,"",MAX(AJ$6:AJ191)+1),"")</f>
        <v/>
      </c>
      <c r="AK192" s="138" t="str">
        <f>IF($G192=AK$4&amp;"-"&amp;AK$5,IF(COUNTIF($G$6:$G192,"="&amp;$G192)&gt;1000,"",MAX(AK$6:AK191)+1),"")</f>
        <v/>
      </c>
      <c r="AL192" s="128">
        <f>IF($G192=AL$4&amp;"-"&amp;AL$5,IF(COUNTIF($G$6:$G192,"="&amp;$G192)&gt;1000,"",MAX(AL$6:AL191)+1),"")</f>
        <v>9</v>
      </c>
      <c r="AM192" s="144" t="str">
        <f>IF($G192=AM$4&amp;"-"&amp;AM$5,IF(COUNTIF($G$6:$G192,"="&amp;$G192)&gt;1000,"",MAX(AM$6:AM191)+1),"")</f>
        <v/>
      </c>
    </row>
    <row r="193" spans="1:39">
      <c r="A193" s="23">
        <v>188</v>
      </c>
      <c r="B193" s="123" t="str">
        <f>VLOOKUP(A193,Times_2023!B190:C620,2,FALSE)</f>
        <v>0:23:42</v>
      </c>
      <c r="C193" s="1" t="str">
        <f t="shared" si="10"/>
        <v>Teresa Almeida</v>
      </c>
      <c r="D193" s="2" t="str">
        <f t="shared" si="11"/>
        <v>CTC</v>
      </c>
      <c r="E193" s="2" t="str">
        <f t="shared" si="12"/>
        <v>F</v>
      </c>
      <c r="F193" s="2">
        <f>COUNTIF(E$6:E193,E193)</f>
        <v>41</v>
      </c>
      <c r="G193" s="26" t="str">
        <f t="shared" si="13"/>
        <v>CTC-F</v>
      </c>
      <c r="H193" s="29" t="str">
        <f>IF($G193=H$4&amp;"-"&amp;H$5,IF(COUNTIF($G$6:$G193,"="&amp;$G193)&gt;5,"",$F193),"")</f>
        <v/>
      </c>
      <c r="I193" s="32" t="str">
        <f>IF($G193=I$4&amp;"-"&amp;I$5,IF(COUNTIF($G$6:$G193,"="&amp;$G193)&gt;5,"",$F193),"")</f>
        <v/>
      </c>
      <c r="J193" s="31" t="str">
        <f>IF($G193=J$4&amp;"-"&amp;J$5,IF(COUNTIF($G$6:$G193,"="&amp;$G193)&gt;5,"",$F193),"")</f>
        <v/>
      </c>
      <c r="K193" s="32">
        <f>IF($G193=K$4&amp;"-"&amp;K$5,IF(COUNTIF($G$6:$G193,"="&amp;$G193)&gt;5,"",$F193),"")</f>
        <v>41</v>
      </c>
      <c r="L193" s="31" t="str">
        <f>IF($G193=L$4&amp;"-"&amp;L$5,IF(COUNTIF($G$6:$G193,"="&amp;$G193)&gt;5,"",$F193),"")</f>
        <v/>
      </c>
      <c r="M193" s="32" t="str">
        <f>IF($G193=M$4&amp;"-"&amp;M$5,IF(COUNTIF($G$6:$G193,"="&amp;$G193)&gt;5,"",$F193),"")</f>
        <v/>
      </c>
      <c r="N193" s="31" t="str">
        <f>IF($G193=N$4&amp;"-"&amp;N$5,IF(COUNTIF($G$6:$G193,"="&amp;$G193)&gt;5,"",$F193),"")</f>
        <v/>
      </c>
      <c r="O193" s="32" t="str">
        <f>IF($G193=O$4&amp;"-"&amp;O$5,IF(COUNTIF($G$6:$G193,"="&amp;$G193)&gt;5,"",$F193),"")</f>
        <v/>
      </c>
      <c r="P193" s="31" t="str">
        <f>IF($G193=P$4&amp;"-"&amp;P$5,IF(COUNTIF($G$6:$G193,"="&amp;$G193)&gt;5,"",$F193),"")</f>
        <v/>
      </c>
      <c r="Q193" s="32" t="str">
        <f>IF($G193=Q$4&amp;"-"&amp;Q$5,IF(COUNTIF($G$6:$G193,"="&amp;$G193)&gt;5,"",$F193),"")</f>
        <v/>
      </c>
      <c r="R193" s="31" t="str">
        <f>IF($G193=R$4&amp;"-"&amp;R$5,IF(COUNTIF($G$6:$G193,"="&amp;$G193)&gt;5,"",$F193),"")</f>
        <v/>
      </c>
      <c r="S193" s="32" t="str">
        <f>IF($G193=S$4&amp;"-"&amp;S$5,IF(COUNTIF($G$6:$G193,"="&amp;$G193)&gt;5,"",$F193),"")</f>
        <v/>
      </c>
      <c r="T193" s="31" t="str">
        <f>IF($G193=T$4&amp;"-"&amp;T$5,IF(COUNTIF($G$6:$G193,"="&amp;$G193)&gt;5,"",$F193),"")</f>
        <v/>
      </c>
      <c r="U193" s="32" t="str">
        <f>IF($G193=U$4&amp;"-"&amp;U$5,IF(COUNTIF($G$6:$G193,"="&amp;$G193)&gt;5,"",$F193),"")</f>
        <v/>
      </c>
      <c r="V193" s="31" t="str">
        <f>IF($G193=V$4&amp;"-"&amp;V$5,IF(COUNTIF($G$6:$G193,"="&amp;$G193)&gt;5,"",$F193),"")</f>
        <v/>
      </c>
      <c r="W193" s="30" t="str">
        <f>IF($G193=W$4&amp;"-"&amp;W$5,IF(COUNTIF($G$6:$G193,"="&amp;$G193)&gt;5,"",$F193),"")</f>
        <v/>
      </c>
      <c r="X193" s="128" t="str">
        <f>IF($G193=X$4&amp;"-"&amp;X$5,IF(COUNTIF($G$6:$G193,"="&amp;$G193)&gt;1000,"",MAX(X$6:X192)+1),"")</f>
        <v/>
      </c>
      <c r="Y193" s="138" t="str">
        <f>IF($G193=Y$4&amp;"-"&amp;Y$5,IF(COUNTIF($G$6:$G193,"="&amp;$G193)&gt;1000,"",MAX(Y$6:Y192)+1),"")</f>
        <v/>
      </c>
      <c r="Z193" s="128" t="str">
        <f>IF($G193=Z$4&amp;"-"&amp;Z$5,IF(COUNTIF($G$6:$G193,"="&amp;$G193)&gt;1000,"",MAX(Z$6:Z192)+1),"")</f>
        <v/>
      </c>
      <c r="AA193" s="138">
        <f>IF($G193=AA$4&amp;"-"&amp;AA$5,IF(COUNTIF($G$6:$G193,"="&amp;$G193)&gt;1000,"",MAX(AA$6:AA192)+1),"")</f>
        <v>4</v>
      </c>
      <c r="AB193" s="128" t="str">
        <f>IF($G193=AB$4&amp;"-"&amp;AB$5,IF(COUNTIF($G$6:$G193,"="&amp;$G193)&gt;1000,"",MAX(AB$6:AB192)+1),"")</f>
        <v/>
      </c>
      <c r="AC193" s="138" t="str">
        <f>IF($G193=AC$4&amp;"-"&amp;AC$5,IF(COUNTIF($G$6:$G193,"="&amp;$G193)&gt;1000,"",MAX(AC$6:AC192)+1),"")</f>
        <v/>
      </c>
      <c r="AD193" s="128" t="str">
        <f>IF($G193=AD$4&amp;"-"&amp;AD$5,IF(COUNTIF($G$6:$G193,"="&amp;$G193)&gt;1000,"",MAX(AD$6:AD192)+1),"")</f>
        <v/>
      </c>
      <c r="AE193" s="138" t="str">
        <f>IF($G193=AE$4&amp;"-"&amp;AE$5,IF(COUNTIF($G$6:$G193,"="&amp;$G193)&gt;1000,"",MAX(AE$6:AE192)+1),"")</f>
        <v/>
      </c>
      <c r="AF193" s="128" t="str">
        <f>IF($G193=AF$4&amp;"-"&amp;AF$5,IF(COUNTIF($G$6:$G193,"="&amp;$G193)&gt;1000,"",MAX(AF$6:AF192)+1),"")</f>
        <v/>
      </c>
      <c r="AG193" s="138" t="str">
        <f>IF($G193=AG$4&amp;"-"&amp;AG$5,IF(COUNTIF($G$6:$G193,"="&amp;$G193)&gt;1000,"",MAX(AG$6:AG192)+1),"")</f>
        <v/>
      </c>
      <c r="AH193" s="128" t="str">
        <f>IF($G193=AH$4&amp;"-"&amp;AH$5,IF(COUNTIF($G$6:$G193,"="&amp;$G193)&gt;1000,"",MAX(AH$6:AH192)+1),"")</f>
        <v/>
      </c>
      <c r="AI193" s="138" t="str">
        <f>IF($G193=AI$4&amp;"-"&amp;AI$5,IF(COUNTIF($G$6:$G193,"="&amp;$G193)&gt;1000,"",MAX(AI$6:AI192)+1),"")</f>
        <v/>
      </c>
      <c r="AJ193" s="128" t="str">
        <f>IF($G193=AJ$4&amp;"-"&amp;AJ$5,IF(COUNTIF($G$6:$G193,"="&amp;$G193)&gt;1000,"",MAX(AJ$6:AJ192)+1),"")</f>
        <v/>
      </c>
      <c r="AK193" s="138" t="str">
        <f>IF($G193=AK$4&amp;"-"&amp;AK$5,IF(COUNTIF($G$6:$G193,"="&amp;$G193)&gt;1000,"",MAX(AK$6:AK192)+1),"")</f>
        <v/>
      </c>
      <c r="AL193" s="128" t="str">
        <f>IF($G193=AL$4&amp;"-"&amp;AL$5,IF(COUNTIF($G$6:$G193,"="&amp;$G193)&gt;1000,"",MAX(AL$6:AL192)+1),"")</f>
        <v/>
      </c>
      <c r="AM193" s="144" t="str">
        <f>IF($G193=AM$4&amp;"-"&amp;AM$5,IF(COUNTIF($G$6:$G193,"="&amp;$G193)&gt;1000,"",MAX(AM$6:AM192)+1),"")</f>
        <v/>
      </c>
    </row>
    <row r="194" spans="1:39">
      <c r="A194" s="24">
        <v>189</v>
      </c>
      <c r="B194" s="123" t="str">
        <f>VLOOKUP(A194,Times_2023!B191:C621,2,FALSE)</f>
        <v>0:23:42</v>
      </c>
      <c r="C194" s="1" t="str">
        <f t="shared" si="10"/>
        <v>Harry Druiff</v>
      </c>
      <c r="D194" s="2" t="str">
        <f t="shared" si="11"/>
        <v>CTC</v>
      </c>
      <c r="E194" s="2" t="str">
        <f t="shared" si="12"/>
        <v>M</v>
      </c>
      <c r="F194" s="2">
        <f>COUNTIF(E$6:E194,E194)</f>
        <v>148</v>
      </c>
      <c r="G194" s="26" t="str">
        <f t="shared" si="13"/>
        <v>CTC-M</v>
      </c>
      <c r="H194" s="29" t="str">
        <f>IF($G194=H$4&amp;"-"&amp;H$5,IF(COUNTIF($G$6:$G194,"="&amp;$G194)&gt;5,"",$F194),"")</f>
        <v/>
      </c>
      <c r="I194" s="32" t="str">
        <f>IF($G194=I$4&amp;"-"&amp;I$5,IF(COUNTIF($G$6:$G194,"="&amp;$G194)&gt;5,"",$F194),"")</f>
        <v/>
      </c>
      <c r="J194" s="31" t="str">
        <f>IF($G194=J$4&amp;"-"&amp;J$5,IF(COUNTIF($G$6:$G194,"="&amp;$G194)&gt;5,"",$F194),"")</f>
        <v/>
      </c>
      <c r="K194" s="32" t="str">
        <f>IF($G194=K$4&amp;"-"&amp;K$5,IF(COUNTIF($G$6:$G194,"="&amp;$G194)&gt;5,"",$F194),"")</f>
        <v/>
      </c>
      <c r="L194" s="31" t="str">
        <f>IF($G194=L$4&amp;"-"&amp;L$5,IF(COUNTIF($G$6:$G194,"="&amp;$G194)&gt;5,"",$F194),"")</f>
        <v/>
      </c>
      <c r="M194" s="32" t="str">
        <f>IF($G194=M$4&amp;"-"&amp;M$5,IF(COUNTIF($G$6:$G194,"="&amp;$G194)&gt;5,"",$F194),"")</f>
        <v/>
      </c>
      <c r="N194" s="31" t="str">
        <f>IF($G194=N$4&amp;"-"&amp;N$5,IF(COUNTIF($G$6:$G194,"="&amp;$G194)&gt;5,"",$F194),"")</f>
        <v/>
      </c>
      <c r="O194" s="32" t="str">
        <f>IF($G194=O$4&amp;"-"&amp;O$5,IF(COUNTIF($G$6:$G194,"="&amp;$G194)&gt;5,"",$F194),"")</f>
        <v/>
      </c>
      <c r="P194" s="31" t="str">
        <f>IF($G194=P$4&amp;"-"&amp;P$5,IF(COUNTIF($G$6:$G194,"="&amp;$G194)&gt;5,"",$F194),"")</f>
        <v/>
      </c>
      <c r="Q194" s="32" t="str">
        <f>IF($G194=Q$4&amp;"-"&amp;Q$5,IF(COUNTIF($G$6:$G194,"="&amp;$G194)&gt;5,"",$F194),"")</f>
        <v/>
      </c>
      <c r="R194" s="31" t="str">
        <f>IF($G194=R$4&amp;"-"&amp;R$5,IF(COUNTIF($G$6:$G194,"="&amp;$G194)&gt;5,"",$F194),"")</f>
        <v/>
      </c>
      <c r="S194" s="32" t="str">
        <f>IF($G194=S$4&amp;"-"&amp;S$5,IF(COUNTIF($G$6:$G194,"="&amp;$G194)&gt;5,"",$F194),"")</f>
        <v/>
      </c>
      <c r="T194" s="31" t="str">
        <f>IF($G194=T$4&amp;"-"&amp;T$5,IF(COUNTIF($G$6:$G194,"="&amp;$G194)&gt;5,"",$F194),"")</f>
        <v/>
      </c>
      <c r="U194" s="32" t="str">
        <f>IF($G194=U$4&amp;"-"&amp;U$5,IF(COUNTIF($G$6:$G194,"="&amp;$G194)&gt;5,"",$F194),"")</f>
        <v/>
      </c>
      <c r="V194" s="31" t="str">
        <f>IF($G194=V$4&amp;"-"&amp;V$5,IF(COUNTIF($G$6:$G194,"="&amp;$G194)&gt;5,"",$F194),"")</f>
        <v/>
      </c>
      <c r="W194" s="30" t="str">
        <f>IF($G194=W$4&amp;"-"&amp;W$5,IF(COUNTIF($G$6:$G194,"="&amp;$G194)&gt;5,"",$F194),"")</f>
        <v/>
      </c>
      <c r="X194" s="128" t="str">
        <f>IF($G194=X$4&amp;"-"&amp;X$5,IF(COUNTIF($G$6:$G194,"="&amp;$G194)&gt;1000,"",MAX(X$6:X193)+1),"")</f>
        <v/>
      </c>
      <c r="Y194" s="138" t="str">
        <f>IF($G194=Y$4&amp;"-"&amp;Y$5,IF(COUNTIF($G$6:$G194,"="&amp;$G194)&gt;1000,"",MAX(Y$6:Y193)+1),"")</f>
        <v/>
      </c>
      <c r="Z194" s="128">
        <f>IF($G194=Z$4&amp;"-"&amp;Z$5,IF(COUNTIF($G$6:$G194,"="&amp;$G194)&gt;1000,"",MAX(Z$6:Z193)+1),"")</f>
        <v>17</v>
      </c>
      <c r="AA194" s="138" t="str">
        <f>IF($G194=AA$4&amp;"-"&amp;AA$5,IF(COUNTIF($G$6:$G194,"="&amp;$G194)&gt;1000,"",MAX(AA$6:AA193)+1),"")</f>
        <v/>
      </c>
      <c r="AB194" s="128" t="str">
        <f>IF($G194=AB$4&amp;"-"&amp;AB$5,IF(COUNTIF($G$6:$G194,"="&amp;$G194)&gt;1000,"",MAX(AB$6:AB193)+1),"")</f>
        <v/>
      </c>
      <c r="AC194" s="138" t="str">
        <f>IF($G194=AC$4&amp;"-"&amp;AC$5,IF(COUNTIF($G$6:$G194,"="&amp;$G194)&gt;1000,"",MAX(AC$6:AC193)+1),"")</f>
        <v/>
      </c>
      <c r="AD194" s="128" t="str">
        <f>IF($G194=AD$4&amp;"-"&amp;AD$5,IF(COUNTIF($G$6:$G194,"="&amp;$G194)&gt;1000,"",MAX(AD$6:AD193)+1),"")</f>
        <v/>
      </c>
      <c r="AE194" s="138" t="str">
        <f>IF($G194=AE$4&amp;"-"&amp;AE$5,IF(COUNTIF($G$6:$G194,"="&amp;$G194)&gt;1000,"",MAX(AE$6:AE193)+1),"")</f>
        <v/>
      </c>
      <c r="AF194" s="128" t="str">
        <f>IF($G194=AF$4&amp;"-"&amp;AF$5,IF(COUNTIF($G$6:$G194,"="&amp;$G194)&gt;1000,"",MAX(AF$6:AF193)+1),"")</f>
        <v/>
      </c>
      <c r="AG194" s="138" t="str">
        <f>IF($G194=AG$4&amp;"-"&amp;AG$5,IF(COUNTIF($G$6:$G194,"="&amp;$G194)&gt;1000,"",MAX(AG$6:AG193)+1),"")</f>
        <v/>
      </c>
      <c r="AH194" s="128" t="str">
        <f>IF($G194=AH$4&amp;"-"&amp;AH$5,IF(COUNTIF($G$6:$G194,"="&amp;$G194)&gt;1000,"",MAX(AH$6:AH193)+1),"")</f>
        <v/>
      </c>
      <c r="AI194" s="138" t="str">
        <f>IF($G194=AI$4&amp;"-"&amp;AI$5,IF(COUNTIF($G$6:$G194,"="&amp;$G194)&gt;1000,"",MAX(AI$6:AI193)+1),"")</f>
        <v/>
      </c>
      <c r="AJ194" s="128" t="str">
        <f>IF($G194=AJ$4&amp;"-"&amp;AJ$5,IF(COUNTIF($G$6:$G194,"="&amp;$G194)&gt;1000,"",MAX(AJ$6:AJ193)+1),"")</f>
        <v/>
      </c>
      <c r="AK194" s="138" t="str">
        <f>IF($G194=AK$4&amp;"-"&amp;AK$5,IF(COUNTIF($G$6:$G194,"="&amp;$G194)&gt;1000,"",MAX(AK$6:AK193)+1),"")</f>
        <v/>
      </c>
      <c r="AL194" s="128" t="str">
        <f>IF($G194=AL$4&amp;"-"&amp;AL$5,IF(COUNTIF($G$6:$G194,"="&amp;$G194)&gt;1000,"",MAX(AL$6:AL193)+1),"")</f>
        <v/>
      </c>
      <c r="AM194" s="144" t="str">
        <f>IF($G194=AM$4&amp;"-"&amp;AM$5,IF(COUNTIF($G$6:$G194,"="&amp;$G194)&gt;1000,"",MAX(AM$6:AM193)+1),"")</f>
        <v/>
      </c>
    </row>
    <row r="195" spans="1:39">
      <c r="A195" s="23">
        <v>190</v>
      </c>
      <c r="B195" s="123" t="str">
        <f>VLOOKUP(A195,Times_2023!B192:C622,2,FALSE)</f>
        <v>0:23:44</v>
      </c>
      <c r="C195" s="1" t="str">
        <f t="shared" si="10"/>
        <v>Claire Palmer</v>
      </c>
      <c r="D195" s="2" t="str">
        <f t="shared" si="11"/>
        <v>CAC</v>
      </c>
      <c r="E195" s="2" t="str">
        <f t="shared" si="12"/>
        <v>F</v>
      </c>
      <c r="F195" s="2">
        <f>COUNTIF(E$6:E195,E195)</f>
        <v>42</v>
      </c>
      <c r="G195" s="26" t="str">
        <f t="shared" si="13"/>
        <v>CAC-F</v>
      </c>
      <c r="H195" s="29" t="str">
        <f>IF($G195=H$4&amp;"-"&amp;H$5,IF(COUNTIF($G$6:$G195,"="&amp;$G195)&gt;5,"",$F195),"")</f>
        <v/>
      </c>
      <c r="I195" s="32" t="str">
        <f>IF($G195=I$4&amp;"-"&amp;I$5,IF(COUNTIF($G$6:$G195,"="&amp;$G195)&gt;5,"",$F195),"")</f>
        <v/>
      </c>
      <c r="J195" s="31" t="str">
        <f>IF($G195=J$4&amp;"-"&amp;J$5,IF(COUNTIF($G$6:$G195,"="&amp;$G195)&gt;5,"",$F195),"")</f>
        <v/>
      </c>
      <c r="K195" s="32" t="str">
        <f>IF($G195=K$4&amp;"-"&amp;K$5,IF(COUNTIF($G$6:$G195,"="&amp;$G195)&gt;5,"",$F195),"")</f>
        <v/>
      </c>
      <c r="L195" s="31" t="str">
        <f>IF($G195=L$4&amp;"-"&amp;L$5,IF(COUNTIF($G$6:$G195,"="&amp;$G195)&gt;5,"",$F195),"")</f>
        <v/>
      </c>
      <c r="M195" s="32" t="str">
        <f>IF($G195=M$4&amp;"-"&amp;M$5,IF(COUNTIF($G$6:$G195,"="&amp;$G195)&gt;5,"",$F195),"")</f>
        <v/>
      </c>
      <c r="N195" s="31" t="str">
        <f>IF($G195=N$4&amp;"-"&amp;N$5,IF(COUNTIF($G$6:$G195,"="&amp;$G195)&gt;5,"",$F195),"")</f>
        <v/>
      </c>
      <c r="O195" s="32" t="str">
        <f>IF($G195=O$4&amp;"-"&amp;O$5,IF(COUNTIF($G$6:$G195,"="&amp;$G195)&gt;5,"",$F195),"")</f>
        <v/>
      </c>
      <c r="P195" s="31" t="str">
        <f>IF($G195=P$4&amp;"-"&amp;P$5,IF(COUNTIF($G$6:$G195,"="&amp;$G195)&gt;5,"",$F195),"")</f>
        <v/>
      </c>
      <c r="Q195" s="32" t="str">
        <f>IF($G195=Q$4&amp;"-"&amp;Q$5,IF(COUNTIF($G$6:$G195,"="&amp;$G195)&gt;5,"",$F195),"")</f>
        <v/>
      </c>
      <c r="R195" s="31" t="str">
        <f>IF($G195=R$4&amp;"-"&amp;R$5,IF(COUNTIF($G$6:$G195,"="&amp;$G195)&gt;5,"",$F195),"")</f>
        <v/>
      </c>
      <c r="S195" s="32" t="str">
        <f>IF($G195=S$4&amp;"-"&amp;S$5,IF(COUNTIF($G$6:$G195,"="&amp;$G195)&gt;5,"",$F195),"")</f>
        <v/>
      </c>
      <c r="T195" s="31" t="str">
        <f>IF($G195=T$4&amp;"-"&amp;T$5,IF(COUNTIF($G$6:$G195,"="&amp;$G195)&gt;5,"",$F195),"")</f>
        <v/>
      </c>
      <c r="U195" s="32" t="str">
        <f>IF($G195=U$4&amp;"-"&amp;U$5,IF(COUNTIF($G$6:$G195,"="&amp;$G195)&gt;5,"",$F195),"")</f>
        <v/>
      </c>
      <c r="V195" s="31" t="str">
        <f>IF($G195=V$4&amp;"-"&amp;V$5,IF(COUNTIF($G$6:$G195,"="&amp;$G195)&gt;5,"",$F195),"")</f>
        <v/>
      </c>
      <c r="W195" s="30" t="str">
        <f>IF($G195=W$4&amp;"-"&amp;W$5,IF(COUNTIF($G$6:$G195,"="&amp;$G195)&gt;5,"",$F195),"")</f>
        <v/>
      </c>
      <c r="X195" s="128" t="str">
        <f>IF($G195=X$4&amp;"-"&amp;X$5,IF(COUNTIF($G$6:$G195,"="&amp;$G195)&gt;1000,"",MAX(X$6:X194)+1),"")</f>
        <v/>
      </c>
      <c r="Y195" s="138">
        <f>IF($G195=Y$4&amp;"-"&amp;Y$5,IF(COUNTIF($G$6:$G195,"="&amp;$G195)&gt;1000,"",MAX(Y$6:Y194)+1),"")</f>
        <v>11</v>
      </c>
      <c r="Z195" s="128" t="str">
        <f>IF($G195=Z$4&amp;"-"&amp;Z$5,IF(COUNTIF($G$6:$G195,"="&amp;$G195)&gt;1000,"",MAX(Z$6:Z194)+1),"")</f>
        <v/>
      </c>
      <c r="AA195" s="138" t="str">
        <f>IF($G195=AA$4&amp;"-"&amp;AA$5,IF(COUNTIF($G$6:$G195,"="&amp;$G195)&gt;1000,"",MAX(AA$6:AA194)+1),"")</f>
        <v/>
      </c>
      <c r="AB195" s="128" t="str">
        <f>IF($G195=AB$4&amp;"-"&amp;AB$5,IF(COUNTIF($G$6:$G195,"="&amp;$G195)&gt;1000,"",MAX(AB$6:AB194)+1),"")</f>
        <v/>
      </c>
      <c r="AC195" s="138" t="str">
        <f>IF($G195=AC$4&amp;"-"&amp;AC$5,IF(COUNTIF($G$6:$G195,"="&amp;$G195)&gt;1000,"",MAX(AC$6:AC194)+1),"")</f>
        <v/>
      </c>
      <c r="AD195" s="128" t="str">
        <f>IF($G195=AD$4&amp;"-"&amp;AD$5,IF(COUNTIF($G$6:$G195,"="&amp;$G195)&gt;1000,"",MAX(AD$6:AD194)+1),"")</f>
        <v/>
      </c>
      <c r="AE195" s="138" t="str">
        <f>IF($G195=AE$4&amp;"-"&amp;AE$5,IF(COUNTIF($G$6:$G195,"="&amp;$G195)&gt;1000,"",MAX(AE$6:AE194)+1),"")</f>
        <v/>
      </c>
      <c r="AF195" s="128" t="str">
        <f>IF($G195=AF$4&amp;"-"&amp;AF$5,IF(COUNTIF($G$6:$G195,"="&amp;$G195)&gt;1000,"",MAX(AF$6:AF194)+1),"")</f>
        <v/>
      </c>
      <c r="AG195" s="138" t="str">
        <f>IF($G195=AG$4&amp;"-"&amp;AG$5,IF(COUNTIF($G$6:$G195,"="&amp;$G195)&gt;1000,"",MAX(AG$6:AG194)+1),"")</f>
        <v/>
      </c>
      <c r="AH195" s="128" t="str">
        <f>IF($G195=AH$4&amp;"-"&amp;AH$5,IF(COUNTIF($G$6:$G195,"="&amp;$G195)&gt;1000,"",MAX(AH$6:AH194)+1),"")</f>
        <v/>
      </c>
      <c r="AI195" s="138" t="str">
        <f>IF($G195=AI$4&amp;"-"&amp;AI$5,IF(COUNTIF($G$6:$G195,"="&amp;$G195)&gt;1000,"",MAX(AI$6:AI194)+1),"")</f>
        <v/>
      </c>
      <c r="AJ195" s="128" t="str">
        <f>IF($G195=AJ$4&amp;"-"&amp;AJ$5,IF(COUNTIF($G$6:$G195,"="&amp;$G195)&gt;1000,"",MAX(AJ$6:AJ194)+1),"")</f>
        <v/>
      </c>
      <c r="AK195" s="138" t="str">
        <f>IF($G195=AK$4&amp;"-"&amp;AK$5,IF(COUNTIF($G$6:$G195,"="&amp;$G195)&gt;1000,"",MAX(AK$6:AK194)+1),"")</f>
        <v/>
      </c>
      <c r="AL195" s="128" t="str">
        <f>IF($G195=AL$4&amp;"-"&amp;AL$5,IF(COUNTIF($G$6:$G195,"="&amp;$G195)&gt;1000,"",MAX(AL$6:AL194)+1),"")</f>
        <v/>
      </c>
      <c r="AM195" s="144" t="str">
        <f>IF($G195=AM$4&amp;"-"&amp;AM$5,IF(COUNTIF($G$6:$G195,"="&amp;$G195)&gt;1000,"",MAX(AM$6:AM194)+1),"")</f>
        <v/>
      </c>
    </row>
    <row r="196" spans="1:39">
      <c r="A196" s="24">
        <v>191</v>
      </c>
      <c r="B196" s="123" t="str">
        <f>VLOOKUP(A196,Times_2023!B193:C623,2,FALSE)</f>
        <v>0:23:47</v>
      </c>
      <c r="C196" s="1" t="str">
        <f t="shared" si="10"/>
        <v>Adam Nix</v>
      </c>
      <c r="D196" s="2" t="str">
        <f t="shared" si="11"/>
        <v>HI</v>
      </c>
      <c r="E196" s="2" t="str">
        <f t="shared" si="12"/>
        <v>M</v>
      </c>
      <c r="F196" s="2">
        <f>COUNTIF(E$6:E196,E196)</f>
        <v>149</v>
      </c>
      <c r="G196" s="26" t="str">
        <f t="shared" si="13"/>
        <v>HI-M</v>
      </c>
      <c r="H196" s="29" t="str">
        <f>IF($G196=H$4&amp;"-"&amp;H$5,IF(COUNTIF($G$6:$G196,"="&amp;$G196)&gt;5,"",$F196),"")</f>
        <v/>
      </c>
      <c r="I196" s="32" t="str">
        <f>IF($G196=I$4&amp;"-"&amp;I$5,IF(COUNTIF($G$6:$G196,"="&amp;$G196)&gt;5,"",$F196),"")</f>
        <v/>
      </c>
      <c r="J196" s="31" t="str">
        <f>IF($G196=J$4&amp;"-"&amp;J$5,IF(COUNTIF($G$6:$G196,"="&amp;$G196)&gt;5,"",$F196),"")</f>
        <v/>
      </c>
      <c r="K196" s="32" t="str">
        <f>IF($G196=K$4&amp;"-"&amp;K$5,IF(COUNTIF($G$6:$G196,"="&amp;$G196)&gt;5,"",$F196),"")</f>
        <v/>
      </c>
      <c r="L196" s="31" t="str">
        <f>IF($G196=L$4&amp;"-"&amp;L$5,IF(COUNTIF($G$6:$G196,"="&amp;$G196)&gt;5,"",$F196),"")</f>
        <v/>
      </c>
      <c r="M196" s="32" t="str">
        <f>IF($G196=M$4&amp;"-"&amp;M$5,IF(COUNTIF($G$6:$G196,"="&amp;$G196)&gt;5,"",$F196),"")</f>
        <v/>
      </c>
      <c r="N196" s="31" t="str">
        <f>IF($G196=N$4&amp;"-"&amp;N$5,IF(COUNTIF($G$6:$G196,"="&amp;$G196)&gt;5,"",$F196),"")</f>
        <v/>
      </c>
      <c r="O196" s="32" t="str">
        <f>IF($G196=O$4&amp;"-"&amp;O$5,IF(COUNTIF($G$6:$G196,"="&amp;$G196)&gt;5,"",$F196),"")</f>
        <v/>
      </c>
      <c r="P196" s="31" t="str">
        <f>IF($G196=P$4&amp;"-"&amp;P$5,IF(COUNTIF($G$6:$G196,"="&amp;$G196)&gt;5,"",$F196),"")</f>
        <v/>
      </c>
      <c r="Q196" s="32" t="str">
        <f>IF($G196=Q$4&amp;"-"&amp;Q$5,IF(COUNTIF($G$6:$G196,"="&amp;$G196)&gt;5,"",$F196),"")</f>
        <v/>
      </c>
      <c r="R196" s="31" t="str">
        <f>IF($G196=R$4&amp;"-"&amp;R$5,IF(COUNTIF($G$6:$G196,"="&amp;$G196)&gt;5,"",$F196),"")</f>
        <v/>
      </c>
      <c r="S196" s="32" t="str">
        <f>IF($G196=S$4&amp;"-"&amp;S$5,IF(COUNTIF($G$6:$G196,"="&amp;$G196)&gt;5,"",$F196),"")</f>
        <v/>
      </c>
      <c r="T196" s="31" t="str">
        <f>IF($G196=T$4&amp;"-"&amp;T$5,IF(COUNTIF($G$6:$G196,"="&amp;$G196)&gt;5,"",$F196),"")</f>
        <v/>
      </c>
      <c r="U196" s="32" t="str">
        <f>IF($G196=U$4&amp;"-"&amp;U$5,IF(COUNTIF($G$6:$G196,"="&amp;$G196)&gt;5,"",$F196),"")</f>
        <v/>
      </c>
      <c r="V196" s="31" t="str">
        <f>IF($G196=V$4&amp;"-"&amp;V$5,IF(COUNTIF($G$6:$G196,"="&amp;$G196)&gt;5,"",$F196),"")</f>
        <v/>
      </c>
      <c r="W196" s="30" t="str">
        <f>IF($G196=W$4&amp;"-"&amp;W$5,IF(COUNTIF($G$6:$G196,"="&amp;$G196)&gt;5,"",$F196),"")</f>
        <v/>
      </c>
      <c r="X196" s="128" t="str">
        <f>IF($G196=X$4&amp;"-"&amp;X$5,IF(COUNTIF($G$6:$G196,"="&amp;$G196)&gt;1000,"",MAX(X$6:X195)+1),"")</f>
        <v/>
      </c>
      <c r="Y196" s="138" t="str">
        <f>IF($G196=Y$4&amp;"-"&amp;Y$5,IF(COUNTIF($G$6:$G196,"="&amp;$G196)&gt;1000,"",MAX(Y$6:Y195)+1),"")</f>
        <v/>
      </c>
      <c r="Z196" s="128" t="str">
        <f>IF($G196=Z$4&amp;"-"&amp;Z$5,IF(COUNTIF($G$6:$G196,"="&amp;$G196)&gt;1000,"",MAX(Z$6:Z195)+1),"")</f>
        <v/>
      </c>
      <c r="AA196" s="138" t="str">
        <f>IF($G196=AA$4&amp;"-"&amp;AA$5,IF(COUNTIF($G$6:$G196,"="&amp;$G196)&gt;1000,"",MAX(AA$6:AA195)+1),"")</f>
        <v/>
      </c>
      <c r="AB196" s="128" t="str">
        <f>IF($G196=AB$4&amp;"-"&amp;AB$5,IF(COUNTIF($G$6:$G196,"="&amp;$G196)&gt;1000,"",MAX(AB$6:AB195)+1),"")</f>
        <v/>
      </c>
      <c r="AC196" s="138" t="str">
        <f>IF($G196=AC$4&amp;"-"&amp;AC$5,IF(COUNTIF($G$6:$G196,"="&amp;$G196)&gt;1000,"",MAX(AC$6:AC195)+1),"")</f>
        <v/>
      </c>
      <c r="AD196" s="128">
        <f>IF($G196=AD$4&amp;"-"&amp;AD$5,IF(COUNTIF($G$6:$G196,"="&amp;$G196)&gt;1000,"",MAX(AD$6:AD195)+1),"")</f>
        <v>23</v>
      </c>
      <c r="AE196" s="138" t="str">
        <f>IF($G196=AE$4&amp;"-"&amp;AE$5,IF(COUNTIF($G$6:$G196,"="&amp;$G196)&gt;1000,"",MAX(AE$6:AE195)+1),"")</f>
        <v/>
      </c>
      <c r="AF196" s="128" t="str">
        <f>IF($G196=AF$4&amp;"-"&amp;AF$5,IF(COUNTIF($G$6:$G196,"="&amp;$G196)&gt;1000,"",MAX(AF$6:AF195)+1),"")</f>
        <v/>
      </c>
      <c r="AG196" s="138" t="str">
        <f>IF($G196=AG$4&amp;"-"&amp;AG$5,IF(COUNTIF($G$6:$G196,"="&amp;$G196)&gt;1000,"",MAX(AG$6:AG195)+1),"")</f>
        <v/>
      </c>
      <c r="AH196" s="128" t="str">
        <f>IF($G196=AH$4&amp;"-"&amp;AH$5,IF(COUNTIF($G$6:$G196,"="&amp;$G196)&gt;1000,"",MAX(AH$6:AH195)+1),"")</f>
        <v/>
      </c>
      <c r="AI196" s="138" t="str">
        <f>IF($G196=AI$4&amp;"-"&amp;AI$5,IF(COUNTIF($G$6:$G196,"="&amp;$G196)&gt;1000,"",MAX(AI$6:AI195)+1),"")</f>
        <v/>
      </c>
      <c r="AJ196" s="128" t="str">
        <f>IF($G196=AJ$4&amp;"-"&amp;AJ$5,IF(COUNTIF($G$6:$G196,"="&amp;$G196)&gt;1000,"",MAX(AJ$6:AJ195)+1),"")</f>
        <v/>
      </c>
      <c r="AK196" s="138" t="str">
        <f>IF($G196=AK$4&amp;"-"&amp;AK$5,IF(COUNTIF($G$6:$G196,"="&amp;$G196)&gt;1000,"",MAX(AK$6:AK195)+1),"")</f>
        <v/>
      </c>
      <c r="AL196" s="128" t="str">
        <f>IF($G196=AL$4&amp;"-"&amp;AL$5,IF(COUNTIF($G$6:$G196,"="&amp;$G196)&gt;1000,"",MAX(AL$6:AL195)+1),"")</f>
        <v/>
      </c>
      <c r="AM196" s="144" t="str">
        <f>IF($G196=AM$4&amp;"-"&amp;AM$5,IF(COUNTIF($G$6:$G196,"="&amp;$G196)&gt;1000,"",MAX(AM$6:AM195)+1),"")</f>
        <v/>
      </c>
    </row>
    <row r="197" spans="1:39">
      <c r="A197" s="23">
        <v>192</v>
      </c>
      <c r="B197" s="123" t="str">
        <f>VLOOKUP(A197,Times_2023!B194:C624,2,FALSE)</f>
        <v>0:23:48</v>
      </c>
      <c r="C197" s="1" t="str">
        <f t="shared" si="10"/>
        <v>Emily Sweatt</v>
      </c>
      <c r="D197" s="2" t="str">
        <f t="shared" si="11"/>
        <v>ELY</v>
      </c>
      <c r="E197" s="2" t="str">
        <f t="shared" si="12"/>
        <v>F</v>
      </c>
      <c r="F197" s="2">
        <f>COUNTIF(E$6:E197,E197)</f>
        <v>43</v>
      </c>
      <c r="G197" s="26" t="str">
        <f t="shared" si="13"/>
        <v>ELY-F</v>
      </c>
      <c r="H197" s="29" t="str">
        <f>IF($G197=H$4&amp;"-"&amp;H$5,IF(COUNTIF($G$6:$G197,"="&amp;$G197)&gt;5,"",$F197),"")</f>
        <v/>
      </c>
      <c r="I197" s="32" t="str">
        <f>IF($G197=I$4&amp;"-"&amp;I$5,IF(COUNTIF($G$6:$G197,"="&amp;$G197)&gt;5,"",$F197),"")</f>
        <v/>
      </c>
      <c r="J197" s="31" t="str">
        <f>IF($G197=J$4&amp;"-"&amp;J$5,IF(COUNTIF($G$6:$G197,"="&amp;$G197)&gt;5,"",$F197),"")</f>
        <v/>
      </c>
      <c r="K197" s="32" t="str">
        <f>IF($G197=K$4&amp;"-"&amp;K$5,IF(COUNTIF($G$6:$G197,"="&amp;$G197)&gt;5,"",$F197),"")</f>
        <v/>
      </c>
      <c r="L197" s="31" t="str">
        <f>IF($G197=L$4&amp;"-"&amp;L$5,IF(COUNTIF($G$6:$G197,"="&amp;$G197)&gt;5,"",$F197),"")</f>
        <v/>
      </c>
      <c r="M197" s="32" t="str">
        <f>IF($G197=M$4&amp;"-"&amp;M$5,IF(COUNTIF($G$6:$G197,"="&amp;$G197)&gt;5,"",$F197),"")</f>
        <v/>
      </c>
      <c r="N197" s="31" t="str">
        <f>IF($G197=N$4&amp;"-"&amp;N$5,IF(COUNTIF($G$6:$G197,"="&amp;$G197)&gt;5,"",$F197),"")</f>
        <v/>
      </c>
      <c r="O197" s="32" t="str">
        <f>IF($G197=O$4&amp;"-"&amp;O$5,IF(COUNTIF($G$6:$G197,"="&amp;$G197)&gt;5,"",$F197),"")</f>
        <v/>
      </c>
      <c r="P197" s="31" t="str">
        <f>IF($G197=P$4&amp;"-"&amp;P$5,IF(COUNTIF($G$6:$G197,"="&amp;$G197)&gt;5,"",$F197),"")</f>
        <v/>
      </c>
      <c r="Q197" s="32" t="str">
        <f>IF($G197=Q$4&amp;"-"&amp;Q$5,IF(COUNTIF($G$6:$G197,"="&amp;$G197)&gt;5,"",$F197),"")</f>
        <v/>
      </c>
      <c r="R197" s="31" t="str">
        <f>IF($G197=R$4&amp;"-"&amp;R$5,IF(COUNTIF($G$6:$G197,"="&amp;$G197)&gt;5,"",$F197),"")</f>
        <v/>
      </c>
      <c r="S197" s="32" t="str">
        <f>IF($G197=S$4&amp;"-"&amp;S$5,IF(COUNTIF($G$6:$G197,"="&amp;$G197)&gt;5,"",$F197),"")</f>
        <v/>
      </c>
      <c r="T197" s="31" t="str">
        <f>IF($G197=T$4&amp;"-"&amp;T$5,IF(COUNTIF($G$6:$G197,"="&amp;$G197)&gt;5,"",$F197),"")</f>
        <v/>
      </c>
      <c r="U197" s="32" t="str">
        <f>IF($G197=U$4&amp;"-"&amp;U$5,IF(COUNTIF($G$6:$G197,"="&amp;$G197)&gt;5,"",$F197),"")</f>
        <v/>
      </c>
      <c r="V197" s="31" t="str">
        <f>IF($G197=V$4&amp;"-"&amp;V$5,IF(COUNTIF($G$6:$G197,"="&amp;$G197)&gt;5,"",$F197),"")</f>
        <v/>
      </c>
      <c r="W197" s="30" t="str">
        <f>IF($G197=W$4&amp;"-"&amp;W$5,IF(COUNTIF($G$6:$G197,"="&amp;$G197)&gt;5,"",$F197),"")</f>
        <v/>
      </c>
      <c r="X197" s="128" t="str">
        <f>IF($G197=X$4&amp;"-"&amp;X$5,IF(COUNTIF($G$6:$G197,"="&amp;$G197)&gt;1000,"",MAX(X$6:X196)+1),"")</f>
        <v/>
      </c>
      <c r="Y197" s="138" t="str">
        <f>IF($G197=Y$4&amp;"-"&amp;Y$5,IF(COUNTIF($G$6:$G197,"="&amp;$G197)&gt;1000,"",MAX(Y$6:Y196)+1),"")</f>
        <v/>
      </c>
      <c r="Z197" s="128" t="str">
        <f>IF($G197=Z$4&amp;"-"&amp;Z$5,IF(COUNTIF($G$6:$G197,"="&amp;$G197)&gt;1000,"",MAX(Z$6:Z196)+1),"")</f>
        <v/>
      </c>
      <c r="AA197" s="138" t="str">
        <f>IF($G197=AA$4&amp;"-"&amp;AA$5,IF(COUNTIF($G$6:$G197,"="&amp;$G197)&gt;1000,"",MAX(AA$6:AA196)+1),"")</f>
        <v/>
      </c>
      <c r="AB197" s="128" t="str">
        <f>IF($G197=AB$4&amp;"-"&amp;AB$5,IF(COUNTIF($G$6:$G197,"="&amp;$G197)&gt;1000,"",MAX(AB$6:AB196)+1),"")</f>
        <v/>
      </c>
      <c r="AC197" s="138">
        <f>IF($G197=AC$4&amp;"-"&amp;AC$5,IF(COUNTIF($G$6:$G197,"="&amp;$G197)&gt;1000,"",MAX(AC$6:AC196)+1),"")</f>
        <v>7</v>
      </c>
      <c r="AD197" s="128" t="str">
        <f>IF($G197=AD$4&amp;"-"&amp;AD$5,IF(COUNTIF($G$6:$G197,"="&amp;$G197)&gt;1000,"",MAX(AD$6:AD196)+1),"")</f>
        <v/>
      </c>
      <c r="AE197" s="138" t="str">
        <f>IF($G197=AE$4&amp;"-"&amp;AE$5,IF(COUNTIF($G$6:$G197,"="&amp;$G197)&gt;1000,"",MAX(AE$6:AE196)+1),"")</f>
        <v/>
      </c>
      <c r="AF197" s="128" t="str">
        <f>IF($G197=AF$4&amp;"-"&amp;AF$5,IF(COUNTIF($G$6:$G197,"="&amp;$G197)&gt;1000,"",MAX(AF$6:AF196)+1),"")</f>
        <v/>
      </c>
      <c r="AG197" s="138" t="str">
        <f>IF($G197=AG$4&amp;"-"&amp;AG$5,IF(COUNTIF($G$6:$G197,"="&amp;$G197)&gt;1000,"",MAX(AG$6:AG196)+1),"")</f>
        <v/>
      </c>
      <c r="AH197" s="128" t="str">
        <f>IF($G197=AH$4&amp;"-"&amp;AH$5,IF(COUNTIF($G$6:$G197,"="&amp;$G197)&gt;1000,"",MAX(AH$6:AH196)+1),"")</f>
        <v/>
      </c>
      <c r="AI197" s="138" t="str">
        <f>IF($G197=AI$4&amp;"-"&amp;AI$5,IF(COUNTIF($G$6:$G197,"="&amp;$G197)&gt;1000,"",MAX(AI$6:AI196)+1),"")</f>
        <v/>
      </c>
      <c r="AJ197" s="128" t="str">
        <f>IF($G197=AJ$4&amp;"-"&amp;AJ$5,IF(COUNTIF($G$6:$G197,"="&amp;$G197)&gt;1000,"",MAX(AJ$6:AJ196)+1),"")</f>
        <v/>
      </c>
      <c r="AK197" s="138" t="str">
        <f>IF($G197=AK$4&amp;"-"&amp;AK$5,IF(COUNTIF($G$6:$G197,"="&amp;$G197)&gt;1000,"",MAX(AK$6:AK196)+1),"")</f>
        <v/>
      </c>
      <c r="AL197" s="128" t="str">
        <f>IF($G197=AL$4&amp;"-"&amp;AL$5,IF(COUNTIF($G$6:$G197,"="&amp;$G197)&gt;1000,"",MAX(AL$6:AL196)+1),"")</f>
        <v/>
      </c>
      <c r="AM197" s="144" t="str">
        <f>IF($G197=AM$4&amp;"-"&amp;AM$5,IF(COUNTIF($G$6:$G197,"="&amp;$G197)&gt;1000,"",MAX(AM$6:AM196)+1),"")</f>
        <v/>
      </c>
    </row>
    <row r="198" spans="1:39">
      <c r="A198" s="24">
        <v>193</v>
      </c>
      <c r="B198" s="123" t="str">
        <f>VLOOKUP(A198,Times_2023!B195:C625,2,FALSE)</f>
        <v>0:23:50</v>
      </c>
      <c r="C198" s="1" t="str">
        <f t="shared" ref="C198:C261" si="14">VLOOKUP($A198,Raw,3,FALSE)</f>
        <v>Kristian Skinner</v>
      </c>
      <c r="D198" s="2" t="str">
        <f t="shared" ref="D198:D261" si="15">VLOOKUP($A198,Raw,2,FALSE)</f>
        <v>ELY</v>
      </c>
      <c r="E198" s="2" t="str">
        <f t="shared" ref="E198:E261" si="16">VLOOKUP($A198,Raw,4,FALSE)</f>
        <v>M</v>
      </c>
      <c r="F198" s="2">
        <f>COUNTIF(E$6:E198,E198)</f>
        <v>150</v>
      </c>
      <c r="G198" s="26" t="str">
        <f t="shared" ref="G198:G261" si="17">IF(ISNA(D198),"",D198&amp;"-"&amp;E198)</f>
        <v>ELY-M</v>
      </c>
      <c r="H198" s="29" t="str">
        <f>IF($G198=H$4&amp;"-"&amp;H$5,IF(COUNTIF($G$6:$G198,"="&amp;$G198)&gt;5,"",$F198),"")</f>
        <v/>
      </c>
      <c r="I198" s="32" t="str">
        <f>IF($G198=I$4&amp;"-"&amp;I$5,IF(COUNTIF($G$6:$G198,"="&amp;$G198)&gt;5,"",$F198),"")</f>
        <v/>
      </c>
      <c r="J198" s="31" t="str">
        <f>IF($G198=J$4&amp;"-"&amp;J$5,IF(COUNTIF($G$6:$G198,"="&amp;$G198)&gt;5,"",$F198),"")</f>
        <v/>
      </c>
      <c r="K198" s="32" t="str">
        <f>IF($G198=K$4&amp;"-"&amp;K$5,IF(COUNTIF($G$6:$G198,"="&amp;$G198)&gt;5,"",$F198),"")</f>
        <v/>
      </c>
      <c r="L198" s="31" t="str">
        <f>IF($G198=L$4&amp;"-"&amp;L$5,IF(COUNTIF($G$6:$G198,"="&amp;$G198)&gt;5,"",$F198),"")</f>
        <v/>
      </c>
      <c r="M198" s="32" t="str">
        <f>IF($G198=M$4&amp;"-"&amp;M$5,IF(COUNTIF($G$6:$G198,"="&amp;$G198)&gt;5,"",$F198),"")</f>
        <v/>
      </c>
      <c r="N198" s="31" t="str">
        <f>IF($G198=N$4&amp;"-"&amp;N$5,IF(COUNTIF($G$6:$G198,"="&amp;$G198)&gt;5,"",$F198),"")</f>
        <v/>
      </c>
      <c r="O198" s="32" t="str">
        <f>IF($G198=O$4&amp;"-"&amp;O$5,IF(COUNTIF($G$6:$G198,"="&amp;$G198)&gt;5,"",$F198),"")</f>
        <v/>
      </c>
      <c r="P198" s="31" t="str">
        <f>IF($G198=P$4&amp;"-"&amp;P$5,IF(COUNTIF($G$6:$G198,"="&amp;$G198)&gt;5,"",$F198),"")</f>
        <v/>
      </c>
      <c r="Q198" s="32" t="str">
        <f>IF($G198=Q$4&amp;"-"&amp;Q$5,IF(COUNTIF($G$6:$G198,"="&amp;$G198)&gt;5,"",$F198),"")</f>
        <v/>
      </c>
      <c r="R198" s="31" t="str">
        <f>IF($G198=R$4&amp;"-"&amp;R$5,IF(COUNTIF($G$6:$G198,"="&amp;$G198)&gt;5,"",$F198),"")</f>
        <v/>
      </c>
      <c r="S198" s="32" t="str">
        <f>IF($G198=S$4&amp;"-"&amp;S$5,IF(COUNTIF($G$6:$G198,"="&amp;$G198)&gt;5,"",$F198),"")</f>
        <v/>
      </c>
      <c r="T198" s="31" t="str">
        <f>IF($G198=T$4&amp;"-"&amp;T$5,IF(COUNTIF($G$6:$G198,"="&amp;$G198)&gt;5,"",$F198),"")</f>
        <v/>
      </c>
      <c r="U198" s="32" t="str">
        <f>IF($G198=U$4&amp;"-"&amp;U$5,IF(COUNTIF($G$6:$G198,"="&amp;$G198)&gt;5,"",$F198),"")</f>
        <v/>
      </c>
      <c r="V198" s="31" t="str">
        <f>IF($G198=V$4&amp;"-"&amp;V$5,IF(COUNTIF($G$6:$G198,"="&amp;$G198)&gt;5,"",$F198),"")</f>
        <v/>
      </c>
      <c r="W198" s="30" t="str">
        <f>IF($G198=W$4&amp;"-"&amp;W$5,IF(COUNTIF($G$6:$G198,"="&amp;$G198)&gt;5,"",$F198),"")</f>
        <v/>
      </c>
      <c r="X198" s="128" t="str">
        <f>IF($G198=X$4&amp;"-"&amp;X$5,IF(COUNTIF($G$6:$G198,"="&amp;$G198)&gt;1000,"",MAX(X$6:X197)+1),"")</f>
        <v/>
      </c>
      <c r="Y198" s="138" t="str">
        <f>IF($G198=Y$4&amp;"-"&amp;Y$5,IF(COUNTIF($G$6:$G198,"="&amp;$G198)&gt;1000,"",MAX(Y$6:Y197)+1),"")</f>
        <v/>
      </c>
      <c r="Z198" s="128" t="str">
        <f>IF($G198=Z$4&amp;"-"&amp;Z$5,IF(COUNTIF($G$6:$G198,"="&amp;$G198)&gt;1000,"",MAX(Z$6:Z197)+1),"")</f>
        <v/>
      </c>
      <c r="AA198" s="138" t="str">
        <f>IF($G198=AA$4&amp;"-"&amp;AA$5,IF(COUNTIF($G$6:$G198,"="&amp;$G198)&gt;1000,"",MAX(AA$6:AA197)+1),"")</f>
        <v/>
      </c>
      <c r="AB198" s="128">
        <f>IF($G198=AB$4&amp;"-"&amp;AB$5,IF(COUNTIF($G$6:$G198,"="&amp;$G198)&gt;1000,"",MAX(AB$6:AB197)+1),"")</f>
        <v>32</v>
      </c>
      <c r="AC198" s="138" t="str">
        <f>IF($G198=AC$4&amp;"-"&amp;AC$5,IF(COUNTIF($G$6:$G198,"="&amp;$G198)&gt;1000,"",MAX(AC$6:AC197)+1),"")</f>
        <v/>
      </c>
      <c r="AD198" s="128" t="str">
        <f>IF($G198=AD$4&amp;"-"&amp;AD$5,IF(COUNTIF($G$6:$G198,"="&amp;$G198)&gt;1000,"",MAX(AD$6:AD197)+1),"")</f>
        <v/>
      </c>
      <c r="AE198" s="138" t="str">
        <f>IF($G198=AE$4&amp;"-"&amp;AE$5,IF(COUNTIF($G$6:$G198,"="&amp;$G198)&gt;1000,"",MAX(AE$6:AE197)+1),"")</f>
        <v/>
      </c>
      <c r="AF198" s="128" t="str">
        <f>IF($G198=AF$4&amp;"-"&amp;AF$5,IF(COUNTIF($G$6:$G198,"="&amp;$G198)&gt;1000,"",MAX(AF$6:AF197)+1),"")</f>
        <v/>
      </c>
      <c r="AG198" s="138" t="str">
        <f>IF($G198=AG$4&amp;"-"&amp;AG$5,IF(COUNTIF($G$6:$G198,"="&amp;$G198)&gt;1000,"",MAX(AG$6:AG197)+1),"")</f>
        <v/>
      </c>
      <c r="AH198" s="128" t="str">
        <f>IF($G198=AH$4&amp;"-"&amp;AH$5,IF(COUNTIF($G$6:$G198,"="&amp;$G198)&gt;1000,"",MAX(AH$6:AH197)+1),"")</f>
        <v/>
      </c>
      <c r="AI198" s="138" t="str">
        <f>IF($G198=AI$4&amp;"-"&amp;AI$5,IF(COUNTIF($G$6:$G198,"="&amp;$G198)&gt;1000,"",MAX(AI$6:AI197)+1),"")</f>
        <v/>
      </c>
      <c r="AJ198" s="128" t="str">
        <f>IF($G198=AJ$4&amp;"-"&amp;AJ$5,IF(COUNTIF($G$6:$G198,"="&amp;$G198)&gt;1000,"",MAX(AJ$6:AJ197)+1),"")</f>
        <v/>
      </c>
      <c r="AK198" s="138" t="str">
        <f>IF($G198=AK$4&amp;"-"&amp;AK$5,IF(COUNTIF($G$6:$G198,"="&amp;$G198)&gt;1000,"",MAX(AK$6:AK197)+1),"")</f>
        <v/>
      </c>
      <c r="AL198" s="128" t="str">
        <f>IF($G198=AL$4&amp;"-"&amp;AL$5,IF(COUNTIF($G$6:$G198,"="&amp;$G198)&gt;1000,"",MAX(AL$6:AL197)+1),"")</f>
        <v/>
      </c>
      <c r="AM198" s="144" t="str">
        <f>IF($G198=AM$4&amp;"-"&amp;AM$5,IF(COUNTIF($G$6:$G198,"="&amp;$G198)&gt;1000,"",MAX(AM$6:AM197)+1),"")</f>
        <v/>
      </c>
    </row>
    <row r="199" spans="1:39">
      <c r="A199" s="23">
        <v>194</v>
      </c>
      <c r="B199" s="123" t="str">
        <f>VLOOKUP(A199,Times_2023!B196:C626,2,FALSE)</f>
        <v>0:23:52</v>
      </c>
      <c r="C199" s="1" t="str">
        <f t="shared" si="14"/>
        <v>Barry Graves</v>
      </c>
      <c r="D199" s="2" t="str">
        <f t="shared" si="15"/>
        <v>ELY</v>
      </c>
      <c r="E199" s="2" t="str">
        <f t="shared" si="16"/>
        <v>M</v>
      </c>
      <c r="F199" s="2">
        <f>COUNTIF(E$6:E199,E199)</f>
        <v>151</v>
      </c>
      <c r="G199" s="26" t="str">
        <f t="shared" si="17"/>
        <v>ELY-M</v>
      </c>
      <c r="H199" s="29" t="str">
        <f>IF($G199=H$4&amp;"-"&amp;H$5,IF(COUNTIF($G$6:$G199,"="&amp;$G199)&gt;5,"",$F199),"")</f>
        <v/>
      </c>
      <c r="I199" s="32" t="str">
        <f>IF($G199=I$4&amp;"-"&amp;I$5,IF(COUNTIF($G$6:$G199,"="&amp;$G199)&gt;5,"",$F199),"")</f>
        <v/>
      </c>
      <c r="J199" s="31" t="str">
        <f>IF($G199=J$4&amp;"-"&amp;J$5,IF(COUNTIF($G$6:$G199,"="&amp;$G199)&gt;5,"",$F199),"")</f>
        <v/>
      </c>
      <c r="K199" s="32" t="str">
        <f>IF($G199=K$4&amp;"-"&amp;K$5,IF(COUNTIF($G$6:$G199,"="&amp;$G199)&gt;5,"",$F199),"")</f>
        <v/>
      </c>
      <c r="L199" s="31" t="str">
        <f>IF($G199=L$4&amp;"-"&amp;L$5,IF(COUNTIF($G$6:$G199,"="&amp;$G199)&gt;5,"",$F199),"")</f>
        <v/>
      </c>
      <c r="M199" s="32" t="str">
        <f>IF($G199=M$4&amp;"-"&amp;M$5,IF(COUNTIF($G$6:$G199,"="&amp;$G199)&gt;5,"",$F199),"")</f>
        <v/>
      </c>
      <c r="N199" s="31" t="str">
        <f>IF($G199=N$4&amp;"-"&amp;N$5,IF(COUNTIF($G$6:$G199,"="&amp;$G199)&gt;5,"",$F199),"")</f>
        <v/>
      </c>
      <c r="O199" s="32" t="str">
        <f>IF($G199=O$4&amp;"-"&amp;O$5,IF(COUNTIF($G$6:$G199,"="&amp;$G199)&gt;5,"",$F199),"")</f>
        <v/>
      </c>
      <c r="P199" s="31" t="str">
        <f>IF($G199=P$4&amp;"-"&amp;P$5,IF(COUNTIF($G$6:$G199,"="&amp;$G199)&gt;5,"",$F199),"")</f>
        <v/>
      </c>
      <c r="Q199" s="32" t="str">
        <f>IF($G199=Q$4&amp;"-"&amp;Q$5,IF(COUNTIF($G$6:$G199,"="&amp;$G199)&gt;5,"",$F199),"")</f>
        <v/>
      </c>
      <c r="R199" s="31" t="str">
        <f>IF($G199=R$4&amp;"-"&amp;R$5,IF(COUNTIF($G$6:$G199,"="&amp;$G199)&gt;5,"",$F199),"")</f>
        <v/>
      </c>
      <c r="S199" s="32" t="str">
        <f>IF($G199=S$4&amp;"-"&amp;S$5,IF(COUNTIF($G$6:$G199,"="&amp;$G199)&gt;5,"",$F199),"")</f>
        <v/>
      </c>
      <c r="T199" s="31" t="str">
        <f>IF($G199=T$4&amp;"-"&amp;T$5,IF(COUNTIF($G$6:$G199,"="&amp;$G199)&gt;5,"",$F199),"")</f>
        <v/>
      </c>
      <c r="U199" s="32" t="str">
        <f>IF($G199=U$4&amp;"-"&amp;U$5,IF(COUNTIF($G$6:$G199,"="&amp;$G199)&gt;5,"",$F199),"")</f>
        <v/>
      </c>
      <c r="V199" s="31" t="str">
        <f>IF($G199=V$4&amp;"-"&amp;V$5,IF(COUNTIF($G$6:$G199,"="&amp;$G199)&gt;5,"",$F199),"")</f>
        <v/>
      </c>
      <c r="W199" s="30" t="str">
        <f>IF($G199=W$4&amp;"-"&amp;W$5,IF(COUNTIF($G$6:$G199,"="&amp;$G199)&gt;5,"",$F199),"")</f>
        <v/>
      </c>
      <c r="X199" s="128" t="str">
        <f>IF($G199=X$4&amp;"-"&amp;X$5,IF(COUNTIF($G$6:$G199,"="&amp;$G199)&gt;1000,"",MAX(X$6:X198)+1),"")</f>
        <v/>
      </c>
      <c r="Y199" s="138" t="str">
        <f>IF($G199=Y$4&amp;"-"&amp;Y$5,IF(COUNTIF($G$6:$G199,"="&amp;$G199)&gt;1000,"",MAX(Y$6:Y198)+1),"")</f>
        <v/>
      </c>
      <c r="Z199" s="128" t="str">
        <f>IF($G199=Z$4&amp;"-"&amp;Z$5,IF(COUNTIF($G$6:$G199,"="&amp;$G199)&gt;1000,"",MAX(Z$6:Z198)+1),"")</f>
        <v/>
      </c>
      <c r="AA199" s="138" t="str">
        <f>IF($G199=AA$4&amp;"-"&amp;AA$5,IF(COUNTIF($G$6:$G199,"="&amp;$G199)&gt;1000,"",MAX(AA$6:AA198)+1),"")</f>
        <v/>
      </c>
      <c r="AB199" s="128">
        <f>IF($G199=AB$4&amp;"-"&amp;AB$5,IF(COUNTIF($G$6:$G199,"="&amp;$G199)&gt;1000,"",MAX(AB$6:AB198)+1),"")</f>
        <v>33</v>
      </c>
      <c r="AC199" s="138" t="str">
        <f>IF($G199=AC$4&amp;"-"&amp;AC$5,IF(COUNTIF($G$6:$G199,"="&amp;$G199)&gt;1000,"",MAX(AC$6:AC198)+1),"")</f>
        <v/>
      </c>
      <c r="AD199" s="128" t="str">
        <f>IF($G199=AD$4&amp;"-"&amp;AD$5,IF(COUNTIF($G$6:$G199,"="&amp;$G199)&gt;1000,"",MAX(AD$6:AD198)+1),"")</f>
        <v/>
      </c>
      <c r="AE199" s="138" t="str">
        <f>IF($G199=AE$4&amp;"-"&amp;AE$5,IF(COUNTIF($G$6:$G199,"="&amp;$G199)&gt;1000,"",MAX(AE$6:AE198)+1),"")</f>
        <v/>
      </c>
      <c r="AF199" s="128" t="str">
        <f>IF($G199=AF$4&amp;"-"&amp;AF$5,IF(COUNTIF($G$6:$G199,"="&amp;$G199)&gt;1000,"",MAX(AF$6:AF198)+1),"")</f>
        <v/>
      </c>
      <c r="AG199" s="138" t="str">
        <f>IF($G199=AG$4&amp;"-"&amp;AG$5,IF(COUNTIF($G$6:$G199,"="&amp;$G199)&gt;1000,"",MAX(AG$6:AG198)+1),"")</f>
        <v/>
      </c>
      <c r="AH199" s="128" t="str">
        <f>IF($G199=AH$4&amp;"-"&amp;AH$5,IF(COUNTIF($G$6:$G199,"="&amp;$G199)&gt;1000,"",MAX(AH$6:AH198)+1),"")</f>
        <v/>
      </c>
      <c r="AI199" s="138" t="str">
        <f>IF($G199=AI$4&amp;"-"&amp;AI$5,IF(COUNTIF($G$6:$G199,"="&amp;$G199)&gt;1000,"",MAX(AI$6:AI198)+1),"")</f>
        <v/>
      </c>
      <c r="AJ199" s="128" t="str">
        <f>IF($G199=AJ$4&amp;"-"&amp;AJ$5,IF(COUNTIF($G$6:$G199,"="&amp;$G199)&gt;1000,"",MAX(AJ$6:AJ198)+1),"")</f>
        <v/>
      </c>
      <c r="AK199" s="138" t="str">
        <f>IF($G199=AK$4&amp;"-"&amp;AK$5,IF(COUNTIF($G$6:$G199,"="&amp;$G199)&gt;1000,"",MAX(AK$6:AK198)+1),"")</f>
        <v/>
      </c>
      <c r="AL199" s="128" t="str">
        <f>IF($G199=AL$4&amp;"-"&amp;AL$5,IF(COUNTIF($G$6:$G199,"="&amp;$G199)&gt;1000,"",MAX(AL$6:AL198)+1),"")</f>
        <v/>
      </c>
      <c r="AM199" s="144" t="str">
        <f>IF($G199=AM$4&amp;"-"&amp;AM$5,IF(COUNTIF($G$6:$G199,"="&amp;$G199)&gt;1000,"",MAX(AM$6:AM198)+1),"")</f>
        <v/>
      </c>
    </row>
    <row r="200" spans="1:39">
      <c r="A200" s="24">
        <v>195</v>
      </c>
      <c r="B200" s="123" t="str">
        <f>VLOOKUP(A200,Times_2023!B197:C627,2,FALSE)</f>
        <v>0:23:55</v>
      </c>
      <c r="C200" s="1" t="str">
        <f t="shared" si="14"/>
        <v>Stephen Cousins</v>
      </c>
      <c r="D200" s="2" t="str">
        <f t="shared" si="15"/>
        <v>NJ</v>
      </c>
      <c r="E200" s="2" t="str">
        <f t="shared" si="16"/>
        <v>M</v>
      </c>
      <c r="F200" s="2">
        <f>COUNTIF(E$6:E200,E200)</f>
        <v>152</v>
      </c>
      <c r="G200" s="26" t="str">
        <f t="shared" si="17"/>
        <v>NJ-M</v>
      </c>
      <c r="H200" s="29" t="str">
        <f>IF($G200=H$4&amp;"-"&amp;H$5,IF(COUNTIF($G$6:$G200,"="&amp;$G200)&gt;5,"",$F200),"")</f>
        <v/>
      </c>
      <c r="I200" s="32" t="str">
        <f>IF($G200=I$4&amp;"-"&amp;I$5,IF(COUNTIF($G$6:$G200,"="&amp;$G200)&gt;5,"",$F200),"")</f>
        <v/>
      </c>
      <c r="J200" s="31" t="str">
        <f>IF($G200=J$4&amp;"-"&amp;J$5,IF(COUNTIF($G$6:$G200,"="&amp;$G200)&gt;5,"",$F200),"")</f>
        <v/>
      </c>
      <c r="K200" s="32" t="str">
        <f>IF($G200=K$4&amp;"-"&amp;K$5,IF(COUNTIF($G$6:$G200,"="&amp;$G200)&gt;5,"",$F200),"")</f>
        <v/>
      </c>
      <c r="L200" s="31" t="str">
        <f>IF($G200=L$4&amp;"-"&amp;L$5,IF(COUNTIF($G$6:$G200,"="&amp;$G200)&gt;5,"",$F200),"")</f>
        <v/>
      </c>
      <c r="M200" s="32" t="str">
        <f>IF($G200=M$4&amp;"-"&amp;M$5,IF(COUNTIF($G$6:$G200,"="&amp;$G200)&gt;5,"",$F200),"")</f>
        <v/>
      </c>
      <c r="N200" s="31" t="str">
        <f>IF($G200=N$4&amp;"-"&amp;N$5,IF(COUNTIF($G$6:$G200,"="&amp;$G200)&gt;5,"",$F200),"")</f>
        <v/>
      </c>
      <c r="O200" s="32" t="str">
        <f>IF($G200=O$4&amp;"-"&amp;O$5,IF(COUNTIF($G$6:$G200,"="&amp;$G200)&gt;5,"",$F200),"")</f>
        <v/>
      </c>
      <c r="P200" s="31" t="str">
        <f>IF($G200=P$4&amp;"-"&amp;P$5,IF(COUNTIF($G$6:$G200,"="&amp;$G200)&gt;5,"",$F200),"")</f>
        <v/>
      </c>
      <c r="Q200" s="32" t="str">
        <f>IF($G200=Q$4&amp;"-"&amp;Q$5,IF(COUNTIF($G$6:$G200,"="&amp;$G200)&gt;5,"",$F200),"")</f>
        <v/>
      </c>
      <c r="R200" s="31" t="str">
        <f>IF($G200=R$4&amp;"-"&amp;R$5,IF(COUNTIF($G$6:$G200,"="&amp;$G200)&gt;5,"",$F200),"")</f>
        <v/>
      </c>
      <c r="S200" s="32" t="str">
        <f>IF($G200=S$4&amp;"-"&amp;S$5,IF(COUNTIF($G$6:$G200,"="&amp;$G200)&gt;5,"",$F200),"")</f>
        <v/>
      </c>
      <c r="T200" s="31" t="str">
        <f>IF($G200=T$4&amp;"-"&amp;T$5,IF(COUNTIF($G$6:$G200,"="&amp;$G200)&gt;5,"",$F200),"")</f>
        <v/>
      </c>
      <c r="U200" s="32" t="str">
        <f>IF($G200=U$4&amp;"-"&amp;U$5,IF(COUNTIF($G$6:$G200,"="&amp;$G200)&gt;5,"",$F200),"")</f>
        <v/>
      </c>
      <c r="V200" s="31" t="str">
        <f>IF($G200=V$4&amp;"-"&amp;V$5,IF(COUNTIF($G$6:$G200,"="&amp;$G200)&gt;5,"",$F200),"")</f>
        <v/>
      </c>
      <c r="W200" s="30" t="str">
        <f>IF($G200=W$4&amp;"-"&amp;W$5,IF(COUNTIF($G$6:$G200,"="&amp;$G200)&gt;5,"",$F200),"")</f>
        <v/>
      </c>
      <c r="X200" s="128" t="str">
        <f>IF($G200=X$4&amp;"-"&amp;X$5,IF(COUNTIF($G$6:$G200,"="&amp;$G200)&gt;1000,"",MAX(X$6:X199)+1),"")</f>
        <v/>
      </c>
      <c r="Y200" s="138" t="str">
        <f>IF($G200=Y$4&amp;"-"&amp;Y$5,IF(COUNTIF($G$6:$G200,"="&amp;$G200)&gt;1000,"",MAX(Y$6:Y199)+1),"")</f>
        <v/>
      </c>
      <c r="Z200" s="128" t="str">
        <f>IF($G200=Z$4&amp;"-"&amp;Z$5,IF(COUNTIF($G$6:$G200,"="&amp;$G200)&gt;1000,"",MAX(Z$6:Z199)+1),"")</f>
        <v/>
      </c>
      <c r="AA200" s="138" t="str">
        <f>IF($G200=AA$4&amp;"-"&amp;AA$5,IF(COUNTIF($G$6:$G200,"="&amp;$G200)&gt;1000,"",MAX(AA$6:AA199)+1),"")</f>
        <v/>
      </c>
      <c r="AB200" s="128" t="str">
        <f>IF($G200=AB$4&amp;"-"&amp;AB$5,IF(COUNTIF($G$6:$G200,"="&amp;$G200)&gt;1000,"",MAX(AB$6:AB199)+1),"")</f>
        <v/>
      </c>
      <c r="AC200" s="138" t="str">
        <f>IF($G200=AC$4&amp;"-"&amp;AC$5,IF(COUNTIF($G$6:$G200,"="&amp;$G200)&gt;1000,"",MAX(AC$6:AC199)+1),"")</f>
        <v/>
      </c>
      <c r="AD200" s="128" t="str">
        <f>IF($G200=AD$4&amp;"-"&amp;AD$5,IF(COUNTIF($G$6:$G200,"="&amp;$G200)&gt;1000,"",MAX(AD$6:AD199)+1),"")</f>
        <v/>
      </c>
      <c r="AE200" s="138" t="str">
        <f>IF($G200=AE$4&amp;"-"&amp;AE$5,IF(COUNTIF($G$6:$G200,"="&amp;$G200)&gt;1000,"",MAX(AE$6:AE199)+1),"")</f>
        <v/>
      </c>
      <c r="AF200" s="128" t="str">
        <f>IF($G200=AF$4&amp;"-"&amp;AF$5,IF(COUNTIF($G$6:$G200,"="&amp;$G200)&gt;1000,"",MAX(AF$6:AF199)+1),"")</f>
        <v/>
      </c>
      <c r="AG200" s="138" t="str">
        <f>IF($G200=AG$4&amp;"-"&amp;AG$5,IF(COUNTIF($G$6:$G200,"="&amp;$G200)&gt;1000,"",MAX(AG$6:AG199)+1),"")</f>
        <v/>
      </c>
      <c r="AH200" s="128">
        <f>IF($G200=AH$4&amp;"-"&amp;AH$5,IF(COUNTIF($G$6:$G200,"="&amp;$G200)&gt;1000,"",MAX(AH$6:AH199)+1),"")</f>
        <v>18</v>
      </c>
      <c r="AI200" s="138" t="str">
        <f>IF($G200=AI$4&amp;"-"&amp;AI$5,IF(COUNTIF($G$6:$G200,"="&amp;$G200)&gt;1000,"",MAX(AI$6:AI199)+1),"")</f>
        <v/>
      </c>
      <c r="AJ200" s="128" t="str">
        <f>IF($G200=AJ$4&amp;"-"&amp;AJ$5,IF(COUNTIF($G$6:$G200,"="&amp;$G200)&gt;1000,"",MAX(AJ$6:AJ199)+1),"")</f>
        <v/>
      </c>
      <c r="AK200" s="138" t="str">
        <f>IF($G200=AK$4&amp;"-"&amp;AK$5,IF(COUNTIF($G$6:$G200,"="&amp;$G200)&gt;1000,"",MAX(AK$6:AK199)+1),"")</f>
        <v/>
      </c>
      <c r="AL200" s="128" t="str">
        <f>IF($G200=AL$4&amp;"-"&amp;AL$5,IF(COUNTIF($G$6:$G200,"="&amp;$G200)&gt;1000,"",MAX(AL$6:AL199)+1),"")</f>
        <v/>
      </c>
      <c r="AM200" s="144" t="str">
        <f>IF($G200=AM$4&amp;"-"&amp;AM$5,IF(COUNTIF($G$6:$G200,"="&amp;$G200)&gt;1000,"",MAX(AM$6:AM199)+1),"")</f>
        <v/>
      </c>
    </row>
    <row r="201" spans="1:39">
      <c r="A201" s="23">
        <v>196</v>
      </c>
      <c r="B201" s="123" t="str">
        <f>VLOOKUP(A201,Times_2023!B198:C628,2,FALSE)</f>
        <v>0:23:59</v>
      </c>
      <c r="C201" s="1" t="str">
        <f t="shared" si="14"/>
        <v>Rachel Darvill</v>
      </c>
      <c r="D201" s="2" t="str">
        <f t="shared" si="15"/>
        <v>HRC</v>
      </c>
      <c r="E201" s="2" t="str">
        <f t="shared" si="16"/>
        <v>F</v>
      </c>
      <c r="F201" s="2">
        <f>COUNTIF(E$6:E201,E201)</f>
        <v>44</v>
      </c>
      <c r="G201" s="26" t="str">
        <f t="shared" si="17"/>
        <v>HRC-F</v>
      </c>
      <c r="H201" s="29" t="str">
        <f>IF($G201=H$4&amp;"-"&amp;H$5,IF(COUNTIF($G$6:$G201,"="&amp;$G201)&gt;5,"",$F201),"")</f>
        <v/>
      </c>
      <c r="I201" s="32" t="str">
        <f>IF($G201=I$4&amp;"-"&amp;I$5,IF(COUNTIF($G$6:$G201,"="&amp;$G201)&gt;5,"",$F201),"")</f>
        <v/>
      </c>
      <c r="J201" s="31" t="str">
        <f>IF($G201=J$4&amp;"-"&amp;J$5,IF(COUNTIF($G$6:$G201,"="&amp;$G201)&gt;5,"",$F201),"")</f>
        <v/>
      </c>
      <c r="K201" s="32" t="str">
        <f>IF($G201=K$4&amp;"-"&amp;K$5,IF(COUNTIF($G$6:$G201,"="&amp;$G201)&gt;5,"",$F201),"")</f>
        <v/>
      </c>
      <c r="L201" s="31" t="str">
        <f>IF($G201=L$4&amp;"-"&amp;L$5,IF(COUNTIF($G$6:$G201,"="&amp;$G201)&gt;5,"",$F201),"")</f>
        <v/>
      </c>
      <c r="M201" s="32" t="str">
        <f>IF($G201=M$4&amp;"-"&amp;M$5,IF(COUNTIF($G$6:$G201,"="&amp;$G201)&gt;5,"",$F201),"")</f>
        <v/>
      </c>
      <c r="N201" s="31" t="str">
        <f>IF($G201=N$4&amp;"-"&amp;N$5,IF(COUNTIF($G$6:$G201,"="&amp;$G201)&gt;5,"",$F201),"")</f>
        <v/>
      </c>
      <c r="O201" s="32" t="str">
        <f>IF($G201=O$4&amp;"-"&amp;O$5,IF(COUNTIF($G$6:$G201,"="&amp;$G201)&gt;5,"",$F201),"")</f>
        <v/>
      </c>
      <c r="P201" s="31" t="str">
        <f>IF($G201=P$4&amp;"-"&amp;P$5,IF(COUNTIF($G$6:$G201,"="&amp;$G201)&gt;5,"",$F201),"")</f>
        <v/>
      </c>
      <c r="Q201" s="32">
        <f>IF($G201=Q$4&amp;"-"&amp;Q$5,IF(COUNTIF($G$6:$G201,"="&amp;$G201)&gt;5,"",$F201),"")</f>
        <v>44</v>
      </c>
      <c r="R201" s="31" t="str">
        <f>IF($G201=R$4&amp;"-"&amp;R$5,IF(COUNTIF($G$6:$G201,"="&amp;$G201)&gt;5,"",$F201),"")</f>
        <v/>
      </c>
      <c r="S201" s="32" t="str">
        <f>IF($G201=S$4&amp;"-"&amp;S$5,IF(COUNTIF($G$6:$G201,"="&amp;$G201)&gt;5,"",$F201),"")</f>
        <v/>
      </c>
      <c r="T201" s="31" t="str">
        <f>IF($G201=T$4&amp;"-"&amp;T$5,IF(COUNTIF($G$6:$G201,"="&amp;$G201)&gt;5,"",$F201),"")</f>
        <v/>
      </c>
      <c r="U201" s="32" t="str">
        <f>IF($G201=U$4&amp;"-"&amp;U$5,IF(COUNTIF($G$6:$G201,"="&amp;$G201)&gt;5,"",$F201),"")</f>
        <v/>
      </c>
      <c r="V201" s="31" t="str">
        <f>IF($G201=V$4&amp;"-"&amp;V$5,IF(COUNTIF($G$6:$G201,"="&amp;$G201)&gt;5,"",$F201),"")</f>
        <v/>
      </c>
      <c r="W201" s="30" t="str">
        <f>IF($G201=W$4&amp;"-"&amp;W$5,IF(COUNTIF($G$6:$G201,"="&amp;$G201)&gt;5,"",$F201),"")</f>
        <v/>
      </c>
      <c r="X201" s="128" t="str">
        <f>IF($G201=X$4&amp;"-"&amp;X$5,IF(COUNTIF($G$6:$G201,"="&amp;$G201)&gt;1000,"",MAX(X$6:X200)+1),"")</f>
        <v/>
      </c>
      <c r="Y201" s="138" t="str">
        <f>IF($G201=Y$4&amp;"-"&amp;Y$5,IF(COUNTIF($G$6:$G201,"="&amp;$G201)&gt;1000,"",MAX(Y$6:Y200)+1),"")</f>
        <v/>
      </c>
      <c r="Z201" s="128" t="str">
        <f>IF($G201=Z$4&amp;"-"&amp;Z$5,IF(COUNTIF($G$6:$G201,"="&amp;$G201)&gt;1000,"",MAX(Z$6:Z200)+1),"")</f>
        <v/>
      </c>
      <c r="AA201" s="138" t="str">
        <f>IF($G201=AA$4&amp;"-"&amp;AA$5,IF(COUNTIF($G$6:$G201,"="&amp;$G201)&gt;1000,"",MAX(AA$6:AA200)+1),"")</f>
        <v/>
      </c>
      <c r="AB201" s="128" t="str">
        <f>IF($G201=AB$4&amp;"-"&amp;AB$5,IF(COUNTIF($G$6:$G201,"="&amp;$G201)&gt;1000,"",MAX(AB$6:AB200)+1),"")</f>
        <v/>
      </c>
      <c r="AC201" s="138" t="str">
        <f>IF($G201=AC$4&amp;"-"&amp;AC$5,IF(COUNTIF($G$6:$G201,"="&amp;$G201)&gt;1000,"",MAX(AC$6:AC200)+1),"")</f>
        <v/>
      </c>
      <c r="AD201" s="128" t="str">
        <f>IF($G201=AD$4&amp;"-"&amp;AD$5,IF(COUNTIF($G$6:$G201,"="&amp;$G201)&gt;1000,"",MAX(AD$6:AD200)+1),"")</f>
        <v/>
      </c>
      <c r="AE201" s="138" t="str">
        <f>IF($G201=AE$4&amp;"-"&amp;AE$5,IF(COUNTIF($G$6:$G201,"="&amp;$G201)&gt;1000,"",MAX(AE$6:AE200)+1),"")</f>
        <v/>
      </c>
      <c r="AF201" s="128" t="str">
        <f>IF($G201=AF$4&amp;"-"&amp;AF$5,IF(COUNTIF($G$6:$G201,"="&amp;$G201)&gt;1000,"",MAX(AF$6:AF200)+1),"")</f>
        <v/>
      </c>
      <c r="AG201" s="138">
        <f>IF($G201=AG$4&amp;"-"&amp;AG$5,IF(COUNTIF($G$6:$G201,"="&amp;$G201)&gt;1000,"",MAX(AG$6:AG200)+1),"")</f>
        <v>3</v>
      </c>
      <c r="AH201" s="128" t="str">
        <f>IF($G201=AH$4&amp;"-"&amp;AH$5,IF(COUNTIF($G$6:$G201,"="&amp;$G201)&gt;1000,"",MAX(AH$6:AH200)+1),"")</f>
        <v/>
      </c>
      <c r="AI201" s="138" t="str">
        <f>IF($G201=AI$4&amp;"-"&amp;AI$5,IF(COUNTIF($G$6:$G201,"="&amp;$G201)&gt;1000,"",MAX(AI$6:AI200)+1),"")</f>
        <v/>
      </c>
      <c r="AJ201" s="128" t="str">
        <f>IF($G201=AJ$4&amp;"-"&amp;AJ$5,IF(COUNTIF($G$6:$G201,"="&amp;$G201)&gt;1000,"",MAX(AJ$6:AJ200)+1),"")</f>
        <v/>
      </c>
      <c r="AK201" s="138" t="str">
        <f>IF($G201=AK$4&amp;"-"&amp;AK$5,IF(COUNTIF($G$6:$G201,"="&amp;$G201)&gt;1000,"",MAX(AK$6:AK200)+1),"")</f>
        <v/>
      </c>
      <c r="AL201" s="128" t="str">
        <f>IF($G201=AL$4&amp;"-"&amp;AL$5,IF(COUNTIF($G$6:$G201,"="&amp;$G201)&gt;1000,"",MAX(AL$6:AL200)+1),"")</f>
        <v/>
      </c>
      <c r="AM201" s="144" t="str">
        <f>IF($G201=AM$4&amp;"-"&amp;AM$5,IF(COUNTIF($G$6:$G201,"="&amp;$G201)&gt;1000,"",MAX(AM$6:AM200)+1),"")</f>
        <v/>
      </c>
    </row>
    <row r="202" spans="1:39">
      <c r="A202" s="24">
        <v>197</v>
      </c>
      <c r="B202" s="123" t="str">
        <f>VLOOKUP(A202,Times_2023!B199:C629,2,FALSE)</f>
        <v>0:24:00</v>
      </c>
      <c r="C202" s="1" t="str">
        <f t="shared" si="14"/>
        <v>Nathan Graves</v>
      </c>
      <c r="D202" s="2" t="str">
        <f t="shared" si="15"/>
        <v>CAC</v>
      </c>
      <c r="E202" s="2" t="str">
        <f t="shared" si="16"/>
        <v>M</v>
      </c>
      <c r="F202" s="2">
        <f>COUNTIF(E$6:E202,E202)</f>
        <v>153</v>
      </c>
      <c r="G202" s="26" t="str">
        <f t="shared" si="17"/>
        <v>CAC-M</v>
      </c>
      <c r="H202" s="29" t="str">
        <f>IF($G202=H$4&amp;"-"&amp;H$5,IF(COUNTIF($G$6:$G202,"="&amp;$G202)&gt;5,"",$F202),"")</f>
        <v/>
      </c>
      <c r="I202" s="32" t="str">
        <f>IF($G202=I$4&amp;"-"&amp;I$5,IF(COUNTIF($G$6:$G202,"="&amp;$G202)&gt;5,"",$F202),"")</f>
        <v/>
      </c>
      <c r="J202" s="31" t="str">
        <f>IF($G202=J$4&amp;"-"&amp;J$5,IF(COUNTIF($G$6:$G202,"="&amp;$G202)&gt;5,"",$F202),"")</f>
        <v/>
      </c>
      <c r="K202" s="32" t="str">
        <f>IF($G202=K$4&amp;"-"&amp;K$5,IF(COUNTIF($G$6:$G202,"="&amp;$G202)&gt;5,"",$F202),"")</f>
        <v/>
      </c>
      <c r="L202" s="31" t="str">
        <f>IF($G202=L$4&amp;"-"&amp;L$5,IF(COUNTIF($G$6:$G202,"="&amp;$G202)&gt;5,"",$F202),"")</f>
        <v/>
      </c>
      <c r="M202" s="32" t="str">
        <f>IF($G202=M$4&amp;"-"&amp;M$5,IF(COUNTIF($G$6:$G202,"="&amp;$G202)&gt;5,"",$F202),"")</f>
        <v/>
      </c>
      <c r="N202" s="31" t="str">
        <f>IF($G202=N$4&amp;"-"&amp;N$5,IF(COUNTIF($G$6:$G202,"="&amp;$G202)&gt;5,"",$F202),"")</f>
        <v/>
      </c>
      <c r="O202" s="32" t="str">
        <f>IF($G202=O$4&amp;"-"&amp;O$5,IF(COUNTIF($G$6:$G202,"="&amp;$G202)&gt;5,"",$F202),"")</f>
        <v/>
      </c>
      <c r="P202" s="31" t="str">
        <f>IF($G202=P$4&amp;"-"&amp;P$5,IF(COUNTIF($G$6:$G202,"="&amp;$G202)&gt;5,"",$F202),"")</f>
        <v/>
      </c>
      <c r="Q202" s="32" t="str">
        <f>IF($G202=Q$4&amp;"-"&amp;Q$5,IF(COUNTIF($G$6:$G202,"="&amp;$G202)&gt;5,"",$F202),"")</f>
        <v/>
      </c>
      <c r="R202" s="31" t="str">
        <f>IF($G202=R$4&amp;"-"&amp;R$5,IF(COUNTIF($G$6:$G202,"="&amp;$G202)&gt;5,"",$F202),"")</f>
        <v/>
      </c>
      <c r="S202" s="32" t="str">
        <f>IF($G202=S$4&amp;"-"&amp;S$5,IF(COUNTIF($G$6:$G202,"="&amp;$G202)&gt;5,"",$F202),"")</f>
        <v/>
      </c>
      <c r="T202" s="31" t="str">
        <f>IF($G202=T$4&amp;"-"&amp;T$5,IF(COUNTIF($G$6:$G202,"="&amp;$G202)&gt;5,"",$F202),"")</f>
        <v/>
      </c>
      <c r="U202" s="32" t="str">
        <f>IF($G202=U$4&amp;"-"&amp;U$5,IF(COUNTIF($G$6:$G202,"="&amp;$G202)&gt;5,"",$F202),"")</f>
        <v/>
      </c>
      <c r="V202" s="31" t="str">
        <f>IF($G202=V$4&amp;"-"&amp;V$5,IF(COUNTIF($G$6:$G202,"="&amp;$G202)&gt;5,"",$F202),"")</f>
        <v/>
      </c>
      <c r="W202" s="30" t="str">
        <f>IF($G202=W$4&amp;"-"&amp;W$5,IF(COUNTIF($G$6:$G202,"="&amp;$G202)&gt;5,"",$F202),"")</f>
        <v/>
      </c>
      <c r="X202" s="128">
        <f>IF($G202=X$4&amp;"-"&amp;X$5,IF(COUNTIF($G$6:$G202,"="&amp;$G202)&gt;1000,"",MAX(X$6:X201)+1),"")</f>
        <v>27</v>
      </c>
      <c r="Y202" s="138" t="str">
        <f>IF($G202=Y$4&amp;"-"&amp;Y$5,IF(COUNTIF($G$6:$G202,"="&amp;$G202)&gt;1000,"",MAX(Y$6:Y201)+1),"")</f>
        <v/>
      </c>
      <c r="Z202" s="128" t="str">
        <f>IF($G202=Z$4&amp;"-"&amp;Z$5,IF(COUNTIF($G$6:$G202,"="&amp;$G202)&gt;1000,"",MAX(Z$6:Z201)+1),"")</f>
        <v/>
      </c>
      <c r="AA202" s="138" t="str">
        <f>IF($G202=AA$4&amp;"-"&amp;AA$5,IF(COUNTIF($G$6:$G202,"="&amp;$G202)&gt;1000,"",MAX(AA$6:AA201)+1),"")</f>
        <v/>
      </c>
      <c r="AB202" s="128" t="str">
        <f>IF($G202=AB$4&amp;"-"&amp;AB$5,IF(COUNTIF($G$6:$G202,"="&amp;$G202)&gt;1000,"",MAX(AB$6:AB201)+1),"")</f>
        <v/>
      </c>
      <c r="AC202" s="138" t="str">
        <f>IF($G202=AC$4&amp;"-"&amp;AC$5,IF(COUNTIF($G$6:$G202,"="&amp;$G202)&gt;1000,"",MAX(AC$6:AC201)+1),"")</f>
        <v/>
      </c>
      <c r="AD202" s="128" t="str">
        <f>IF($G202=AD$4&amp;"-"&amp;AD$5,IF(COUNTIF($G$6:$G202,"="&amp;$G202)&gt;1000,"",MAX(AD$6:AD201)+1),"")</f>
        <v/>
      </c>
      <c r="AE202" s="138" t="str">
        <f>IF($G202=AE$4&amp;"-"&amp;AE$5,IF(COUNTIF($G$6:$G202,"="&amp;$G202)&gt;1000,"",MAX(AE$6:AE201)+1),"")</f>
        <v/>
      </c>
      <c r="AF202" s="128" t="str">
        <f>IF($G202=AF$4&amp;"-"&amp;AF$5,IF(COUNTIF($G$6:$G202,"="&amp;$G202)&gt;1000,"",MAX(AF$6:AF201)+1),"")</f>
        <v/>
      </c>
      <c r="AG202" s="138" t="str">
        <f>IF($G202=AG$4&amp;"-"&amp;AG$5,IF(COUNTIF($G$6:$G202,"="&amp;$G202)&gt;1000,"",MAX(AG$6:AG201)+1),"")</f>
        <v/>
      </c>
      <c r="AH202" s="128" t="str">
        <f>IF($G202=AH$4&amp;"-"&amp;AH$5,IF(COUNTIF($G$6:$G202,"="&amp;$G202)&gt;1000,"",MAX(AH$6:AH201)+1),"")</f>
        <v/>
      </c>
      <c r="AI202" s="138" t="str">
        <f>IF($G202=AI$4&amp;"-"&amp;AI$5,IF(COUNTIF($G$6:$G202,"="&amp;$G202)&gt;1000,"",MAX(AI$6:AI201)+1),"")</f>
        <v/>
      </c>
      <c r="AJ202" s="128" t="str">
        <f>IF($G202=AJ$4&amp;"-"&amp;AJ$5,IF(COUNTIF($G$6:$G202,"="&amp;$G202)&gt;1000,"",MAX(AJ$6:AJ201)+1),"")</f>
        <v/>
      </c>
      <c r="AK202" s="138" t="str">
        <f>IF($G202=AK$4&amp;"-"&amp;AK$5,IF(COUNTIF($G$6:$G202,"="&amp;$G202)&gt;1000,"",MAX(AK$6:AK201)+1),"")</f>
        <v/>
      </c>
      <c r="AL202" s="128" t="str">
        <f>IF($G202=AL$4&amp;"-"&amp;AL$5,IF(COUNTIF($G$6:$G202,"="&amp;$G202)&gt;1000,"",MAX(AL$6:AL201)+1),"")</f>
        <v/>
      </c>
      <c r="AM202" s="144" t="str">
        <f>IF($G202=AM$4&amp;"-"&amp;AM$5,IF(COUNTIF($G$6:$G202,"="&amp;$G202)&gt;1000,"",MAX(AM$6:AM201)+1),"")</f>
        <v/>
      </c>
    </row>
    <row r="203" spans="1:39">
      <c r="A203" s="23">
        <v>198</v>
      </c>
      <c r="B203" s="123" t="str">
        <f>VLOOKUP(A203,Times_2023!B200:C630,2,FALSE)</f>
        <v>0:24:04</v>
      </c>
      <c r="C203" s="1" t="str">
        <f t="shared" si="14"/>
        <v>Olivia Carter</v>
      </c>
      <c r="D203" s="2" t="str">
        <f t="shared" si="15"/>
        <v>NJ</v>
      </c>
      <c r="E203" s="2" t="str">
        <f t="shared" si="16"/>
        <v>F</v>
      </c>
      <c r="F203" s="2">
        <f>COUNTIF(E$6:E203,E203)</f>
        <v>45</v>
      </c>
      <c r="G203" s="26" t="str">
        <f t="shared" si="17"/>
        <v>NJ-F</v>
      </c>
      <c r="H203" s="29" t="str">
        <f>IF($G203=H$4&amp;"-"&amp;H$5,IF(COUNTIF($G$6:$G203,"="&amp;$G203)&gt;5,"",$F203),"")</f>
        <v/>
      </c>
      <c r="I203" s="32" t="str">
        <f>IF($G203=I$4&amp;"-"&amp;I$5,IF(COUNTIF($G$6:$G203,"="&amp;$G203)&gt;5,"",$F203),"")</f>
        <v/>
      </c>
      <c r="J203" s="31" t="str">
        <f>IF($G203=J$4&amp;"-"&amp;J$5,IF(COUNTIF($G$6:$G203,"="&amp;$G203)&gt;5,"",$F203),"")</f>
        <v/>
      </c>
      <c r="K203" s="32" t="str">
        <f>IF($G203=K$4&amp;"-"&amp;K$5,IF(COUNTIF($G$6:$G203,"="&amp;$G203)&gt;5,"",$F203),"")</f>
        <v/>
      </c>
      <c r="L203" s="31" t="str">
        <f>IF($G203=L$4&amp;"-"&amp;L$5,IF(COUNTIF($G$6:$G203,"="&amp;$G203)&gt;5,"",$F203),"")</f>
        <v/>
      </c>
      <c r="M203" s="32" t="str">
        <f>IF($G203=M$4&amp;"-"&amp;M$5,IF(COUNTIF($G$6:$G203,"="&amp;$G203)&gt;5,"",$F203),"")</f>
        <v/>
      </c>
      <c r="N203" s="31" t="str">
        <f>IF($G203=N$4&amp;"-"&amp;N$5,IF(COUNTIF($G$6:$G203,"="&amp;$G203)&gt;5,"",$F203),"")</f>
        <v/>
      </c>
      <c r="O203" s="32" t="str">
        <f>IF($G203=O$4&amp;"-"&amp;O$5,IF(COUNTIF($G$6:$G203,"="&amp;$G203)&gt;5,"",$F203),"")</f>
        <v/>
      </c>
      <c r="P203" s="31" t="str">
        <f>IF($G203=P$4&amp;"-"&amp;P$5,IF(COUNTIF($G$6:$G203,"="&amp;$G203)&gt;5,"",$F203),"")</f>
        <v/>
      </c>
      <c r="Q203" s="32" t="str">
        <f>IF($G203=Q$4&amp;"-"&amp;Q$5,IF(COUNTIF($G$6:$G203,"="&amp;$G203)&gt;5,"",$F203),"")</f>
        <v/>
      </c>
      <c r="R203" s="31" t="str">
        <f>IF($G203=R$4&amp;"-"&amp;R$5,IF(COUNTIF($G$6:$G203,"="&amp;$G203)&gt;5,"",$F203),"")</f>
        <v/>
      </c>
      <c r="S203" s="32" t="str">
        <f>IF($G203=S$4&amp;"-"&amp;S$5,IF(COUNTIF($G$6:$G203,"="&amp;$G203)&gt;5,"",$F203),"")</f>
        <v/>
      </c>
      <c r="T203" s="31" t="str">
        <f>IF($G203=T$4&amp;"-"&amp;T$5,IF(COUNTIF($G$6:$G203,"="&amp;$G203)&gt;5,"",$F203),"")</f>
        <v/>
      </c>
      <c r="U203" s="32" t="str">
        <f>IF($G203=U$4&amp;"-"&amp;U$5,IF(COUNTIF($G$6:$G203,"="&amp;$G203)&gt;5,"",$F203),"")</f>
        <v/>
      </c>
      <c r="V203" s="31" t="str">
        <f>IF($G203=V$4&amp;"-"&amp;V$5,IF(COUNTIF($G$6:$G203,"="&amp;$G203)&gt;5,"",$F203),"")</f>
        <v/>
      </c>
      <c r="W203" s="30" t="str">
        <f>IF($G203=W$4&amp;"-"&amp;W$5,IF(COUNTIF($G$6:$G203,"="&amp;$G203)&gt;5,"",$F203),"")</f>
        <v/>
      </c>
      <c r="X203" s="128" t="str">
        <f>IF($G203=X$4&amp;"-"&amp;X$5,IF(COUNTIF($G$6:$G203,"="&amp;$G203)&gt;1000,"",MAX(X$6:X202)+1),"")</f>
        <v/>
      </c>
      <c r="Y203" s="138" t="str">
        <f>IF($G203=Y$4&amp;"-"&amp;Y$5,IF(COUNTIF($G$6:$G203,"="&amp;$G203)&gt;1000,"",MAX(Y$6:Y202)+1),"")</f>
        <v/>
      </c>
      <c r="Z203" s="128" t="str">
        <f>IF($G203=Z$4&amp;"-"&amp;Z$5,IF(COUNTIF($G$6:$G203,"="&amp;$G203)&gt;1000,"",MAX(Z$6:Z202)+1),"")</f>
        <v/>
      </c>
      <c r="AA203" s="138" t="str">
        <f>IF($G203=AA$4&amp;"-"&amp;AA$5,IF(COUNTIF($G$6:$G203,"="&amp;$G203)&gt;1000,"",MAX(AA$6:AA202)+1),"")</f>
        <v/>
      </c>
      <c r="AB203" s="128" t="str">
        <f>IF($G203=AB$4&amp;"-"&amp;AB$5,IF(COUNTIF($G$6:$G203,"="&amp;$G203)&gt;1000,"",MAX(AB$6:AB202)+1),"")</f>
        <v/>
      </c>
      <c r="AC203" s="138" t="str">
        <f>IF($G203=AC$4&amp;"-"&amp;AC$5,IF(COUNTIF($G$6:$G203,"="&amp;$G203)&gt;1000,"",MAX(AC$6:AC202)+1),"")</f>
        <v/>
      </c>
      <c r="AD203" s="128" t="str">
        <f>IF($G203=AD$4&amp;"-"&amp;AD$5,IF(COUNTIF($G$6:$G203,"="&amp;$G203)&gt;1000,"",MAX(AD$6:AD202)+1),"")</f>
        <v/>
      </c>
      <c r="AE203" s="138" t="str">
        <f>IF($G203=AE$4&amp;"-"&amp;AE$5,IF(COUNTIF($G$6:$G203,"="&amp;$G203)&gt;1000,"",MAX(AE$6:AE202)+1),"")</f>
        <v/>
      </c>
      <c r="AF203" s="128" t="str">
        <f>IF($G203=AF$4&amp;"-"&amp;AF$5,IF(COUNTIF($G$6:$G203,"="&amp;$G203)&gt;1000,"",MAX(AF$6:AF202)+1),"")</f>
        <v/>
      </c>
      <c r="AG203" s="138" t="str">
        <f>IF($G203=AG$4&amp;"-"&amp;AG$5,IF(COUNTIF($G$6:$G203,"="&amp;$G203)&gt;1000,"",MAX(AG$6:AG202)+1),"")</f>
        <v/>
      </c>
      <c r="AH203" s="128" t="str">
        <f>IF($G203=AH$4&amp;"-"&amp;AH$5,IF(COUNTIF($G$6:$G203,"="&amp;$G203)&gt;1000,"",MAX(AH$6:AH202)+1),"")</f>
        <v/>
      </c>
      <c r="AI203" s="138">
        <f>IF($G203=AI$4&amp;"-"&amp;AI$5,IF(COUNTIF($G$6:$G203,"="&amp;$G203)&gt;1000,"",MAX(AI$6:AI202)+1),"")</f>
        <v>7</v>
      </c>
      <c r="AJ203" s="128" t="str">
        <f>IF($G203=AJ$4&amp;"-"&amp;AJ$5,IF(COUNTIF($G$6:$G203,"="&amp;$G203)&gt;1000,"",MAX(AJ$6:AJ202)+1),"")</f>
        <v/>
      </c>
      <c r="AK203" s="138" t="str">
        <f>IF($G203=AK$4&amp;"-"&amp;AK$5,IF(COUNTIF($G$6:$G203,"="&amp;$G203)&gt;1000,"",MAX(AK$6:AK202)+1),"")</f>
        <v/>
      </c>
      <c r="AL203" s="128" t="str">
        <f>IF($G203=AL$4&amp;"-"&amp;AL$5,IF(COUNTIF($G$6:$G203,"="&amp;$G203)&gt;1000,"",MAX(AL$6:AL202)+1),"")</f>
        <v/>
      </c>
      <c r="AM203" s="144" t="str">
        <f>IF($G203=AM$4&amp;"-"&amp;AM$5,IF(COUNTIF($G$6:$G203,"="&amp;$G203)&gt;1000,"",MAX(AM$6:AM202)+1),"")</f>
        <v/>
      </c>
    </row>
    <row r="204" spans="1:39">
      <c r="A204" s="24">
        <v>199</v>
      </c>
      <c r="B204" s="123" t="str">
        <f>VLOOKUP(A204,Times_2023!B201:C631,2,FALSE)</f>
        <v>0:24:05</v>
      </c>
      <c r="C204" s="1" t="str">
        <f t="shared" si="14"/>
        <v>Neil Halls</v>
      </c>
      <c r="D204" s="2" t="str">
        <f t="shared" si="15"/>
        <v>SS</v>
      </c>
      <c r="E204" s="2" t="str">
        <f t="shared" si="16"/>
        <v>M</v>
      </c>
      <c r="F204" s="2">
        <f>COUNTIF(E$6:E204,E204)</f>
        <v>154</v>
      </c>
      <c r="G204" s="26" t="str">
        <f t="shared" si="17"/>
        <v>SS-M</v>
      </c>
      <c r="H204" s="29" t="str">
        <f>IF($G204=H$4&amp;"-"&amp;H$5,IF(COUNTIF($G$6:$G204,"="&amp;$G204)&gt;5,"",$F204),"")</f>
        <v/>
      </c>
      <c r="I204" s="32" t="str">
        <f>IF($G204=I$4&amp;"-"&amp;I$5,IF(COUNTIF($G$6:$G204,"="&amp;$G204)&gt;5,"",$F204),"")</f>
        <v/>
      </c>
      <c r="J204" s="31" t="str">
        <f>IF($G204=J$4&amp;"-"&amp;J$5,IF(COUNTIF($G$6:$G204,"="&amp;$G204)&gt;5,"",$F204),"")</f>
        <v/>
      </c>
      <c r="K204" s="32" t="str">
        <f>IF($G204=K$4&amp;"-"&amp;K$5,IF(COUNTIF($G$6:$G204,"="&amp;$G204)&gt;5,"",$F204),"")</f>
        <v/>
      </c>
      <c r="L204" s="31" t="str">
        <f>IF($G204=L$4&amp;"-"&amp;L$5,IF(COUNTIF($G$6:$G204,"="&amp;$G204)&gt;5,"",$F204),"")</f>
        <v/>
      </c>
      <c r="M204" s="32" t="str">
        <f>IF($G204=M$4&amp;"-"&amp;M$5,IF(COUNTIF($G$6:$G204,"="&amp;$G204)&gt;5,"",$F204),"")</f>
        <v/>
      </c>
      <c r="N204" s="31" t="str">
        <f>IF($G204=N$4&amp;"-"&amp;N$5,IF(COUNTIF($G$6:$G204,"="&amp;$G204)&gt;5,"",$F204),"")</f>
        <v/>
      </c>
      <c r="O204" s="32" t="str">
        <f>IF($G204=O$4&amp;"-"&amp;O$5,IF(COUNTIF($G$6:$G204,"="&amp;$G204)&gt;5,"",$F204),"")</f>
        <v/>
      </c>
      <c r="P204" s="31" t="str">
        <f>IF($G204=P$4&amp;"-"&amp;P$5,IF(COUNTIF($G$6:$G204,"="&amp;$G204)&gt;5,"",$F204),"")</f>
        <v/>
      </c>
      <c r="Q204" s="32" t="str">
        <f>IF($G204=Q$4&amp;"-"&amp;Q$5,IF(COUNTIF($G$6:$G204,"="&amp;$G204)&gt;5,"",$F204),"")</f>
        <v/>
      </c>
      <c r="R204" s="31" t="str">
        <f>IF($G204=R$4&amp;"-"&amp;R$5,IF(COUNTIF($G$6:$G204,"="&amp;$G204)&gt;5,"",$F204),"")</f>
        <v/>
      </c>
      <c r="S204" s="32" t="str">
        <f>IF($G204=S$4&amp;"-"&amp;S$5,IF(COUNTIF($G$6:$G204,"="&amp;$G204)&gt;5,"",$F204),"")</f>
        <v/>
      </c>
      <c r="T204" s="31" t="str">
        <f>IF($G204=T$4&amp;"-"&amp;T$5,IF(COUNTIF($G$6:$G204,"="&amp;$G204)&gt;5,"",$F204),"")</f>
        <v/>
      </c>
      <c r="U204" s="32" t="str">
        <f>IF($G204=U$4&amp;"-"&amp;U$5,IF(COUNTIF($G$6:$G204,"="&amp;$G204)&gt;5,"",$F204),"")</f>
        <v/>
      </c>
      <c r="V204" s="31" t="str">
        <f>IF($G204=V$4&amp;"-"&amp;V$5,IF(COUNTIF($G$6:$G204,"="&amp;$G204)&gt;5,"",$F204),"")</f>
        <v/>
      </c>
      <c r="W204" s="30" t="str">
        <f>IF($G204=W$4&amp;"-"&amp;W$5,IF(COUNTIF($G$6:$G204,"="&amp;$G204)&gt;5,"",$F204),"")</f>
        <v/>
      </c>
      <c r="X204" s="128" t="str">
        <f>IF($G204=X$4&amp;"-"&amp;X$5,IF(COUNTIF($G$6:$G204,"="&amp;$G204)&gt;1000,"",MAX(X$6:X203)+1),"")</f>
        <v/>
      </c>
      <c r="Y204" s="138" t="str">
        <f>IF($G204=Y$4&amp;"-"&amp;Y$5,IF(COUNTIF($G$6:$G204,"="&amp;$G204)&gt;1000,"",MAX(Y$6:Y203)+1),"")</f>
        <v/>
      </c>
      <c r="Z204" s="128" t="str">
        <f>IF($G204=Z$4&amp;"-"&amp;Z$5,IF(COUNTIF($G$6:$G204,"="&amp;$G204)&gt;1000,"",MAX(Z$6:Z203)+1),"")</f>
        <v/>
      </c>
      <c r="AA204" s="138" t="str">
        <f>IF($G204=AA$4&amp;"-"&amp;AA$5,IF(COUNTIF($G$6:$G204,"="&amp;$G204)&gt;1000,"",MAX(AA$6:AA203)+1),"")</f>
        <v/>
      </c>
      <c r="AB204" s="128" t="str">
        <f>IF($G204=AB$4&amp;"-"&amp;AB$5,IF(COUNTIF($G$6:$G204,"="&amp;$G204)&gt;1000,"",MAX(AB$6:AB203)+1),"")</f>
        <v/>
      </c>
      <c r="AC204" s="138" t="str">
        <f>IF($G204=AC$4&amp;"-"&amp;AC$5,IF(COUNTIF($G$6:$G204,"="&amp;$G204)&gt;1000,"",MAX(AC$6:AC203)+1),"")</f>
        <v/>
      </c>
      <c r="AD204" s="128" t="str">
        <f>IF($G204=AD$4&amp;"-"&amp;AD$5,IF(COUNTIF($G$6:$G204,"="&amp;$G204)&gt;1000,"",MAX(AD$6:AD203)+1),"")</f>
        <v/>
      </c>
      <c r="AE204" s="138" t="str">
        <f>IF($G204=AE$4&amp;"-"&amp;AE$5,IF(COUNTIF($G$6:$G204,"="&amp;$G204)&gt;1000,"",MAX(AE$6:AE203)+1),"")</f>
        <v/>
      </c>
      <c r="AF204" s="128" t="str">
        <f>IF($G204=AF$4&amp;"-"&amp;AF$5,IF(COUNTIF($G$6:$G204,"="&amp;$G204)&gt;1000,"",MAX(AF$6:AF203)+1),"")</f>
        <v/>
      </c>
      <c r="AG204" s="138" t="str">
        <f>IF($G204=AG$4&amp;"-"&amp;AG$5,IF(COUNTIF($G$6:$G204,"="&amp;$G204)&gt;1000,"",MAX(AG$6:AG203)+1),"")</f>
        <v/>
      </c>
      <c r="AH204" s="128" t="str">
        <f>IF($G204=AH$4&amp;"-"&amp;AH$5,IF(COUNTIF($G$6:$G204,"="&amp;$G204)&gt;1000,"",MAX(AH$6:AH203)+1),"")</f>
        <v/>
      </c>
      <c r="AI204" s="138" t="str">
        <f>IF($G204=AI$4&amp;"-"&amp;AI$5,IF(COUNTIF($G$6:$G204,"="&amp;$G204)&gt;1000,"",MAX(AI$6:AI203)+1),"")</f>
        <v/>
      </c>
      <c r="AJ204" s="128" t="str">
        <f>IF($G204=AJ$4&amp;"-"&amp;AJ$5,IF(COUNTIF($G$6:$G204,"="&amp;$G204)&gt;1000,"",MAX(AJ$6:AJ203)+1),"")</f>
        <v/>
      </c>
      <c r="AK204" s="138" t="str">
        <f>IF($G204=AK$4&amp;"-"&amp;AK$5,IF(COUNTIF($G$6:$G204,"="&amp;$G204)&gt;1000,"",MAX(AK$6:AK203)+1),"")</f>
        <v/>
      </c>
      <c r="AL204" s="128">
        <f>IF($G204=AL$4&amp;"-"&amp;AL$5,IF(COUNTIF($G$6:$G204,"="&amp;$G204)&gt;1000,"",MAX(AL$6:AL203)+1),"")</f>
        <v>10</v>
      </c>
      <c r="AM204" s="144" t="str">
        <f>IF($G204=AM$4&amp;"-"&amp;AM$5,IF(COUNTIF($G$6:$G204,"="&amp;$G204)&gt;1000,"",MAX(AM$6:AM203)+1),"")</f>
        <v/>
      </c>
    </row>
    <row r="205" spans="1:39">
      <c r="A205" s="23">
        <v>200</v>
      </c>
      <c r="B205" s="123" t="str">
        <f>VLOOKUP(A205,Times_2023!B202:C632,2,FALSE)</f>
        <v>0:24:06</v>
      </c>
      <c r="C205" s="1" t="str">
        <f t="shared" si="14"/>
        <v>Kjell Baridon</v>
      </c>
      <c r="D205" s="2" t="str">
        <f t="shared" si="15"/>
        <v>CTC</v>
      </c>
      <c r="E205" s="2" t="str">
        <f t="shared" si="16"/>
        <v>M</v>
      </c>
      <c r="F205" s="2">
        <f>COUNTIF(E$6:E205,E205)</f>
        <v>155</v>
      </c>
      <c r="G205" s="26" t="str">
        <f t="shared" si="17"/>
        <v>CTC-M</v>
      </c>
      <c r="H205" s="29" t="str">
        <f>IF($G205=H$4&amp;"-"&amp;H$5,IF(COUNTIF($G$6:$G205,"="&amp;$G205)&gt;5,"",$F205),"")</f>
        <v/>
      </c>
      <c r="I205" s="32" t="str">
        <f>IF($G205=I$4&amp;"-"&amp;I$5,IF(COUNTIF($G$6:$G205,"="&amp;$G205)&gt;5,"",$F205),"")</f>
        <v/>
      </c>
      <c r="J205" s="31" t="str">
        <f>IF($G205=J$4&amp;"-"&amp;J$5,IF(COUNTIF($G$6:$G205,"="&amp;$G205)&gt;5,"",$F205),"")</f>
        <v/>
      </c>
      <c r="K205" s="32" t="str">
        <f>IF($G205=K$4&amp;"-"&amp;K$5,IF(COUNTIF($G$6:$G205,"="&amp;$G205)&gt;5,"",$F205),"")</f>
        <v/>
      </c>
      <c r="L205" s="31" t="str">
        <f>IF($G205=L$4&amp;"-"&amp;L$5,IF(COUNTIF($G$6:$G205,"="&amp;$G205)&gt;5,"",$F205),"")</f>
        <v/>
      </c>
      <c r="M205" s="32" t="str">
        <f>IF($G205=M$4&amp;"-"&amp;M$5,IF(COUNTIF($G$6:$G205,"="&amp;$G205)&gt;5,"",$F205),"")</f>
        <v/>
      </c>
      <c r="N205" s="31" t="str">
        <f>IF($G205=N$4&amp;"-"&amp;N$5,IF(COUNTIF($G$6:$G205,"="&amp;$G205)&gt;5,"",$F205),"")</f>
        <v/>
      </c>
      <c r="O205" s="32" t="str">
        <f>IF($G205=O$4&amp;"-"&amp;O$5,IF(COUNTIF($G$6:$G205,"="&amp;$G205)&gt;5,"",$F205),"")</f>
        <v/>
      </c>
      <c r="P205" s="31" t="str">
        <f>IF($G205=P$4&amp;"-"&amp;P$5,IF(COUNTIF($G$6:$G205,"="&amp;$G205)&gt;5,"",$F205),"")</f>
        <v/>
      </c>
      <c r="Q205" s="32" t="str">
        <f>IF($G205=Q$4&amp;"-"&amp;Q$5,IF(COUNTIF($G$6:$G205,"="&amp;$G205)&gt;5,"",$F205),"")</f>
        <v/>
      </c>
      <c r="R205" s="31" t="str">
        <f>IF($G205=R$4&amp;"-"&amp;R$5,IF(COUNTIF($G$6:$G205,"="&amp;$G205)&gt;5,"",$F205),"")</f>
        <v/>
      </c>
      <c r="S205" s="32" t="str">
        <f>IF($G205=S$4&amp;"-"&amp;S$5,IF(COUNTIF($G$6:$G205,"="&amp;$G205)&gt;5,"",$F205),"")</f>
        <v/>
      </c>
      <c r="T205" s="31" t="str">
        <f>IF($G205=T$4&amp;"-"&amp;T$5,IF(COUNTIF($G$6:$G205,"="&amp;$G205)&gt;5,"",$F205),"")</f>
        <v/>
      </c>
      <c r="U205" s="32" t="str">
        <f>IF($G205=U$4&amp;"-"&amp;U$5,IF(COUNTIF($G$6:$G205,"="&amp;$G205)&gt;5,"",$F205),"")</f>
        <v/>
      </c>
      <c r="V205" s="31" t="str">
        <f>IF($G205=V$4&amp;"-"&amp;V$5,IF(COUNTIF($G$6:$G205,"="&amp;$G205)&gt;5,"",$F205),"")</f>
        <v/>
      </c>
      <c r="W205" s="30" t="str">
        <f>IF($G205=W$4&amp;"-"&amp;W$5,IF(COUNTIF($G$6:$G205,"="&amp;$G205)&gt;5,"",$F205),"")</f>
        <v/>
      </c>
      <c r="X205" s="128" t="str">
        <f>IF($G205=X$4&amp;"-"&amp;X$5,IF(COUNTIF($G$6:$G205,"="&amp;$G205)&gt;1000,"",MAX(X$6:X204)+1),"")</f>
        <v/>
      </c>
      <c r="Y205" s="138" t="str">
        <f>IF($G205=Y$4&amp;"-"&amp;Y$5,IF(COUNTIF($G$6:$G205,"="&amp;$G205)&gt;1000,"",MAX(Y$6:Y204)+1),"")</f>
        <v/>
      </c>
      <c r="Z205" s="128">
        <f>IF($G205=Z$4&amp;"-"&amp;Z$5,IF(COUNTIF($G$6:$G205,"="&amp;$G205)&gt;1000,"",MAX(Z$6:Z204)+1),"")</f>
        <v>18</v>
      </c>
      <c r="AA205" s="138" t="str">
        <f>IF($G205=AA$4&amp;"-"&amp;AA$5,IF(COUNTIF($G$6:$G205,"="&amp;$G205)&gt;1000,"",MAX(AA$6:AA204)+1),"")</f>
        <v/>
      </c>
      <c r="AB205" s="128" t="str">
        <f>IF($G205=AB$4&amp;"-"&amp;AB$5,IF(COUNTIF($G$6:$G205,"="&amp;$G205)&gt;1000,"",MAX(AB$6:AB204)+1),"")</f>
        <v/>
      </c>
      <c r="AC205" s="138" t="str">
        <f>IF($G205=AC$4&amp;"-"&amp;AC$5,IF(COUNTIF($G$6:$G205,"="&amp;$G205)&gt;1000,"",MAX(AC$6:AC204)+1),"")</f>
        <v/>
      </c>
      <c r="AD205" s="128" t="str">
        <f>IF($G205=AD$4&amp;"-"&amp;AD$5,IF(COUNTIF($G$6:$G205,"="&amp;$G205)&gt;1000,"",MAX(AD$6:AD204)+1),"")</f>
        <v/>
      </c>
      <c r="AE205" s="138" t="str">
        <f>IF($G205=AE$4&amp;"-"&amp;AE$5,IF(COUNTIF($G$6:$G205,"="&amp;$G205)&gt;1000,"",MAX(AE$6:AE204)+1),"")</f>
        <v/>
      </c>
      <c r="AF205" s="128" t="str">
        <f>IF($G205=AF$4&amp;"-"&amp;AF$5,IF(COUNTIF($G$6:$G205,"="&amp;$G205)&gt;1000,"",MAX(AF$6:AF204)+1),"")</f>
        <v/>
      </c>
      <c r="AG205" s="138" t="str">
        <f>IF($G205=AG$4&amp;"-"&amp;AG$5,IF(COUNTIF($G$6:$G205,"="&amp;$G205)&gt;1000,"",MAX(AG$6:AG204)+1),"")</f>
        <v/>
      </c>
      <c r="AH205" s="128" t="str">
        <f>IF($G205=AH$4&amp;"-"&amp;AH$5,IF(COUNTIF($G$6:$G205,"="&amp;$G205)&gt;1000,"",MAX(AH$6:AH204)+1),"")</f>
        <v/>
      </c>
      <c r="AI205" s="138" t="str">
        <f>IF($G205=AI$4&amp;"-"&amp;AI$5,IF(COUNTIF($G$6:$G205,"="&amp;$G205)&gt;1000,"",MAX(AI$6:AI204)+1),"")</f>
        <v/>
      </c>
      <c r="AJ205" s="128" t="str">
        <f>IF($G205=AJ$4&amp;"-"&amp;AJ$5,IF(COUNTIF($G$6:$G205,"="&amp;$G205)&gt;1000,"",MAX(AJ$6:AJ204)+1),"")</f>
        <v/>
      </c>
      <c r="AK205" s="138" t="str">
        <f>IF($G205=AK$4&amp;"-"&amp;AK$5,IF(COUNTIF($G$6:$G205,"="&amp;$G205)&gt;1000,"",MAX(AK$6:AK204)+1),"")</f>
        <v/>
      </c>
      <c r="AL205" s="128" t="str">
        <f>IF($G205=AL$4&amp;"-"&amp;AL$5,IF(COUNTIF($G$6:$G205,"="&amp;$G205)&gt;1000,"",MAX(AL$6:AL204)+1),"")</f>
        <v/>
      </c>
      <c r="AM205" s="144" t="str">
        <f>IF($G205=AM$4&amp;"-"&amp;AM$5,IF(COUNTIF($G$6:$G205,"="&amp;$G205)&gt;1000,"",MAX(AM$6:AM204)+1),"")</f>
        <v/>
      </c>
    </row>
    <row r="206" spans="1:39">
      <c r="A206" s="24">
        <v>201</v>
      </c>
      <c r="B206" s="123" t="str">
        <f>VLOOKUP(A206,Times_2023!B203:C632,2,FALSE)</f>
        <v>0:24:07</v>
      </c>
      <c r="C206" s="1" t="str">
        <f t="shared" si="14"/>
        <v>Richard Balarkas</v>
      </c>
      <c r="D206" s="2" t="str">
        <f t="shared" si="15"/>
        <v>SS</v>
      </c>
      <c r="E206" s="2" t="str">
        <f t="shared" si="16"/>
        <v>M</v>
      </c>
      <c r="F206" s="2">
        <f>COUNTIF(E$6:E206,E206)</f>
        <v>156</v>
      </c>
      <c r="G206" s="26" t="str">
        <f t="shared" si="17"/>
        <v>SS-M</v>
      </c>
      <c r="H206" s="29" t="str">
        <f>IF($G206=H$4&amp;"-"&amp;H$5,IF(COUNTIF($G$6:$G206,"="&amp;$G206)&gt;5,"",$F206),"")</f>
        <v/>
      </c>
      <c r="I206" s="32" t="str">
        <f>IF($G206=I$4&amp;"-"&amp;I$5,IF(COUNTIF($G$6:$G206,"="&amp;$G206)&gt;5,"",$F206),"")</f>
        <v/>
      </c>
      <c r="J206" s="31" t="str">
        <f>IF($G206=J$4&amp;"-"&amp;J$5,IF(COUNTIF($G$6:$G206,"="&amp;$G206)&gt;5,"",$F206),"")</f>
        <v/>
      </c>
      <c r="K206" s="32" t="str">
        <f>IF($G206=K$4&amp;"-"&amp;K$5,IF(COUNTIF($G$6:$G206,"="&amp;$G206)&gt;5,"",$F206),"")</f>
        <v/>
      </c>
      <c r="L206" s="31" t="str">
        <f>IF($G206=L$4&amp;"-"&amp;L$5,IF(COUNTIF($G$6:$G206,"="&amp;$G206)&gt;5,"",$F206),"")</f>
        <v/>
      </c>
      <c r="M206" s="32" t="str">
        <f>IF($G206=M$4&amp;"-"&amp;M$5,IF(COUNTIF($G$6:$G206,"="&amp;$G206)&gt;5,"",$F206),"")</f>
        <v/>
      </c>
      <c r="N206" s="31" t="str">
        <f>IF($G206=N$4&amp;"-"&amp;N$5,IF(COUNTIF($G$6:$G206,"="&amp;$G206)&gt;5,"",$F206),"")</f>
        <v/>
      </c>
      <c r="O206" s="32" t="str">
        <f>IF($G206=O$4&amp;"-"&amp;O$5,IF(COUNTIF($G$6:$G206,"="&amp;$G206)&gt;5,"",$F206),"")</f>
        <v/>
      </c>
      <c r="P206" s="31" t="str">
        <f>IF($G206=P$4&amp;"-"&amp;P$5,IF(COUNTIF($G$6:$G206,"="&amp;$G206)&gt;5,"",$F206),"")</f>
        <v/>
      </c>
      <c r="Q206" s="32" t="str">
        <f>IF($G206=Q$4&amp;"-"&amp;Q$5,IF(COUNTIF($G$6:$G206,"="&amp;$G206)&gt;5,"",$F206),"")</f>
        <v/>
      </c>
      <c r="R206" s="31" t="str">
        <f>IF($G206=R$4&amp;"-"&amp;R$5,IF(COUNTIF($G$6:$G206,"="&amp;$G206)&gt;5,"",$F206),"")</f>
        <v/>
      </c>
      <c r="S206" s="32" t="str">
        <f>IF($G206=S$4&amp;"-"&amp;S$5,IF(COUNTIF($G$6:$G206,"="&amp;$G206)&gt;5,"",$F206),"")</f>
        <v/>
      </c>
      <c r="T206" s="31" t="str">
        <f>IF($G206=T$4&amp;"-"&amp;T$5,IF(COUNTIF($G$6:$G206,"="&amp;$G206)&gt;5,"",$F206),"")</f>
        <v/>
      </c>
      <c r="U206" s="32" t="str">
        <f>IF($G206=U$4&amp;"-"&amp;U$5,IF(COUNTIF($G$6:$G206,"="&amp;$G206)&gt;5,"",$F206),"")</f>
        <v/>
      </c>
      <c r="V206" s="31" t="str">
        <f>IF($G206=V$4&amp;"-"&amp;V$5,IF(COUNTIF($G$6:$G206,"="&amp;$G206)&gt;5,"",$F206),"")</f>
        <v/>
      </c>
      <c r="W206" s="30" t="str">
        <f>IF($G206=W$4&amp;"-"&amp;W$5,IF(COUNTIF($G$6:$G206,"="&amp;$G206)&gt;5,"",$F206),"")</f>
        <v/>
      </c>
      <c r="X206" s="128" t="str">
        <f>IF($G206=X$4&amp;"-"&amp;X$5,IF(COUNTIF($G$6:$G206,"="&amp;$G206)&gt;1000,"",MAX(X$6:X205)+1),"")</f>
        <v/>
      </c>
      <c r="Y206" s="138" t="str">
        <f>IF($G206=Y$4&amp;"-"&amp;Y$5,IF(COUNTIF($G$6:$G206,"="&amp;$G206)&gt;1000,"",MAX(Y$6:Y205)+1),"")</f>
        <v/>
      </c>
      <c r="Z206" s="128" t="str">
        <f>IF($G206=Z$4&amp;"-"&amp;Z$5,IF(COUNTIF($G$6:$G206,"="&amp;$G206)&gt;1000,"",MAX(Z$6:Z205)+1),"")</f>
        <v/>
      </c>
      <c r="AA206" s="138" t="str">
        <f>IF($G206=AA$4&amp;"-"&amp;AA$5,IF(COUNTIF($G$6:$G206,"="&amp;$G206)&gt;1000,"",MAX(AA$6:AA205)+1),"")</f>
        <v/>
      </c>
      <c r="AB206" s="128" t="str">
        <f>IF($G206=AB$4&amp;"-"&amp;AB$5,IF(COUNTIF($G$6:$G206,"="&amp;$G206)&gt;1000,"",MAX(AB$6:AB205)+1),"")</f>
        <v/>
      </c>
      <c r="AC206" s="138" t="str">
        <f>IF($G206=AC$4&amp;"-"&amp;AC$5,IF(COUNTIF($G$6:$G206,"="&amp;$G206)&gt;1000,"",MAX(AC$6:AC205)+1),"")</f>
        <v/>
      </c>
      <c r="AD206" s="128" t="str">
        <f>IF($G206=AD$4&amp;"-"&amp;AD$5,IF(COUNTIF($G$6:$G206,"="&amp;$G206)&gt;1000,"",MAX(AD$6:AD205)+1),"")</f>
        <v/>
      </c>
      <c r="AE206" s="138" t="str">
        <f>IF($G206=AE$4&amp;"-"&amp;AE$5,IF(COUNTIF($G$6:$G206,"="&amp;$G206)&gt;1000,"",MAX(AE$6:AE205)+1),"")</f>
        <v/>
      </c>
      <c r="AF206" s="128" t="str">
        <f>IF($G206=AF$4&amp;"-"&amp;AF$5,IF(COUNTIF($G$6:$G206,"="&amp;$G206)&gt;1000,"",MAX(AF$6:AF205)+1),"")</f>
        <v/>
      </c>
      <c r="AG206" s="138" t="str">
        <f>IF($G206=AG$4&amp;"-"&amp;AG$5,IF(COUNTIF($G$6:$G206,"="&amp;$G206)&gt;1000,"",MAX(AG$6:AG205)+1),"")</f>
        <v/>
      </c>
      <c r="AH206" s="128" t="str">
        <f>IF($G206=AH$4&amp;"-"&amp;AH$5,IF(COUNTIF($G$6:$G206,"="&amp;$G206)&gt;1000,"",MAX(AH$6:AH205)+1),"")</f>
        <v/>
      </c>
      <c r="AI206" s="138" t="str">
        <f>IF($G206=AI$4&amp;"-"&amp;AI$5,IF(COUNTIF($G$6:$G206,"="&amp;$G206)&gt;1000,"",MAX(AI$6:AI205)+1),"")</f>
        <v/>
      </c>
      <c r="AJ206" s="128" t="str">
        <f>IF($G206=AJ$4&amp;"-"&amp;AJ$5,IF(COUNTIF($G$6:$G206,"="&amp;$G206)&gt;1000,"",MAX(AJ$6:AJ205)+1),"")</f>
        <v/>
      </c>
      <c r="AK206" s="138" t="str">
        <f>IF($G206=AK$4&amp;"-"&amp;AK$5,IF(COUNTIF($G$6:$G206,"="&amp;$G206)&gt;1000,"",MAX(AK$6:AK205)+1),"")</f>
        <v/>
      </c>
      <c r="AL206" s="128">
        <f>IF($G206=AL$4&amp;"-"&amp;AL$5,IF(COUNTIF($G$6:$G206,"="&amp;$G206)&gt;1000,"",MAX(AL$6:AL205)+1),"")</f>
        <v>11</v>
      </c>
      <c r="AM206" s="144" t="str">
        <f>IF($G206=AM$4&amp;"-"&amp;AM$5,IF(COUNTIF($G$6:$G206,"="&amp;$G206)&gt;1000,"",MAX(AM$6:AM205)+1),"")</f>
        <v/>
      </c>
    </row>
    <row r="207" spans="1:39">
      <c r="A207" s="23">
        <v>202</v>
      </c>
      <c r="B207" s="123" t="str">
        <f>VLOOKUP(A207,Times_2023!B204:C633,2,FALSE)</f>
        <v>0:24:10</v>
      </c>
      <c r="C207" s="1" t="str">
        <f t="shared" si="14"/>
        <v>Tom Bentley</v>
      </c>
      <c r="D207" s="2" t="str">
        <f t="shared" si="15"/>
        <v>HRC</v>
      </c>
      <c r="E207" s="2" t="str">
        <f t="shared" si="16"/>
        <v>M</v>
      </c>
      <c r="F207" s="2">
        <f>COUNTIF(E$6:E207,E207)</f>
        <v>157</v>
      </c>
      <c r="G207" s="26" t="str">
        <f t="shared" si="17"/>
        <v>HRC-M</v>
      </c>
      <c r="H207" s="29" t="str">
        <f>IF($G207=H$4&amp;"-"&amp;H$5,IF(COUNTIF($G$6:$G207,"="&amp;$G207)&gt;5,"",$F207),"")</f>
        <v/>
      </c>
      <c r="I207" s="32" t="str">
        <f>IF($G207=I$4&amp;"-"&amp;I$5,IF(COUNTIF($G$6:$G207,"="&amp;$G207)&gt;5,"",$F207),"")</f>
        <v/>
      </c>
      <c r="J207" s="31" t="str">
        <f>IF($G207=J$4&amp;"-"&amp;J$5,IF(COUNTIF($G$6:$G207,"="&amp;$G207)&gt;5,"",$F207),"")</f>
        <v/>
      </c>
      <c r="K207" s="32" t="str">
        <f>IF($G207=K$4&amp;"-"&amp;K$5,IF(COUNTIF($G$6:$G207,"="&amp;$G207)&gt;5,"",$F207),"")</f>
        <v/>
      </c>
      <c r="L207" s="31" t="str">
        <f>IF($G207=L$4&amp;"-"&amp;L$5,IF(COUNTIF($G$6:$G207,"="&amp;$G207)&gt;5,"",$F207),"")</f>
        <v/>
      </c>
      <c r="M207" s="32" t="str">
        <f>IF($G207=M$4&amp;"-"&amp;M$5,IF(COUNTIF($G$6:$G207,"="&amp;$G207)&gt;5,"",$F207),"")</f>
        <v/>
      </c>
      <c r="N207" s="31" t="str">
        <f>IF($G207=N$4&amp;"-"&amp;N$5,IF(COUNTIF($G$6:$G207,"="&amp;$G207)&gt;5,"",$F207),"")</f>
        <v/>
      </c>
      <c r="O207" s="32" t="str">
        <f>IF($G207=O$4&amp;"-"&amp;O$5,IF(COUNTIF($G$6:$G207,"="&amp;$G207)&gt;5,"",$F207),"")</f>
        <v/>
      </c>
      <c r="P207" s="31" t="str">
        <f>IF($G207=P$4&amp;"-"&amp;P$5,IF(COUNTIF($G$6:$G207,"="&amp;$G207)&gt;5,"",$F207),"")</f>
        <v/>
      </c>
      <c r="Q207" s="32" t="str">
        <f>IF($G207=Q$4&amp;"-"&amp;Q$5,IF(COUNTIF($G$6:$G207,"="&amp;$G207)&gt;5,"",$F207),"")</f>
        <v/>
      </c>
      <c r="R207" s="31" t="str">
        <f>IF($G207=R$4&amp;"-"&amp;R$5,IF(COUNTIF($G$6:$G207,"="&amp;$G207)&gt;5,"",$F207),"")</f>
        <v/>
      </c>
      <c r="S207" s="32" t="str">
        <f>IF($G207=S$4&amp;"-"&amp;S$5,IF(COUNTIF($G$6:$G207,"="&amp;$G207)&gt;5,"",$F207),"")</f>
        <v/>
      </c>
      <c r="T207" s="31" t="str">
        <f>IF($G207=T$4&amp;"-"&amp;T$5,IF(COUNTIF($G$6:$G207,"="&amp;$G207)&gt;5,"",$F207),"")</f>
        <v/>
      </c>
      <c r="U207" s="32" t="str">
        <f>IF($G207=U$4&amp;"-"&amp;U$5,IF(COUNTIF($G$6:$G207,"="&amp;$G207)&gt;5,"",$F207),"")</f>
        <v/>
      </c>
      <c r="V207" s="31" t="str">
        <f>IF($G207=V$4&amp;"-"&amp;V$5,IF(COUNTIF($G$6:$G207,"="&amp;$G207)&gt;5,"",$F207),"")</f>
        <v/>
      </c>
      <c r="W207" s="30" t="str">
        <f>IF($G207=W$4&amp;"-"&amp;W$5,IF(COUNTIF($G$6:$G207,"="&amp;$G207)&gt;5,"",$F207),"")</f>
        <v/>
      </c>
      <c r="X207" s="128" t="str">
        <f>IF($G207=X$4&amp;"-"&amp;X$5,IF(COUNTIF($G$6:$G207,"="&amp;$G207)&gt;1000,"",MAX(X$6:X206)+1),"")</f>
        <v/>
      </c>
      <c r="Y207" s="138" t="str">
        <f>IF($G207=Y$4&amp;"-"&amp;Y$5,IF(COUNTIF($G$6:$G207,"="&amp;$G207)&gt;1000,"",MAX(Y$6:Y206)+1),"")</f>
        <v/>
      </c>
      <c r="Z207" s="128" t="str">
        <f>IF($G207=Z$4&amp;"-"&amp;Z$5,IF(COUNTIF($G$6:$G207,"="&amp;$G207)&gt;1000,"",MAX(Z$6:Z206)+1),"")</f>
        <v/>
      </c>
      <c r="AA207" s="138" t="str">
        <f>IF($G207=AA$4&amp;"-"&amp;AA$5,IF(COUNTIF($G$6:$G207,"="&amp;$G207)&gt;1000,"",MAX(AA$6:AA206)+1),"")</f>
        <v/>
      </c>
      <c r="AB207" s="128" t="str">
        <f>IF($G207=AB$4&amp;"-"&amp;AB$5,IF(COUNTIF($G$6:$G207,"="&amp;$G207)&gt;1000,"",MAX(AB$6:AB206)+1),"")</f>
        <v/>
      </c>
      <c r="AC207" s="138" t="str">
        <f>IF($G207=AC$4&amp;"-"&amp;AC$5,IF(COUNTIF($G$6:$G207,"="&amp;$G207)&gt;1000,"",MAX(AC$6:AC206)+1),"")</f>
        <v/>
      </c>
      <c r="AD207" s="128" t="str">
        <f>IF($G207=AD$4&amp;"-"&amp;AD$5,IF(COUNTIF($G$6:$G207,"="&amp;$G207)&gt;1000,"",MAX(AD$6:AD206)+1),"")</f>
        <v/>
      </c>
      <c r="AE207" s="138" t="str">
        <f>IF($G207=AE$4&amp;"-"&amp;AE$5,IF(COUNTIF($G$6:$G207,"="&amp;$G207)&gt;1000,"",MAX(AE$6:AE206)+1),"")</f>
        <v/>
      </c>
      <c r="AF207" s="128">
        <f>IF($G207=AF$4&amp;"-"&amp;AF$5,IF(COUNTIF($G$6:$G207,"="&amp;$G207)&gt;1000,"",MAX(AF$6:AF206)+1),"")</f>
        <v>16</v>
      </c>
      <c r="AG207" s="138" t="str">
        <f>IF($G207=AG$4&amp;"-"&amp;AG$5,IF(COUNTIF($G$6:$G207,"="&amp;$G207)&gt;1000,"",MAX(AG$6:AG206)+1),"")</f>
        <v/>
      </c>
      <c r="AH207" s="128" t="str">
        <f>IF($G207=AH$4&amp;"-"&amp;AH$5,IF(COUNTIF($G$6:$G207,"="&amp;$G207)&gt;1000,"",MAX(AH$6:AH206)+1),"")</f>
        <v/>
      </c>
      <c r="AI207" s="138" t="str">
        <f>IF($G207=AI$4&amp;"-"&amp;AI$5,IF(COUNTIF($G$6:$G207,"="&amp;$G207)&gt;1000,"",MAX(AI$6:AI206)+1),"")</f>
        <v/>
      </c>
      <c r="AJ207" s="128" t="str">
        <f>IF($G207=AJ$4&amp;"-"&amp;AJ$5,IF(COUNTIF($G$6:$G207,"="&amp;$G207)&gt;1000,"",MAX(AJ$6:AJ206)+1),"")</f>
        <v/>
      </c>
      <c r="AK207" s="138" t="str">
        <f>IF($G207=AK$4&amp;"-"&amp;AK$5,IF(COUNTIF($G$6:$G207,"="&amp;$G207)&gt;1000,"",MAX(AK$6:AK206)+1),"")</f>
        <v/>
      </c>
      <c r="AL207" s="128" t="str">
        <f>IF($G207=AL$4&amp;"-"&amp;AL$5,IF(COUNTIF($G$6:$G207,"="&amp;$G207)&gt;1000,"",MAX(AL$6:AL206)+1),"")</f>
        <v/>
      </c>
      <c r="AM207" s="144" t="str">
        <f>IF($G207=AM$4&amp;"-"&amp;AM$5,IF(COUNTIF($G$6:$G207,"="&amp;$G207)&gt;1000,"",MAX(AM$6:AM206)+1),"")</f>
        <v/>
      </c>
    </row>
    <row r="208" spans="1:39">
      <c r="A208" s="24">
        <v>203</v>
      </c>
      <c r="B208" s="123" t="str">
        <f>VLOOKUP(A208,Times_2023!B205:C634,2,FALSE)</f>
        <v>0:24:11</v>
      </c>
      <c r="C208" s="1" t="str">
        <f t="shared" si="14"/>
        <v>Anna Broughton</v>
      </c>
      <c r="D208" s="2" t="str">
        <f t="shared" si="15"/>
        <v>CAC</v>
      </c>
      <c r="E208" s="2" t="str">
        <f t="shared" si="16"/>
        <v>F</v>
      </c>
      <c r="F208" s="2">
        <f>COUNTIF(E$6:E208,E208)</f>
        <v>46</v>
      </c>
      <c r="G208" s="26" t="str">
        <f t="shared" si="17"/>
        <v>CAC-F</v>
      </c>
      <c r="H208" s="29" t="str">
        <f>IF($G208=H$4&amp;"-"&amp;H$5,IF(COUNTIF($G$6:$G208,"="&amp;$G208)&gt;5,"",$F208),"")</f>
        <v/>
      </c>
      <c r="I208" s="32" t="str">
        <f>IF($G208=I$4&amp;"-"&amp;I$5,IF(COUNTIF($G$6:$G208,"="&amp;$G208)&gt;5,"",$F208),"")</f>
        <v/>
      </c>
      <c r="J208" s="31" t="str">
        <f>IF($G208=J$4&amp;"-"&amp;J$5,IF(COUNTIF($G$6:$G208,"="&amp;$G208)&gt;5,"",$F208),"")</f>
        <v/>
      </c>
      <c r="K208" s="32" t="str">
        <f>IF($G208=K$4&amp;"-"&amp;K$5,IF(COUNTIF($G$6:$G208,"="&amp;$G208)&gt;5,"",$F208),"")</f>
        <v/>
      </c>
      <c r="L208" s="31" t="str">
        <f>IF($G208=L$4&amp;"-"&amp;L$5,IF(COUNTIF($G$6:$G208,"="&amp;$G208)&gt;5,"",$F208),"")</f>
        <v/>
      </c>
      <c r="M208" s="32" t="str">
        <f>IF($G208=M$4&amp;"-"&amp;M$5,IF(COUNTIF($G$6:$G208,"="&amp;$G208)&gt;5,"",$F208),"")</f>
        <v/>
      </c>
      <c r="N208" s="31" t="str">
        <f>IF($G208=N$4&amp;"-"&amp;N$5,IF(COUNTIF($G$6:$G208,"="&amp;$G208)&gt;5,"",$F208),"")</f>
        <v/>
      </c>
      <c r="O208" s="32" t="str">
        <f>IF($G208=O$4&amp;"-"&amp;O$5,IF(COUNTIF($G$6:$G208,"="&amp;$G208)&gt;5,"",$F208),"")</f>
        <v/>
      </c>
      <c r="P208" s="31" t="str">
        <f>IF($G208=P$4&amp;"-"&amp;P$5,IF(COUNTIF($G$6:$G208,"="&amp;$G208)&gt;5,"",$F208),"")</f>
        <v/>
      </c>
      <c r="Q208" s="32" t="str">
        <f>IF($G208=Q$4&amp;"-"&amp;Q$5,IF(COUNTIF($G$6:$G208,"="&amp;$G208)&gt;5,"",$F208),"")</f>
        <v/>
      </c>
      <c r="R208" s="31" t="str">
        <f>IF($G208=R$4&amp;"-"&amp;R$5,IF(COUNTIF($G$6:$G208,"="&amp;$G208)&gt;5,"",$F208),"")</f>
        <v/>
      </c>
      <c r="S208" s="32" t="str">
        <f>IF($G208=S$4&amp;"-"&amp;S$5,IF(COUNTIF($G$6:$G208,"="&amp;$G208)&gt;5,"",$F208),"")</f>
        <v/>
      </c>
      <c r="T208" s="31" t="str">
        <f>IF($G208=T$4&amp;"-"&amp;T$5,IF(COUNTIF($G$6:$G208,"="&amp;$G208)&gt;5,"",$F208),"")</f>
        <v/>
      </c>
      <c r="U208" s="32" t="str">
        <f>IF($G208=U$4&amp;"-"&amp;U$5,IF(COUNTIF($G$6:$G208,"="&amp;$G208)&gt;5,"",$F208),"")</f>
        <v/>
      </c>
      <c r="V208" s="31" t="str">
        <f>IF($G208=V$4&amp;"-"&amp;V$5,IF(COUNTIF($G$6:$G208,"="&amp;$G208)&gt;5,"",$F208),"")</f>
        <v/>
      </c>
      <c r="W208" s="30" t="str">
        <f>IF($G208=W$4&amp;"-"&amp;W$5,IF(COUNTIF($G$6:$G208,"="&amp;$G208)&gt;5,"",$F208),"")</f>
        <v/>
      </c>
      <c r="X208" s="128" t="str">
        <f>IF($G208=X$4&amp;"-"&amp;X$5,IF(COUNTIF($G$6:$G208,"="&amp;$G208)&gt;1000,"",MAX(X$6:X207)+1),"")</f>
        <v/>
      </c>
      <c r="Y208" s="138">
        <f>IF($G208=Y$4&amp;"-"&amp;Y$5,IF(COUNTIF($G$6:$G208,"="&amp;$G208)&gt;1000,"",MAX(Y$6:Y207)+1),"")</f>
        <v>12</v>
      </c>
      <c r="Z208" s="128" t="str">
        <f>IF($G208=Z$4&amp;"-"&amp;Z$5,IF(COUNTIF($G$6:$G208,"="&amp;$G208)&gt;1000,"",MAX(Z$6:Z207)+1),"")</f>
        <v/>
      </c>
      <c r="AA208" s="138" t="str">
        <f>IF($G208=AA$4&amp;"-"&amp;AA$5,IF(COUNTIF($G$6:$G208,"="&amp;$G208)&gt;1000,"",MAX(AA$6:AA207)+1),"")</f>
        <v/>
      </c>
      <c r="AB208" s="128" t="str">
        <f>IF($G208=AB$4&amp;"-"&amp;AB$5,IF(COUNTIF($G$6:$G208,"="&amp;$G208)&gt;1000,"",MAX(AB$6:AB207)+1),"")</f>
        <v/>
      </c>
      <c r="AC208" s="138" t="str">
        <f>IF($G208=AC$4&amp;"-"&amp;AC$5,IF(COUNTIF($G$6:$G208,"="&amp;$G208)&gt;1000,"",MAX(AC$6:AC207)+1),"")</f>
        <v/>
      </c>
      <c r="AD208" s="128" t="str">
        <f>IF($G208=AD$4&amp;"-"&amp;AD$5,IF(COUNTIF($G$6:$G208,"="&amp;$G208)&gt;1000,"",MAX(AD$6:AD207)+1),"")</f>
        <v/>
      </c>
      <c r="AE208" s="138" t="str">
        <f>IF($G208=AE$4&amp;"-"&amp;AE$5,IF(COUNTIF($G$6:$G208,"="&amp;$G208)&gt;1000,"",MAX(AE$6:AE207)+1),"")</f>
        <v/>
      </c>
      <c r="AF208" s="128" t="str">
        <f>IF($G208=AF$4&amp;"-"&amp;AF$5,IF(COUNTIF($G$6:$G208,"="&amp;$G208)&gt;1000,"",MAX(AF$6:AF207)+1),"")</f>
        <v/>
      </c>
      <c r="AG208" s="138" t="str">
        <f>IF($G208=AG$4&amp;"-"&amp;AG$5,IF(COUNTIF($G$6:$G208,"="&amp;$G208)&gt;1000,"",MAX(AG$6:AG207)+1),"")</f>
        <v/>
      </c>
      <c r="AH208" s="128" t="str">
        <f>IF($G208=AH$4&amp;"-"&amp;AH$5,IF(COUNTIF($G$6:$G208,"="&amp;$G208)&gt;1000,"",MAX(AH$6:AH207)+1),"")</f>
        <v/>
      </c>
      <c r="AI208" s="138" t="str">
        <f>IF($G208=AI$4&amp;"-"&amp;AI$5,IF(COUNTIF($G$6:$G208,"="&amp;$G208)&gt;1000,"",MAX(AI$6:AI207)+1),"")</f>
        <v/>
      </c>
      <c r="AJ208" s="128" t="str">
        <f>IF($G208=AJ$4&amp;"-"&amp;AJ$5,IF(COUNTIF($G$6:$G208,"="&amp;$G208)&gt;1000,"",MAX(AJ$6:AJ207)+1),"")</f>
        <v/>
      </c>
      <c r="AK208" s="138" t="str">
        <f>IF($G208=AK$4&amp;"-"&amp;AK$5,IF(COUNTIF($G$6:$G208,"="&amp;$G208)&gt;1000,"",MAX(AK$6:AK207)+1),"")</f>
        <v/>
      </c>
      <c r="AL208" s="128" t="str">
        <f>IF($G208=AL$4&amp;"-"&amp;AL$5,IF(COUNTIF($G$6:$G208,"="&amp;$G208)&gt;1000,"",MAX(AL$6:AL207)+1),"")</f>
        <v/>
      </c>
      <c r="AM208" s="144" t="str">
        <f>IF($G208=AM$4&amp;"-"&amp;AM$5,IF(COUNTIF($G$6:$G208,"="&amp;$G208)&gt;1000,"",MAX(AM$6:AM207)+1),"")</f>
        <v/>
      </c>
    </row>
    <row r="209" spans="1:39">
      <c r="A209" s="23">
        <v>204</v>
      </c>
      <c r="B209" s="123" t="str">
        <f>VLOOKUP(A209,Times_2023!B206:C635,2,FALSE)</f>
        <v>0:24:11</v>
      </c>
      <c r="C209" s="1" t="str">
        <f t="shared" si="14"/>
        <v>Amy Pearson</v>
      </c>
      <c r="D209" s="2" t="str">
        <f t="shared" si="15"/>
        <v>CAC</v>
      </c>
      <c r="E209" s="2" t="str">
        <f t="shared" si="16"/>
        <v>F</v>
      </c>
      <c r="F209" s="2">
        <f>COUNTIF(E$6:E209,E209)</f>
        <v>47</v>
      </c>
      <c r="G209" s="26" t="str">
        <f t="shared" si="17"/>
        <v>CAC-F</v>
      </c>
      <c r="H209" s="29" t="str">
        <f>IF($G209=H$4&amp;"-"&amp;H$5,IF(COUNTIF($G$6:$G209,"="&amp;$G209)&gt;5,"",$F209),"")</f>
        <v/>
      </c>
      <c r="I209" s="32" t="str">
        <f>IF($G209=I$4&amp;"-"&amp;I$5,IF(COUNTIF($G$6:$G209,"="&amp;$G209)&gt;5,"",$F209),"")</f>
        <v/>
      </c>
      <c r="J209" s="31" t="str">
        <f>IF($G209=J$4&amp;"-"&amp;J$5,IF(COUNTIF($G$6:$G209,"="&amp;$G209)&gt;5,"",$F209),"")</f>
        <v/>
      </c>
      <c r="K209" s="32" t="str">
        <f>IF($G209=K$4&amp;"-"&amp;K$5,IF(COUNTIF($G$6:$G209,"="&amp;$G209)&gt;5,"",$F209),"")</f>
        <v/>
      </c>
      <c r="L209" s="31" t="str">
        <f>IF($G209=L$4&amp;"-"&amp;L$5,IF(COUNTIF($G$6:$G209,"="&amp;$G209)&gt;5,"",$F209),"")</f>
        <v/>
      </c>
      <c r="M209" s="32" t="str">
        <f>IF($G209=M$4&amp;"-"&amp;M$5,IF(COUNTIF($G$6:$G209,"="&amp;$G209)&gt;5,"",$F209),"")</f>
        <v/>
      </c>
      <c r="N209" s="31" t="str">
        <f>IF($G209=N$4&amp;"-"&amp;N$5,IF(COUNTIF($G$6:$G209,"="&amp;$G209)&gt;5,"",$F209),"")</f>
        <v/>
      </c>
      <c r="O209" s="32" t="str">
        <f>IF($G209=O$4&amp;"-"&amp;O$5,IF(COUNTIF($G$6:$G209,"="&amp;$G209)&gt;5,"",$F209),"")</f>
        <v/>
      </c>
      <c r="P209" s="31" t="str">
        <f>IF($G209=P$4&amp;"-"&amp;P$5,IF(COUNTIF($G$6:$G209,"="&amp;$G209)&gt;5,"",$F209),"")</f>
        <v/>
      </c>
      <c r="Q209" s="32" t="str">
        <f>IF($G209=Q$4&amp;"-"&amp;Q$5,IF(COUNTIF($G$6:$G209,"="&amp;$G209)&gt;5,"",$F209),"")</f>
        <v/>
      </c>
      <c r="R209" s="31" t="str">
        <f>IF($G209=R$4&amp;"-"&amp;R$5,IF(COUNTIF($G$6:$G209,"="&amp;$G209)&gt;5,"",$F209),"")</f>
        <v/>
      </c>
      <c r="S209" s="32" t="str">
        <f>IF($G209=S$4&amp;"-"&amp;S$5,IF(COUNTIF($G$6:$G209,"="&amp;$G209)&gt;5,"",$F209),"")</f>
        <v/>
      </c>
      <c r="T209" s="31" t="str">
        <f>IF($G209=T$4&amp;"-"&amp;T$5,IF(COUNTIF($G$6:$G209,"="&amp;$G209)&gt;5,"",$F209),"")</f>
        <v/>
      </c>
      <c r="U209" s="32" t="str">
        <f>IF($G209=U$4&amp;"-"&amp;U$5,IF(COUNTIF($G$6:$G209,"="&amp;$G209)&gt;5,"",$F209),"")</f>
        <v/>
      </c>
      <c r="V209" s="31" t="str">
        <f>IF($G209=V$4&amp;"-"&amp;V$5,IF(COUNTIF($G$6:$G209,"="&amp;$G209)&gt;5,"",$F209),"")</f>
        <v/>
      </c>
      <c r="W209" s="30" t="str">
        <f>IF($G209=W$4&amp;"-"&amp;W$5,IF(COUNTIF($G$6:$G209,"="&amp;$G209)&gt;5,"",$F209),"")</f>
        <v/>
      </c>
      <c r="X209" s="128" t="str">
        <f>IF($G209=X$4&amp;"-"&amp;X$5,IF(COUNTIF($G$6:$G209,"="&amp;$G209)&gt;1000,"",MAX(X$6:X208)+1),"")</f>
        <v/>
      </c>
      <c r="Y209" s="138">
        <f>IF($G209=Y$4&amp;"-"&amp;Y$5,IF(COUNTIF($G$6:$G209,"="&amp;$G209)&gt;1000,"",MAX(Y$6:Y208)+1),"")</f>
        <v>13</v>
      </c>
      <c r="Z209" s="128" t="str">
        <f>IF($G209=Z$4&amp;"-"&amp;Z$5,IF(COUNTIF($G$6:$G209,"="&amp;$G209)&gt;1000,"",MAX(Z$6:Z208)+1),"")</f>
        <v/>
      </c>
      <c r="AA209" s="138" t="str">
        <f>IF($G209=AA$4&amp;"-"&amp;AA$5,IF(COUNTIF($G$6:$G209,"="&amp;$G209)&gt;1000,"",MAX(AA$6:AA208)+1),"")</f>
        <v/>
      </c>
      <c r="AB209" s="128" t="str">
        <f>IF($G209=AB$4&amp;"-"&amp;AB$5,IF(COUNTIF($G$6:$G209,"="&amp;$G209)&gt;1000,"",MAX(AB$6:AB208)+1),"")</f>
        <v/>
      </c>
      <c r="AC209" s="138" t="str">
        <f>IF($G209=AC$4&amp;"-"&amp;AC$5,IF(COUNTIF($G$6:$G209,"="&amp;$G209)&gt;1000,"",MAX(AC$6:AC208)+1),"")</f>
        <v/>
      </c>
      <c r="AD209" s="128" t="str">
        <f>IF($G209=AD$4&amp;"-"&amp;AD$5,IF(COUNTIF($G$6:$G209,"="&amp;$G209)&gt;1000,"",MAX(AD$6:AD208)+1),"")</f>
        <v/>
      </c>
      <c r="AE209" s="138" t="str">
        <f>IF($G209=AE$4&amp;"-"&amp;AE$5,IF(COUNTIF($G$6:$G209,"="&amp;$G209)&gt;1000,"",MAX(AE$6:AE208)+1),"")</f>
        <v/>
      </c>
      <c r="AF209" s="128" t="str">
        <f>IF($G209=AF$4&amp;"-"&amp;AF$5,IF(COUNTIF($G$6:$G209,"="&amp;$G209)&gt;1000,"",MAX(AF$6:AF208)+1),"")</f>
        <v/>
      </c>
      <c r="AG209" s="138" t="str">
        <f>IF($G209=AG$4&amp;"-"&amp;AG$5,IF(COUNTIF($G$6:$G209,"="&amp;$G209)&gt;1000,"",MAX(AG$6:AG208)+1),"")</f>
        <v/>
      </c>
      <c r="AH209" s="128" t="str">
        <f>IF($G209=AH$4&amp;"-"&amp;AH$5,IF(COUNTIF($G$6:$G209,"="&amp;$G209)&gt;1000,"",MAX(AH$6:AH208)+1),"")</f>
        <v/>
      </c>
      <c r="AI209" s="138" t="str">
        <f>IF($G209=AI$4&amp;"-"&amp;AI$5,IF(COUNTIF($G$6:$G209,"="&amp;$G209)&gt;1000,"",MAX(AI$6:AI208)+1),"")</f>
        <v/>
      </c>
      <c r="AJ209" s="128" t="str">
        <f>IF($G209=AJ$4&amp;"-"&amp;AJ$5,IF(COUNTIF($G$6:$G209,"="&amp;$G209)&gt;1000,"",MAX(AJ$6:AJ208)+1),"")</f>
        <v/>
      </c>
      <c r="AK209" s="138" t="str">
        <f>IF($G209=AK$4&amp;"-"&amp;AK$5,IF(COUNTIF($G$6:$G209,"="&amp;$G209)&gt;1000,"",MAX(AK$6:AK208)+1),"")</f>
        <v/>
      </c>
      <c r="AL209" s="128" t="str">
        <f>IF($G209=AL$4&amp;"-"&amp;AL$5,IF(COUNTIF($G$6:$G209,"="&amp;$G209)&gt;1000,"",MAX(AL$6:AL208)+1),"")</f>
        <v/>
      </c>
      <c r="AM209" s="144" t="str">
        <f>IF($G209=AM$4&amp;"-"&amp;AM$5,IF(COUNTIF($G$6:$G209,"="&amp;$G209)&gt;1000,"",MAX(AM$6:AM208)+1),"")</f>
        <v/>
      </c>
    </row>
    <row r="210" spans="1:39">
      <c r="A210" s="24">
        <v>205</v>
      </c>
      <c r="B210" s="123" t="str">
        <f>VLOOKUP(A210,Times_2023!B207:C636,2,FALSE)</f>
        <v>0:24:13</v>
      </c>
      <c r="C210" s="1" t="str">
        <f t="shared" si="14"/>
        <v>Ian Butcher</v>
      </c>
      <c r="D210" s="2" t="str">
        <f t="shared" si="15"/>
        <v>NJ</v>
      </c>
      <c r="E210" s="2" t="str">
        <f t="shared" si="16"/>
        <v>M</v>
      </c>
      <c r="F210" s="2">
        <f>COUNTIF(E$6:E210,E210)</f>
        <v>158</v>
      </c>
      <c r="G210" s="26" t="str">
        <f t="shared" si="17"/>
        <v>NJ-M</v>
      </c>
      <c r="H210" s="29" t="str">
        <f>IF($G210=H$4&amp;"-"&amp;H$5,IF(COUNTIF($G$6:$G210,"="&amp;$G210)&gt;5,"",$F210),"")</f>
        <v/>
      </c>
      <c r="I210" s="32" t="str">
        <f>IF($G210=I$4&amp;"-"&amp;I$5,IF(COUNTIF($G$6:$G210,"="&amp;$G210)&gt;5,"",$F210),"")</f>
        <v/>
      </c>
      <c r="J210" s="31" t="str">
        <f>IF($G210=J$4&amp;"-"&amp;J$5,IF(COUNTIF($G$6:$G210,"="&amp;$G210)&gt;5,"",$F210),"")</f>
        <v/>
      </c>
      <c r="K210" s="32" t="str">
        <f>IF($G210=K$4&amp;"-"&amp;K$5,IF(COUNTIF($G$6:$G210,"="&amp;$G210)&gt;5,"",$F210),"")</f>
        <v/>
      </c>
      <c r="L210" s="31" t="str">
        <f>IF($G210=L$4&amp;"-"&amp;L$5,IF(COUNTIF($G$6:$G210,"="&amp;$G210)&gt;5,"",$F210),"")</f>
        <v/>
      </c>
      <c r="M210" s="32" t="str">
        <f>IF($G210=M$4&amp;"-"&amp;M$5,IF(COUNTIF($G$6:$G210,"="&amp;$G210)&gt;5,"",$F210),"")</f>
        <v/>
      </c>
      <c r="N210" s="31" t="str">
        <f>IF($G210=N$4&amp;"-"&amp;N$5,IF(COUNTIF($G$6:$G210,"="&amp;$G210)&gt;5,"",$F210),"")</f>
        <v/>
      </c>
      <c r="O210" s="32" t="str">
        <f>IF($G210=O$4&amp;"-"&amp;O$5,IF(COUNTIF($G$6:$G210,"="&amp;$G210)&gt;5,"",$F210),"")</f>
        <v/>
      </c>
      <c r="P210" s="31" t="str">
        <f>IF($G210=P$4&amp;"-"&amp;P$5,IF(COUNTIF($G$6:$G210,"="&amp;$G210)&gt;5,"",$F210),"")</f>
        <v/>
      </c>
      <c r="Q210" s="32" t="str">
        <f>IF($G210=Q$4&amp;"-"&amp;Q$5,IF(COUNTIF($G$6:$G210,"="&amp;$G210)&gt;5,"",$F210),"")</f>
        <v/>
      </c>
      <c r="R210" s="31" t="str">
        <f>IF($G210=R$4&amp;"-"&amp;R$5,IF(COUNTIF($G$6:$G210,"="&amp;$G210)&gt;5,"",$F210),"")</f>
        <v/>
      </c>
      <c r="S210" s="32" t="str">
        <f>IF($G210=S$4&amp;"-"&amp;S$5,IF(COUNTIF($G$6:$G210,"="&amp;$G210)&gt;5,"",$F210),"")</f>
        <v/>
      </c>
      <c r="T210" s="31" t="str">
        <f>IF($G210=T$4&amp;"-"&amp;T$5,IF(COUNTIF($G$6:$G210,"="&amp;$G210)&gt;5,"",$F210),"")</f>
        <v/>
      </c>
      <c r="U210" s="32" t="str">
        <f>IF($G210=U$4&amp;"-"&amp;U$5,IF(COUNTIF($G$6:$G210,"="&amp;$G210)&gt;5,"",$F210),"")</f>
        <v/>
      </c>
      <c r="V210" s="31" t="str">
        <f>IF($G210=V$4&amp;"-"&amp;V$5,IF(COUNTIF($G$6:$G210,"="&amp;$G210)&gt;5,"",$F210),"")</f>
        <v/>
      </c>
      <c r="W210" s="30" t="str">
        <f>IF($G210=W$4&amp;"-"&amp;W$5,IF(COUNTIF($G$6:$G210,"="&amp;$G210)&gt;5,"",$F210),"")</f>
        <v/>
      </c>
      <c r="X210" s="128" t="str">
        <f>IF($G210=X$4&amp;"-"&amp;X$5,IF(COUNTIF($G$6:$G210,"="&amp;$G210)&gt;1000,"",MAX(X$6:X209)+1),"")</f>
        <v/>
      </c>
      <c r="Y210" s="138" t="str">
        <f>IF($G210=Y$4&amp;"-"&amp;Y$5,IF(COUNTIF($G$6:$G210,"="&amp;$G210)&gt;1000,"",MAX(Y$6:Y209)+1),"")</f>
        <v/>
      </c>
      <c r="Z210" s="128" t="str">
        <f>IF($G210=Z$4&amp;"-"&amp;Z$5,IF(COUNTIF($G$6:$G210,"="&amp;$G210)&gt;1000,"",MAX(Z$6:Z209)+1),"")</f>
        <v/>
      </c>
      <c r="AA210" s="138" t="str">
        <f>IF($G210=AA$4&amp;"-"&amp;AA$5,IF(COUNTIF($G$6:$G210,"="&amp;$G210)&gt;1000,"",MAX(AA$6:AA209)+1),"")</f>
        <v/>
      </c>
      <c r="AB210" s="128" t="str">
        <f>IF($G210=AB$4&amp;"-"&amp;AB$5,IF(COUNTIF($G$6:$G210,"="&amp;$G210)&gt;1000,"",MAX(AB$6:AB209)+1),"")</f>
        <v/>
      </c>
      <c r="AC210" s="138" t="str">
        <f>IF($G210=AC$4&amp;"-"&amp;AC$5,IF(COUNTIF($G$6:$G210,"="&amp;$G210)&gt;1000,"",MAX(AC$6:AC209)+1),"")</f>
        <v/>
      </c>
      <c r="AD210" s="128" t="str">
        <f>IF($G210=AD$4&amp;"-"&amp;AD$5,IF(COUNTIF($G$6:$G210,"="&amp;$G210)&gt;1000,"",MAX(AD$6:AD209)+1),"")</f>
        <v/>
      </c>
      <c r="AE210" s="138" t="str">
        <f>IF($G210=AE$4&amp;"-"&amp;AE$5,IF(COUNTIF($G$6:$G210,"="&amp;$G210)&gt;1000,"",MAX(AE$6:AE209)+1),"")</f>
        <v/>
      </c>
      <c r="AF210" s="128" t="str">
        <f>IF($G210=AF$4&amp;"-"&amp;AF$5,IF(COUNTIF($G$6:$G210,"="&amp;$G210)&gt;1000,"",MAX(AF$6:AF209)+1),"")</f>
        <v/>
      </c>
      <c r="AG210" s="138" t="str">
        <f>IF($G210=AG$4&amp;"-"&amp;AG$5,IF(COUNTIF($G$6:$G210,"="&amp;$G210)&gt;1000,"",MAX(AG$6:AG209)+1),"")</f>
        <v/>
      </c>
      <c r="AH210" s="128">
        <f>IF($G210=AH$4&amp;"-"&amp;AH$5,IF(COUNTIF($G$6:$G210,"="&amp;$G210)&gt;1000,"",MAX(AH$6:AH209)+1),"")</f>
        <v>19</v>
      </c>
      <c r="AI210" s="138" t="str">
        <f>IF($G210=AI$4&amp;"-"&amp;AI$5,IF(COUNTIF($G$6:$G210,"="&amp;$G210)&gt;1000,"",MAX(AI$6:AI209)+1),"")</f>
        <v/>
      </c>
      <c r="AJ210" s="128" t="str">
        <f>IF($G210=AJ$4&amp;"-"&amp;AJ$5,IF(COUNTIF($G$6:$G210,"="&amp;$G210)&gt;1000,"",MAX(AJ$6:AJ209)+1),"")</f>
        <v/>
      </c>
      <c r="AK210" s="138" t="str">
        <f>IF($G210=AK$4&amp;"-"&amp;AK$5,IF(COUNTIF($G$6:$G210,"="&amp;$G210)&gt;1000,"",MAX(AK$6:AK209)+1),"")</f>
        <v/>
      </c>
      <c r="AL210" s="128" t="str">
        <f>IF($G210=AL$4&amp;"-"&amp;AL$5,IF(COUNTIF($G$6:$G210,"="&amp;$G210)&gt;1000,"",MAX(AL$6:AL209)+1),"")</f>
        <v/>
      </c>
      <c r="AM210" s="144" t="str">
        <f>IF($G210=AM$4&amp;"-"&amp;AM$5,IF(COUNTIF($G$6:$G210,"="&amp;$G210)&gt;1000,"",MAX(AM$6:AM209)+1),"")</f>
        <v/>
      </c>
    </row>
    <row r="211" spans="1:39">
      <c r="A211" s="23">
        <v>206</v>
      </c>
      <c r="B211" s="123" t="str">
        <f>VLOOKUP(A211,Times_2023!B208:C637,2,FALSE)</f>
        <v>0:24:17</v>
      </c>
      <c r="C211" s="1" t="str">
        <f t="shared" si="14"/>
        <v>Mike Rose</v>
      </c>
      <c r="D211" s="2" t="str">
        <f t="shared" si="15"/>
        <v>HI</v>
      </c>
      <c r="E211" s="2" t="str">
        <f t="shared" si="16"/>
        <v>M</v>
      </c>
      <c r="F211" s="2">
        <f>COUNTIF(E$6:E211,E211)</f>
        <v>159</v>
      </c>
      <c r="G211" s="26" t="str">
        <f t="shared" si="17"/>
        <v>HI-M</v>
      </c>
      <c r="H211" s="29" t="str">
        <f>IF($G211=H$4&amp;"-"&amp;H$5,IF(COUNTIF($G$6:$G211,"="&amp;$G211)&gt;5,"",$F211),"")</f>
        <v/>
      </c>
      <c r="I211" s="32" t="str">
        <f>IF($G211=I$4&amp;"-"&amp;I$5,IF(COUNTIF($G$6:$G211,"="&amp;$G211)&gt;5,"",$F211),"")</f>
        <v/>
      </c>
      <c r="J211" s="31" t="str">
        <f>IF($G211=J$4&amp;"-"&amp;J$5,IF(COUNTIF($G$6:$G211,"="&amp;$G211)&gt;5,"",$F211),"")</f>
        <v/>
      </c>
      <c r="K211" s="32" t="str">
        <f>IF($G211=K$4&amp;"-"&amp;K$5,IF(COUNTIF($G$6:$G211,"="&amp;$G211)&gt;5,"",$F211),"")</f>
        <v/>
      </c>
      <c r="L211" s="31" t="str">
        <f>IF($G211=L$4&amp;"-"&amp;L$5,IF(COUNTIF($G$6:$G211,"="&amp;$G211)&gt;5,"",$F211),"")</f>
        <v/>
      </c>
      <c r="M211" s="32" t="str">
        <f>IF($G211=M$4&amp;"-"&amp;M$5,IF(COUNTIF($G$6:$G211,"="&amp;$G211)&gt;5,"",$F211),"")</f>
        <v/>
      </c>
      <c r="N211" s="31" t="str">
        <f>IF($G211=N$4&amp;"-"&amp;N$5,IF(COUNTIF($G$6:$G211,"="&amp;$G211)&gt;5,"",$F211),"")</f>
        <v/>
      </c>
      <c r="O211" s="32" t="str">
        <f>IF($G211=O$4&amp;"-"&amp;O$5,IF(COUNTIF($G$6:$G211,"="&amp;$G211)&gt;5,"",$F211),"")</f>
        <v/>
      </c>
      <c r="P211" s="31" t="str">
        <f>IF($G211=P$4&amp;"-"&amp;P$5,IF(COUNTIF($G$6:$G211,"="&amp;$G211)&gt;5,"",$F211),"")</f>
        <v/>
      </c>
      <c r="Q211" s="32" t="str">
        <f>IF($G211=Q$4&amp;"-"&amp;Q$5,IF(COUNTIF($G$6:$G211,"="&amp;$G211)&gt;5,"",$F211),"")</f>
        <v/>
      </c>
      <c r="R211" s="31" t="str">
        <f>IF($G211=R$4&amp;"-"&amp;R$5,IF(COUNTIF($G$6:$G211,"="&amp;$G211)&gt;5,"",$F211),"")</f>
        <v/>
      </c>
      <c r="S211" s="32" t="str">
        <f>IF($G211=S$4&amp;"-"&amp;S$5,IF(COUNTIF($G$6:$G211,"="&amp;$G211)&gt;5,"",$F211),"")</f>
        <v/>
      </c>
      <c r="T211" s="31" t="str">
        <f>IF($G211=T$4&amp;"-"&amp;T$5,IF(COUNTIF($G$6:$G211,"="&amp;$G211)&gt;5,"",$F211),"")</f>
        <v/>
      </c>
      <c r="U211" s="32" t="str">
        <f>IF($G211=U$4&amp;"-"&amp;U$5,IF(COUNTIF($G$6:$G211,"="&amp;$G211)&gt;5,"",$F211),"")</f>
        <v/>
      </c>
      <c r="V211" s="31" t="str">
        <f>IF($G211=V$4&amp;"-"&amp;V$5,IF(COUNTIF($G$6:$G211,"="&amp;$G211)&gt;5,"",$F211),"")</f>
        <v/>
      </c>
      <c r="W211" s="30" t="str">
        <f>IF($G211=W$4&amp;"-"&amp;W$5,IF(COUNTIF($G$6:$G211,"="&amp;$G211)&gt;5,"",$F211),"")</f>
        <v/>
      </c>
      <c r="X211" s="128" t="str">
        <f>IF($G211=X$4&amp;"-"&amp;X$5,IF(COUNTIF($G$6:$G211,"="&amp;$G211)&gt;1000,"",MAX(X$6:X210)+1),"")</f>
        <v/>
      </c>
      <c r="Y211" s="138" t="str">
        <f>IF($G211=Y$4&amp;"-"&amp;Y$5,IF(COUNTIF($G$6:$G211,"="&amp;$G211)&gt;1000,"",MAX(Y$6:Y210)+1),"")</f>
        <v/>
      </c>
      <c r="Z211" s="128" t="str">
        <f>IF($G211=Z$4&amp;"-"&amp;Z$5,IF(COUNTIF($G$6:$G211,"="&amp;$G211)&gt;1000,"",MAX(Z$6:Z210)+1),"")</f>
        <v/>
      </c>
      <c r="AA211" s="138" t="str">
        <f>IF($G211=AA$4&amp;"-"&amp;AA$5,IF(COUNTIF($G$6:$G211,"="&amp;$G211)&gt;1000,"",MAX(AA$6:AA210)+1),"")</f>
        <v/>
      </c>
      <c r="AB211" s="128" t="str">
        <f>IF($G211=AB$4&amp;"-"&amp;AB$5,IF(COUNTIF($G$6:$G211,"="&amp;$G211)&gt;1000,"",MAX(AB$6:AB210)+1),"")</f>
        <v/>
      </c>
      <c r="AC211" s="138" t="str">
        <f>IF($G211=AC$4&amp;"-"&amp;AC$5,IF(COUNTIF($G$6:$G211,"="&amp;$G211)&gt;1000,"",MAX(AC$6:AC210)+1),"")</f>
        <v/>
      </c>
      <c r="AD211" s="128">
        <f>IF($G211=AD$4&amp;"-"&amp;AD$5,IF(COUNTIF($G$6:$G211,"="&amp;$G211)&gt;1000,"",MAX(AD$6:AD210)+1),"")</f>
        <v>24</v>
      </c>
      <c r="AE211" s="138" t="str">
        <f>IF($G211=AE$4&amp;"-"&amp;AE$5,IF(COUNTIF($G$6:$G211,"="&amp;$G211)&gt;1000,"",MAX(AE$6:AE210)+1),"")</f>
        <v/>
      </c>
      <c r="AF211" s="128" t="str">
        <f>IF($G211=AF$4&amp;"-"&amp;AF$5,IF(COUNTIF($G$6:$G211,"="&amp;$G211)&gt;1000,"",MAX(AF$6:AF210)+1),"")</f>
        <v/>
      </c>
      <c r="AG211" s="138" t="str">
        <f>IF($G211=AG$4&amp;"-"&amp;AG$5,IF(COUNTIF($G$6:$G211,"="&amp;$G211)&gt;1000,"",MAX(AG$6:AG210)+1),"")</f>
        <v/>
      </c>
      <c r="AH211" s="128" t="str">
        <f>IF($G211=AH$4&amp;"-"&amp;AH$5,IF(COUNTIF($G$6:$G211,"="&amp;$G211)&gt;1000,"",MAX(AH$6:AH210)+1),"")</f>
        <v/>
      </c>
      <c r="AI211" s="138" t="str">
        <f>IF($G211=AI$4&amp;"-"&amp;AI$5,IF(COUNTIF($G$6:$G211,"="&amp;$G211)&gt;1000,"",MAX(AI$6:AI210)+1),"")</f>
        <v/>
      </c>
      <c r="AJ211" s="128" t="str">
        <f>IF($G211=AJ$4&amp;"-"&amp;AJ$5,IF(COUNTIF($G$6:$G211,"="&amp;$G211)&gt;1000,"",MAX(AJ$6:AJ210)+1),"")</f>
        <v/>
      </c>
      <c r="AK211" s="138" t="str">
        <f>IF($G211=AK$4&amp;"-"&amp;AK$5,IF(COUNTIF($G$6:$G211,"="&amp;$G211)&gt;1000,"",MAX(AK$6:AK210)+1),"")</f>
        <v/>
      </c>
      <c r="AL211" s="128" t="str">
        <f>IF($G211=AL$4&amp;"-"&amp;AL$5,IF(COUNTIF($G$6:$G211,"="&amp;$G211)&gt;1000,"",MAX(AL$6:AL210)+1),"")</f>
        <v/>
      </c>
      <c r="AM211" s="144" t="str">
        <f>IF($G211=AM$4&amp;"-"&amp;AM$5,IF(COUNTIF($G$6:$G211,"="&amp;$G211)&gt;1000,"",MAX(AM$6:AM210)+1),"")</f>
        <v/>
      </c>
    </row>
    <row r="212" spans="1:39">
      <c r="A212" s="24">
        <v>207</v>
      </c>
      <c r="B212" s="123" t="str">
        <f>VLOOKUP(A212,Times_2023!B209:C638,2,FALSE)</f>
        <v>0:24:19</v>
      </c>
      <c r="C212" s="1" t="str">
        <f t="shared" si="14"/>
        <v>Aaron Self</v>
      </c>
      <c r="D212" s="2" t="str">
        <f t="shared" si="15"/>
        <v>NJ</v>
      </c>
      <c r="E212" s="2" t="str">
        <f t="shared" si="16"/>
        <v>M</v>
      </c>
      <c r="F212" s="2">
        <f>COUNTIF(E$6:E212,E212)</f>
        <v>160</v>
      </c>
      <c r="G212" s="26" t="str">
        <f t="shared" si="17"/>
        <v>NJ-M</v>
      </c>
      <c r="H212" s="29" t="str">
        <f>IF($G212=H$4&amp;"-"&amp;H$5,IF(COUNTIF($G$6:$G212,"="&amp;$G212)&gt;5,"",$F212),"")</f>
        <v/>
      </c>
      <c r="I212" s="32" t="str">
        <f>IF($G212=I$4&amp;"-"&amp;I$5,IF(COUNTIF($G$6:$G212,"="&amp;$G212)&gt;5,"",$F212),"")</f>
        <v/>
      </c>
      <c r="J212" s="31" t="str">
        <f>IF($G212=J$4&amp;"-"&amp;J$5,IF(COUNTIF($G$6:$G212,"="&amp;$G212)&gt;5,"",$F212),"")</f>
        <v/>
      </c>
      <c r="K212" s="32" t="str">
        <f>IF($G212=K$4&amp;"-"&amp;K$5,IF(COUNTIF($G$6:$G212,"="&amp;$G212)&gt;5,"",$F212),"")</f>
        <v/>
      </c>
      <c r="L212" s="31" t="str">
        <f>IF($G212=L$4&amp;"-"&amp;L$5,IF(COUNTIF($G$6:$G212,"="&amp;$G212)&gt;5,"",$F212),"")</f>
        <v/>
      </c>
      <c r="M212" s="32" t="str">
        <f>IF($G212=M$4&amp;"-"&amp;M$5,IF(COUNTIF($G$6:$G212,"="&amp;$G212)&gt;5,"",$F212),"")</f>
        <v/>
      </c>
      <c r="N212" s="31" t="str">
        <f>IF($G212=N$4&amp;"-"&amp;N$5,IF(COUNTIF($G$6:$G212,"="&amp;$G212)&gt;5,"",$F212),"")</f>
        <v/>
      </c>
      <c r="O212" s="32" t="str">
        <f>IF($G212=O$4&amp;"-"&amp;O$5,IF(COUNTIF($G$6:$G212,"="&amp;$G212)&gt;5,"",$F212),"")</f>
        <v/>
      </c>
      <c r="P212" s="31" t="str">
        <f>IF($G212=P$4&amp;"-"&amp;P$5,IF(COUNTIF($G$6:$G212,"="&amp;$G212)&gt;5,"",$F212),"")</f>
        <v/>
      </c>
      <c r="Q212" s="32" t="str">
        <f>IF($G212=Q$4&amp;"-"&amp;Q$5,IF(COUNTIF($G$6:$G212,"="&amp;$G212)&gt;5,"",$F212),"")</f>
        <v/>
      </c>
      <c r="R212" s="31" t="str">
        <f>IF($G212=R$4&amp;"-"&amp;R$5,IF(COUNTIF($G$6:$G212,"="&amp;$G212)&gt;5,"",$F212),"")</f>
        <v/>
      </c>
      <c r="S212" s="32" t="str">
        <f>IF($G212=S$4&amp;"-"&amp;S$5,IF(COUNTIF($G$6:$G212,"="&amp;$G212)&gt;5,"",$F212),"")</f>
        <v/>
      </c>
      <c r="T212" s="31" t="str">
        <f>IF($G212=T$4&amp;"-"&amp;T$5,IF(COUNTIF($G$6:$G212,"="&amp;$G212)&gt;5,"",$F212),"")</f>
        <v/>
      </c>
      <c r="U212" s="32" t="str">
        <f>IF($G212=U$4&amp;"-"&amp;U$5,IF(COUNTIF($G$6:$G212,"="&amp;$G212)&gt;5,"",$F212),"")</f>
        <v/>
      </c>
      <c r="V212" s="31" t="str">
        <f>IF($G212=V$4&amp;"-"&amp;V$5,IF(COUNTIF($G$6:$G212,"="&amp;$G212)&gt;5,"",$F212),"")</f>
        <v/>
      </c>
      <c r="W212" s="30" t="str">
        <f>IF($G212=W$4&amp;"-"&amp;W$5,IF(COUNTIF($G$6:$G212,"="&amp;$G212)&gt;5,"",$F212),"")</f>
        <v/>
      </c>
      <c r="X212" s="128" t="str">
        <f>IF($G212=X$4&amp;"-"&amp;X$5,IF(COUNTIF($G$6:$G212,"="&amp;$G212)&gt;1000,"",MAX(X$6:X211)+1),"")</f>
        <v/>
      </c>
      <c r="Y212" s="138" t="str">
        <f>IF($G212=Y$4&amp;"-"&amp;Y$5,IF(COUNTIF($G$6:$G212,"="&amp;$G212)&gt;1000,"",MAX(Y$6:Y211)+1),"")</f>
        <v/>
      </c>
      <c r="Z212" s="128" t="str">
        <f>IF($G212=Z$4&amp;"-"&amp;Z$5,IF(COUNTIF($G$6:$G212,"="&amp;$G212)&gt;1000,"",MAX(Z$6:Z211)+1),"")</f>
        <v/>
      </c>
      <c r="AA212" s="138" t="str">
        <f>IF($G212=AA$4&amp;"-"&amp;AA$5,IF(COUNTIF($G$6:$G212,"="&amp;$G212)&gt;1000,"",MAX(AA$6:AA211)+1),"")</f>
        <v/>
      </c>
      <c r="AB212" s="128" t="str">
        <f>IF($G212=AB$4&amp;"-"&amp;AB$5,IF(COUNTIF($G$6:$G212,"="&amp;$G212)&gt;1000,"",MAX(AB$6:AB211)+1),"")</f>
        <v/>
      </c>
      <c r="AC212" s="138" t="str">
        <f>IF($G212=AC$4&amp;"-"&amp;AC$5,IF(COUNTIF($G$6:$G212,"="&amp;$G212)&gt;1000,"",MAX(AC$6:AC211)+1),"")</f>
        <v/>
      </c>
      <c r="AD212" s="128" t="str">
        <f>IF($G212=AD$4&amp;"-"&amp;AD$5,IF(COUNTIF($G$6:$G212,"="&amp;$G212)&gt;1000,"",MAX(AD$6:AD211)+1),"")</f>
        <v/>
      </c>
      <c r="AE212" s="138" t="str">
        <f>IF($G212=AE$4&amp;"-"&amp;AE$5,IF(COUNTIF($G$6:$G212,"="&amp;$G212)&gt;1000,"",MAX(AE$6:AE211)+1),"")</f>
        <v/>
      </c>
      <c r="AF212" s="128" t="str">
        <f>IF($G212=AF$4&amp;"-"&amp;AF$5,IF(COUNTIF($G$6:$G212,"="&amp;$G212)&gt;1000,"",MAX(AF$6:AF211)+1),"")</f>
        <v/>
      </c>
      <c r="AG212" s="138" t="str">
        <f>IF($G212=AG$4&amp;"-"&amp;AG$5,IF(COUNTIF($G$6:$G212,"="&amp;$G212)&gt;1000,"",MAX(AG$6:AG211)+1),"")</f>
        <v/>
      </c>
      <c r="AH212" s="128">
        <f>IF($G212=AH$4&amp;"-"&amp;AH$5,IF(COUNTIF($G$6:$G212,"="&amp;$G212)&gt;1000,"",MAX(AH$6:AH211)+1),"")</f>
        <v>20</v>
      </c>
      <c r="AI212" s="138" t="str">
        <f>IF($G212=AI$4&amp;"-"&amp;AI$5,IF(COUNTIF($G$6:$G212,"="&amp;$G212)&gt;1000,"",MAX(AI$6:AI211)+1),"")</f>
        <v/>
      </c>
      <c r="AJ212" s="128" t="str">
        <f>IF($G212=AJ$4&amp;"-"&amp;AJ$5,IF(COUNTIF($G$6:$G212,"="&amp;$G212)&gt;1000,"",MAX(AJ$6:AJ211)+1),"")</f>
        <v/>
      </c>
      <c r="AK212" s="138" t="str">
        <f>IF($G212=AK$4&amp;"-"&amp;AK$5,IF(COUNTIF($G$6:$G212,"="&amp;$G212)&gt;1000,"",MAX(AK$6:AK211)+1),"")</f>
        <v/>
      </c>
      <c r="AL212" s="128" t="str">
        <f>IF($G212=AL$4&amp;"-"&amp;AL$5,IF(COUNTIF($G$6:$G212,"="&amp;$G212)&gt;1000,"",MAX(AL$6:AL211)+1),"")</f>
        <v/>
      </c>
      <c r="AM212" s="144" t="str">
        <f>IF($G212=AM$4&amp;"-"&amp;AM$5,IF(COUNTIF($G$6:$G212,"="&amp;$G212)&gt;1000,"",MAX(AM$6:AM211)+1),"")</f>
        <v/>
      </c>
    </row>
    <row r="213" spans="1:39">
      <c r="A213" s="23">
        <v>208</v>
      </c>
      <c r="B213" s="123" t="str">
        <f>VLOOKUP(A213,Times_2023!B210:C639,2,FALSE)</f>
        <v>0:24:20</v>
      </c>
      <c r="C213" s="1" t="str">
        <f t="shared" si="14"/>
        <v>John Steel</v>
      </c>
      <c r="D213" s="2" t="str">
        <f t="shared" si="15"/>
        <v>HRC</v>
      </c>
      <c r="E213" s="2" t="str">
        <f t="shared" si="16"/>
        <v>M</v>
      </c>
      <c r="F213" s="2">
        <f>COUNTIF(E$6:E213,E213)</f>
        <v>161</v>
      </c>
      <c r="G213" s="26" t="str">
        <f t="shared" si="17"/>
        <v>HRC-M</v>
      </c>
      <c r="H213" s="29" t="str">
        <f>IF($G213=H$4&amp;"-"&amp;H$5,IF(COUNTIF($G$6:$G213,"="&amp;$G213)&gt;5,"",$F213),"")</f>
        <v/>
      </c>
      <c r="I213" s="32" t="str">
        <f>IF($G213=I$4&amp;"-"&amp;I$5,IF(COUNTIF($G$6:$G213,"="&amp;$G213)&gt;5,"",$F213),"")</f>
        <v/>
      </c>
      <c r="J213" s="31" t="str">
        <f>IF($G213=J$4&amp;"-"&amp;J$5,IF(COUNTIF($G$6:$G213,"="&amp;$G213)&gt;5,"",$F213),"")</f>
        <v/>
      </c>
      <c r="K213" s="32" t="str">
        <f>IF($G213=K$4&amp;"-"&amp;K$5,IF(COUNTIF($G$6:$G213,"="&amp;$G213)&gt;5,"",$F213),"")</f>
        <v/>
      </c>
      <c r="L213" s="31" t="str">
        <f>IF($G213=L$4&amp;"-"&amp;L$5,IF(COUNTIF($G$6:$G213,"="&amp;$G213)&gt;5,"",$F213),"")</f>
        <v/>
      </c>
      <c r="M213" s="32" t="str">
        <f>IF($G213=M$4&amp;"-"&amp;M$5,IF(COUNTIF($G$6:$G213,"="&amp;$G213)&gt;5,"",$F213),"")</f>
        <v/>
      </c>
      <c r="N213" s="31" t="str">
        <f>IF($G213=N$4&amp;"-"&amp;N$5,IF(COUNTIF($G$6:$G213,"="&amp;$G213)&gt;5,"",$F213),"")</f>
        <v/>
      </c>
      <c r="O213" s="32" t="str">
        <f>IF($G213=O$4&amp;"-"&amp;O$5,IF(COUNTIF($G$6:$G213,"="&amp;$G213)&gt;5,"",$F213),"")</f>
        <v/>
      </c>
      <c r="P213" s="31" t="str">
        <f>IF($G213=P$4&amp;"-"&amp;P$5,IF(COUNTIF($G$6:$G213,"="&amp;$G213)&gt;5,"",$F213),"")</f>
        <v/>
      </c>
      <c r="Q213" s="32" t="str">
        <f>IF($G213=Q$4&amp;"-"&amp;Q$5,IF(COUNTIF($G$6:$G213,"="&amp;$G213)&gt;5,"",$F213),"")</f>
        <v/>
      </c>
      <c r="R213" s="31" t="str">
        <f>IF($G213=R$4&amp;"-"&amp;R$5,IF(COUNTIF($G$6:$G213,"="&amp;$G213)&gt;5,"",$F213),"")</f>
        <v/>
      </c>
      <c r="S213" s="32" t="str">
        <f>IF($G213=S$4&amp;"-"&amp;S$5,IF(COUNTIF($G$6:$G213,"="&amp;$G213)&gt;5,"",$F213),"")</f>
        <v/>
      </c>
      <c r="T213" s="31" t="str">
        <f>IF($G213=T$4&amp;"-"&amp;T$5,IF(COUNTIF($G$6:$G213,"="&amp;$G213)&gt;5,"",$F213),"")</f>
        <v/>
      </c>
      <c r="U213" s="32" t="str">
        <f>IF($G213=U$4&amp;"-"&amp;U$5,IF(COUNTIF($G$6:$G213,"="&amp;$G213)&gt;5,"",$F213),"")</f>
        <v/>
      </c>
      <c r="V213" s="31" t="str">
        <f>IF($G213=V$4&amp;"-"&amp;V$5,IF(COUNTIF($G$6:$G213,"="&amp;$G213)&gt;5,"",$F213),"")</f>
        <v/>
      </c>
      <c r="W213" s="30" t="str">
        <f>IF($G213=W$4&amp;"-"&amp;W$5,IF(COUNTIF($G$6:$G213,"="&amp;$G213)&gt;5,"",$F213),"")</f>
        <v/>
      </c>
      <c r="X213" s="128" t="str">
        <f>IF($G213=X$4&amp;"-"&amp;X$5,IF(COUNTIF($G$6:$G213,"="&amp;$G213)&gt;1000,"",MAX(X$6:X212)+1),"")</f>
        <v/>
      </c>
      <c r="Y213" s="138" t="str">
        <f>IF($G213=Y$4&amp;"-"&amp;Y$5,IF(COUNTIF($G$6:$G213,"="&amp;$G213)&gt;1000,"",MAX(Y$6:Y212)+1),"")</f>
        <v/>
      </c>
      <c r="Z213" s="128" t="str">
        <f>IF($G213=Z$4&amp;"-"&amp;Z$5,IF(COUNTIF($G$6:$G213,"="&amp;$G213)&gt;1000,"",MAX(Z$6:Z212)+1),"")</f>
        <v/>
      </c>
      <c r="AA213" s="138" t="str">
        <f>IF($G213=AA$4&amp;"-"&amp;AA$5,IF(COUNTIF($G$6:$G213,"="&amp;$G213)&gt;1000,"",MAX(AA$6:AA212)+1),"")</f>
        <v/>
      </c>
      <c r="AB213" s="128" t="str">
        <f>IF($G213=AB$4&amp;"-"&amp;AB$5,IF(COUNTIF($G$6:$G213,"="&amp;$G213)&gt;1000,"",MAX(AB$6:AB212)+1),"")</f>
        <v/>
      </c>
      <c r="AC213" s="138" t="str">
        <f>IF($G213=AC$4&amp;"-"&amp;AC$5,IF(COUNTIF($G$6:$G213,"="&amp;$G213)&gt;1000,"",MAX(AC$6:AC212)+1),"")</f>
        <v/>
      </c>
      <c r="AD213" s="128" t="str">
        <f>IF($G213=AD$4&amp;"-"&amp;AD$5,IF(COUNTIF($G$6:$G213,"="&amp;$G213)&gt;1000,"",MAX(AD$6:AD212)+1),"")</f>
        <v/>
      </c>
      <c r="AE213" s="138" t="str">
        <f>IF($G213=AE$4&amp;"-"&amp;AE$5,IF(COUNTIF($G$6:$G213,"="&amp;$G213)&gt;1000,"",MAX(AE$6:AE212)+1),"")</f>
        <v/>
      </c>
      <c r="AF213" s="128">
        <f>IF($G213=AF$4&amp;"-"&amp;AF$5,IF(COUNTIF($G$6:$G213,"="&amp;$G213)&gt;1000,"",MAX(AF$6:AF212)+1),"")</f>
        <v>17</v>
      </c>
      <c r="AG213" s="138" t="str">
        <f>IF($G213=AG$4&amp;"-"&amp;AG$5,IF(COUNTIF($G$6:$G213,"="&amp;$G213)&gt;1000,"",MAX(AG$6:AG212)+1),"")</f>
        <v/>
      </c>
      <c r="AH213" s="128" t="str">
        <f>IF($G213=AH$4&amp;"-"&amp;AH$5,IF(COUNTIF($G$6:$G213,"="&amp;$G213)&gt;1000,"",MAX(AH$6:AH212)+1),"")</f>
        <v/>
      </c>
      <c r="AI213" s="138" t="str">
        <f>IF($G213=AI$4&amp;"-"&amp;AI$5,IF(COUNTIF($G$6:$G213,"="&amp;$G213)&gt;1000,"",MAX(AI$6:AI212)+1),"")</f>
        <v/>
      </c>
      <c r="AJ213" s="128" t="str">
        <f>IF($G213=AJ$4&amp;"-"&amp;AJ$5,IF(COUNTIF($G$6:$G213,"="&amp;$G213)&gt;1000,"",MAX(AJ$6:AJ212)+1),"")</f>
        <v/>
      </c>
      <c r="AK213" s="138" t="str">
        <f>IF($G213=AK$4&amp;"-"&amp;AK$5,IF(COUNTIF($G$6:$G213,"="&amp;$G213)&gt;1000,"",MAX(AK$6:AK212)+1),"")</f>
        <v/>
      </c>
      <c r="AL213" s="128" t="str">
        <f>IF($G213=AL$4&amp;"-"&amp;AL$5,IF(COUNTIF($G$6:$G213,"="&amp;$G213)&gt;1000,"",MAX(AL$6:AL212)+1),"")</f>
        <v/>
      </c>
      <c r="AM213" s="144" t="str">
        <f>IF($G213=AM$4&amp;"-"&amp;AM$5,IF(COUNTIF($G$6:$G213,"="&amp;$G213)&gt;1000,"",MAX(AM$6:AM212)+1),"")</f>
        <v/>
      </c>
    </row>
    <row r="214" spans="1:39">
      <c r="A214" s="24">
        <v>209</v>
      </c>
      <c r="B214" s="123" t="str">
        <f>VLOOKUP(A214,Times_2023!B211:C640,2,FALSE)</f>
        <v>0:24:22</v>
      </c>
      <c r="C214" s="1" t="str">
        <f t="shared" si="14"/>
        <v>Danielle Jones</v>
      </c>
      <c r="D214" s="2" t="str">
        <f t="shared" si="15"/>
        <v>NJ</v>
      </c>
      <c r="E214" s="2" t="str">
        <f t="shared" si="16"/>
        <v>F</v>
      </c>
      <c r="F214" s="2">
        <f>COUNTIF(E$6:E214,E214)</f>
        <v>48</v>
      </c>
      <c r="G214" s="26" t="str">
        <f t="shared" si="17"/>
        <v>NJ-F</v>
      </c>
      <c r="H214" s="29" t="str">
        <f>IF($G214=H$4&amp;"-"&amp;H$5,IF(COUNTIF($G$6:$G214,"="&amp;$G214)&gt;5,"",$F214),"")</f>
        <v/>
      </c>
      <c r="I214" s="32" t="str">
        <f>IF($G214=I$4&amp;"-"&amp;I$5,IF(COUNTIF($G$6:$G214,"="&amp;$G214)&gt;5,"",$F214),"")</f>
        <v/>
      </c>
      <c r="J214" s="31" t="str">
        <f>IF($G214=J$4&amp;"-"&amp;J$5,IF(COUNTIF($G$6:$G214,"="&amp;$G214)&gt;5,"",$F214),"")</f>
        <v/>
      </c>
      <c r="K214" s="32" t="str">
        <f>IF($G214=K$4&amp;"-"&amp;K$5,IF(COUNTIF($G$6:$G214,"="&amp;$G214)&gt;5,"",$F214),"")</f>
        <v/>
      </c>
      <c r="L214" s="31" t="str">
        <f>IF($G214=L$4&amp;"-"&amp;L$5,IF(COUNTIF($G$6:$G214,"="&amp;$G214)&gt;5,"",$F214),"")</f>
        <v/>
      </c>
      <c r="M214" s="32" t="str">
        <f>IF($G214=M$4&amp;"-"&amp;M$5,IF(COUNTIF($G$6:$G214,"="&amp;$G214)&gt;5,"",$F214),"")</f>
        <v/>
      </c>
      <c r="N214" s="31" t="str">
        <f>IF($G214=N$4&amp;"-"&amp;N$5,IF(COUNTIF($G$6:$G214,"="&amp;$G214)&gt;5,"",$F214),"")</f>
        <v/>
      </c>
      <c r="O214" s="32" t="str">
        <f>IF($G214=O$4&amp;"-"&amp;O$5,IF(COUNTIF($G$6:$G214,"="&amp;$G214)&gt;5,"",$F214),"")</f>
        <v/>
      </c>
      <c r="P214" s="31" t="str">
        <f>IF($G214=P$4&amp;"-"&amp;P$5,IF(COUNTIF($G$6:$G214,"="&amp;$G214)&gt;5,"",$F214),"")</f>
        <v/>
      </c>
      <c r="Q214" s="32" t="str">
        <f>IF($G214=Q$4&amp;"-"&amp;Q$5,IF(COUNTIF($G$6:$G214,"="&amp;$G214)&gt;5,"",$F214),"")</f>
        <v/>
      </c>
      <c r="R214" s="31" t="str">
        <f>IF($G214=R$4&amp;"-"&amp;R$5,IF(COUNTIF($G$6:$G214,"="&amp;$G214)&gt;5,"",$F214),"")</f>
        <v/>
      </c>
      <c r="S214" s="32" t="str">
        <f>IF($G214=S$4&amp;"-"&amp;S$5,IF(COUNTIF($G$6:$G214,"="&amp;$G214)&gt;5,"",$F214),"")</f>
        <v/>
      </c>
      <c r="T214" s="31" t="str">
        <f>IF($G214=T$4&amp;"-"&amp;T$5,IF(COUNTIF($G$6:$G214,"="&amp;$G214)&gt;5,"",$F214),"")</f>
        <v/>
      </c>
      <c r="U214" s="32" t="str">
        <f>IF($G214=U$4&amp;"-"&amp;U$5,IF(COUNTIF($G$6:$G214,"="&amp;$G214)&gt;5,"",$F214),"")</f>
        <v/>
      </c>
      <c r="V214" s="31" t="str">
        <f>IF($G214=V$4&amp;"-"&amp;V$5,IF(COUNTIF($G$6:$G214,"="&amp;$G214)&gt;5,"",$F214),"")</f>
        <v/>
      </c>
      <c r="W214" s="30" t="str">
        <f>IF($G214=W$4&amp;"-"&amp;W$5,IF(COUNTIF($G$6:$G214,"="&amp;$G214)&gt;5,"",$F214),"")</f>
        <v/>
      </c>
      <c r="X214" s="128" t="str">
        <f>IF($G214=X$4&amp;"-"&amp;X$5,IF(COUNTIF($G$6:$G214,"="&amp;$G214)&gt;1000,"",MAX(X$6:X213)+1),"")</f>
        <v/>
      </c>
      <c r="Y214" s="138" t="str">
        <f>IF($G214=Y$4&amp;"-"&amp;Y$5,IF(COUNTIF($G$6:$G214,"="&amp;$G214)&gt;1000,"",MAX(Y$6:Y213)+1),"")</f>
        <v/>
      </c>
      <c r="Z214" s="128" t="str">
        <f>IF($G214=Z$4&amp;"-"&amp;Z$5,IF(COUNTIF($G$6:$G214,"="&amp;$G214)&gt;1000,"",MAX(Z$6:Z213)+1),"")</f>
        <v/>
      </c>
      <c r="AA214" s="138" t="str">
        <f>IF($G214=AA$4&amp;"-"&amp;AA$5,IF(COUNTIF($G$6:$G214,"="&amp;$G214)&gt;1000,"",MAX(AA$6:AA213)+1),"")</f>
        <v/>
      </c>
      <c r="AB214" s="128" t="str">
        <f>IF($G214=AB$4&amp;"-"&amp;AB$5,IF(COUNTIF($G$6:$G214,"="&amp;$G214)&gt;1000,"",MAX(AB$6:AB213)+1),"")</f>
        <v/>
      </c>
      <c r="AC214" s="138" t="str">
        <f>IF($G214=AC$4&amp;"-"&amp;AC$5,IF(COUNTIF($G$6:$G214,"="&amp;$G214)&gt;1000,"",MAX(AC$6:AC213)+1),"")</f>
        <v/>
      </c>
      <c r="AD214" s="128" t="str">
        <f>IF($G214=AD$4&amp;"-"&amp;AD$5,IF(COUNTIF($G$6:$G214,"="&amp;$G214)&gt;1000,"",MAX(AD$6:AD213)+1),"")</f>
        <v/>
      </c>
      <c r="AE214" s="138" t="str">
        <f>IF($G214=AE$4&amp;"-"&amp;AE$5,IF(COUNTIF($G$6:$G214,"="&amp;$G214)&gt;1000,"",MAX(AE$6:AE213)+1),"")</f>
        <v/>
      </c>
      <c r="AF214" s="128" t="str">
        <f>IF($G214=AF$4&amp;"-"&amp;AF$5,IF(COUNTIF($G$6:$G214,"="&amp;$G214)&gt;1000,"",MAX(AF$6:AF213)+1),"")</f>
        <v/>
      </c>
      <c r="AG214" s="138" t="str">
        <f>IF($G214=AG$4&amp;"-"&amp;AG$5,IF(COUNTIF($G$6:$G214,"="&amp;$G214)&gt;1000,"",MAX(AG$6:AG213)+1),"")</f>
        <v/>
      </c>
      <c r="AH214" s="128" t="str">
        <f>IF($G214=AH$4&amp;"-"&amp;AH$5,IF(COUNTIF($G$6:$G214,"="&amp;$G214)&gt;1000,"",MAX(AH$6:AH213)+1),"")</f>
        <v/>
      </c>
      <c r="AI214" s="138">
        <f>IF($G214=AI$4&amp;"-"&amp;AI$5,IF(COUNTIF($G$6:$G214,"="&amp;$G214)&gt;1000,"",MAX(AI$6:AI213)+1),"")</f>
        <v>8</v>
      </c>
      <c r="AJ214" s="128" t="str">
        <f>IF($G214=AJ$4&amp;"-"&amp;AJ$5,IF(COUNTIF($G$6:$G214,"="&amp;$G214)&gt;1000,"",MAX(AJ$6:AJ213)+1),"")</f>
        <v/>
      </c>
      <c r="AK214" s="138" t="str">
        <f>IF($G214=AK$4&amp;"-"&amp;AK$5,IF(COUNTIF($G$6:$G214,"="&amp;$G214)&gt;1000,"",MAX(AK$6:AK213)+1),"")</f>
        <v/>
      </c>
      <c r="AL214" s="128" t="str">
        <f>IF($G214=AL$4&amp;"-"&amp;AL$5,IF(COUNTIF($G$6:$G214,"="&amp;$G214)&gt;1000,"",MAX(AL$6:AL213)+1),"")</f>
        <v/>
      </c>
      <c r="AM214" s="144" t="str">
        <f>IF($G214=AM$4&amp;"-"&amp;AM$5,IF(COUNTIF($G$6:$G214,"="&amp;$G214)&gt;1000,"",MAX(AM$6:AM213)+1),"")</f>
        <v/>
      </c>
    </row>
    <row r="215" spans="1:39">
      <c r="A215" s="23">
        <v>210</v>
      </c>
      <c r="B215" s="123" t="str">
        <f>VLOOKUP(A215,Times_2023!B212:C641,2,FALSE)</f>
        <v>0:24:24</v>
      </c>
      <c r="C215" s="1" t="str">
        <f t="shared" si="14"/>
        <v>Martyn Leeks</v>
      </c>
      <c r="D215" s="2" t="str">
        <f t="shared" si="15"/>
        <v>CTC</v>
      </c>
      <c r="E215" s="2" t="str">
        <f t="shared" si="16"/>
        <v>M</v>
      </c>
      <c r="F215" s="2">
        <f>COUNTIF(E$6:E215,E215)</f>
        <v>162</v>
      </c>
      <c r="G215" s="26" t="str">
        <f t="shared" si="17"/>
        <v>CTC-M</v>
      </c>
      <c r="H215" s="29" t="str">
        <f>IF($G215=H$4&amp;"-"&amp;H$5,IF(COUNTIF($G$6:$G215,"="&amp;$G215)&gt;5,"",$F215),"")</f>
        <v/>
      </c>
      <c r="I215" s="32" t="str">
        <f>IF($G215=I$4&amp;"-"&amp;I$5,IF(COUNTIF($G$6:$G215,"="&amp;$G215)&gt;5,"",$F215),"")</f>
        <v/>
      </c>
      <c r="J215" s="31" t="str">
        <f>IF($G215=J$4&amp;"-"&amp;J$5,IF(COUNTIF($G$6:$G215,"="&amp;$G215)&gt;5,"",$F215),"")</f>
        <v/>
      </c>
      <c r="K215" s="32" t="str">
        <f>IF($G215=K$4&amp;"-"&amp;K$5,IF(COUNTIF($G$6:$G215,"="&amp;$G215)&gt;5,"",$F215),"")</f>
        <v/>
      </c>
      <c r="L215" s="31" t="str">
        <f>IF($G215=L$4&amp;"-"&amp;L$5,IF(COUNTIF($G$6:$G215,"="&amp;$G215)&gt;5,"",$F215),"")</f>
        <v/>
      </c>
      <c r="M215" s="32" t="str">
        <f>IF($G215=M$4&amp;"-"&amp;M$5,IF(COUNTIF($G$6:$G215,"="&amp;$G215)&gt;5,"",$F215),"")</f>
        <v/>
      </c>
      <c r="N215" s="31" t="str">
        <f>IF($G215=N$4&amp;"-"&amp;N$5,IF(COUNTIF($G$6:$G215,"="&amp;$G215)&gt;5,"",$F215),"")</f>
        <v/>
      </c>
      <c r="O215" s="32" t="str">
        <f>IF($G215=O$4&amp;"-"&amp;O$5,IF(COUNTIF($G$6:$G215,"="&amp;$G215)&gt;5,"",$F215),"")</f>
        <v/>
      </c>
      <c r="P215" s="31" t="str">
        <f>IF($G215=P$4&amp;"-"&amp;P$5,IF(COUNTIF($G$6:$G215,"="&amp;$G215)&gt;5,"",$F215),"")</f>
        <v/>
      </c>
      <c r="Q215" s="32" t="str">
        <f>IF($G215=Q$4&amp;"-"&amp;Q$5,IF(COUNTIF($G$6:$G215,"="&amp;$G215)&gt;5,"",$F215),"")</f>
        <v/>
      </c>
      <c r="R215" s="31" t="str">
        <f>IF($G215=R$4&amp;"-"&amp;R$5,IF(COUNTIF($G$6:$G215,"="&amp;$G215)&gt;5,"",$F215),"")</f>
        <v/>
      </c>
      <c r="S215" s="32" t="str">
        <f>IF($G215=S$4&amp;"-"&amp;S$5,IF(COUNTIF($G$6:$G215,"="&amp;$G215)&gt;5,"",$F215),"")</f>
        <v/>
      </c>
      <c r="T215" s="31" t="str">
        <f>IF($G215=T$4&amp;"-"&amp;T$5,IF(COUNTIF($G$6:$G215,"="&amp;$G215)&gt;5,"",$F215),"")</f>
        <v/>
      </c>
      <c r="U215" s="32" t="str">
        <f>IF($G215=U$4&amp;"-"&amp;U$5,IF(COUNTIF($G$6:$G215,"="&amp;$G215)&gt;5,"",$F215),"")</f>
        <v/>
      </c>
      <c r="V215" s="31" t="str">
        <f>IF($G215=V$4&amp;"-"&amp;V$5,IF(COUNTIF($G$6:$G215,"="&amp;$G215)&gt;5,"",$F215),"")</f>
        <v/>
      </c>
      <c r="W215" s="30" t="str">
        <f>IF($G215=W$4&amp;"-"&amp;W$5,IF(COUNTIF($G$6:$G215,"="&amp;$G215)&gt;5,"",$F215),"")</f>
        <v/>
      </c>
      <c r="X215" s="128" t="str">
        <f>IF($G215=X$4&amp;"-"&amp;X$5,IF(COUNTIF($G$6:$G215,"="&amp;$G215)&gt;1000,"",MAX(X$6:X214)+1),"")</f>
        <v/>
      </c>
      <c r="Y215" s="138" t="str">
        <f>IF($G215=Y$4&amp;"-"&amp;Y$5,IF(COUNTIF($G$6:$G215,"="&amp;$G215)&gt;1000,"",MAX(Y$6:Y214)+1),"")</f>
        <v/>
      </c>
      <c r="Z215" s="128">
        <f>IF($G215=Z$4&amp;"-"&amp;Z$5,IF(COUNTIF($G$6:$G215,"="&amp;$G215)&gt;1000,"",MAX(Z$6:Z214)+1),"")</f>
        <v>19</v>
      </c>
      <c r="AA215" s="138" t="str">
        <f>IF($G215=AA$4&amp;"-"&amp;AA$5,IF(COUNTIF($G$6:$G215,"="&amp;$G215)&gt;1000,"",MAX(AA$6:AA214)+1),"")</f>
        <v/>
      </c>
      <c r="AB215" s="128" t="str">
        <f>IF($G215=AB$4&amp;"-"&amp;AB$5,IF(COUNTIF($G$6:$G215,"="&amp;$G215)&gt;1000,"",MAX(AB$6:AB214)+1),"")</f>
        <v/>
      </c>
      <c r="AC215" s="138" t="str">
        <f>IF($G215=AC$4&amp;"-"&amp;AC$5,IF(COUNTIF($G$6:$G215,"="&amp;$G215)&gt;1000,"",MAX(AC$6:AC214)+1),"")</f>
        <v/>
      </c>
      <c r="AD215" s="128" t="str">
        <f>IF($G215=AD$4&amp;"-"&amp;AD$5,IF(COUNTIF($G$6:$G215,"="&amp;$G215)&gt;1000,"",MAX(AD$6:AD214)+1),"")</f>
        <v/>
      </c>
      <c r="AE215" s="138" t="str">
        <f>IF($G215=AE$4&amp;"-"&amp;AE$5,IF(COUNTIF($G$6:$G215,"="&amp;$G215)&gt;1000,"",MAX(AE$6:AE214)+1),"")</f>
        <v/>
      </c>
      <c r="AF215" s="128" t="str">
        <f>IF($G215=AF$4&amp;"-"&amp;AF$5,IF(COUNTIF($G$6:$G215,"="&amp;$G215)&gt;1000,"",MAX(AF$6:AF214)+1),"")</f>
        <v/>
      </c>
      <c r="AG215" s="138" t="str">
        <f>IF($G215=AG$4&amp;"-"&amp;AG$5,IF(COUNTIF($G$6:$G215,"="&amp;$G215)&gt;1000,"",MAX(AG$6:AG214)+1),"")</f>
        <v/>
      </c>
      <c r="AH215" s="128" t="str">
        <f>IF($G215=AH$4&amp;"-"&amp;AH$5,IF(COUNTIF($G$6:$G215,"="&amp;$G215)&gt;1000,"",MAX(AH$6:AH214)+1),"")</f>
        <v/>
      </c>
      <c r="AI215" s="138" t="str">
        <f>IF($G215=AI$4&amp;"-"&amp;AI$5,IF(COUNTIF($G$6:$G215,"="&amp;$G215)&gt;1000,"",MAX(AI$6:AI214)+1),"")</f>
        <v/>
      </c>
      <c r="AJ215" s="128" t="str">
        <f>IF($G215=AJ$4&amp;"-"&amp;AJ$5,IF(COUNTIF($G$6:$G215,"="&amp;$G215)&gt;1000,"",MAX(AJ$6:AJ214)+1),"")</f>
        <v/>
      </c>
      <c r="AK215" s="138" t="str">
        <f>IF($G215=AK$4&amp;"-"&amp;AK$5,IF(COUNTIF($G$6:$G215,"="&amp;$G215)&gt;1000,"",MAX(AK$6:AK214)+1),"")</f>
        <v/>
      </c>
      <c r="AL215" s="128" t="str">
        <f>IF($G215=AL$4&amp;"-"&amp;AL$5,IF(COUNTIF($G$6:$G215,"="&amp;$G215)&gt;1000,"",MAX(AL$6:AL214)+1),"")</f>
        <v/>
      </c>
      <c r="AM215" s="144" t="str">
        <f>IF($G215=AM$4&amp;"-"&amp;AM$5,IF(COUNTIF($G$6:$G215,"="&amp;$G215)&gt;1000,"",MAX(AM$6:AM214)+1),"")</f>
        <v/>
      </c>
    </row>
    <row r="216" spans="1:39">
      <c r="A216" s="24">
        <v>211</v>
      </c>
      <c r="B216" s="123" t="str">
        <f>VLOOKUP(A216,Times_2023!B213:C642,2,FALSE)</f>
        <v>0:24:26</v>
      </c>
      <c r="C216" s="1" t="str">
        <f t="shared" si="14"/>
        <v>Tujan Sari</v>
      </c>
      <c r="D216" s="2" t="str">
        <f t="shared" si="15"/>
        <v>HRC</v>
      </c>
      <c r="E216" s="2" t="str">
        <f t="shared" si="16"/>
        <v>M</v>
      </c>
      <c r="F216" s="2">
        <f>COUNTIF(E$6:E216,E216)</f>
        <v>163</v>
      </c>
      <c r="G216" s="26" t="str">
        <f t="shared" si="17"/>
        <v>HRC-M</v>
      </c>
      <c r="H216" s="29" t="str">
        <f>IF($G216=H$4&amp;"-"&amp;H$5,IF(COUNTIF($G$6:$G216,"="&amp;$G216)&gt;5,"",$F216),"")</f>
        <v/>
      </c>
      <c r="I216" s="32" t="str">
        <f>IF($G216=I$4&amp;"-"&amp;I$5,IF(COUNTIF($G$6:$G216,"="&amp;$G216)&gt;5,"",$F216),"")</f>
        <v/>
      </c>
      <c r="J216" s="31" t="str">
        <f>IF($G216=J$4&amp;"-"&amp;J$5,IF(COUNTIF($G$6:$G216,"="&amp;$G216)&gt;5,"",$F216),"")</f>
        <v/>
      </c>
      <c r="K216" s="32" t="str">
        <f>IF($G216=K$4&amp;"-"&amp;K$5,IF(COUNTIF($G$6:$G216,"="&amp;$G216)&gt;5,"",$F216),"")</f>
        <v/>
      </c>
      <c r="L216" s="31" t="str">
        <f>IF($G216=L$4&amp;"-"&amp;L$5,IF(COUNTIF($G$6:$G216,"="&amp;$G216)&gt;5,"",$F216),"")</f>
        <v/>
      </c>
      <c r="M216" s="32" t="str">
        <f>IF($G216=M$4&amp;"-"&amp;M$5,IF(COUNTIF($G$6:$G216,"="&amp;$G216)&gt;5,"",$F216),"")</f>
        <v/>
      </c>
      <c r="N216" s="31" t="str">
        <f>IF($G216=N$4&amp;"-"&amp;N$5,IF(COUNTIF($G$6:$G216,"="&amp;$G216)&gt;5,"",$F216),"")</f>
        <v/>
      </c>
      <c r="O216" s="32" t="str">
        <f>IF($G216=O$4&amp;"-"&amp;O$5,IF(COUNTIF($G$6:$G216,"="&amp;$G216)&gt;5,"",$F216),"")</f>
        <v/>
      </c>
      <c r="P216" s="31" t="str">
        <f>IF($G216=P$4&amp;"-"&amp;P$5,IF(COUNTIF($G$6:$G216,"="&amp;$G216)&gt;5,"",$F216),"")</f>
        <v/>
      </c>
      <c r="Q216" s="32" t="str">
        <f>IF($G216=Q$4&amp;"-"&amp;Q$5,IF(COUNTIF($G$6:$G216,"="&amp;$G216)&gt;5,"",$F216),"")</f>
        <v/>
      </c>
      <c r="R216" s="31" t="str">
        <f>IF($G216=R$4&amp;"-"&amp;R$5,IF(COUNTIF($G$6:$G216,"="&amp;$G216)&gt;5,"",$F216),"")</f>
        <v/>
      </c>
      <c r="S216" s="32" t="str">
        <f>IF($G216=S$4&amp;"-"&amp;S$5,IF(COUNTIF($G$6:$G216,"="&amp;$G216)&gt;5,"",$F216),"")</f>
        <v/>
      </c>
      <c r="T216" s="31" t="str">
        <f>IF($G216=T$4&amp;"-"&amp;T$5,IF(COUNTIF($G$6:$G216,"="&amp;$G216)&gt;5,"",$F216),"")</f>
        <v/>
      </c>
      <c r="U216" s="32" t="str">
        <f>IF($G216=U$4&amp;"-"&amp;U$5,IF(COUNTIF($G$6:$G216,"="&amp;$G216)&gt;5,"",$F216),"")</f>
        <v/>
      </c>
      <c r="V216" s="31" t="str">
        <f>IF($G216=V$4&amp;"-"&amp;V$5,IF(COUNTIF($G$6:$G216,"="&amp;$G216)&gt;5,"",$F216),"")</f>
        <v/>
      </c>
      <c r="W216" s="30" t="str">
        <f>IF($G216=W$4&amp;"-"&amp;W$5,IF(COUNTIF($G$6:$G216,"="&amp;$G216)&gt;5,"",$F216),"")</f>
        <v/>
      </c>
      <c r="X216" s="128" t="str">
        <f>IF($G216=X$4&amp;"-"&amp;X$5,IF(COUNTIF($G$6:$G216,"="&amp;$G216)&gt;1000,"",MAX(X$6:X215)+1),"")</f>
        <v/>
      </c>
      <c r="Y216" s="138" t="str">
        <f>IF($G216=Y$4&amp;"-"&amp;Y$5,IF(COUNTIF($G$6:$G216,"="&amp;$G216)&gt;1000,"",MAX(Y$6:Y215)+1),"")</f>
        <v/>
      </c>
      <c r="Z216" s="128" t="str">
        <f>IF($G216=Z$4&amp;"-"&amp;Z$5,IF(COUNTIF($G$6:$G216,"="&amp;$G216)&gt;1000,"",MAX(Z$6:Z215)+1),"")</f>
        <v/>
      </c>
      <c r="AA216" s="138" t="str">
        <f>IF($G216=AA$4&amp;"-"&amp;AA$5,IF(COUNTIF($G$6:$G216,"="&amp;$G216)&gt;1000,"",MAX(AA$6:AA215)+1),"")</f>
        <v/>
      </c>
      <c r="AB216" s="128" t="str">
        <f>IF($G216=AB$4&amp;"-"&amp;AB$5,IF(COUNTIF($G$6:$G216,"="&amp;$G216)&gt;1000,"",MAX(AB$6:AB215)+1),"")</f>
        <v/>
      </c>
      <c r="AC216" s="138" t="str">
        <f>IF($G216=AC$4&amp;"-"&amp;AC$5,IF(COUNTIF($G$6:$G216,"="&amp;$G216)&gt;1000,"",MAX(AC$6:AC215)+1),"")</f>
        <v/>
      </c>
      <c r="AD216" s="128" t="str">
        <f>IF($G216=AD$4&amp;"-"&amp;AD$5,IF(COUNTIF($G$6:$G216,"="&amp;$G216)&gt;1000,"",MAX(AD$6:AD215)+1),"")</f>
        <v/>
      </c>
      <c r="AE216" s="138" t="str">
        <f>IF($G216=AE$4&amp;"-"&amp;AE$5,IF(COUNTIF($G$6:$G216,"="&amp;$G216)&gt;1000,"",MAX(AE$6:AE215)+1),"")</f>
        <v/>
      </c>
      <c r="AF216" s="128">
        <f>IF($G216=AF$4&amp;"-"&amp;AF$5,IF(COUNTIF($G$6:$G216,"="&amp;$G216)&gt;1000,"",MAX(AF$6:AF215)+1),"")</f>
        <v>18</v>
      </c>
      <c r="AG216" s="138" t="str">
        <f>IF($G216=AG$4&amp;"-"&amp;AG$5,IF(COUNTIF($G$6:$G216,"="&amp;$G216)&gt;1000,"",MAX(AG$6:AG215)+1),"")</f>
        <v/>
      </c>
      <c r="AH216" s="128" t="str">
        <f>IF($G216=AH$4&amp;"-"&amp;AH$5,IF(COUNTIF($G$6:$G216,"="&amp;$G216)&gt;1000,"",MAX(AH$6:AH215)+1),"")</f>
        <v/>
      </c>
      <c r="AI216" s="138" t="str">
        <f>IF($G216=AI$4&amp;"-"&amp;AI$5,IF(COUNTIF($G$6:$G216,"="&amp;$G216)&gt;1000,"",MAX(AI$6:AI215)+1),"")</f>
        <v/>
      </c>
      <c r="AJ216" s="128" t="str">
        <f>IF($G216=AJ$4&amp;"-"&amp;AJ$5,IF(COUNTIF($G$6:$G216,"="&amp;$G216)&gt;1000,"",MAX(AJ$6:AJ215)+1),"")</f>
        <v/>
      </c>
      <c r="AK216" s="138" t="str">
        <f>IF($G216=AK$4&amp;"-"&amp;AK$5,IF(COUNTIF($G$6:$G216,"="&amp;$G216)&gt;1000,"",MAX(AK$6:AK215)+1),"")</f>
        <v/>
      </c>
      <c r="AL216" s="128" t="str">
        <f>IF($G216=AL$4&amp;"-"&amp;AL$5,IF(COUNTIF($G$6:$G216,"="&amp;$G216)&gt;1000,"",MAX(AL$6:AL215)+1),"")</f>
        <v/>
      </c>
      <c r="AM216" s="144" t="str">
        <f>IF($G216=AM$4&amp;"-"&amp;AM$5,IF(COUNTIF($G$6:$G216,"="&amp;$G216)&gt;1000,"",MAX(AM$6:AM215)+1),"")</f>
        <v/>
      </c>
    </row>
    <row r="217" spans="1:39">
      <c r="A217" s="23">
        <v>212</v>
      </c>
      <c r="B217" s="123" t="str">
        <f>VLOOKUP(A217,Times_2023!B214:C643,2,FALSE)</f>
        <v>0:24:27</v>
      </c>
      <c r="C217" s="1" t="str">
        <f t="shared" si="14"/>
        <v>Christine Barr</v>
      </c>
      <c r="D217" s="2" t="str">
        <f t="shared" si="15"/>
        <v>CTC</v>
      </c>
      <c r="E217" s="2" t="str">
        <f t="shared" si="16"/>
        <v>F</v>
      </c>
      <c r="F217" s="2">
        <f>COUNTIF(E$6:E217,E217)</f>
        <v>49</v>
      </c>
      <c r="G217" s="26" t="str">
        <f t="shared" si="17"/>
        <v>CTC-F</v>
      </c>
      <c r="H217" s="29" t="str">
        <f>IF($G217=H$4&amp;"-"&amp;H$5,IF(COUNTIF($G$6:$G217,"="&amp;$G217)&gt;5,"",$F217),"")</f>
        <v/>
      </c>
      <c r="I217" s="32" t="str">
        <f>IF($G217=I$4&amp;"-"&amp;I$5,IF(COUNTIF($G$6:$G217,"="&amp;$G217)&gt;5,"",$F217),"")</f>
        <v/>
      </c>
      <c r="J217" s="31" t="str">
        <f>IF($G217=J$4&amp;"-"&amp;J$5,IF(COUNTIF($G$6:$G217,"="&amp;$G217)&gt;5,"",$F217),"")</f>
        <v/>
      </c>
      <c r="K217" s="32">
        <f>IF($G217=K$4&amp;"-"&amp;K$5,IF(COUNTIF($G$6:$G217,"="&amp;$G217)&gt;5,"",$F217),"")</f>
        <v>49</v>
      </c>
      <c r="L217" s="31" t="str">
        <f>IF($G217=L$4&amp;"-"&amp;L$5,IF(COUNTIF($G$6:$G217,"="&amp;$G217)&gt;5,"",$F217),"")</f>
        <v/>
      </c>
      <c r="M217" s="32" t="str">
        <f>IF($G217=M$4&amp;"-"&amp;M$5,IF(COUNTIF($G$6:$G217,"="&amp;$G217)&gt;5,"",$F217),"")</f>
        <v/>
      </c>
      <c r="N217" s="31" t="str">
        <f>IF($G217=N$4&amp;"-"&amp;N$5,IF(COUNTIF($G$6:$G217,"="&amp;$G217)&gt;5,"",$F217),"")</f>
        <v/>
      </c>
      <c r="O217" s="32" t="str">
        <f>IF($G217=O$4&amp;"-"&amp;O$5,IF(COUNTIF($G$6:$G217,"="&amp;$G217)&gt;5,"",$F217),"")</f>
        <v/>
      </c>
      <c r="P217" s="31" t="str">
        <f>IF($G217=P$4&amp;"-"&amp;P$5,IF(COUNTIF($G$6:$G217,"="&amp;$G217)&gt;5,"",$F217),"")</f>
        <v/>
      </c>
      <c r="Q217" s="32" t="str">
        <f>IF($G217=Q$4&amp;"-"&amp;Q$5,IF(COUNTIF($G$6:$G217,"="&amp;$G217)&gt;5,"",$F217),"")</f>
        <v/>
      </c>
      <c r="R217" s="31" t="str">
        <f>IF($G217=R$4&amp;"-"&amp;R$5,IF(COUNTIF($G$6:$G217,"="&amp;$G217)&gt;5,"",$F217),"")</f>
        <v/>
      </c>
      <c r="S217" s="32" t="str">
        <f>IF($G217=S$4&amp;"-"&amp;S$5,IF(COUNTIF($G$6:$G217,"="&amp;$G217)&gt;5,"",$F217),"")</f>
        <v/>
      </c>
      <c r="T217" s="31" t="str">
        <f>IF($G217=T$4&amp;"-"&amp;T$5,IF(COUNTIF($G$6:$G217,"="&amp;$G217)&gt;5,"",$F217),"")</f>
        <v/>
      </c>
      <c r="U217" s="32" t="str">
        <f>IF($G217=U$4&amp;"-"&amp;U$5,IF(COUNTIF($G$6:$G217,"="&amp;$G217)&gt;5,"",$F217),"")</f>
        <v/>
      </c>
      <c r="V217" s="31" t="str">
        <f>IF($G217=V$4&amp;"-"&amp;V$5,IF(COUNTIF($G$6:$G217,"="&amp;$G217)&gt;5,"",$F217),"")</f>
        <v/>
      </c>
      <c r="W217" s="30" t="str">
        <f>IF($G217=W$4&amp;"-"&amp;W$5,IF(COUNTIF($G$6:$G217,"="&amp;$G217)&gt;5,"",$F217),"")</f>
        <v/>
      </c>
      <c r="X217" s="128" t="str">
        <f>IF($G217=X$4&amp;"-"&amp;X$5,IF(COUNTIF($G$6:$G217,"="&amp;$G217)&gt;1000,"",MAX(X$6:X216)+1),"")</f>
        <v/>
      </c>
      <c r="Y217" s="138" t="str">
        <f>IF($G217=Y$4&amp;"-"&amp;Y$5,IF(COUNTIF($G$6:$G217,"="&amp;$G217)&gt;1000,"",MAX(Y$6:Y216)+1),"")</f>
        <v/>
      </c>
      <c r="Z217" s="128" t="str">
        <f>IF($G217=Z$4&amp;"-"&amp;Z$5,IF(COUNTIF($G$6:$G217,"="&amp;$G217)&gt;1000,"",MAX(Z$6:Z216)+1),"")</f>
        <v/>
      </c>
      <c r="AA217" s="138">
        <f>IF($G217=AA$4&amp;"-"&amp;AA$5,IF(COUNTIF($G$6:$G217,"="&amp;$G217)&gt;1000,"",MAX(AA$6:AA216)+1),"")</f>
        <v>5</v>
      </c>
      <c r="AB217" s="128" t="str">
        <f>IF($G217=AB$4&amp;"-"&amp;AB$5,IF(COUNTIF($G$6:$G217,"="&amp;$G217)&gt;1000,"",MAX(AB$6:AB216)+1),"")</f>
        <v/>
      </c>
      <c r="AC217" s="138" t="str">
        <f>IF($G217=AC$4&amp;"-"&amp;AC$5,IF(COUNTIF($G$6:$G217,"="&amp;$G217)&gt;1000,"",MAX(AC$6:AC216)+1),"")</f>
        <v/>
      </c>
      <c r="AD217" s="128" t="str">
        <f>IF($G217=AD$4&amp;"-"&amp;AD$5,IF(COUNTIF($G$6:$G217,"="&amp;$G217)&gt;1000,"",MAX(AD$6:AD216)+1),"")</f>
        <v/>
      </c>
      <c r="AE217" s="138" t="str">
        <f>IF($G217=AE$4&amp;"-"&amp;AE$5,IF(COUNTIF($G$6:$G217,"="&amp;$G217)&gt;1000,"",MAX(AE$6:AE216)+1),"")</f>
        <v/>
      </c>
      <c r="AF217" s="128" t="str">
        <f>IF($G217=AF$4&amp;"-"&amp;AF$5,IF(COUNTIF($G$6:$G217,"="&amp;$G217)&gt;1000,"",MAX(AF$6:AF216)+1),"")</f>
        <v/>
      </c>
      <c r="AG217" s="138" t="str">
        <f>IF($G217=AG$4&amp;"-"&amp;AG$5,IF(COUNTIF($G$6:$G217,"="&amp;$G217)&gt;1000,"",MAX(AG$6:AG216)+1),"")</f>
        <v/>
      </c>
      <c r="AH217" s="128" t="str">
        <f>IF($G217=AH$4&amp;"-"&amp;AH$5,IF(COUNTIF($G$6:$G217,"="&amp;$G217)&gt;1000,"",MAX(AH$6:AH216)+1),"")</f>
        <v/>
      </c>
      <c r="AI217" s="138" t="str">
        <f>IF($G217=AI$4&amp;"-"&amp;AI$5,IF(COUNTIF($G$6:$G217,"="&amp;$G217)&gt;1000,"",MAX(AI$6:AI216)+1),"")</f>
        <v/>
      </c>
      <c r="AJ217" s="128" t="str">
        <f>IF($G217=AJ$4&amp;"-"&amp;AJ$5,IF(COUNTIF($G$6:$G217,"="&amp;$G217)&gt;1000,"",MAX(AJ$6:AJ216)+1),"")</f>
        <v/>
      </c>
      <c r="AK217" s="138" t="str">
        <f>IF($G217=AK$4&amp;"-"&amp;AK$5,IF(COUNTIF($G$6:$G217,"="&amp;$G217)&gt;1000,"",MAX(AK$6:AK216)+1),"")</f>
        <v/>
      </c>
      <c r="AL217" s="128" t="str">
        <f>IF($G217=AL$4&amp;"-"&amp;AL$5,IF(COUNTIF($G$6:$G217,"="&amp;$G217)&gt;1000,"",MAX(AL$6:AL216)+1),"")</f>
        <v/>
      </c>
      <c r="AM217" s="144" t="str">
        <f>IF($G217=AM$4&amp;"-"&amp;AM$5,IF(COUNTIF($G$6:$G217,"="&amp;$G217)&gt;1000,"",MAX(AM$6:AM216)+1),"")</f>
        <v/>
      </c>
    </row>
    <row r="218" spans="1:39">
      <c r="A218" s="24">
        <v>213</v>
      </c>
      <c r="B218" s="123" t="str">
        <f>VLOOKUP(A218,Times_2023!B215:C644,2,FALSE)</f>
        <v>0:24:30</v>
      </c>
      <c r="C218" s="1" t="str">
        <f t="shared" si="14"/>
        <v>George Smith</v>
      </c>
      <c r="D218" s="2" t="str">
        <f t="shared" si="15"/>
        <v>ELY</v>
      </c>
      <c r="E218" s="2" t="str">
        <f t="shared" si="16"/>
        <v>M</v>
      </c>
      <c r="F218" s="2">
        <f>COUNTIF(E$6:E218,E218)</f>
        <v>164</v>
      </c>
      <c r="G218" s="26" t="str">
        <f t="shared" si="17"/>
        <v>ELY-M</v>
      </c>
      <c r="H218" s="29" t="str">
        <f>IF($G218=H$4&amp;"-"&amp;H$5,IF(COUNTIF($G$6:$G218,"="&amp;$G218)&gt;5,"",$F218),"")</f>
        <v/>
      </c>
      <c r="I218" s="32" t="str">
        <f>IF($G218=I$4&amp;"-"&amp;I$5,IF(COUNTIF($G$6:$G218,"="&amp;$G218)&gt;5,"",$F218),"")</f>
        <v/>
      </c>
      <c r="J218" s="31" t="str">
        <f>IF($G218=J$4&amp;"-"&amp;J$5,IF(COUNTIF($G$6:$G218,"="&amp;$G218)&gt;5,"",$F218),"")</f>
        <v/>
      </c>
      <c r="K218" s="32" t="str">
        <f>IF($G218=K$4&amp;"-"&amp;K$5,IF(COUNTIF($G$6:$G218,"="&amp;$G218)&gt;5,"",$F218),"")</f>
        <v/>
      </c>
      <c r="L218" s="31" t="str">
        <f>IF($G218=L$4&amp;"-"&amp;L$5,IF(COUNTIF($G$6:$G218,"="&amp;$G218)&gt;5,"",$F218),"")</f>
        <v/>
      </c>
      <c r="M218" s="32" t="str">
        <f>IF($G218=M$4&amp;"-"&amp;M$5,IF(COUNTIF($G$6:$G218,"="&amp;$G218)&gt;5,"",$F218),"")</f>
        <v/>
      </c>
      <c r="N218" s="31" t="str">
        <f>IF($G218=N$4&amp;"-"&amp;N$5,IF(COUNTIF($G$6:$G218,"="&amp;$G218)&gt;5,"",$F218),"")</f>
        <v/>
      </c>
      <c r="O218" s="32" t="str">
        <f>IF($G218=O$4&amp;"-"&amp;O$5,IF(COUNTIF($G$6:$G218,"="&amp;$G218)&gt;5,"",$F218),"")</f>
        <v/>
      </c>
      <c r="P218" s="31" t="str">
        <f>IF($G218=P$4&amp;"-"&amp;P$5,IF(COUNTIF($G$6:$G218,"="&amp;$G218)&gt;5,"",$F218),"")</f>
        <v/>
      </c>
      <c r="Q218" s="32" t="str">
        <f>IF($G218=Q$4&amp;"-"&amp;Q$5,IF(COUNTIF($G$6:$G218,"="&amp;$G218)&gt;5,"",$F218),"")</f>
        <v/>
      </c>
      <c r="R218" s="31" t="str">
        <f>IF($G218=R$4&amp;"-"&amp;R$5,IF(COUNTIF($G$6:$G218,"="&amp;$G218)&gt;5,"",$F218),"")</f>
        <v/>
      </c>
      <c r="S218" s="32" t="str">
        <f>IF($G218=S$4&amp;"-"&amp;S$5,IF(COUNTIF($G$6:$G218,"="&amp;$G218)&gt;5,"",$F218),"")</f>
        <v/>
      </c>
      <c r="T218" s="31" t="str">
        <f>IF($G218=T$4&amp;"-"&amp;T$5,IF(COUNTIF($G$6:$G218,"="&amp;$G218)&gt;5,"",$F218),"")</f>
        <v/>
      </c>
      <c r="U218" s="32" t="str">
        <f>IF($G218=U$4&amp;"-"&amp;U$5,IF(COUNTIF($G$6:$G218,"="&amp;$G218)&gt;5,"",$F218),"")</f>
        <v/>
      </c>
      <c r="V218" s="31" t="str">
        <f>IF($G218=V$4&amp;"-"&amp;V$5,IF(COUNTIF($G$6:$G218,"="&amp;$G218)&gt;5,"",$F218),"")</f>
        <v/>
      </c>
      <c r="W218" s="30" t="str">
        <f>IF($G218=W$4&amp;"-"&amp;W$5,IF(COUNTIF($G$6:$G218,"="&amp;$G218)&gt;5,"",$F218),"")</f>
        <v/>
      </c>
      <c r="X218" s="128" t="str">
        <f>IF($G218=X$4&amp;"-"&amp;X$5,IF(COUNTIF($G$6:$G218,"="&amp;$G218)&gt;1000,"",MAX(X$6:X217)+1),"")</f>
        <v/>
      </c>
      <c r="Y218" s="138" t="str">
        <f>IF($G218=Y$4&amp;"-"&amp;Y$5,IF(COUNTIF($G$6:$G218,"="&amp;$G218)&gt;1000,"",MAX(Y$6:Y217)+1),"")</f>
        <v/>
      </c>
      <c r="Z218" s="128" t="str">
        <f>IF($G218=Z$4&amp;"-"&amp;Z$5,IF(COUNTIF($G$6:$G218,"="&amp;$G218)&gt;1000,"",MAX(Z$6:Z217)+1),"")</f>
        <v/>
      </c>
      <c r="AA218" s="138" t="str">
        <f>IF($G218=AA$4&amp;"-"&amp;AA$5,IF(COUNTIF($G$6:$G218,"="&amp;$G218)&gt;1000,"",MAX(AA$6:AA217)+1),"")</f>
        <v/>
      </c>
      <c r="AB218" s="128">
        <f>IF($G218=AB$4&amp;"-"&amp;AB$5,IF(COUNTIF($G$6:$G218,"="&amp;$G218)&gt;1000,"",MAX(AB$6:AB217)+1),"")</f>
        <v>34</v>
      </c>
      <c r="AC218" s="138" t="str">
        <f>IF($G218=AC$4&amp;"-"&amp;AC$5,IF(COUNTIF($G$6:$G218,"="&amp;$G218)&gt;1000,"",MAX(AC$6:AC217)+1),"")</f>
        <v/>
      </c>
      <c r="AD218" s="128" t="str">
        <f>IF($G218=AD$4&amp;"-"&amp;AD$5,IF(COUNTIF($G$6:$G218,"="&amp;$G218)&gt;1000,"",MAX(AD$6:AD217)+1),"")</f>
        <v/>
      </c>
      <c r="AE218" s="138" t="str">
        <f>IF($G218=AE$4&amp;"-"&amp;AE$5,IF(COUNTIF($G$6:$G218,"="&amp;$G218)&gt;1000,"",MAX(AE$6:AE217)+1),"")</f>
        <v/>
      </c>
      <c r="AF218" s="128" t="str">
        <f>IF($G218=AF$4&amp;"-"&amp;AF$5,IF(COUNTIF($G$6:$G218,"="&amp;$G218)&gt;1000,"",MAX(AF$6:AF217)+1),"")</f>
        <v/>
      </c>
      <c r="AG218" s="138" t="str">
        <f>IF($G218=AG$4&amp;"-"&amp;AG$5,IF(COUNTIF($G$6:$G218,"="&amp;$G218)&gt;1000,"",MAX(AG$6:AG217)+1),"")</f>
        <v/>
      </c>
      <c r="AH218" s="128" t="str">
        <f>IF($G218=AH$4&amp;"-"&amp;AH$5,IF(COUNTIF($G$6:$G218,"="&amp;$G218)&gt;1000,"",MAX(AH$6:AH217)+1),"")</f>
        <v/>
      </c>
      <c r="AI218" s="138" t="str">
        <f>IF($G218=AI$4&amp;"-"&amp;AI$5,IF(COUNTIF($G$6:$G218,"="&amp;$G218)&gt;1000,"",MAX(AI$6:AI217)+1),"")</f>
        <v/>
      </c>
      <c r="AJ218" s="128" t="str">
        <f>IF($G218=AJ$4&amp;"-"&amp;AJ$5,IF(COUNTIF($G$6:$G218,"="&amp;$G218)&gt;1000,"",MAX(AJ$6:AJ217)+1),"")</f>
        <v/>
      </c>
      <c r="AK218" s="138" t="str">
        <f>IF($G218=AK$4&amp;"-"&amp;AK$5,IF(COUNTIF($G$6:$G218,"="&amp;$G218)&gt;1000,"",MAX(AK$6:AK217)+1),"")</f>
        <v/>
      </c>
      <c r="AL218" s="128" t="str">
        <f>IF($G218=AL$4&amp;"-"&amp;AL$5,IF(COUNTIF($G$6:$G218,"="&amp;$G218)&gt;1000,"",MAX(AL$6:AL217)+1),"")</f>
        <v/>
      </c>
      <c r="AM218" s="144" t="str">
        <f>IF($G218=AM$4&amp;"-"&amp;AM$5,IF(COUNTIF($G$6:$G218,"="&amp;$G218)&gt;1000,"",MAX(AM$6:AM217)+1),"")</f>
        <v/>
      </c>
    </row>
    <row r="219" spans="1:39">
      <c r="A219" s="23">
        <v>214</v>
      </c>
      <c r="B219" s="123" t="str">
        <f>VLOOKUP(A219,Times_2023!B216:C645,2,FALSE)</f>
        <v>0:24:31</v>
      </c>
      <c r="C219" s="1" t="str">
        <f t="shared" si="14"/>
        <v>Rob Calvert</v>
      </c>
      <c r="D219" s="2" t="str">
        <f t="shared" si="15"/>
        <v>HI</v>
      </c>
      <c r="E219" s="2" t="str">
        <f t="shared" si="16"/>
        <v>M</v>
      </c>
      <c r="F219" s="2">
        <f>COUNTIF(E$6:E219,E219)</f>
        <v>165</v>
      </c>
      <c r="G219" s="26" t="str">
        <f t="shared" si="17"/>
        <v>HI-M</v>
      </c>
      <c r="H219" s="29" t="str">
        <f>IF($G219=H$4&amp;"-"&amp;H$5,IF(COUNTIF($G$6:$G219,"="&amp;$G219)&gt;5,"",$F219),"")</f>
        <v/>
      </c>
      <c r="I219" s="32" t="str">
        <f>IF($G219=I$4&amp;"-"&amp;I$5,IF(COUNTIF($G$6:$G219,"="&amp;$G219)&gt;5,"",$F219),"")</f>
        <v/>
      </c>
      <c r="J219" s="31" t="str">
        <f>IF($G219=J$4&amp;"-"&amp;J$5,IF(COUNTIF($G$6:$G219,"="&amp;$G219)&gt;5,"",$F219),"")</f>
        <v/>
      </c>
      <c r="K219" s="32" t="str">
        <f>IF($G219=K$4&amp;"-"&amp;K$5,IF(COUNTIF($G$6:$G219,"="&amp;$G219)&gt;5,"",$F219),"")</f>
        <v/>
      </c>
      <c r="L219" s="31" t="str">
        <f>IF($G219=L$4&amp;"-"&amp;L$5,IF(COUNTIF($G$6:$G219,"="&amp;$G219)&gt;5,"",$F219),"")</f>
        <v/>
      </c>
      <c r="M219" s="32" t="str">
        <f>IF($G219=M$4&amp;"-"&amp;M$5,IF(COUNTIF($G$6:$G219,"="&amp;$G219)&gt;5,"",$F219),"")</f>
        <v/>
      </c>
      <c r="N219" s="31" t="str">
        <f>IF($G219=N$4&amp;"-"&amp;N$5,IF(COUNTIF($G$6:$G219,"="&amp;$G219)&gt;5,"",$F219),"")</f>
        <v/>
      </c>
      <c r="O219" s="32" t="str">
        <f>IF($G219=O$4&amp;"-"&amp;O$5,IF(COUNTIF($G$6:$G219,"="&amp;$G219)&gt;5,"",$F219),"")</f>
        <v/>
      </c>
      <c r="P219" s="31" t="str">
        <f>IF($G219=P$4&amp;"-"&amp;P$5,IF(COUNTIF($G$6:$G219,"="&amp;$G219)&gt;5,"",$F219),"")</f>
        <v/>
      </c>
      <c r="Q219" s="32" t="str">
        <f>IF($G219=Q$4&amp;"-"&amp;Q$5,IF(COUNTIF($G$6:$G219,"="&amp;$G219)&gt;5,"",$F219),"")</f>
        <v/>
      </c>
      <c r="R219" s="31" t="str">
        <f>IF($G219=R$4&amp;"-"&amp;R$5,IF(COUNTIF($G$6:$G219,"="&amp;$G219)&gt;5,"",$F219),"")</f>
        <v/>
      </c>
      <c r="S219" s="32" t="str">
        <f>IF($G219=S$4&amp;"-"&amp;S$5,IF(COUNTIF($G$6:$G219,"="&amp;$G219)&gt;5,"",$F219),"")</f>
        <v/>
      </c>
      <c r="T219" s="31" t="str">
        <f>IF($G219=T$4&amp;"-"&amp;T$5,IF(COUNTIF($G$6:$G219,"="&amp;$G219)&gt;5,"",$F219),"")</f>
        <v/>
      </c>
      <c r="U219" s="32" t="str">
        <f>IF($G219=U$4&amp;"-"&amp;U$5,IF(COUNTIF($G$6:$G219,"="&amp;$G219)&gt;5,"",$F219),"")</f>
        <v/>
      </c>
      <c r="V219" s="31" t="str">
        <f>IF($G219=V$4&amp;"-"&amp;V$5,IF(COUNTIF($G$6:$G219,"="&amp;$G219)&gt;5,"",$F219),"")</f>
        <v/>
      </c>
      <c r="W219" s="30" t="str">
        <f>IF($G219=W$4&amp;"-"&amp;W$5,IF(COUNTIF($G$6:$G219,"="&amp;$G219)&gt;5,"",$F219),"")</f>
        <v/>
      </c>
      <c r="X219" s="128" t="str">
        <f>IF($G219=X$4&amp;"-"&amp;X$5,IF(COUNTIF($G$6:$G219,"="&amp;$G219)&gt;1000,"",MAX(X$6:X218)+1),"")</f>
        <v/>
      </c>
      <c r="Y219" s="138" t="str">
        <f>IF($G219=Y$4&amp;"-"&amp;Y$5,IF(COUNTIF($G$6:$G219,"="&amp;$G219)&gt;1000,"",MAX(Y$6:Y218)+1),"")</f>
        <v/>
      </c>
      <c r="Z219" s="128" t="str">
        <f>IF($G219=Z$4&amp;"-"&amp;Z$5,IF(COUNTIF($G$6:$G219,"="&amp;$G219)&gt;1000,"",MAX(Z$6:Z218)+1),"")</f>
        <v/>
      </c>
      <c r="AA219" s="138" t="str">
        <f>IF($G219=AA$4&amp;"-"&amp;AA$5,IF(COUNTIF($G$6:$G219,"="&amp;$G219)&gt;1000,"",MAX(AA$6:AA218)+1),"")</f>
        <v/>
      </c>
      <c r="AB219" s="128" t="str">
        <f>IF($G219=AB$4&amp;"-"&amp;AB$5,IF(COUNTIF($G$6:$G219,"="&amp;$G219)&gt;1000,"",MAX(AB$6:AB218)+1),"")</f>
        <v/>
      </c>
      <c r="AC219" s="138" t="str">
        <f>IF($G219=AC$4&amp;"-"&amp;AC$5,IF(COUNTIF($G$6:$G219,"="&amp;$G219)&gt;1000,"",MAX(AC$6:AC218)+1),"")</f>
        <v/>
      </c>
      <c r="AD219" s="128">
        <f>IF($G219=AD$4&amp;"-"&amp;AD$5,IF(COUNTIF($G$6:$G219,"="&amp;$G219)&gt;1000,"",MAX(AD$6:AD218)+1),"")</f>
        <v>25</v>
      </c>
      <c r="AE219" s="138" t="str">
        <f>IF($G219=AE$4&amp;"-"&amp;AE$5,IF(COUNTIF($G$6:$G219,"="&amp;$G219)&gt;1000,"",MAX(AE$6:AE218)+1),"")</f>
        <v/>
      </c>
      <c r="AF219" s="128" t="str">
        <f>IF($G219=AF$4&amp;"-"&amp;AF$5,IF(COUNTIF($G$6:$G219,"="&amp;$G219)&gt;1000,"",MAX(AF$6:AF218)+1),"")</f>
        <v/>
      </c>
      <c r="AG219" s="138" t="str">
        <f>IF($G219=AG$4&amp;"-"&amp;AG$5,IF(COUNTIF($G$6:$G219,"="&amp;$G219)&gt;1000,"",MAX(AG$6:AG218)+1),"")</f>
        <v/>
      </c>
      <c r="AH219" s="128" t="str">
        <f>IF($G219=AH$4&amp;"-"&amp;AH$5,IF(COUNTIF($G$6:$G219,"="&amp;$G219)&gt;1000,"",MAX(AH$6:AH218)+1),"")</f>
        <v/>
      </c>
      <c r="AI219" s="138" t="str">
        <f>IF($G219=AI$4&amp;"-"&amp;AI$5,IF(COUNTIF($G$6:$G219,"="&amp;$G219)&gt;1000,"",MAX(AI$6:AI218)+1),"")</f>
        <v/>
      </c>
      <c r="AJ219" s="128" t="str">
        <f>IF($G219=AJ$4&amp;"-"&amp;AJ$5,IF(COUNTIF($G$6:$G219,"="&amp;$G219)&gt;1000,"",MAX(AJ$6:AJ218)+1),"")</f>
        <v/>
      </c>
      <c r="AK219" s="138" t="str">
        <f>IF($G219=AK$4&amp;"-"&amp;AK$5,IF(COUNTIF($G$6:$G219,"="&amp;$G219)&gt;1000,"",MAX(AK$6:AK218)+1),"")</f>
        <v/>
      </c>
      <c r="AL219" s="128" t="str">
        <f>IF($G219=AL$4&amp;"-"&amp;AL$5,IF(COUNTIF($G$6:$G219,"="&amp;$G219)&gt;1000,"",MAX(AL$6:AL218)+1),"")</f>
        <v/>
      </c>
      <c r="AM219" s="144" t="str">
        <f>IF($G219=AM$4&amp;"-"&amp;AM$5,IF(COUNTIF($G$6:$G219,"="&amp;$G219)&gt;1000,"",MAX(AM$6:AM218)+1),"")</f>
        <v/>
      </c>
    </row>
    <row r="220" spans="1:39">
      <c r="A220" s="24">
        <v>215</v>
      </c>
      <c r="B220" s="123" t="str">
        <f>VLOOKUP(A220,Times_2023!B217:C646,2,FALSE)</f>
        <v>0:24:32</v>
      </c>
      <c r="C220" s="1" t="str">
        <f t="shared" si="14"/>
        <v>Kerry Harrington</v>
      </c>
      <c r="D220" s="2" t="str">
        <f t="shared" si="15"/>
        <v>SS</v>
      </c>
      <c r="E220" s="2" t="str">
        <f t="shared" si="16"/>
        <v>F</v>
      </c>
      <c r="F220" s="2">
        <f>COUNTIF(E$6:E220,E220)</f>
        <v>50</v>
      </c>
      <c r="G220" s="26" t="str">
        <f t="shared" si="17"/>
        <v>SS-F</v>
      </c>
      <c r="H220" s="29" t="str">
        <f>IF($G220=H$4&amp;"-"&amp;H$5,IF(COUNTIF($G$6:$G220,"="&amp;$G220)&gt;5,"",$F220),"")</f>
        <v/>
      </c>
      <c r="I220" s="32" t="str">
        <f>IF($G220=I$4&amp;"-"&amp;I$5,IF(COUNTIF($G$6:$G220,"="&amp;$G220)&gt;5,"",$F220),"")</f>
        <v/>
      </c>
      <c r="J220" s="31" t="str">
        <f>IF($G220=J$4&amp;"-"&amp;J$5,IF(COUNTIF($G$6:$G220,"="&amp;$G220)&gt;5,"",$F220),"")</f>
        <v/>
      </c>
      <c r="K220" s="32" t="str">
        <f>IF($G220=K$4&amp;"-"&amp;K$5,IF(COUNTIF($G$6:$G220,"="&amp;$G220)&gt;5,"",$F220),"")</f>
        <v/>
      </c>
      <c r="L220" s="31" t="str">
        <f>IF($G220=L$4&amp;"-"&amp;L$5,IF(COUNTIF($G$6:$G220,"="&amp;$G220)&gt;5,"",$F220),"")</f>
        <v/>
      </c>
      <c r="M220" s="32" t="str">
        <f>IF($G220=M$4&amp;"-"&amp;M$5,IF(COUNTIF($G$6:$G220,"="&amp;$G220)&gt;5,"",$F220),"")</f>
        <v/>
      </c>
      <c r="N220" s="31" t="str">
        <f>IF($G220=N$4&amp;"-"&amp;N$5,IF(COUNTIF($G$6:$G220,"="&amp;$G220)&gt;5,"",$F220),"")</f>
        <v/>
      </c>
      <c r="O220" s="32" t="str">
        <f>IF($G220=O$4&amp;"-"&amp;O$5,IF(COUNTIF($G$6:$G220,"="&amp;$G220)&gt;5,"",$F220),"")</f>
        <v/>
      </c>
      <c r="P220" s="31" t="str">
        <f>IF($G220=P$4&amp;"-"&amp;P$5,IF(COUNTIF($G$6:$G220,"="&amp;$G220)&gt;5,"",$F220),"")</f>
        <v/>
      </c>
      <c r="Q220" s="32" t="str">
        <f>IF($G220=Q$4&amp;"-"&amp;Q$5,IF(COUNTIF($G$6:$G220,"="&amp;$G220)&gt;5,"",$F220),"")</f>
        <v/>
      </c>
      <c r="R220" s="31" t="str">
        <f>IF($G220=R$4&amp;"-"&amp;R$5,IF(COUNTIF($G$6:$G220,"="&amp;$G220)&gt;5,"",$F220),"")</f>
        <v/>
      </c>
      <c r="S220" s="32" t="str">
        <f>IF($G220=S$4&amp;"-"&amp;S$5,IF(COUNTIF($G$6:$G220,"="&amp;$G220)&gt;5,"",$F220),"")</f>
        <v/>
      </c>
      <c r="T220" s="31" t="str">
        <f>IF($G220=T$4&amp;"-"&amp;T$5,IF(COUNTIF($G$6:$G220,"="&amp;$G220)&gt;5,"",$F220),"")</f>
        <v/>
      </c>
      <c r="U220" s="32" t="str">
        <f>IF($G220=U$4&amp;"-"&amp;U$5,IF(COUNTIF($G$6:$G220,"="&amp;$G220)&gt;5,"",$F220),"")</f>
        <v/>
      </c>
      <c r="V220" s="31" t="str">
        <f>IF($G220=V$4&amp;"-"&amp;V$5,IF(COUNTIF($G$6:$G220,"="&amp;$G220)&gt;5,"",$F220),"")</f>
        <v/>
      </c>
      <c r="W220" s="30">
        <f>IF($G220=W$4&amp;"-"&amp;W$5,IF(COUNTIF($G$6:$G220,"="&amp;$G220)&gt;5,"",$F220),"")</f>
        <v>50</v>
      </c>
      <c r="X220" s="128" t="str">
        <f>IF($G220=X$4&amp;"-"&amp;X$5,IF(COUNTIF($G$6:$G220,"="&amp;$G220)&gt;1000,"",MAX(X$6:X219)+1),"")</f>
        <v/>
      </c>
      <c r="Y220" s="138" t="str">
        <f>IF($G220=Y$4&amp;"-"&amp;Y$5,IF(COUNTIF($G$6:$G220,"="&amp;$G220)&gt;1000,"",MAX(Y$6:Y219)+1),"")</f>
        <v/>
      </c>
      <c r="Z220" s="128" t="str">
        <f>IF($G220=Z$4&amp;"-"&amp;Z$5,IF(COUNTIF($G$6:$G220,"="&amp;$G220)&gt;1000,"",MAX(Z$6:Z219)+1),"")</f>
        <v/>
      </c>
      <c r="AA220" s="138" t="str">
        <f>IF($G220=AA$4&amp;"-"&amp;AA$5,IF(COUNTIF($G$6:$G220,"="&amp;$G220)&gt;1000,"",MAX(AA$6:AA219)+1),"")</f>
        <v/>
      </c>
      <c r="AB220" s="128" t="str">
        <f>IF($G220=AB$4&amp;"-"&amp;AB$5,IF(COUNTIF($G$6:$G220,"="&amp;$G220)&gt;1000,"",MAX(AB$6:AB219)+1),"")</f>
        <v/>
      </c>
      <c r="AC220" s="138" t="str">
        <f>IF($G220=AC$4&amp;"-"&amp;AC$5,IF(COUNTIF($G$6:$G220,"="&amp;$G220)&gt;1000,"",MAX(AC$6:AC219)+1),"")</f>
        <v/>
      </c>
      <c r="AD220" s="128" t="str">
        <f>IF($G220=AD$4&amp;"-"&amp;AD$5,IF(COUNTIF($G$6:$G220,"="&amp;$G220)&gt;1000,"",MAX(AD$6:AD219)+1),"")</f>
        <v/>
      </c>
      <c r="AE220" s="138" t="str">
        <f>IF($G220=AE$4&amp;"-"&amp;AE$5,IF(COUNTIF($G$6:$G220,"="&amp;$G220)&gt;1000,"",MAX(AE$6:AE219)+1),"")</f>
        <v/>
      </c>
      <c r="AF220" s="128" t="str">
        <f>IF($G220=AF$4&amp;"-"&amp;AF$5,IF(COUNTIF($G$6:$G220,"="&amp;$G220)&gt;1000,"",MAX(AF$6:AF219)+1),"")</f>
        <v/>
      </c>
      <c r="AG220" s="138" t="str">
        <f>IF($G220=AG$4&amp;"-"&amp;AG$5,IF(COUNTIF($G$6:$G220,"="&amp;$G220)&gt;1000,"",MAX(AG$6:AG219)+1),"")</f>
        <v/>
      </c>
      <c r="AH220" s="128" t="str">
        <f>IF($G220=AH$4&amp;"-"&amp;AH$5,IF(COUNTIF($G$6:$G220,"="&amp;$G220)&gt;1000,"",MAX(AH$6:AH219)+1),"")</f>
        <v/>
      </c>
      <c r="AI220" s="138" t="str">
        <f>IF($G220=AI$4&amp;"-"&amp;AI$5,IF(COUNTIF($G$6:$G220,"="&amp;$G220)&gt;1000,"",MAX(AI$6:AI219)+1),"")</f>
        <v/>
      </c>
      <c r="AJ220" s="128" t="str">
        <f>IF($G220=AJ$4&amp;"-"&amp;AJ$5,IF(COUNTIF($G$6:$G220,"="&amp;$G220)&gt;1000,"",MAX(AJ$6:AJ219)+1),"")</f>
        <v/>
      </c>
      <c r="AK220" s="138" t="str">
        <f>IF($G220=AK$4&amp;"-"&amp;AK$5,IF(COUNTIF($G$6:$G220,"="&amp;$G220)&gt;1000,"",MAX(AK$6:AK219)+1),"")</f>
        <v/>
      </c>
      <c r="AL220" s="128" t="str">
        <f>IF($G220=AL$4&amp;"-"&amp;AL$5,IF(COUNTIF($G$6:$G220,"="&amp;$G220)&gt;1000,"",MAX(AL$6:AL219)+1),"")</f>
        <v/>
      </c>
      <c r="AM220" s="144">
        <f>IF($G220=AM$4&amp;"-"&amp;AM$5,IF(COUNTIF($G$6:$G220,"="&amp;$G220)&gt;1000,"",MAX(AM$6:AM219)+1),"")</f>
        <v>3</v>
      </c>
    </row>
    <row r="221" spans="1:39">
      <c r="A221" s="23">
        <v>216</v>
      </c>
      <c r="B221" s="123" t="str">
        <f>VLOOKUP(A221,Times_2023!B218:C647,2,FALSE)</f>
        <v>0:24:35</v>
      </c>
      <c r="C221" s="1" t="str">
        <f t="shared" si="14"/>
        <v>Jeremy Reader</v>
      </c>
      <c r="D221" s="2" t="str">
        <f t="shared" si="15"/>
        <v>NJ</v>
      </c>
      <c r="E221" s="2" t="str">
        <f t="shared" si="16"/>
        <v>M</v>
      </c>
      <c r="F221" s="2">
        <f>COUNTIF(E$6:E221,E221)</f>
        <v>166</v>
      </c>
      <c r="G221" s="26" t="str">
        <f t="shared" si="17"/>
        <v>NJ-M</v>
      </c>
      <c r="H221" s="29" t="str">
        <f>IF($G221=H$4&amp;"-"&amp;H$5,IF(COUNTIF($G$6:$G221,"="&amp;$G221)&gt;5,"",$F221),"")</f>
        <v/>
      </c>
      <c r="I221" s="32" t="str">
        <f>IF($G221=I$4&amp;"-"&amp;I$5,IF(COUNTIF($G$6:$G221,"="&amp;$G221)&gt;5,"",$F221),"")</f>
        <v/>
      </c>
      <c r="J221" s="31" t="str">
        <f>IF($G221=J$4&amp;"-"&amp;J$5,IF(COUNTIF($G$6:$G221,"="&amp;$G221)&gt;5,"",$F221),"")</f>
        <v/>
      </c>
      <c r="K221" s="32" t="str">
        <f>IF($G221=K$4&amp;"-"&amp;K$5,IF(COUNTIF($G$6:$G221,"="&amp;$G221)&gt;5,"",$F221),"")</f>
        <v/>
      </c>
      <c r="L221" s="31" t="str">
        <f>IF($G221=L$4&amp;"-"&amp;L$5,IF(COUNTIF($G$6:$G221,"="&amp;$G221)&gt;5,"",$F221),"")</f>
        <v/>
      </c>
      <c r="M221" s="32" t="str">
        <f>IF($G221=M$4&amp;"-"&amp;M$5,IF(COUNTIF($G$6:$G221,"="&amp;$G221)&gt;5,"",$F221),"")</f>
        <v/>
      </c>
      <c r="N221" s="31" t="str">
        <f>IF($G221=N$4&amp;"-"&amp;N$5,IF(COUNTIF($G$6:$G221,"="&amp;$G221)&gt;5,"",$F221),"")</f>
        <v/>
      </c>
      <c r="O221" s="32" t="str">
        <f>IF($G221=O$4&amp;"-"&amp;O$5,IF(COUNTIF($G$6:$G221,"="&amp;$G221)&gt;5,"",$F221),"")</f>
        <v/>
      </c>
      <c r="P221" s="31" t="str">
        <f>IF($G221=P$4&amp;"-"&amp;P$5,IF(COUNTIF($G$6:$G221,"="&amp;$G221)&gt;5,"",$F221),"")</f>
        <v/>
      </c>
      <c r="Q221" s="32" t="str">
        <f>IF($G221=Q$4&amp;"-"&amp;Q$5,IF(COUNTIF($G$6:$G221,"="&amp;$G221)&gt;5,"",$F221),"")</f>
        <v/>
      </c>
      <c r="R221" s="31" t="str">
        <f>IF($G221=R$4&amp;"-"&amp;R$5,IF(COUNTIF($G$6:$G221,"="&amp;$G221)&gt;5,"",$F221),"")</f>
        <v/>
      </c>
      <c r="S221" s="32" t="str">
        <f>IF($G221=S$4&amp;"-"&amp;S$5,IF(COUNTIF($G$6:$G221,"="&amp;$G221)&gt;5,"",$F221),"")</f>
        <v/>
      </c>
      <c r="T221" s="31" t="str">
        <f>IF($G221=T$4&amp;"-"&amp;T$5,IF(COUNTIF($G$6:$G221,"="&amp;$G221)&gt;5,"",$F221),"")</f>
        <v/>
      </c>
      <c r="U221" s="32" t="str">
        <f>IF($G221=U$4&amp;"-"&amp;U$5,IF(COUNTIF($G$6:$G221,"="&amp;$G221)&gt;5,"",$F221),"")</f>
        <v/>
      </c>
      <c r="V221" s="31" t="str">
        <f>IF($G221=V$4&amp;"-"&amp;V$5,IF(COUNTIF($G$6:$G221,"="&amp;$G221)&gt;5,"",$F221),"")</f>
        <v/>
      </c>
      <c r="W221" s="30" t="str">
        <f>IF($G221=W$4&amp;"-"&amp;W$5,IF(COUNTIF($G$6:$G221,"="&amp;$G221)&gt;5,"",$F221),"")</f>
        <v/>
      </c>
      <c r="X221" s="128" t="str">
        <f>IF($G221=X$4&amp;"-"&amp;X$5,IF(COUNTIF($G$6:$G221,"="&amp;$G221)&gt;1000,"",MAX(X$6:X220)+1),"")</f>
        <v/>
      </c>
      <c r="Y221" s="138" t="str">
        <f>IF($G221=Y$4&amp;"-"&amp;Y$5,IF(COUNTIF($G$6:$G221,"="&amp;$G221)&gt;1000,"",MAX(Y$6:Y220)+1),"")</f>
        <v/>
      </c>
      <c r="Z221" s="128" t="str">
        <f>IF($G221=Z$4&amp;"-"&amp;Z$5,IF(COUNTIF($G$6:$G221,"="&amp;$G221)&gt;1000,"",MAX(Z$6:Z220)+1),"")</f>
        <v/>
      </c>
      <c r="AA221" s="138" t="str">
        <f>IF($G221=AA$4&amp;"-"&amp;AA$5,IF(COUNTIF($G$6:$G221,"="&amp;$G221)&gt;1000,"",MAX(AA$6:AA220)+1),"")</f>
        <v/>
      </c>
      <c r="AB221" s="128" t="str">
        <f>IF($G221=AB$4&amp;"-"&amp;AB$5,IF(COUNTIF($G$6:$G221,"="&amp;$G221)&gt;1000,"",MAX(AB$6:AB220)+1),"")</f>
        <v/>
      </c>
      <c r="AC221" s="138" t="str">
        <f>IF($G221=AC$4&amp;"-"&amp;AC$5,IF(COUNTIF($G$6:$G221,"="&amp;$G221)&gt;1000,"",MAX(AC$6:AC220)+1),"")</f>
        <v/>
      </c>
      <c r="AD221" s="128" t="str">
        <f>IF($G221=AD$4&amp;"-"&amp;AD$5,IF(COUNTIF($G$6:$G221,"="&amp;$G221)&gt;1000,"",MAX(AD$6:AD220)+1),"")</f>
        <v/>
      </c>
      <c r="AE221" s="138" t="str">
        <f>IF($G221=AE$4&amp;"-"&amp;AE$5,IF(COUNTIF($G$6:$G221,"="&amp;$G221)&gt;1000,"",MAX(AE$6:AE220)+1),"")</f>
        <v/>
      </c>
      <c r="AF221" s="128" t="str">
        <f>IF($G221=AF$4&amp;"-"&amp;AF$5,IF(COUNTIF($G$6:$G221,"="&amp;$G221)&gt;1000,"",MAX(AF$6:AF220)+1),"")</f>
        <v/>
      </c>
      <c r="AG221" s="138" t="str">
        <f>IF($G221=AG$4&amp;"-"&amp;AG$5,IF(COUNTIF($G$6:$G221,"="&amp;$G221)&gt;1000,"",MAX(AG$6:AG220)+1),"")</f>
        <v/>
      </c>
      <c r="AH221" s="128">
        <f>IF($G221=AH$4&amp;"-"&amp;AH$5,IF(COUNTIF($G$6:$G221,"="&amp;$G221)&gt;1000,"",MAX(AH$6:AH220)+1),"")</f>
        <v>21</v>
      </c>
      <c r="AI221" s="138" t="str">
        <f>IF($G221=AI$4&amp;"-"&amp;AI$5,IF(COUNTIF($G$6:$G221,"="&amp;$G221)&gt;1000,"",MAX(AI$6:AI220)+1),"")</f>
        <v/>
      </c>
      <c r="AJ221" s="128" t="str">
        <f>IF($G221=AJ$4&amp;"-"&amp;AJ$5,IF(COUNTIF($G$6:$G221,"="&amp;$G221)&gt;1000,"",MAX(AJ$6:AJ220)+1),"")</f>
        <v/>
      </c>
      <c r="AK221" s="138" t="str">
        <f>IF($G221=AK$4&amp;"-"&amp;AK$5,IF(COUNTIF($G$6:$G221,"="&amp;$G221)&gt;1000,"",MAX(AK$6:AK220)+1),"")</f>
        <v/>
      </c>
      <c r="AL221" s="128" t="str">
        <f>IF($G221=AL$4&amp;"-"&amp;AL$5,IF(COUNTIF($G$6:$G221,"="&amp;$G221)&gt;1000,"",MAX(AL$6:AL220)+1),"")</f>
        <v/>
      </c>
      <c r="AM221" s="144" t="str">
        <f>IF($G221=AM$4&amp;"-"&amp;AM$5,IF(COUNTIF($G$6:$G221,"="&amp;$G221)&gt;1000,"",MAX(AM$6:AM220)+1),"")</f>
        <v/>
      </c>
    </row>
    <row r="222" spans="1:39">
      <c r="A222" s="24">
        <v>217</v>
      </c>
      <c r="B222" s="123" t="str">
        <f>VLOOKUP(A222,Times_2023!B219:C648,2,FALSE)</f>
        <v>0:24:37</v>
      </c>
      <c r="C222" s="1" t="str">
        <f t="shared" si="14"/>
        <v>Ella Chapman</v>
      </c>
      <c r="D222" s="2" t="str">
        <f t="shared" si="15"/>
        <v>RR</v>
      </c>
      <c r="E222" s="2" t="str">
        <f t="shared" si="16"/>
        <v>F</v>
      </c>
      <c r="F222" s="2">
        <f>COUNTIF(E$6:E222,E222)</f>
        <v>51</v>
      </c>
      <c r="G222" s="26" t="str">
        <f t="shared" si="17"/>
        <v>RR-F</v>
      </c>
      <c r="H222" s="29" t="str">
        <f>IF($G222=H$4&amp;"-"&amp;H$5,IF(COUNTIF($G$6:$G222,"="&amp;$G222)&gt;5,"",$F222),"")</f>
        <v/>
      </c>
      <c r="I222" s="32" t="str">
        <f>IF($G222=I$4&amp;"-"&amp;I$5,IF(COUNTIF($G$6:$G222,"="&amp;$G222)&gt;5,"",$F222),"")</f>
        <v/>
      </c>
      <c r="J222" s="31" t="str">
        <f>IF($G222=J$4&amp;"-"&amp;J$5,IF(COUNTIF($G$6:$G222,"="&amp;$G222)&gt;5,"",$F222),"")</f>
        <v/>
      </c>
      <c r="K222" s="32" t="str">
        <f>IF($G222=K$4&amp;"-"&amp;K$5,IF(COUNTIF($G$6:$G222,"="&amp;$G222)&gt;5,"",$F222),"")</f>
        <v/>
      </c>
      <c r="L222" s="31" t="str">
        <f>IF($G222=L$4&amp;"-"&amp;L$5,IF(COUNTIF($G$6:$G222,"="&amp;$G222)&gt;5,"",$F222),"")</f>
        <v/>
      </c>
      <c r="M222" s="32" t="str">
        <f>IF($G222=M$4&amp;"-"&amp;M$5,IF(COUNTIF($G$6:$G222,"="&amp;$G222)&gt;5,"",$F222),"")</f>
        <v/>
      </c>
      <c r="N222" s="31" t="str">
        <f>IF($G222=N$4&amp;"-"&amp;N$5,IF(COUNTIF($G$6:$G222,"="&amp;$G222)&gt;5,"",$F222),"")</f>
        <v/>
      </c>
      <c r="O222" s="32" t="str">
        <f>IF($G222=O$4&amp;"-"&amp;O$5,IF(COUNTIF($G$6:$G222,"="&amp;$G222)&gt;5,"",$F222),"")</f>
        <v/>
      </c>
      <c r="P222" s="31" t="str">
        <f>IF($G222=P$4&amp;"-"&amp;P$5,IF(COUNTIF($G$6:$G222,"="&amp;$G222)&gt;5,"",$F222),"")</f>
        <v/>
      </c>
      <c r="Q222" s="32" t="str">
        <f>IF($G222=Q$4&amp;"-"&amp;Q$5,IF(COUNTIF($G$6:$G222,"="&amp;$G222)&gt;5,"",$F222),"")</f>
        <v/>
      </c>
      <c r="R222" s="31" t="str">
        <f>IF($G222=R$4&amp;"-"&amp;R$5,IF(COUNTIF($G$6:$G222,"="&amp;$G222)&gt;5,"",$F222),"")</f>
        <v/>
      </c>
      <c r="S222" s="32" t="str">
        <f>IF($G222=S$4&amp;"-"&amp;S$5,IF(COUNTIF($G$6:$G222,"="&amp;$G222)&gt;5,"",$F222),"")</f>
        <v/>
      </c>
      <c r="T222" s="31" t="str">
        <f>IF($G222=T$4&amp;"-"&amp;T$5,IF(COUNTIF($G$6:$G222,"="&amp;$G222)&gt;5,"",$F222),"")</f>
        <v/>
      </c>
      <c r="U222" s="32">
        <f>IF($G222=U$4&amp;"-"&amp;U$5,IF(COUNTIF($G$6:$G222,"="&amp;$G222)&gt;5,"",$F222),"")</f>
        <v>51</v>
      </c>
      <c r="V222" s="31" t="str">
        <f>IF($G222=V$4&amp;"-"&amp;V$5,IF(COUNTIF($G$6:$G222,"="&amp;$G222)&gt;5,"",$F222),"")</f>
        <v/>
      </c>
      <c r="W222" s="30" t="str">
        <f>IF($G222=W$4&amp;"-"&amp;W$5,IF(COUNTIF($G$6:$G222,"="&amp;$G222)&gt;5,"",$F222),"")</f>
        <v/>
      </c>
      <c r="X222" s="128" t="str">
        <f>IF($G222=X$4&amp;"-"&amp;X$5,IF(COUNTIF($G$6:$G222,"="&amp;$G222)&gt;1000,"",MAX(X$6:X221)+1),"")</f>
        <v/>
      </c>
      <c r="Y222" s="138" t="str">
        <f>IF($G222=Y$4&amp;"-"&amp;Y$5,IF(COUNTIF($G$6:$G222,"="&amp;$G222)&gt;1000,"",MAX(Y$6:Y221)+1),"")</f>
        <v/>
      </c>
      <c r="Z222" s="128" t="str">
        <f>IF($G222=Z$4&amp;"-"&amp;Z$5,IF(COUNTIF($G$6:$G222,"="&amp;$G222)&gt;1000,"",MAX(Z$6:Z221)+1),"")</f>
        <v/>
      </c>
      <c r="AA222" s="138" t="str">
        <f>IF($G222=AA$4&amp;"-"&amp;AA$5,IF(COUNTIF($G$6:$G222,"="&amp;$G222)&gt;1000,"",MAX(AA$6:AA221)+1),"")</f>
        <v/>
      </c>
      <c r="AB222" s="128" t="str">
        <f>IF($G222=AB$4&amp;"-"&amp;AB$5,IF(COUNTIF($G$6:$G222,"="&amp;$G222)&gt;1000,"",MAX(AB$6:AB221)+1),"")</f>
        <v/>
      </c>
      <c r="AC222" s="138" t="str">
        <f>IF($G222=AC$4&amp;"-"&amp;AC$5,IF(COUNTIF($G$6:$G222,"="&amp;$G222)&gt;1000,"",MAX(AC$6:AC221)+1),"")</f>
        <v/>
      </c>
      <c r="AD222" s="128" t="str">
        <f>IF($G222=AD$4&amp;"-"&amp;AD$5,IF(COUNTIF($G$6:$G222,"="&amp;$G222)&gt;1000,"",MAX(AD$6:AD221)+1),"")</f>
        <v/>
      </c>
      <c r="AE222" s="138" t="str">
        <f>IF($G222=AE$4&amp;"-"&amp;AE$5,IF(COUNTIF($G$6:$G222,"="&amp;$G222)&gt;1000,"",MAX(AE$6:AE221)+1),"")</f>
        <v/>
      </c>
      <c r="AF222" s="128" t="str">
        <f>IF($G222=AF$4&amp;"-"&amp;AF$5,IF(COUNTIF($G$6:$G222,"="&amp;$G222)&gt;1000,"",MAX(AF$6:AF221)+1),"")</f>
        <v/>
      </c>
      <c r="AG222" s="138" t="str">
        <f>IF($G222=AG$4&amp;"-"&amp;AG$5,IF(COUNTIF($G$6:$G222,"="&amp;$G222)&gt;1000,"",MAX(AG$6:AG221)+1),"")</f>
        <v/>
      </c>
      <c r="AH222" s="128" t="str">
        <f>IF($G222=AH$4&amp;"-"&amp;AH$5,IF(COUNTIF($G$6:$G222,"="&amp;$G222)&gt;1000,"",MAX(AH$6:AH221)+1),"")</f>
        <v/>
      </c>
      <c r="AI222" s="138" t="str">
        <f>IF($G222=AI$4&amp;"-"&amp;AI$5,IF(COUNTIF($G$6:$G222,"="&amp;$G222)&gt;1000,"",MAX(AI$6:AI221)+1),"")</f>
        <v/>
      </c>
      <c r="AJ222" s="128" t="str">
        <f>IF($G222=AJ$4&amp;"-"&amp;AJ$5,IF(COUNTIF($G$6:$G222,"="&amp;$G222)&gt;1000,"",MAX(AJ$6:AJ221)+1),"")</f>
        <v/>
      </c>
      <c r="AK222" s="138">
        <f>IF($G222=AK$4&amp;"-"&amp;AK$5,IF(COUNTIF($G$6:$G222,"="&amp;$G222)&gt;1000,"",MAX(AK$6:AK221)+1),"")</f>
        <v>2</v>
      </c>
      <c r="AL222" s="128" t="str">
        <f>IF($G222=AL$4&amp;"-"&amp;AL$5,IF(COUNTIF($G$6:$G222,"="&amp;$G222)&gt;1000,"",MAX(AL$6:AL221)+1),"")</f>
        <v/>
      </c>
      <c r="AM222" s="144" t="str">
        <f>IF($G222=AM$4&amp;"-"&amp;AM$5,IF(COUNTIF($G$6:$G222,"="&amp;$G222)&gt;1000,"",MAX(AM$6:AM221)+1),"")</f>
        <v/>
      </c>
    </row>
    <row r="223" spans="1:39">
      <c r="A223" s="23">
        <v>218</v>
      </c>
      <c r="B223" s="123" t="str">
        <f>VLOOKUP(A223,Times_2023!B220:C649,2,FALSE)</f>
        <v>0:24:38</v>
      </c>
      <c r="C223" s="1" t="str">
        <f t="shared" si="14"/>
        <v>Liam Butler</v>
      </c>
      <c r="D223" s="2" t="str">
        <f t="shared" si="15"/>
        <v>RR</v>
      </c>
      <c r="E223" s="2" t="str">
        <f t="shared" si="16"/>
        <v>M</v>
      </c>
      <c r="F223" s="2">
        <f>COUNTIF(E$6:E223,E223)</f>
        <v>167</v>
      </c>
      <c r="G223" s="26" t="str">
        <f t="shared" si="17"/>
        <v>RR-M</v>
      </c>
      <c r="H223" s="29" t="str">
        <f>IF($G223=H$4&amp;"-"&amp;H$5,IF(COUNTIF($G$6:$G223,"="&amp;$G223)&gt;5,"",$F223),"")</f>
        <v/>
      </c>
      <c r="I223" s="32" t="str">
        <f>IF($G223=I$4&amp;"-"&amp;I$5,IF(COUNTIF($G$6:$G223,"="&amp;$G223)&gt;5,"",$F223),"")</f>
        <v/>
      </c>
      <c r="J223" s="31" t="str">
        <f>IF($G223=J$4&amp;"-"&amp;J$5,IF(COUNTIF($G$6:$G223,"="&amp;$G223)&gt;5,"",$F223),"")</f>
        <v/>
      </c>
      <c r="K223" s="32" t="str">
        <f>IF($G223=K$4&amp;"-"&amp;K$5,IF(COUNTIF($G$6:$G223,"="&amp;$G223)&gt;5,"",$F223),"")</f>
        <v/>
      </c>
      <c r="L223" s="31" t="str">
        <f>IF($G223=L$4&amp;"-"&amp;L$5,IF(COUNTIF($G$6:$G223,"="&amp;$G223)&gt;5,"",$F223),"")</f>
        <v/>
      </c>
      <c r="M223" s="32" t="str">
        <f>IF($G223=M$4&amp;"-"&amp;M$5,IF(COUNTIF($G$6:$G223,"="&amp;$G223)&gt;5,"",$F223),"")</f>
        <v/>
      </c>
      <c r="N223" s="31" t="str">
        <f>IF($G223=N$4&amp;"-"&amp;N$5,IF(COUNTIF($G$6:$G223,"="&amp;$G223)&gt;5,"",$F223),"")</f>
        <v/>
      </c>
      <c r="O223" s="32" t="str">
        <f>IF($G223=O$4&amp;"-"&amp;O$5,IF(COUNTIF($G$6:$G223,"="&amp;$G223)&gt;5,"",$F223),"")</f>
        <v/>
      </c>
      <c r="P223" s="31" t="str">
        <f>IF($G223=P$4&amp;"-"&amp;P$5,IF(COUNTIF($G$6:$G223,"="&amp;$G223)&gt;5,"",$F223),"")</f>
        <v/>
      </c>
      <c r="Q223" s="32" t="str">
        <f>IF($G223=Q$4&amp;"-"&amp;Q$5,IF(COUNTIF($G$6:$G223,"="&amp;$G223)&gt;5,"",$F223),"")</f>
        <v/>
      </c>
      <c r="R223" s="31" t="str">
        <f>IF($G223=R$4&amp;"-"&amp;R$5,IF(COUNTIF($G$6:$G223,"="&amp;$G223)&gt;5,"",$F223),"")</f>
        <v/>
      </c>
      <c r="S223" s="32" t="str">
        <f>IF($G223=S$4&amp;"-"&amp;S$5,IF(COUNTIF($G$6:$G223,"="&amp;$G223)&gt;5,"",$F223),"")</f>
        <v/>
      </c>
      <c r="T223" s="31" t="str">
        <f>IF($G223=T$4&amp;"-"&amp;T$5,IF(COUNTIF($G$6:$G223,"="&amp;$G223)&gt;5,"",$F223),"")</f>
        <v/>
      </c>
      <c r="U223" s="32" t="str">
        <f>IF($G223=U$4&amp;"-"&amp;U$5,IF(COUNTIF($G$6:$G223,"="&amp;$G223)&gt;5,"",$F223),"")</f>
        <v/>
      </c>
      <c r="V223" s="31" t="str">
        <f>IF($G223=V$4&amp;"-"&amp;V$5,IF(COUNTIF($G$6:$G223,"="&amp;$G223)&gt;5,"",$F223),"")</f>
        <v/>
      </c>
      <c r="W223" s="30" t="str">
        <f>IF($G223=W$4&amp;"-"&amp;W$5,IF(COUNTIF($G$6:$G223,"="&amp;$G223)&gt;5,"",$F223),"")</f>
        <v/>
      </c>
      <c r="X223" s="128" t="str">
        <f>IF($G223=X$4&amp;"-"&amp;X$5,IF(COUNTIF($G$6:$G223,"="&amp;$G223)&gt;1000,"",MAX(X$6:X222)+1),"")</f>
        <v/>
      </c>
      <c r="Y223" s="138" t="str">
        <f>IF($G223=Y$4&amp;"-"&amp;Y$5,IF(COUNTIF($G$6:$G223,"="&amp;$G223)&gt;1000,"",MAX(Y$6:Y222)+1),"")</f>
        <v/>
      </c>
      <c r="Z223" s="128" t="str">
        <f>IF($G223=Z$4&amp;"-"&amp;Z$5,IF(COUNTIF($G$6:$G223,"="&amp;$G223)&gt;1000,"",MAX(Z$6:Z222)+1),"")</f>
        <v/>
      </c>
      <c r="AA223" s="138" t="str">
        <f>IF($G223=AA$4&amp;"-"&amp;AA$5,IF(COUNTIF($G$6:$G223,"="&amp;$G223)&gt;1000,"",MAX(AA$6:AA222)+1),"")</f>
        <v/>
      </c>
      <c r="AB223" s="128" t="str">
        <f>IF($G223=AB$4&amp;"-"&amp;AB$5,IF(COUNTIF($G$6:$G223,"="&amp;$G223)&gt;1000,"",MAX(AB$6:AB222)+1),"")</f>
        <v/>
      </c>
      <c r="AC223" s="138" t="str">
        <f>IF($G223=AC$4&amp;"-"&amp;AC$5,IF(COUNTIF($G$6:$G223,"="&amp;$G223)&gt;1000,"",MAX(AC$6:AC222)+1),"")</f>
        <v/>
      </c>
      <c r="AD223" s="128" t="str">
        <f>IF($G223=AD$4&amp;"-"&amp;AD$5,IF(COUNTIF($G$6:$G223,"="&amp;$G223)&gt;1000,"",MAX(AD$6:AD222)+1),"")</f>
        <v/>
      </c>
      <c r="AE223" s="138" t="str">
        <f>IF($G223=AE$4&amp;"-"&amp;AE$5,IF(COUNTIF($G$6:$G223,"="&amp;$G223)&gt;1000,"",MAX(AE$6:AE222)+1),"")</f>
        <v/>
      </c>
      <c r="AF223" s="128" t="str">
        <f>IF($G223=AF$4&amp;"-"&amp;AF$5,IF(COUNTIF($G$6:$G223,"="&amp;$G223)&gt;1000,"",MAX(AF$6:AF222)+1),"")</f>
        <v/>
      </c>
      <c r="AG223" s="138" t="str">
        <f>IF($G223=AG$4&amp;"-"&amp;AG$5,IF(COUNTIF($G$6:$G223,"="&amp;$G223)&gt;1000,"",MAX(AG$6:AG222)+1),"")</f>
        <v/>
      </c>
      <c r="AH223" s="128" t="str">
        <f>IF($G223=AH$4&amp;"-"&amp;AH$5,IF(COUNTIF($G$6:$G223,"="&amp;$G223)&gt;1000,"",MAX(AH$6:AH222)+1),"")</f>
        <v/>
      </c>
      <c r="AI223" s="138" t="str">
        <f>IF($G223=AI$4&amp;"-"&amp;AI$5,IF(COUNTIF($G$6:$G223,"="&amp;$G223)&gt;1000,"",MAX(AI$6:AI222)+1),"")</f>
        <v/>
      </c>
      <c r="AJ223" s="128">
        <f>IF($G223=AJ$4&amp;"-"&amp;AJ$5,IF(COUNTIF($G$6:$G223,"="&amp;$G223)&gt;1000,"",MAX(AJ$6:AJ222)+1),"")</f>
        <v>12</v>
      </c>
      <c r="AK223" s="138" t="str">
        <f>IF($G223=AK$4&amp;"-"&amp;AK$5,IF(COUNTIF($G$6:$G223,"="&amp;$G223)&gt;1000,"",MAX(AK$6:AK222)+1),"")</f>
        <v/>
      </c>
      <c r="AL223" s="128" t="str">
        <f>IF($G223=AL$4&amp;"-"&amp;AL$5,IF(COUNTIF($G$6:$G223,"="&amp;$G223)&gt;1000,"",MAX(AL$6:AL222)+1),"")</f>
        <v/>
      </c>
      <c r="AM223" s="144" t="str">
        <f>IF($G223=AM$4&amp;"-"&amp;AM$5,IF(COUNTIF($G$6:$G223,"="&amp;$G223)&gt;1000,"",MAX(AM$6:AM222)+1),"")</f>
        <v/>
      </c>
    </row>
    <row r="224" spans="1:39">
      <c r="A224" s="24">
        <v>219</v>
      </c>
      <c r="B224" s="123" t="str">
        <f>VLOOKUP(A224,Times_2023!B221:C650,2,FALSE)</f>
        <v>0:24:42</v>
      </c>
      <c r="C224" s="1" t="str">
        <f t="shared" si="14"/>
        <v>Josh Burgess</v>
      </c>
      <c r="D224" s="2" t="str">
        <f t="shared" si="15"/>
        <v>ELY</v>
      </c>
      <c r="E224" s="2" t="str">
        <f t="shared" si="16"/>
        <v>M</v>
      </c>
      <c r="F224" s="2">
        <f>COUNTIF(E$6:E224,E224)</f>
        <v>168</v>
      </c>
      <c r="G224" s="26" t="str">
        <f t="shared" si="17"/>
        <v>ELY-M</v>
      </c>
      <c r="H224" s="29" t="str">
        <f>IF($G224=H$4&amp;"-"&amp;H$5,IF(COUNTIF($G$6:$G224,"="&amp;$G224)&gt;5,"",$F224),"")</f>
        <v/>
      </c>
      <c r="I224" s="32" t="str">
        <f>IF($G224=I$4&amp;"-"&amp;I$5,IF(COUNTIF($G$6:$G224,"="&amp;$G224)&gt;5,"",$F224),"")</f>
        <v/>
      </c>
      <c r="J224" s="31" t="str">
        <f>IF($G224=J$4&amp;"-"&amp;J$5,IF(COUNTIF($G$6:$G224,"="&amp;$G224)&gt;5,"",$F224),"")</f>
        <v/>
      </c>
      <c r="K224" s="32" t="str">
        <f>IF($G224=K$4&amp;"-"&amp;K$5,IF(COUNTIF($G$6:$G224,"="&amp;$G224)&gt;5,"",$F224),"")</f>
        <v/>
      </c>
      <c r="L224" s="31" t="str">
        <f>IF($G224=L$4&amp;"-"&amp;L$5,IF(COUNTIF($G$6:$G224,"="&amp;$G224)&gt;5,"",$F224),"")</f>
        <v/>
      </c>
      <c r="M224" s="32" t="str">
        <f>IF($G224=M$4&amp;"-"&amp;M$5,IF(COUNTIF($G$6:$G224,"="&amp;$G224)&gt;5,"",$F224),"")</f>
        <v/>
      </c>
      <c r="N224" s="31" t="str">
        <f>IF($G224=N$4&amp;"-"&amp;N$5,IF(COUNTIF($G$6:$G224,"="&amp;$G224)&gt;5,"",$F224),"")</f>
        <v/>
      </c>
      <c r="O224" s="32" t="str">
        <f>IF($G224=O$4&amp;"-"&amp;O$5,IF(COUNTIF($G$6:$G224,"="&amp;$G224)&gt;5,"",$F224),"")</f>
        <v/>
      </c>
      <c r="P224" s="31" t="str">
        <f>IF($G224=P$4&amp;"-"&amp;P$5,IF(COUNTIF($G$6:$G224,"="&amp;$G224)&gt;5,"",$F224),"")</f>
        <v/>
      </c>
      <c r="Q224" s="32" t="str">
        <f>IF($G224=Q$4&amp;"-"&amp;Q$5,IF(COUNTIF($G$6:$G224,"="&amp;$G224)&gt;5,"",$F224),"")</f>
        <v/>
      </c>
      <c r="R224" s="31" t="str">
        <f>IF($G224=R$4&amp;"-"&amp;R$5,IF(COUNTIF($G$6:$G224,"="&amp;$G224)&gt;5,"",$F224),"")</f>
        <v/>
      </c>
      <c r="S224" s="32" t="str">
        <f>IF($G224=S$4&amp;"-"&amp;S$5,IF(COUNTIF($G$6:$G224,"="&amp;$G224)&gt;5,"",$F224),"")</f>
        <v/>
      </c>
      <c r="T224" s="31" t="str">
        <f>IF($G224=T$4&amp;"-"&amp;T$5,IF(COUNTIF($G$6:$G224,"="&amp;$G224)&gt;5,"",$F224),"")</f>
        <v/>
      </c>
      <c r="U224" s="32" t="str">
        <f>IF($G224=U$4&amp;"-"&amp;U$5,IF(COUNTIF($G$6:$G224,"="&amp;$G224)&gt;5,"",$F224),"")</f>
        <v/>
      </c>
      <c r="V224" s="31" t="str">
        <f>IF($G224=V$4&amp;"-"&amp;V$5,IF(COUNTIF($G$6:$G224,"="&amp;$G224)&gt;5,"",$F224),"")</f>
        <v/>
      </c>
      <c r="W224" s="30" t="str">
        <f>IF($G224=W$4&amp;"-"&amp;W$5,IF(COUNTIF($G$6:$G224,"="&amp;$G224)&gt;5,"",$F224),"")</f>
        <v/>
      </c>
      <c r="X224" s="128" t="str">
        <f>IF($G224=X$4&amp;"-"&amp;X$5,IF(COUNTIF($G$6:$G224,"="&amp;$G224)&gt;1000,"",MAX(X$6:X223)+1),"")</f>
        <v/>
      </c>
      <c r="Y224" s="138" t="str">
        <f>IF($G224=Y$4&amp;"-"&amp;Y$5,IF(COUNTIF($G$6:$G224,"="&amp;$G224)&gt;1000,"",MAX(Y$6:Y223)+1),"")</f>
        <v/>
      </c>
      <c r="Z224" s="128" t="str">
        <f>IF($G224=Z$4&amp;"-"&amp;Z$5,IF(COUNTIF($G$6:$G224,"="&amp;$G224)&gt;1000,"",MAX(Z$6:Z223)+1),"")</f>
        <v/>
      </c>
      <c r="AA224" s="138" t="str">
        <f>IF($G224=AA$4&amp;"-"&amp;AA$5,IF(COUNTIF($G$6:$G224,"="&amp;$G224)&gt;1000,"",MAX(AA$6:AA223)+1),"")</f>
        <v/>
      </c>
      <c r="AB224" s="128">
        <f>IF($G224=AB$4&amp;"-"&amp;AB$5,IF(COUNTIF($G$6:$G224,"="&amp;$G224)&gt;1000,"",MAX(AB$6:AB223)+1),"")</f>
        <v>35</v>
      </c>
      <c r="AC224" s="138" t="str">
        <f>IF($G224=AC$4&amp;"-"&amp;AC$5,IF(COUNTIF($G$6:$G224,"="&amp;$G224)&gt;1000,"",MAX(AC$6:AC223)+1),"")</f>
        <v/>
      </c>
      <c r="AD224" s="128" t="str">
        <f>IF($G224=AD$4&amp;"-"&amp;AD$5,IF(COUNTIF($G$6:$G224,"="&amp;$G224)&gt;1000,"",MAX(AD$6:AD223)+1),"")</f>
        <v/>
      </c>
      <c r="AE224" s="138" t="str">
        <f>IF($G224=AE$4&amp;"-"&amp;AE$5,IF(COUNTIF($G$6:$G224,"="&amp;$G224)&gt;1000,"",MAX(AE$6:AE223)+1),"")</f>
        <v/>
      </c>
      <c r="AF224" s="128" t="str">
        <f>IF($G224=AF$4&amp;"-"&amp;AF$5,IF(COUNTIF($G$6:$G224,"="&amp;$G224)&gt;1000,"",MAX(AF$6:AF223)+1),"")</f>
        <v/>
      </c>
      <c r="AG224" s="138" t="str">
        <f>IF($G224=AG$4&amp;"-"&amp;AG$5,IF(COUNTIF($G$6:$G224,"="&amp;$G224)&gt;1000,"",MAX(AG$6:AG223)+1),"")</f>
        <v/>
      </c>
      <c r="AH224" s="128" t="str">
        <f>IF($G224=AH$4&amp;"-"&amp;AH$5,IF(COUNTIF($G$6:$G224,"="&amp;$G224)&gt;1000,"",MAX(AH$6:AH223)+1),"")</f>
        <v/>
      </c>
      <c r="AI224" s="138" t="str">
        <f>IF($G224=AI$4&amp;"-"&amp;AI$5,IF(COUNTIF($G$6:$G224,"="&amp;$G224)&gt;1000,"",MAX(AI$6:AI223)+1),"")</f>
        <v/>
      </c>
      <c r="AJ224" s="128" t="str">
        <f>IF($G224=AJ$4&amp;"-"&amp;AJ$5,IF(COUNTIF($G$6:$G224,"="&amp;$G224)&gt;1000,"",MAX(AJ$6:AJ223)+1),"")</f>
        <v/>
      </c>
      <c r="AK224" s="138" t="str">
        <f>IF($G224=AK$4&amp;"-"&amp;AK$5,IF(COUNTIF($G$6:$G224,"="&amp;$G224)&gt;1000,"",MAX(AK$6:AK223)+1),"")</f>
        <v/>
      </c>
      <c r="AL224" s="128" t="str">
        <f>IF($G224=AL$4&amp;"-"&amp;AL$5,IF(COUNTIF($G$6:$G224,"="&amp;$G224)&gt;1000,"",MAX(AL$6:AL223)+1),"")</f>
        <v/>
      </c>
      <c r="AM224" s="144" t="str">
        <f>IF($G224=AM$4&amp;"-"&amp;AM$5,IF(COUNTIF($G$6:$G224,"="&amp;$G224)&gt;1000,"",MAX(AM$6:AM223)+1),"")</f>
        <v/>
      </c>
    </row>
    <row r="225" spans="1:39">
      <c r="A225" s="23">
        <v>220</v>
      </c>
      <c r="B225" s="123" t="str">
        <f>VLOOKUP(A225,Times_2023!B222:C651,2,FALSE)</f>
        <v>0:24:50</v>
      </c>
      <c r="C225" s="1" t="str">
        <f t="shared" si="14"/>
        <v>Peter Bennet</v>
      </c>
      <c r="D225" s="2" t="str">
        <f t="shared" si="15"/>
        <v>CAC</v>
      </c>
      <c r="E225" s="2" t="str">
        <f t="shared" si="16"/>
        <v>M</v>
      </c>
      <c r="F225" s="2">
        <f>COUNTIF(E$6:E225,E225)</f>
        <v>169</v>
      </c>
      <c r="G225" s="26" t="str">
        <f t="shared" si="17"/>
        <v>CAC-M</v>
      </c>
      <c r="H225" s="29" t="str">
        <f>IF($G225=H$4&amp;"-"&amp;H$5,IF(COUNTIF($G$6:$G225,"="&amp;$G225)&gt;5,"",$F225),"")</f>
        <v/>
      </c>
      <c r="I225" s="32" t="str">
        <f>IF($G225=I$4&amp;"-"&amp;I$5,IF(COUNTIF($G$6:$G225,"="&amp;$G225)&gt;5,"",$F225),"")</f>
        <v/>
      </c>
      <c r="J225" s="31" t="str">
        <f>IF($G225=J$4&amp;"-"&amp;J$5,IF(COUNTIF($G$6:$G225,"="&amp;$G225)&gt;5,"",$F225),"")</f>
        <v/>
      </c>
      <c r="K225" s="32" t="str">
        <f>IF($G225=K$4&amp;"-"&amp;K$5,IF(COUNTIF($G$6:$G225,"="&amp;$G225)&gt;5,"",$F225),"")</f>
        <v/>
      </c>
      <c r="L225" s="31" t="str">
        <f>IF($G225=L$4&amp;"-"&amp;L$5,IF(COUNTIF($G$6:$G225,"="&amp;$G225)&gt;5,"",$F225),"")</f>
        <v/>
      </c>
      <c r="M225" s="32" t="str">
        <f>IF($G225=M$4&amp;"-"&amp;M$5,IF(COUNTIF($G$6:$G225,"="&amp;$G225)&gt;5,"",$F225),"")</f>
        <v/>
      </c>
      <c r="N225" s="31" t="str">
        <f>IF($G225=N$4&amp;"-"&amp;N$5,IF(COUNTIF($G$6:$G225,"="&amp;$G225)&gt;5,"",$F225),"")</f>
        <v/>
      </c>
      <c r="O225" s="32" t="str">
        <f>IF($G225=O$4&amp;"-"&amp;O$5,IF(COUNTIF($G$6:$G225,"="&amp;$G225)&gt;5,"",$F225),"")</f>
        <v/>
      </c>
      <c r="P225" s="31" t="str">
        <f>IF($G225=P$4&amp;"-"&amp;P$5,IF(COUNTIF($G$6:$G225,"="&amp;$G225)&gt;5,"",$F225),"")</f>
        <v/>
      </c>
      <c r="Q225" s="32" t="str">
        <f>IF($G225=Q$4&amp;"-"&amp;Q$5,IF(COUNTIF($G$6:$G225,"="&amp;$G225)&gt;5,"",$F225),"")</f>
        <v/>
      </c>
      <c r="R225" s="31" t="str">
        <f>IF($G225=R$4&amp;"-"&amp;R$5,IF(COUNTIF($G$6:$G225,"="&amp;$G225)&gt;5,"",$F225),"")</f>
        <v/>
      </c>
      <c r="S225" s="32" t="str">
        <f>IF($G225=S$4&amp;"-"&amp;S$5,IF(COUNTIF($G$6:$G225,"="&amp;$G225)&gt;5,"",$F225),"")</f>
        <v/>
      </c>
      <c r="T225" s="31" t="str">
        <f>IF($G225=T$4&amp;"-"&amp;T$5,IF(COUNTIF($G$6:$G225,"="&amp;$G225)&gt;5,"",$F225),"")</f>
        <v/>
      </c>
      <c r="U225" s="32" t="str">
        <f>IF($G225=U$4&amp;"-"&amp;U$5,IF(COUNTIF($G$6:$G225,"="&amp;$G225)&gt;5,"",$F225),"")</f>
        <v/>
      </c>
      <c r="V225" s="31" t="str">
        <f>IF($G225=V$4&amp;"-"&amp;V$5,IF(COUNTIF($G$6:$G225,"="&amp;$G225)&gt;5,"",$F225),"")</f>
        <v/>
      </c>
      <c r="W225" s="30" t="str">
        <f>IF($G225=W$4&amp;"-"&amp;W$5,IF(COUNTIF($G$6:$G225,"="&amp;$G225)&gt;5,"",$F225),"")</f>
        <v/>
      </c>
      <c r="X225" s="128">
        <f>IF($G225=X$4&amp;"-"&amp;X$5,IF(COUNTIF($G$6:$G225,"="&amp;$G225)&gt;1000,"",MAX(X$6:X224)+1),"")</f>
        <v>28</v>
      </c>
      <c r="Y225" s="138" t="str">
        <f>IF($G225=Y$4&amp;"-"&amp;Y$5,IF(COUNTIF($G$6:$G225,"="&amp;$G225)&gt;1000,"",MAX(Y$6:Y224)+1),"")</f>
        <v/>
      </c>
      <c r="Z225" s="128" t="str">
        <f>IF($G225=Z$4&amp;"-"&amp;Z$5,IF(COUNTIF($G$6:$G225,"="&amp;$G225)&gt;1000,"",MAX(Z$6:Z224)+1),"")</f>
        <v/>
      </c>
      <c r="AA225" s="138" t="str">
        <f>IF($G225=AA$4&amp;"-"&amp;AA$5,IF(COUNTIF($G$6:$G225,"="&amp;$G225)&gt;1000,"",MAX(AA$6:AA224)+1),"")</f>
        <v/>
      </c>
      <c r="AB225" s="128" t="str">
        <f>IF($G225=AB$4&amp;"-"&amp;AB$5,IF(COUNTIF($G$6:$G225,"="&amp;$G225)&gt;1000,"",MAX(AB$6:AB224)+1),"")</f>
        <v/>
      </c>
      <c r="AC225" s="138" t="str">
        <f>IF($G225=AC$4&amp;"-"&amp;AC$5,IF(COUNTIF($G$6:$G225,"="&amp;$G225)&gt;1000,"",MAX(AC$6:AC224)+1),"")</f>
        <v/>
      </c>
      <c r="AD225" s="128" t="str">
        <f>IF($G225=AD$4&amp;"-"&amp;AD$5,IF(COUNTIF($G$6:$G225,"="&amp;$G225)&gt;1000,"",MAX(AD$6:AD224)+1),"")</f>
        <v/>
      </c>
      <c r="AE225" s="138" t="str">
        <f>IF($G225=AE$4&amp;"-"&amp;AE$5,IF(COUNTIF($G$6:$G225,"="&amp;$G225)&gt;1000,"",MAX(AE$6:AE224)+1),"")</f>
        <v/>
      </c>
      <c r="AF225" s="128" t="str">
        <f>IF($G225=AF$4&amp;"-"&amp;AF$5,IF(COUNTIF($G$6:$G225,"="&amp;$G225)&gt;1000,"",MAX(AF$6:AF224)+1),"")</f>
        <v/>
      </c>
      <c r="AG225" s="138" t="str">
        <f>IF($G225=AG$4&amp;"-"&amp;AG$5,IF(COUNTIF($G$6:$G225,"="&amp;$G225)&gt;1000,"",MAX(AG$6:AG224)+1),"")</f>
        <v/>
      </c>
      <c r="AH225" s="128" t="str">
        <f>IF($G225=AH$4&amp;"-"&amp;AH$5,IF(COUNTIF($G$6:$G225,"="&amp;$G225)&gt;1000,"",MAX(AH$6:AH224)+1),"")</f>
        <v/>
      </c>
      <c r="AI225" s="138" t="str">
        <f>IF($G225=AI$4&amp;"-"&amp;AI$5,IF(COUNTIF($G$6:$G225,"="&amp;$G225)&gt;1000,"",MAX(AI$6:AI224)+1),"")</f>
        <v/>
      </c>
      <c r="AJ225" s="128" t="str">
        <f>IF($G225=AJ$4&amp;"-"&amp;AJ$5,IF(COUNTIF($G$6:$G225,"="&amp;$G225)&gt;1000,"",MAX(AJ$6:AJ224)+1),"")</f>
        <v/>
      </c>
      <c r="AK225" s="138" t="str">
        <f>IF($G225=AK$4&amp;"-"&amp;AK$5,IF(COUNTIF($G$6:$G225,"="&amp;$G225)&gt;1000,"",MAX(AK$6:AK224)+1),"")</f>
        <v/>
      </c>
      <c r="AL225" s="128" t="str">
        <f>IF($G225=AL$4&amp;"-"&amp;AL$5,IF(COUNTIF($G$6:$G225,"="&amp;$G225)&gt;1000,"",MAX(AL$6:AL224)+1),"")</f>
        <v/>
      </c>
      <c r="AM225" s="144" t="str">
        <f>IF($G225=AM$4&amp;"-"&amp;AM$5,IF(COUNTIF($G$6:$G225,"="&amp;$G225)&gt;1000,"",MAX(AM$6:AM224)+1),"")</f>
        <v/>
      </c>
    </row>
    <row r="226" spans="1:39">
      <c r="A226" s="24">
        <v>221</v>
      </c>
      <c r="B226" s="123" t="str">
        <f>VLOOKUP(A226,Times_2023!B223:C652,2,FALSE)</f>
        <v>0:24:55</v>
      </c>
      <c r="C226" s="1" t="str">
        <f t="shared" si="14"/>
        <v>Lisa Goldberg</v>
      </c>
      <c r="D226" s="2" t="str">
        <f t="shared" si="15"/>
        <v>CAC</v>
      </c>
      <c r="E226" s="2" t="str">
        <f t="shared" si="16"/>
        <v>F</v>
      </c>
      <c r="F226" s="2">
        <f>COUNTIF(E$6:E226,E226)</f>
        <v>52</v>
      </c>
      <c r="G226" s="26" t="str">
        <f t="shared" si="17"/>
        <v>CAC-F</v>
      </c>
      <c r="H226" s="29" t="str">
        <f>IF($G226=H$4&amp;"-"&amp;H$5,IF(COUNTIF($G$6:$G226,"="&amp;$G226)&gt;5,"",$F226),"")</f>
        <v/>
      </c>
      <c r="I226" s="32" t="str">
        <f>IF($G226=I$4&amp;"-"&amp;I$5,IF(COUNTIF($G$6:$G226,"="&amp;$G226)&gt;5,"",$F226),"")</f>
        <v/>
      </c>
      <c r="J226" s="31" t="str">
        <f>IF($G226=J$4&amp;"-"&amp;J$5,IF(COUNTIF($G$6:$G226,"="&amp;$G226)&gt;5,"",$F226),"")</f>
        <v/>
      </c>
      <c r="K226" s="32" t="str">
        <f>IF($G226=K$4&amp;"-"&amp;K$5,IF(COUNTIF($G$6:$G226,"="&amp;$G226)&gt;5,"",$F226),"")</f>
        <v/>
      </c>
      <c r="L226" s="31" t="str">
        <f>IF($G226=L$4&amp;"-"&amp;L$5,IF(COUNTIF($G$6:$G226,"="&amp;$G226)&gt;5,"",$F226),"")</f>
        <v/>
      </c>
      <c r="M226" s="32" t="str">
        <f>IF($G226=M$4&amp;"-"&amp;M$5,IF(COUNTIF($G$6:$G226,"="&amp;$G226)&gt;5,"",$F226),"")</f>
        <v/>
      </c>
      <c r="N226" s="31" t="str">
        <f>IF($G226=N$4&amp;"-"&amp;N$5,IF(COUNTIF($G$6:$G226,"="&amp;$G226)&gt;5,"",$F226),"")</f>
        <v/>
      </c>
      <c r="O226" s="32" t="str">
        <f>IF($G226=O$4&amp;"-"&amp;O$5,IF(COUNTIF($G$6:$G226,"="&amp;$G226)&gt;5,"",$F226),"")</f>
        <v/>
      </c>
      <c r="P226" s="31" t="str">
        <f>IF($G226=P$4&amp;"-"&amp;P$5,IF(COUNTIF($G$6:$G226,"="&amp;$G226)&gt;5,"",$F226),"")</f>
        <v/>
      </c>
      <c r="Q226" s="32" t="str">
        <f>IF($G226=Q$4&amp;"-"&amp;Q$5,IF(COUNTIF($G$6:$G226,"="&amp;$G226)&gt;5,"",$F226),"")</f>
        <v/>
      </c>
      <c r="R226" s="31" t="str">
        <f>IF($G226=R$4&amp;"-"&amp;R$5,IF(COUNTIF($G$6:$G226,"="&amp;$G226)&gt;5,"",$F226),"")</f>
        <v/>
      </c>
      <c r="S226" s="32" t="str">
        <f>IF($G226=S$4&amp;"-"&amp;S$5,IF(COUNTIF($G$6:$G226,"="&amp;$G226)&gt;5,"",$F226),"")</f>
        <v/>
      </c>
      <c r="T226" s="31" t="str">
        <f>IF($G226=T$4&amp;"-"&amp;T$5,IF(COUNTIF($G$6:$G226,"="&amp;$G226)&gt;5,"",$F226),"")</f>
        <v/>
      </c>
      <c r="U226" s="32" t="str">
        <f>IF($G226=U$4&amp;"-"&amp;U$5,IF(COUNTIF($G$6:$G226,"="&amp;$G226)&gt;5,"",$F226),"")</f>
        <v/>
      </c>
      <c r="V226" s="31" t="str">
        <f>IF($G226=V$4&amp;"-"&amp;V$5,IF(COUNTIF($G$6:$G226,"="&amp;$G226)&gt;5,"",$F226),"")</f>
        <v/>
      </c>
      <c r="W226" s="30" t="str">
        <f>IF($G226=W$4&amp;"-"&amp;W$5,IF(COUNTIF($G$6:$G226,"="&amp;$G226)&gt;5,"",$F226),"")</f>
        <v/>
      </c>
      <c r="X226" s="128" t="str">
        <f>IF($G226=X$4&amp;"-"&amp;X$5,IF(COUNTIF($G$6:$G226,"="&amp;$G226)&gt;1000,"",MAX(X$6:X225)+1),"")</f>
        <v/>
      </c>
      <c r="Y226" s="138">
        <f>IF($G226=Y$4&amp;"-"&amp;Y$5,IF(COUNTIF($G$6:$G226,"="&amp;$G226)&gt;1000,"",MAX(Y$6:Y225)+1),"")</f>
        <v>14</v>
      </c>
      <c r="Z226" s="128" t="str">
        <f>IF($G226=Z$4&amp;"-"&amp;Z$5,IF(COUNTIF($G$6:$G226,"="&amp;$G226)&gt;1000,"",MAX(Z$6:Z225)+1),"")</f>
        <v/>
      </c>
      <c r="AA226" s="138" t="str">
        <f>IF($G226=AA$4&amp;"-"&amp;AA$5,IF(COUNTIF($G$6:$G226,"="&amp;$G226)&gt;1000,"",MAX(AA$6:AA225)+1),"")</f>
        <v/>
      </c>
      <c r="AB226" s="128" t="str">
        <f>IF($G226=AB$4&amp;"-"&amp;AB$5,IF(COUNTIF($G$6:$G226,"="&amp;$G226)&gt;1000,"",MAX(AB$6:AB225)+1),"")</f>
        <v/>
      </c>
      <c r="AC226" s="138" t="str">
        <f>IF($G226=AC$4&amp;"-"&amp;AC$5,IF(COUNTIF($G$6:$G226,"="&amp;$G226)&gt;1000,"",MAX(AC$6:AC225)+1),"")</f>
        <v/>
      </c>
      <c r="AD226" s="128" t="str">
        <f>IF($G226=AD$4&amp;"-"&amp;AD$5,IF(COUNTIF($G$6:$G226,"="&amp;$G226)&gt;1000,"",MAX(AD$6:AD225)+1),"")</f>
        <v/>
      </c>
      <c r="AE226" s="138" t="str">
        <f>IF($G226=AE$4&amp;"-"&amp;AE$5,IF(COUNTIF($G$6:$G226,"="&amp;$G226)&gt;1000,"",MAX(AE$6:AE225)+1),"")</f>
        <v/>
      </c>
      <c r="AF226" s="128" t="str">
        <f>IF($G226=AF$4&amp;"-"&amp;AF$5,IF(COUNTIF($G$6:$G226,"="&amp;$G226)&gt;1000,"",MAX(AF$6:AF225)+1),"")</f>
        <v/>
      </c>
      <c r="AG226" s="138" t="str">
        <f>IF($G226=AG$4&amp;"-"&amp;AG$5,IF(COUNTIF($G$6:$G226,"="&amp;$G226)&gt;1000,"",MAX(AG$6:AG225)+1),"")</f>
        <v/>
      </c>
      <c r="AH226" s="128" t="str">
        <f>IF($G226=AH$4&amp;"-"&amp;AH$5,IF(COUNTIF($G$6:$G226,"="&amp;$G226)&gt;1000,"",MAX(AH$6:AH225)+1),"")</f>
        <v/>
      </c>
      <c r="AI226" s="138" t="str">
        <f>IF($G226=AI$4&amp;"-"&amp;AI$5,IF(COUNTIF($G$6:$G226,"="&amp;$G226)&gt;1000,"",MAX(AI$6:AI225)+1),"")</f>
        <v/>
      </c>
      <c r="AJ226" s="128" t="str">
        <f>IF($G226=AJ$4&amp;"-"&amp;AJ$5,IF(COUNTIF($G$6:$G226,"="&amp;$G226)&gt;1000,"",MAX(AJ$6:AJ225)+1),"")</f>
        <v/>
      </c>
      <c r="AK226" s="138" t="str">
        <f>IF($G226=AK$4&amp;"-"&amp;AK$5,IF(COUNTIF($G$6:$G226,"="&amp;$G226)&gt;1000,"",MAX(AK$6:AK225)+1),"")</f>
        <v/>
      </c>
      <c r="AL226" s="128" t="str">
        <f>IF($G226=AL$4&amp;"-"&amp;AL$5,IF(COUNTIF($G$6:$G226,"="&amp;$G226)&gt;1000,"",MAX(AL$6:AL225)+1),"")</f>
        <v/>
      </c>
      <c r="AM226" s="144" t="str">
        <f>IF($G226=AM$4&amp;"-"&amp;AM$5,IF(COUNTIF($G$6:$G226,"="&amp;$G226)&gt;1000,"",MAX(AM$6:AM225)+1),"")</f>
        <v/>
      </c>
    </row>
    <row r="227" spans="1:39">
      <c r="A227" s="23">
        <v>222</v>
      </c>
      <c r="B227" s="123" t="str">
        <f>VLOOKUP(A227,Times_2023!B224:C653,2,FALSE)</f>
        <v>0:24:56</v>
      </c>
      <c r="C227" s="1" t="str">
        <f t="shared" si="14"/>
        <v>Lisa Redman</v>
      </c>
      <c r="D227" s="2" t="str">
        <f t="shared" si="15"/>
        <v>ELY</v>
      </c>
      <c r="E227" s="2" t="str">
        <f t="shared" si="16"/>
        <v>F</v>
      </c>
      <c r="F227" s="2">
        <f>COUNTIF(E$6:E227,E227)</f>
        <v>53</v>
      </c>
      <c r="G227" s="26" t="str">
        <f t="shared" si="17"/>
        <v>ELY-F</v>
      </c>
      <c r="H227" s="29" t="str">
        <f>IF($G227=H$4&amp;"-"&amp;H$5,IF(COUNTIF($G$6:$G227,"="&amp;$G227)&gt;5,"",$F227),"")</f>
        <v/>
      </c>
      <c r="I227" s="32" t="str">
        <f>IF($G227=I$4&amp;"-"&amp;I$5,IF(COUNTIF($G$6:$G227,"="&amp;$G227)&gt;5,"",$F227),"")</f>
        <v/>
      </c>
      <c r="J227" s="31" t="str">
        <f>IF($G227=J$4&amp;"-"&amp;J$5,IF(COUNTIF($G$6:$G227,"="&amp;$G227)&gt;5,"",$F227),"")</f>
        <v/>
      </c>
      <c r="K227" s="32" t="str">
        <f>IF($G227=K$4&amp;"-"&amp;K$5,IF(COUNTIF($G$6:$G227,"="&amp;$G227)&gt;5,"",$F227),"")</f>
        <v/>
      </c>
      <c r="L227" s="31" t="str">
        <f>IF($G227=L$4&amp;"-"&amp;L$5,IF(COUNTIF($G$6:$G227,"="&amp;$G227)&gt;5,"",$F227),"")</f>
        <v/>
      </c>
      <c r="M227" s="32" t="str">
        <f>IF($G227=M$4&amp;"-"&amp;M$5,IF(COUNTIF($G$6:$G227,"="&amp;$G227)&gt;5,"",$F227),"")</f>
        <v/>
      </c>
      <c r="N227" s="31" t="str">
        <f>IF($G227=N$4&amp;"-"&amp;N$5,IF(COUNTIF($G$6:$G227,"="&amp;$G227)&gt;5,"",$F227),"")</f>
        <v/>
      </c>
      <c r="O227" s="32" t="str">
        <f>IF($G227=O$4&amp;"-"&amp;O$5,IF(COUNTIF($G$6:$G227,"="&amp;$G227)&gt;5,"",$F227),"")</f>
        <v/>
      </c>
      <c r="P227" s="31" t="str">
        <f>IF($G227=P$4&amp;"-"&amp;P$5,IF(COUNTIF($G$6:$G227,"="&amp;$G227)&gt;5,"",$F227),"")</f>
        <v/>
      </c>
      <c r="Q227" s="32" t="str">
        <f>IF($G227=Q$4&amp;"-"&amp;Q$5,IF(COUNTIF($G$6:$G227,"="&amp;$G227)&gt;5,"",$F227),"")</f>
        <v/>
      </c>
      <c r="R227" s="31" t="str">
        <f>IF($G227=R$4&amp;"-"&amp;R$5,IF(COUNTIF($G$6:$G227,"="&amp;$G227)&gt;5,"",$F227),"")</f>
        <v/>
      </c>
      <c r="S227" s="32" t="str">
        <f>IF($G227=S$4&amp;"-"&amp;S$5,IF(COUNTIF($G$6:$G227,"="&amp;$G227)&gt;5,"",$F227),"")</f>
        <v/>
      </c>
      <c r="T227" s="31" t="str">
        <f>IF($G227=T$4&amp;"-"&amp;T$5,IF(COUNTIF($G$6:$G227,"="&amp;$G227)&gt;5,"",$F227),"")</f>
        <v/>
      </c>
      <c r="U227" s="32" t="str">
        <f>IF($G227=U$4&amp;"-"&amp;U$5,IF(COUNTIF($G$6:$G227,"="&amp;$G227)&gt;5,"",$F227),"")</f>
        <v/>
      </c>
      <c r="V227" s="31" t="str">
        <f>IF($G227=V$4&amp;"-"&amp;V$5,IF(COUNTIF($G$6:$G227,"="&amp;$G227)&gt;5,"",$F227),"")</f>
        <v/>
      </c>
      <c r="W227" s="30" t="str">
        <f>IF($G227=W$4&amp;"-"&amp;W$5,IF(COUNTIF($G$6:$G227,"="&amp;$G227)&gt;5,"",$F227),"")</f>
        <v/>
      </c>
      <c r="X227" s="128" t="str">
        <f>IF($G227=X$4&amp;"-"&amp;X$5,IF(COUNTIF($G$6:$G227,"="&amp;$G227)&gt;1000,"",MAX(X$6:X226)+1),"")</f>
        <v/>
      </c>
      <c r="Y227" s="138" t="str">
        <f>IF($G227=Y$4&amp;"-"&amp;Y$5,IF(COUNTIF($G$6:$G227,"="&amp;$G227)&gt;1000,"",MAX(Y$6:Y226)+1),"")</f>
        <v/>
      </c>
      <c r="Z227" s="128" t="str">
        <f>IF($G227=Z$4&amp;"-"&amp;Z$5,IF(COUNTIF($G$6:$G227,"="&amp;$G227)&gt;1000,"",MAX(Z$6:Z226)+1),"")</f>
        <v/>
      </c>
      <c r="AA227" s="138" t="str">
        <f>IF($G227=AA$4&amp;"-"&amp;AA$5,IF(COUNTIF($G$6:$G227,"="&amp;$G227)&gt;1000,"",MAX(AA$6:AA226)+1),"")</f>
        <v/>
      </c>
      <c r="AB227" s="128" t="str">
        <f>IF($G227=AB$4&amp;"-"&amp;AB$5,IF(COUNTIF($G$6:$G227,"="&amp;$G227)&gt;1000,"",MAX(AB$6:AB226)+1),"")</f>
        <v/>
      </c>
      <c r="AC227" s="138">
        <f>IF($G227=AC$4&amp;"-"&amp;AC$5,IF(COUNTIF($G$6:$G227,"="&amp;$G227)&gt;1000,"",MAX(AC$6:AC226)+1),"")</f>
        <v>8</v>
      </c>
      <c r="AD227" s="128" t="str">
        <f>IF($G227=AD$4&amp;"-"&amp;AD$5,IF(COUNTIF($G$6:$G227,"="&amp;$G227)&gt;1000,"",MAX(AD$6:AD226)+1),"")</f>
        <v/>
      </c>
      <c r="AE227" s="138" t="str">
        <f>IF($G227=AE$4&amp;"-"&amp;AE$5,IF(COUNTIF($G$6:$G227,"="&amp;$G227)&gt;1000,"",MAX(AE$6:AE226)+1),"")</f>
        <v/>
      </c>
      <c r="AF227" s="128" t="str">
        <f>IF($G227=AF$4&amp;"-"&amp;AF$5,IF(COUNTIF($G$6:$G227,"="&amp;$G227)&gt;1000,"",MAX(AF$6:AF226)+1),"")</f>
        <v/>
      </c>
      <c r="AG227" s="138" t="str">
        <f>IF($G227=AG$4&amp;"-"&amp;AG$5,IF(COUNTIF($G$6:$G227,"="&amp;$G227)&gt;1000,"",MAX(AG$6:AG226)+1),"")</f>
        <v/>
      </c>
      <c r="AH227" s="128" t="str">
        <f>IF($G227=AH$4&amp;"-"&amp;AH$5,IF(COUNTIF($G$6:$G227,"="&amp;$G227)&gt;1000,"",MAX(AH$6:AH226)+1),"")</f>
        <v/>
      </c>
      <c r="AI227" s="138" t="str">
        <f>IF($G227=AI$4&amp;"-"&amp;AI$5,IF(COUNTIF($G$6:$G227,"="&amp;$G227)&gt;1000,"",MAX(AI$6:AI226)+1),"")</f>
        <v/>
      </c>
      <c r="AJ227" s="128" t="str">
        <f>IF($G227=AJ$4&amp;"-"&amp;AJ$5,IF(COUNTIF($G$6:$G227,"="&amp;$G227)&gt;1000,"",MAX(AJ$6:AJ226)+1),"")</f>
        <v/>
      </c>
      <c r="AK227" s="138" t="str">
        <f>IF($G227=AK$4&amp;"-"&amp;AK$5,IF(COUNTIF($G$6:$G227,"="&amp;$G227)&gt;1000,"",MAX(AK$6:AK226)+1),"")</f>
        <v/>
      </c>
      <c r="AL227" s="128" t="str">
        <f>IF($G227=AL$4&amp;"-"&amp;AL$5,IF(COUNTIF($G$6:$G227,"="&amp;$G227)&gt;1000,"",MAX(AL$6:AL226)+1),"")</f>
        <v/>
      </c>
      <c r="AM227" s="144" t="str">
        <f>IF($G227=AM$4&amp;"-"&amp;AM$5,IF(COUNTIF($G$6:$G227,"="&amp;$G227)&gt;1000,"",MAX(AM$6:AM226)+1),"")</f>
        <v/>
      </c>
    </row>
    <row r="228" spans="1:39">
      <c r="A228" s="24">
        <v>223</v>
      </c>
      <c r="B228" s="123" t="str">
        <f>VLOOKUP(A228,Times_2023!B225:C654,2,FALSE)</f>
        <v>0:24:57</v>
      </c>
      <c r="C228" s="1" t="str">
        <f t="shared" si="14"/>
        <v>Laura Upstone</v>
      </c>
      <c r="D228" s="2" t="str">
        <f t="shared" si="15"/>
        <v>ELY</v>
      </c>
      <c r="E228" s="2" t="str">
        <f t="shared" si="16"/>
        <v>F</v>
      </c>
      <c r="F228" s="2">
        <f>COUNTIF(E$6:E228,E228)</f>
        <v>54</v>
      </c>
      <c r="G228" s="26" t="str">
        <f t="shared" si="17"/>
        <v>ELY-F</v>
      </c>
      <c r="H228" s="29" t="str">
        <f>IF($G228=H$4&amp;"-"&amp;H$5,IF(COUNTIF($G$6:$G228,"="&amp;$G228)&gt;5,"",$F228),"")</f>
        <v/>
      </c>
      <c r="I228" s="32" t="str">
        <f>IF($G228=I$4&amp;"-"&amp;I$5,IF(COUNTIF($G$6:$G228,"="&amp;$G228)&gt;5,"",$F228),"")</f>
        <v/>
      </c>
      <c r="J228" s="31" t="str">
        <f>IF($G228=J$4&amp;"-"&amp;J$5,IF(COUNTIF($G$6:$G228,"="&amp;$G228)&gt;5,"",$F228),"")</f>
        <v/>
      </c>
      <c r="K228" s="32" t="str">
        <f>IF($G228=K$4&amp;"-"&amp;K$5,IF(COUNTIF($G$6:$G228,"="&amp;$G228)&gt;5,"",$F228),"")</f>
        <v/>
      </c>
      <c r="L228" s="31" t="str">
        <f>IF($G228=L$4&amp;"-"&amp;L$5,IF(COUNTIF($G$6:$G228,"="&amp;$G228)&gt;5,"",$F228),"")</f>
        <v/>
      </c>
      <c r="M228" s="32" t="str">
        <f>IF($G228=M$4&amp;"-"&amp;M$5,IF(COUNTIF($G$6:$G228,"="&amp;$G228)&gt;5,"",$F228),"")</f>
        <v/>
      </c>
      <c r="N228" s="31" t="str">
        <f>IF($G228=N$4&amp;"-"&amp;N$5,IF(COUNTIF($G$6:$G228,"="&amp;$G228)&gt;5,"",$F228),"")</f>
        <v/>
      </c>
      <c r="O228" s="32" t="str">
        <f>IF($G228=O$4&amp;"-"&amp;O$5,IF(COUNTIF($G$6:$G228,"="&amp;$G228)&gt;5,"",$F228),"")</f>
        <v/>
      </c>
      <c r="P228" s="31" t="str">
        <f>IF($G228=P$4&amp;"-"&amp;P$5,IF(COUNTIF($G$6:$G228,"="&amp;$G228)&gt;5,"",$F228),"")</f>
        <v/>
      </c>
      <c r="Q228" s="32" t="str">
        <f>IF($G228=Q$4&amp;"-"&amp;Q$5,IF(COUNTIF($G$6:$G228,"="&amp;$G228)&gt;5,"",$F228),"")</f>
        <v/>
      </c>
      <c r="R228" s="31" t="str">
        <f>IF($G228=R$4&amp;"-"&amp;R$5,IF(COUNTIF($G$6:$G228,"="&amp;$G228)&gt;5,"",$F228),"")</f>
        <v/>
      </c>
      <c r="S228" s="32" t="str">
        <f>IF($G228=S$4&amp;"-"&amp;S$5,IF(COUNTIF($G$6:$G228,"="&amp;$G228)&gt;5,"",$F228),"")</f>
        <v/>
      </c>
      <c r="T228" s="31" t="str">
        <f>IF($G228=T$4&amp;"-"&amp;T$5,IF(COUNTIF($G$6:$G228,"="&amp;$G228)&gt;5,"",$F228),"")</f>
        <v/>
      </c>
      <c r="U228" s="32" t="str">
        <f>IF($G228=U$4&amp;"-"&amp;U$5,IF(COUNTIF($G$6:$G228,"="&amp;$G228)&gt;5,"",$F228),"")</f>
        <v/>
      </c>
      <c r="V228" s="31" t="str">
        <f>IF($G228=V$4&amp;"-"&amp;V$5,IF(COUNTIF($G$6:$G228,"="&amp;$G228)&gt;5,"",$F228),"")</f>
        <v/>
      </c>
      <c r="W228" s="30" t="str">
        <f>IF($G228=W$4&amp;"-"&amp;W$5,IF(COUNTIF($G$6:$G228,"="&amp;$G228)&gt;5,"",$F228),"")</f>
        <v/>
      </c>
      <c r="X228" s="128" t="str">
        <f>IF($G228=X$4&amp;"-"&amp;X$5,IF(COUNTIF($G$6:$G228,"="&amp;$G228)&gt;1000,"",MAX(X$6:X227)+1),"")</f>
        <v/>
      </c>
      <c r="Y228" s="138" t="str">
        <f>IF($G228=Y$4&amp;"-"&amp;Y$5,IF(COUNTIF($G$6:$G228,"="&amp;$G228)&gt;1000,"",MAX(Y$6:Y227)+1),"")</f>
        <v/>
      </c>
      <c r="Z228" s="128" t="str">
        <f>IF($G228=Z$4&amp;"-"&amp;Z$5,IF(COUNTIF($G$6:$G228,"="&amp;$G228)&gt;1000,"",MAX(Z$6:Z227)+1),"")</f>
        <v/>
      </c>
      <c r="AA228" s="138" t="str">
        <f>IF($G228=AA$4&amp;"-"&amp;AA$5,IF(COUNTIF($G$6:$G228,"="&amp;$G228)&gt;1000,"",MAX(AA$6:AA227)+1),"")</f>
        <v/>
      </c>
      <c r="AB228" s="128" t="str">
        <f>IF($G228=AB$4&amp;"-"&amp;AB$5,IF(COUNTIF($G$6:$G228,"="&amp;$G228)&gt;1000,"",MAX(AB$6:AB227)+1),"")</f>
        <v/>
      </c>
      <c r="AC228" s="138">
        <f>IF($G228=AC$4&amp;"-"&amp;AC$5,IF(COUNTIF($G$6:$G228,"="&amp;$G228)&gt;1000,"",MAX(AC$6:AC227)+1),"")</f>
        <v>9</v>
      </c>
      <c r="AD228" s="128" t="str">
        <f>IF($G228=AD$4&amp;"-"&amp;AD$5,IF(COUNTIF($G$6:$G228,"="&amp;$G228)&gt;1000,"",MAX(AD$6:AD227)+1),"")</f>
        <v/>
      </c>
      <c r="AE228" s="138" t="str">
        <f>IF($G228=AE$4&amp;"-"&amp;AE$5,IF(COUNTIF($G$6:$G228,"="&amp;$G228)&gt;1000,"",MAX(AE$6:AE227)+1),"")</f>
        <v/>
      </c>
      <c r="AF228" s="128" t="str">
        <f>IF($G228=AF$4&amp;"-"&amp;AF$5,IF(COUNTIF($G$6:$G228,"="&amp;$G228)&gt;1000,"",MAX(AF$6:AF227)+1),"")</f>
        <v/>
      </c>
      <c r="AG228" s="138" t="str">
        <f>IF($G228=AG$4&amp;"-"&amp;AG$5,IF(COUNTIF($G$6:$G228,"="&amp;$G228)&gt;1000,"",MAX(AG$6:AG227)+1),"")</f>
        <v/>
      </c>
      <c r="AH228" s="128" t="str">
        <f>IF($G228=AH$4&amp;"-"&amp;AH$5,IF(COUNTIF($G$6:$G228,"="&amp;$G228)&gt;1000,"",MAX(AH$6:AH227)+1),"")</f>
        <v/>
      </c>
      <c r="AI228" s="138" t="str">
        <f>IF($G228=AI$4&amp;"-"&amp;AI$5,IF(COUNTIF($G$6:$G228,"="&amp;$G228)&gt;1000,"",MAX(AI$6:AI227)+1),"")</f>
        <v/>
      </c>
      <c r="AJ228" s="128" t="str">
        <f>IF($G228=AJ$4&amp;"-"&amp;AJ$5,IF(COUNTIF($G$6:$G228,"="&amp;$G228)&gt;1000,"",MAX(AJ$6:AJ227)+1),"")</f>
        <v/>
      </c>
      <c r="AK228" s="138" t="str">
        <f>IF($G228=AK$4&amp;"-"&amp;AK$5,IF(COUNTIF($G$6:$G228,"="&amp;$G228)&gt;1000,"",MAX(AK$6:AK227)+1),"")</f>
        <v/>
      </c>
      <c r="AL228" s="128" t="str">
        <f>IF($G228=AL$4&amp;"-"&amp;AL$5,IF(COUNTIF($G$6:$G228,"="&amp;$G228)&gt;1000,"",MAX(AL$6:AL227)+1),"")</f>
        <v/>
      </c>
      <c r="AM228" s="144" t="str">
        <f>IF($G228=AM$4&amp;"-"&amp;AM$5,IF(COUNTIF($G$6:$G228,"="&amp;$G228)&gt;1000,"",MAX(AM$6:AM227)+1),"")</f>
        <v/>
      </c>
    </row>
    <row r="229" spans="1:39">
      <c r="A229" s="23">
        <v>224</v>
      </c>
      <c r="B229" s="123" t="str">
        <f>VLOOKUP(A229,Times_2023!B226:C655,2,FALSE)</f>
        <v>0:24:58</v>
      </c>
      <c r="C229" s="1" t="str">
        <f t="shared" si="14"/>
        <v>Lyvia Oldland</v>
      </c>
      <c r="D229" s="2" t="str">
        <f t="shared" si="15"/>
        <v>HI</v>
      </c>
      <c r="E229" s="2" t="str">
        <f t="shared" si="16"/>
        <v>F</v>
      </c>
      <c r="F229" s="2">
        <f>COUNTIF(E$6:E229,E229)</f>
        <v>55</v>
      </c>
      <c r="G229" s="26" t="str">
        <f t="shared" si="17"/>
        <v>HI-F</v>
      </c>
      <c r="H229" s="29" t="str">
        <f>IF($G229=H$4&amp;"-"&amp;H$5,IF(COUNTIF($G$6:$G229,"="&amp;$G229)&gt;5,"",$F229),"")</f>
        <v/>
      </c>
      <c r="I229" s="32" t="str">
        <f>IF($G229=I$4&amp;"-"&amp;I$5,IF(COUNTIF($G$6:$G229,"="&amp;$G229)&gt;5,"",$F229),"")</f>
        <v/>
      </c>
      <c r="J229" s="31" t="str">
        <f>IF($G229=J$4&amp;"-"&amp;J$5,IF(COUNTIF($G$6:$G229,"="&amp;$G229)&gt;5,"",$F229),"")</f>
        <v/>
      </c>
      <c r="K229" s="32" t="str">
        <f>IF($G229=K$4&amp;"-"&amp;K$5,IF(COUNTIF($G$6:$G229,"="&amp;$G229)&gt;5,"",$F229),"")</f>
        <v/>
      </c>
      <c r="L229" s="31" t="str">
        <f>IF($G229=L$4&amp;"-"&amp;L$5,IF(COUNTIF($G$6:$G229,"="&amp;$G229)&gt;5,"",$F229),"")</f>
        <v/>
      </c>
      <c r="M229" s="32" t="str">
        <f>IF($G229=M$4&amp;"-"&amp;M$5,IF(COUNTIF($G$6:$G229,"="&amp;$G229)&gt;5,"",$F229),"")</f>
        <v/>
      </c>
      <c r="N229" s="31" t="str">
        <f>IF($G229=N$4&amp;"-"&amp;N$5,IF(COUNTIF($G$6:$G229,"="&amp;$G229)&gt;5,"",$F229),"")</f>
        <v/>
      </c>
      <c r="O229" s="32" t="str">
        <f>IF($G229=O$4&amp;"-"&amp;O$5,IF(COUNTIF($G$6:$G229,"="&amp;$G229)&gt;5,"",$F229),"")</f>
        <v/>
      </c>
      <c r="P229" s="31" t="str">
        <f>IF($G229=P$4&amp;"-"&amp;P$5,IF(COUNTIF($G$6:$G229,"="&amp;$G229)&gt;5,"",$F229),"")</f>
        <v/>
      </c>
      <c r="Q229" s="32" t="str">
        <f>IF($G229=Q$4&amp;"-"&amp;Q$5,IF(COUNTIF($G$6:$G229,"="&amp;$G229)&gt;5,"",$F229),"")</f>
        <v/>
      </c>
      <c r="R229" s="31" t="str">
        <f>IF($G229=R$4&amp;"-"&amp;R$5,IF(COUNTIF($G$6:$G229,"="&amp;$G229)&gt;5,"",$F229),"")</f>
        <v/>
      </c>
      <c r="S229" s="32" t="str">
        <f>IF($G229=S$4&amp;"-"&amp;S$5,IF(COUNTIF($G$6:$G229,"="&amp;$G229)&gt;5,"",$F229),"")</f>
        <v/>
      </c>
      <c r="T229" s="31" t="str">
        <f>IF($G229=T$4&amp;"-"&amp;T$5,IF(COUNTIF($G$6:$G229,"="&amp;$G229)&gt;5,"",$F229),"")</f>
        <v/>
      </c>
      <c r="U229" s="32" t="str">
        <f>IF($G229=U$4&amp;"-"&amp;U$5,IF(COUNTIF($G$6:$G229,"="&amp;$G229)&gt;5,"",$F229),"")</f>
        <v/>
      </c>
      <c r="V229" s="31" t="str">
        <f>IF($G229=V$4&amp;"-"&amp;V$5,IF(COUNTIF($G$6:$G229,"="&amp;$G229)&gt;5,"",$F229),"")</f>
        <v/>
      </c>
      <c r="W229" s="30" t="str">
        <f>IF($G229=W$4&amp;"-"&amp;W$5,IF(COUNTIF($G$6:$G229,"="&amp;$G229)&gt;5,"",$F229),"")</f>
        <v/>
      </c>
      <c r="X229" s="128" t="str">
        <f>IF($G229=X$4&amp;"-"&amp;X$5,IF(COUNTIF($G$6:$G229,"="&amp;$G229)&gt;1000,"",MAX(X$6:X228)+1),"")</f>
        <v/>
      </c>
      <c r="Y229" s="138" t="str">
        <f>IF($G229=Y$4&amp;"-"&amp;Y$5,IF(COUNTIF($G$6:$G229,"="&amp;$G229)&gt;1000,"",MAX(Y$6:Y228)+1),"")</f>
        <v/>
      </c>
      <c r="Z229" s="128" t="str">
        <f>IF($G229=Z$4&amp;"-"&amp;Z$5,IF(COUNTIF($G$6:$G229,"="&amp;$G229)&gt;1000,"",MAX(Z$6:Z228)+1),"")</f>
        <v/>
      </c>
      <c r="AA229" s="138" t="str">
        <f>IF($G229=AA$4&amp;"-"&amp;AA$5,IF(COUNTIF($G$6:$G229,"="&amp;$G229)&gt;1000,"",MAX(AA$6:AA228)+1),"")</f>
        <v/>
      </c>
      <c r="AB229" s="128" t="str">
        <f>IF($G229=AB$4&amp;"-"&amp;AB$5,IF(COUNTIF($G$6:$G229,"="&amp;$G229)&gt;1000,"",MAX(AB$6:AB228)+1),"")</f>
        <v/>
      </c>
      <c r="AC229" s="138" t="str">
        <f>IF($G229=AC$4&amp;"-"&amp;AC$5,IF(COUNTIF($G$6:$G229,"="&amp;$G229)&gt;1000,"",MAX(AC$6:AC228)+1),"")</f>
        <v/>
      </c>
      <c r="AD229" s="128" t="str">
        <f>IF($G229=AD$4&amp;"-"&amp;AD$5,IF(COUNTIF($G$6:$G229,"="&amp;$G229)&gt;1000,"",MAX(AD$6:AD228)+1),"")</f>
        <v/>
      </c>
      <c r="AE229" s="138">
        <f>IF($G229=AE$4&amp;"-"&amp;AE$5,IF(COUNTIF($G$6:$G229,"="&amp;$G229)&gt;1000,"",MAX(AE$6:AE228)+1),"")</f>
        <v>11</v>
      </c>
      <c r="AF229" s="128" t="str">
        <f>IF($G229=AF$4&amp;"-"&amp;AF$5,IF(COUNTIF($G$6:$G229,"="&amp;$G229)&gt;1000,"",MAX(AF$6:AF228)+1),"")</f>
        <v/>
      </c>
      <c r="AG229" s="138" t="str">
        <f>IF($G229=AG$4&amp;"-"&amp;AG$5,IF(COUNTIF($G$6:$G229,"="&amp;$G229)&gt;1000,"",MAX(AG$6:AG228)+1),"")</f>
        <v/>
      </c>
      <c r="AH229" s="128" t="str">
        <f>IF($G229=AH$4&amp;"-"&amp;AH$5,IF(COUNTIF($G$6:$G229,"="&amp;$G229)&gt;1000,"",MAX(AH$6:AH228)+1),"")</f>
        <v/>
      </c>
      <c r="AI229" s="138" t="str">
        <f>IF($G229=AI$4&amp;"-"&amp;AI$5,IF(COUNTIF($G$6:$G229,"="&amp;$G229)&gt;1000,"",MAX(AI$6:AI228)+1),"")</f>
        <v/>
      </c>
      <c r="AJ229" s="128" t="str">
        <f>IF($G229=AJ$4&amp;"-"&amp;AJ$5,IF(COUNTIF($G$6:$G229,"="&amp;$G229)&gt;1000,"",MAX(AJ$6:AJ228)+1),"")</f>
        <v/>
      </c>
      <c r="AK229" s="138" t="str">
        <f>IF($G229=AK$4&amp;"-"&amp;AK$5,IF(COUNTIF($G$6:$G229,"="&amp;$G229)&gt;1000,"",MAX(AK$6:AK228)+1),"")</f>
        <v/>
      </c>
      <c r="AL229" s="128" t="str">
        <f>IF($G229=AL$4&amp;"-"&amp;AL$5,IF(COUNTIF($G$6:$G229,"="&amp;$G229)&gt;1000,"",MAX(AL$6:AL228)+1),"")</f>
        <v/>
      </c>
      <c r="AM229" s="144" t="str">
        <f>IF($G229=AM$4&amp;"-"&amp;AM$5,IF(COUNTIF($G$6:$G229,"="&amp;$G229)&gt;1000,"",MAX(AM$6:AM228)+1),"")</f>
        <v/>
      </c>
    </row>
    <row r="230" spans="1:39">
      <c r="A230" s="24">
        <v>225</v>
      </c>
      <c r="B230" s="123" t="str">
        <f>VLOOKUP(A230,Times_2023!B227:C656,2,FALSE)</f>
        <v>0:24:58</v>
      </c>
      <c r="C230" s="1" t="str">
        <f t="shared" si="14"/>
        <v>Natalie Andrews</v>
      </c>
      <c r="D230" s="2" t="str">
        <f t="shared" si="15"/>
        <v>ELY</v>
      </c>
      <c r="E230" s="2" t="str">
        <f t="shared" si="16"/>
        <v>F</v>
      </c>
      <c r="F230" s="2">
        <f>COUNTIF(E$6:E230,E230)</f>
        <v>56</v>
      </c>
      <c r="G230" s="26" t="str">
        <f t="shared" si="17"/>
        <v>ELY-F</v>
      </c>
      <c r="H230" s="29" t="str">
        <f>IF($G230=H$4&amp;"-"&amp;H$5,IF(COUNTIF($G$6:$G230,"="&amp;$G230)&gt;5,"",$F230),"")</f>
        <v/>
      </c>
      <c r="I230" s="32" t="str">
        <f>IF($G230=I$4&amp;"-"&amp;I$5,IF(COUNTIF($G$6:$G230,"="&amp;$G230)&gt;5,"",$F230),"")</f>
        <v/>
      </c>
      <c r="J230" s="31" t="str">
        <f>IF($G230=J$4&amp;"-"&amp;J$5,IF(COUNTIF($G$6:$G230,"="&amp;$G230)&gt;5,"",$F230),"")</f>
        <v/>
      </c>
      <c r="K230" s="32" t="str">
        <f>IF($G230=K$4&amp;"-"&amp;K$5,IF(COUNTIF($G$6:$G230,"="&amp;$G230)&gt;5,"",$F230),"")</f>
        <v/>
      </c>
      <c r="L230" s="31" t="str">
        <f>IF($G230=L$4&amp;"-"&amp;L$5,IF(COUNTIF($G$6:$G230,"="&amp;$G230)&gt;5,"",$F230),"")</f>
        <v/>
      </c>
      <c r="M230" s="32" t="str">
        <f>IF($G230=M$4&amp;"-"&amp;M$5,IF(COUNTIF($G$6:$G230,"="&amp;$G230)&gt;5,"",$F230),"")</f>
        <v/>
      </c>
      <c r="N230" s="31" t="str">
        <f>IF($G230=N$4&amp;"-"&amp;N$5,IF(COUNTIF($G$6:$G230,"="&amp;$G230)&gt;5,"",$F230),"")</f>
        <v/>
      </c>
      <c r="O230" s="32" t="str">
        <f>IF($G230=O$4&amp;"-"&amp;O$5,IF(COUNTIF($G$6:$G230,"="&amp;$G230)&gt;5,"",$F230),"")</f>
        <v/>
      </c>
      <c r="P230" s="31" t="str">
        <f>IF($G230=P$4&amp;"-"&amp;P$5,IF(COUNTIF($G$6:$G230,"="&amp;$G230)&gt;5,"",$F230),"")</f>
        <v/>
      </c>
      <c r="Q230" s="32" t="str">
        <f>IF($G230=Q$4&amp;"-"&amp;Q$5,IF(COUNTIF($G$6:$G230,"="&amp;$G230)&gt;5,"",$F230),"")</f>
        <v/>
      </c>
      <c r="R230" s="31" t="str">
        <f>IF($G230=R$4&amp;"-"&amp;R$5,IF(COUNTIF($G$6:$G230,"="&amp;$G230)&gt;5,"",$F230),"")</f>
        <v/>
      </c>
      <c r="S230" s="32" t="str">
        <f>IF($G230=S$4&amp;"-"&amp;S$5,IF(COUNTIF($G$6:$G230,"="&amp;$G230)&gt;5,"",$F230),"")</f>
        <v/>
      </c>
      <c r="T230" s="31" t="str">
        <f>IF($G230=T$4&amp;"-"&amp;T$5,IF(COUNTIF($G$6:$G230,"="&amp;$G230)&gt;5,"",$F230),"")</f>
        <v/>
      </c>
      <c r="U230" s="32" t="str">
        <f>IF($G230=U$4&amp;"-"&amp;U$5,IF(COUNTIF($G$6:$G230,"="&amp;$G230)&gt;5,"",$F230),"")</f>
        <v/>
      </c>
      <c r="V230" s="31" t="str">
        <f>IF($G230=V$4&amp;"-"&amp;V$5,IF(COUNTIF($G$6:$G230,"="&amp;$G230)&gt;5,"",$F230),"")</f>
        <v/>
      </c>
      <c r="W230" s="30" t="str">
        <f>IF($G230=W$4&amp;"-"&amp;W$5,IF(COUNTIF($G$6:$G230,"="&amp;$G230)&gt;5,"",$F230),"")</f>
        <v/>
      </c>
      <c r="X230" s="128" t="str">
        <f>IF($G230=X$4&amp;"-"&amp;X$5,IF(COUNTIF($G$6:$G230,"="&amp;$G230)&gt;1000,"",MAX(X$6:X229)+1),"")</f>
        <v/>
      </c>
      <c r="Y230" s="138" t="str">
        <f>IF($G230=Y$4&amp;"-"&amp;Y$5,IF(COUNTIF($G$6:$G230,"="&amp;$G230)&gt;1000,"",MAX(Y$6:Y229)+1),"")</f>
        <v/>
      </c>
      <c r="Z230" s="128" t="str">
        <f>IF($G230=Z$4&amp;"-"&amp;Z$5,IF(COUNTIF($G$6:$G230,"="&amp;$G230)&gt;1000,"",MAX(Z$6:Z229)+1),"")</f>
        <v/>
      </c>
      <c r="AA230" s="138" t="str">
        <f>IF($G230=AA$4&amp;"-"&amp;AA$5,IF(COUNTIF($G$6:$G230,"="&amp;$G230)&gt;1000,"",MAX(AA$6:AA229)+1),"")</f>
        <v/>
      </c>
      <c r="AB230" s="128" t="str">
        <f>IF($G230=AB$4&amp;"-"&amp;AB$5,IF(COUNTIF($G$6:$G230,"="&amp;$G230)&gt;1000,"",MAX(AB$6:AB229)+1),"")</f>
        <v/>
      </c>
      <c r="AC230" s="138">
        <f>IF($G230=AC$4&amp;"-"&amp;AC$5,IF(COUNTIF($G$6:$G230,"="&amp;$G230)&gt;1000,"",MAX(AC$6:AC229)+1),"")</f>
        <v>10</v>
      </c>
      <c r="AD230" s="128" t="str">
        <f>IF($G230=AD$4&amp;"-"&amp;AD$5,IF(COUNTIF($G$6:$G230,"="&amp;$G230)&gt;1000,"",MAX(AD$6:AD229)+1),"")</f>
        <v/>
      </c>
      <c r="AE230" s="138" t="str">
        <f>IF($G230=AE$4&amp;"-"&amp;AE$5,IF(COUNTIF($G$6:$G230,"="&amp;$G230)&gt;1000,"",MAX(AE$6:AE229)+1),"")</f>
        <v/>
      </c>
      <c r="AF230" s="128" t="str">
        <f>IF($G230=AF$4&amp;"-"&amp;AF$5,IF(COUNTIF($G$6:$G230,"="&amp;$G230)&gt;1000,"",MAX(AF$6:AF229)+1),"")</f>
        <v/>
      </c>
      <c r="AG230" s="138" t="str">
        <f>IF($G230=AG$4&amp;"-"&amp;AG$5,IF(COUNTIF($G$6:$G230,"="&amp;$G230)&gt;1000,"",MAX(AG$6:AG229)+1),"")</f>
        <v/>
      </c>
      <c r="AH230" s="128" t="str">
        <f>IF($G230=AH$4&amp;"-"&amp;AH$5,IF(COUNTIF($G$6:$G230,"="&amp;$G230)&gt;1000,"",MAX(AH$6:AH229)+1),"")</f>
        <v/>
      </c>
      <c r="AI230" s="138" t="str">
        <f>IF($G230=AI$4&amp;"-"&amp;AI$5,IF(COUNTIF($G$6:$G230,"="&amp;$G230)&gt;1000,"",MAX(AI$6:AI229)+1),"")</f>
        <v/>
      </c>
      <c r="AJ230" s="128" t="str">
        <f>IF($G230=AJ$4&amp;"-"&amp;AJ$5,IF(COUNTIF($G$6:$G230,"="&amp;$G230)&gt;1000,"",MAX(AJ$6:AJ229)+1),"")</f>
        <v/>
      </c>
      <c r="AK230" s="138" t="str">
        <f>IF($G230=AK$4&amp;"-"&amp;AK$5,IF(COUNTIF($G$6:$G230,"="&amp;$G230)&gt;1000,"",MAX(AK$6:AK229)+1),"")</f>
        <v/>
      </c>
      <c r="AL230" s="128" t="str">
        <f>IF($G230=AL$4&amp;"-"&amp;AL$5,IF(COUNTIF($G$6:$G230,"="&amp;$G230)&gt;1000,"",MAX(AL$6:AL229)+1),"")</f>
        <v/>
      </c>
      <c r="AM230" s="144" t="str">
        <f>IF($G230=AM$4&amp;"-"&amp;AM$5,IF(COUNTIF($G$6:$G230,"="&amp;$G230)&gt;1000,"",MAX(AM$6:AM229)+1),"")</f>
        <v/>
      </c>
    </row>
    <row r="231" spans="1:39">
      <c r="A231" s="23">
        <v>226</v>
      </c>
      <c r="B231" s="123" t="str">
        <f>VLOOKUP(A231,Times_2023!B228:C657,2,FALSE)</f>
        <v>0:25:02</v>
      </c>
      <c r="C231" s="1" t="str">
        <f t="shared" si="14"/>
        <v>Robert Fincham</v>
      </c>
      <c r="D231" s="2" t="str">
        <f t="shared" si="15"/>
        <v>CTC</v>
      </c>
      <c r="E231" s="2" t="str">
        <f t="shared" si="16"/>
        <v>M</v>
      </c>
      <c r="F231" s="2">
        <f>COUNTIF(E$6:E231,E231)</f>
        <v>170</v>
      </c>
      <c r="G231" s="26" t="str">
        <f t="shared" si="17"/>
        <v>CTC-M</v>
      </c>
      <c r="H231" s="29" t="str">
        <f>IF($G231=H$4&amp;"-"&amp;H$5,IF(COUNTIF($G$6:$G231,"="&amp;$G231)&gt;5,"",$F231),"")</f>
        <v/>
      </c>
      <c r="I231" s="32" t="str">
        <f>IF($G231=I$4&amp;"-"&amp;I$5,IF(COUNTIF($G$6:$G231,"="&amp;$G231)&gt;5,"",$F231),"")</f>
        <v/>
      </c>
      <c r="J231" s="31" t="str">
        <f>IF($G231=J$4&amp;"-"&amp;J$5,IF(COUNTIF($G$6:$G231,"="&amp;$G231)&gt;5,"",$F231),"")</f>
        <v/>
      </c>
      <c r="K231" s="32" t="str">
        <f>IF($G231=K$4&amp;"-"&amp;K$5,IF(COUNTIF($G$6:$G231,"="&amp;$G231)&gt;5,"",$F231),"")</f>
        <v/>
      </c>
      <c r="L231" s="31" t="str">
        <f>IF($G231=L$4&amp;"-"&amp;L$5,IF(COUNTIF($G$6:$G231,"="&amp;$G231)&gt;5,"",$F231),"")</f>
        <v/>
      </c>
      <c r="M231" s="32" t="str">
        <f>IF($G231=M$4&amp;"-"&amp;M$5,IF(COUNTIF($G$6:$G231,"="&amp;$G231)&gt;5,"",$F231),"")</f>
        <v/>
      </c>
      <c r="N231" s="31" t="str">
        <f>IF($G231=N$4&amp;"-"&amp;N$5,IF(COUNTIF($G$6:$G231,"="&amp;$G231)&gt;5,"",$F231),"")</f>
        <v/>
      </c>
      <c r="O231" s="32" t="str">
        <f>IF($G231=O$4&amp;"-"&amp;O$5,IF(COUNTIF($G$6:$G231,"="&amp;$G231)&gt;5,"",$F231),"")</f>
        <v/>
      </c>
      <c r="P231" s="31" t="str">
        <f>IF($G231=P$4&amp;"-"&amp;P$5,IF(COUNTIF($G$6:$G231,"="&amp;$G231)&gt;5,"",$F231),"")</f>
        <v/>
      </c>
      <c r="Q231" s="32" t="str">
        <f>IF($G231=Q$4&amp;"-"&amp;Q$5,IF(COUNTIF($G$6:$G231,"="&amp;$G231)&gt;5,"",$F231),"")</f>
        <v/>
      </c>
      <c r="R231" s="31" t="str">
        <f>IF($G231=R$4&amp;"-"&amp;R$5,IF(COUNTIF($G$6:$G231,"="&amp;$G231)&gt;5,"",$F231),"")</f>
        <v/>
      </c>
      <c r="S231" s="32" t="str">
        <f>IF($G231=S$4&amp;"-"&amp;S$5,IF(COUNTIF($G$6:$G231,"="&amp;$G231)&gt;5,"",$F231),"")</f>
        <v/>
      </c>
      <c r="T231" s="31" t="str">
        <f>IF($G231=T$4&amp;"-"&amp;T$5,IF(COUNTIF($G$6:$G231,"="&amp;$G231)&gt;5,"",$F231),"")</f>
        <v/>
      </c>
      <c r="U231" s="32" t="str">
        <f>IF($G231=U$4&amp;"-"&amp;U$5,IF(COUNTIF($G$6:$G231,"="&amp;$G231)&gt;5,"",$F231),"")</f>
        <v/>
      </c>
      <c r="V231" s="31" t="str">
        <f>IF($G231=V$4&amp;"-"&amp;V$5,IF(COUNTIF($G$6:$G231,"="&amp;$G231)&gt;5,"",$F231),"")</f>
        <v/>
      </c>
      <c r="W231" s="30" t="str">
        <f>IF($G231=W$4&amp;"-"&amp;W$5,IF(COUNTIF($G$6:$G231,"="&amp;$G231)&gt;5,"",$F231),"")</f>
        <v/>
      </c>
      <c r="X231" s="128" t="str">
        <f>IF($G231=X$4&amp;"-"&amp;X$5,IF(COUNTIF($G$6:$G231,"="&amp;$G231)&gt;1000,"",MAX(X$6:X230)+1),"")</f>
        <v/>
      </c>
      <c r="Y231" s="138" t="str">
        <f>IF($G231=Y$4&amp;"-"&amp;Y$5,IF(COUNTIF($G$6:$G231,"="&amp;$G231)&gt;1000,"",MAX(Y$6:Y230)+1),"")</f>
        <v/>
      </c>
      <c r="Z231" s="128">
        <f>IF($G231=Z$4&amp;"-"&amp;Z$5,IF(COUNTIF($G$6:$G231,"="&amp;$G231)&gt;1000,"",MAX(Z$6:Z230)+1),"")</f>
        <v>20</v>
      </c>
      <c r="AA231" s="138" t="str">
        <f>IF($G231=AA$4&amp;"-"&amp;AA$5,IF(COUNTIF($G$6:$G231,"="&amp;$G231)&gt;1000,"",MAX(AA$6:AA230)+1),"")</f>
        <v/>
      </c>
      <c r="AB231" s="128" t="str">
        <f>IF($G231=AB$4&amp;"-"&amp;AB$5,IF(COUNTIF($G$6:$G231,"="&amp;$G231)&gt;1000,"",MAX(AB$6:AB230)+1),"")</f>
        <v/>
      </c>
      <c r="AC231" s="138" t="str">
        <f>IF($G231=AC$4&amp;"-"&amp;AC$5,IF(COUNTIF($G$6:$G231,"="&amp;$G231)&gt;1000,"",MAX(AC$6:AC230)+1),"")</f>
        <v/>
      </c>
      <c r="AD231" s="128" t="str">
        <f>IF($G231=AD$4&amp;"-"&amp;AD$5,IF(COUNTIF($G$6:$G231,"="&amp;$G231)&gt;1000,"",MAX(AD$6:AD230)+1),"")</f>
        <v/>
      </c>
      <c r="AE231" s="138" t="str">
        <f>IF($G231=AE$4&amp;"-"&amp;AE$5,IF(COUNTIF($G$6:$G231,"="&amp;$G231)&gt;1000,"",MAX(AE$6:AE230)+1),"")</f>
        <v/>
      </c>
      <c r="AF231" s="128" t="str">
        <f>IF($G231=AF$4&amp;"-"&amp;AF$5,IF(COUNTIF($G$6:$G231,"="&amp;$G231)&gt;1000,"",MAX(AF$6:AF230)+1),"")</f>
        <v/>
      </c>
      <c r="AG231" s="138" t="str">
        <f>IF($G231=AG$4&amp;"-"&amp;AG$5,IF(COUNTIF($G$6:$G231,"="&amp;$G231)&gt;1000,"",MAX(AG$6:AG230)+1),"")</f>
        <v/>
      </c>
      <c r="AH231" s="128" t="str">
        <f>IF($G231=AH$4&amp;"-"&amp;AH$5,IF(COUNTIF($G$6:$G231,"="&amp;$G231)&gt;1000,"",MAX(AH$6:AH230)+1),"")</f>
        <v/>
      </c>
      <c r="AI231" s="138" t="str">
        <f>IF($G231=AI$4&amp;"-"&amp;AI$5,IF(COUNTIF($G$6:$G231,"="&amp;$G231)&gt;1000,"",MAX(AI$6:AI230)+1),"")</f>
        <v/>
      </c>
      <c r="AJ231" s="128" t="str">
        <f>IF($G231=AJ$4&amp;"-"&amp;AJ$5,IF(COUNTIF($G$6:$G231,"="&amp;$G231)&gt;1000,"",MAX(AJ$6:AJ230)+1),"")</f>
        <v/>
      </c>
      <c r="AK231" s="138" t="str">
        <f>IF($G231=AK$4&amp;"-"&amp;AK$5,IF(COUNTIF($G$6:$G231,"="&amp;$G231)&gt;1000,"",MAX(AK$6:AK230)+1),"")</f>
        <v/>
      </c>
      <c r="AL231" s="128" t="str">
        <f>IF($G231=AL$4&amp;"-"&amp;AL$5,IF(COUNTIF($G$6:$G231,"="&amp;$G231)&gt;1000,"",MAX(AL$6:AL230)+1),"")</f>
        <v/>
      </c>
      <c r="AM231" s="144" t="str">
        <f>IF($G231=AM$4&amp;"-"&amp;AM$5,IF(COUNTIF($G$6:$G231,"="&amp;$G231)&gt;1000,"",MAX(AM$6:AM230)+1),"")</f>
        <v/>
      </c>
    </row>
    <row r="232" spans="1:39">
      <c r="A232" s="24">
        <v>227</v>
      </c>
      <c r="B232" s="123" t="str">
        <f>VLOOKUP(A232,Times_2023!B229:C658,2,FALSE)</f>
        <v>0:25:07</v>
      </c>
      <c r="C232" s="1" t="str">
        <f t="shared" si="14"/>
        <v>Anne Dawson</v>
      </c>
      <c r="D232" s="2" t="str">
        <f t="shared" si="15"/>
        <v>SS</v>
      </c>
      <c r="E232" s="2" t="str">
        <f t="shared" si="16"/>
        <v>F</v>
      </c>
      <c r="F232" s="2">
        <f>COUNTIF(E$6:E232,E232)</f>
        <v>57</v>
      </c>
      <c r="G232" s="26" t="str">
        <f t="shared" si="17"/>
        <v>SS-F</v>
      </c>
      <c r="H232" s="29" t="str">
        <f>IF($G232=H$4&amp;"-"&amp;H$5,IF(COUNTIF($G$6:$G232,"="&amp;$G232)&gt;5,"",$F232),"")</f>
        <v/>
      </c>
      <c r="I232" s="32" t="str">
        <f>IF($G232=I$4&amp;"-"&amp;I$5,IF(COUNTIF($G$6:$G232,"="&amp;$G232)&gt;5,"",$F232),"")</f>
        <v/>
      </c>
      <c r="J232" s="31" t="str">
        <f>IF($G232=J$4&amp;"-"&amp;J$5,IF(COUNTIF($G$6:$G232,"="&amp;$G232)&gt;5,"",$F232),"")</f>
        <v/>
      </c>
      <c r="K232" s="32" t="str">
        <f>IF($G232=K$4&amp;"-"&amp;K$5,IF(COUNTIF($G$6:$G232,"="&amp;$G232)&gt;5,"",$F232),"")</f>
        <v/>
      </c>
      <c r="L232" s="31" t="str">
        <f>IF($G232=L$4&amp;"-"&amp;L$5,IF(COUNTIF($G$6:$G232,"="&amp;$G232)&gt;5,"",$F232),"")</f>
        <v/>
      </c>
      <c r="M232" s="32" t="str">
        <f>IF($G232=M$4&amp;"-"&amp;M$5,IF(COUNTIF($G$6:$G232,"="&amp;$G232)&gt;5,"",$F232),"")</f>
        <v/>
      </c>
      <c r="N232" s="31" t="str">
        <f>IF($G232=N$4&amp;"-"&amp;N$5,IF(COUNTIF($G$6:$G232,"="&amp;$G232)&gt;5,"",$F232),"")</f>
        <v/>
      </c>
      <c r="O232" s="32" t="str">
        <f>IF($G232=O$4&amp;"-"&amp;O$5,IF(COUNTIF($G$6:$G232,"="&amp;$G232)&gt;5,"",$F232),"")</f>
        <v/>
      </c>
      <c r="P232" s="31" t="str">
        <f>IF($G232=P$4&amp;"-"&amp;P$5,IF(COUNTIF($G$6:$G232,"="&amp;$G232)&gt;5,"",$F232),"")</f>
        <v/>
      </c>
      <c r="Q232" s="32" t="str">
        <f>IF($G232=Q$4&amp;"-"&amp;Q$5,IF(COUNTIF($G$6:$G232,"="&amp;$G232)&gt;5,"",$F232),"")</f>
        <v/>
      </c>
      <c r="R232" s="31" t="str">
        <f>IF($G232=R$4&amp;"-"&amp;R$5,IF(COUNTIF($G$6:$G232,"="&amp;$G232)&gt;5,"",$F232),"")</f>
        <v/>
      </c>
      <c r="S232" s="32" t="str">
        <f>IF($G232=S$4&amp;"-"&amp;S$5,IF(COUNTIF($G$6:$G232,"="&amp;$G232)&gt;5,"",$F232),"")</f>
        <v/>
      </c>
      <c r="T232" s="31" t="str">
        <f>IF($G232=T$4&amp;"-"&amp;T$5,IF(COUNTIF($G$6:$G232,"="&amp;$G232)&gt;5,"",$F232),"")</f>
        <v/>
      </c>
      <c r="U232" s="32" t="str">
        <f>IF($G232=U$4&amp;"-"&amp;U$5,IF(COUNTIF($G$6:$G232,"="&amp;$G232)&gt;5,"",$F232),"")</f>
        <v/>
      </c>
      <c r="V232" s="31" t="str">
        <f>IF($G232=V$4&amp;"-"&amp;V$5,IF(COUNTIF($G$6:$G232,"="&amp;$G232)&gt;5,"",$F232),"")</f>
        <v/>
      </c>
      <c r="W232" s="30">
        <f>IF($G232=W$4&amp;"-"&amp;W$5,IF(COUNTIF($G$6:$G232,"="&amp;$G232)&gt;5,"",$F232),"")</f>
        <v>57</v>
      </c>
      <c r="X232" s="128" t="str">
        <f>IF($G232=X$4&amp;"-"&amp;X$5,IF(COUNTIF($G$6:$G232,"="&amp;$G232)&gt;1000,"",MAX(X$6:X231)+1),"")</f>
        <v/>
      </c>
      <c r="Y232" s="138" t="str">
        <f>IF($G232=Y$4&amp;"-"&amp;Y$5,IF(COUNTIF($G$6:$G232,"="&amp;$G232)&gt;1000,"",MAX(Y$6:Y231)+1),"")</f>
        <v/>
      </c>
      <c r="Z232" s="128" t="str">
        <f>IF($G232=Z$4&amp;"-"&amp;Z$5,IF(COUNTIF($G$6:$G232,"="&amp;$G232)&gt;1000,"",MAX(Z$6:Z231)+1),"")</f>
        <v/>
      </c>
      <c r="AA232" s="138" t="str">
        <f>IF($G232=AA$4&amp;"-"&amp;AA$5,IF(COUNTIF($G$6:$G232,"="&amp;$G232)&gt;1000,"",MAX(AA$6:AA231)+1),"")</f>
        <v/>
      </c>
      <c r="AB232" s="128" t="str">
        <f>IF($G232=AB$4&amp;"-"&amp;AB$5,IF(COUNTIF($G$6:$G232,"="&amp;$G232)&gt;1000,"",MAX(AB$6:AB231)+1),"")</f>
        <v/>
      </c>
      <c r="AC232" s="138" t="str">
        <f>IF($G232=AC$4&amp;"-"&amp;AC$5,IF(COUNTIF($G$6:$G232,"="&amp;$G232)&gt;1000,"",MAX(AC$6:AC231)+1),"")</f>
        <v/>
      </c>
      <c r="AD232" s="128" t="str">
        <f>IF($G232=AD$4&amp;"-"&amp;AD$5,IF(COUNTIF($G$6:$G232,"="&amp;$G232)&gt;1000,"",MAX(AD$6:AD231)+1),"")</f>
        <v/>
      </c>
      <c r="AE232" s="138" t="str">
        <f>IF($G232=AE$4&amp;"-"&amp;AE$5,IF(COUNTIF($G$6:$G232,"="&amp;$G232)&gt;1000,"",MAX(AE$6:AE231)+1),"")</f>
        <v/>
      </c>
      <c r="AF232" s="128" t="str">
        <f>IF($G232=AF$4&amp;"-"&amp;AF$5,IF(COUNTIF($G$6:$G232,"="&amp;$G232)&gt;1000,"",MAX(AF$6:AF231)+1),"")</f>
        <v/>
      </c>
      <c r="AG232" s="138" t="str">
        <f>IF($G232=AG$4&amp;"-"&amp;AG$5,IF(COUNTIF($G$6:$G232,"="&amp;$G232)&gt;1000,"",MAX(AG$6:AG231)+1),"")</f>
        <v/>
      </c>
      <c r="AH232" s="128" t="str">
        <f>IF($G232=AH$4&amp;"-"&amp;AH$5,IF(COUNTIF($G$6:$G232,"="&amp;$G232)&gt;1000,"",MAX(AH$6:AH231)+1),"")</f>
        <v/>
      </c>
      <c r="AI232" s="138" t="str">
        <f>IF($G232=AI$4&amp;"-"&amp;AI$5,IF(COUNTIF($G$6:$G232,"="&amp;$G232)&gt;1000,"",MAX(AI$6:AI231)+1),"")</f>
        <v/>
      </c>
      <c r="AJ232" s="128" t="str">
        <f>IF($G232=AJ$4&amp;"-"&amp;AJ$5,IF(COUNTIF($G$6:$G232,"="&amp;$G232)&gt;1000,"",MAX(AJ$6:AJ231)+1),"")</f>
        <v/>
      </c>
      <c r="AK232" s="138" t="str">
        <f>IF($G232=AK$4&amp;"-"&amp;AK$5,IF(COUNTIF($G$6:$G232,"="&amp;$G232)&gt;1000,"",MAX(AK$6:AK231)+1),"")</f>
        <v/>
      </c>
      <c r="AL232" s="128" t="str">
        <f>IF($G232=AL$4&amp;"-"&amp;AL$5,IF(COUNTIF($G$6:$G232,"="&amp;$G232)&gt;1000,"",MAX(AL$6:AL231)+1),"")</f>
        <v/>
      </c>
      <c r="AM232" s="144">
        <f>IF($G232=AM$4&amp;"-"&amp;AM$5,IF(COUNTIF($G$6:$G232,"="&amp;$G232)&gt;1000,"",MAX(AM$6:AM231)+1),"")</f>
        <v>4</v>
      </c>
    </row>
    <row r="233" spans="1:39">
      <c r="A233" s="23">
        <v>228</v>
      </c>
      <c r="B233" s="123" t="str">
        <f>VLOOKUP(A233,Times_2023!B230:C659,2,FALSE)</f>
        <v>0:25:08</v>
      </c>
      <c r="C233" s="1" t="str">
        <f t="shared" si="14"/>
        <v>Stuart Nunn</v>
      </c>
      <c r="D233" s="2" t="str">
        <f t="shared" si="15"/>
        <v>HRC</v>
      </c>
      <c r="E233" s="2" t="str">
        <f t="shared" si="16"/>
        <v>M</v>
      </c>
      <c r="F233" s="2">
        <f>COUNTIF(E$6:E233,E233)</f>
        <v>171</v>
      </c>
      <c r="G233" s="26" t="str">
        <f t="shared" si="17"/>
        <v>HRC-M</v>
      </c>
      <c r="H233" s="29" t="str">
        <f>IF($G233=H$4&amp;"-"&amp;H$5,IF(COUNTIF($G$6:$G233,"="&amp;$G233)&gt;5,"",$F233),"")</f>
        <v/>
      </c>
      <c r="I233" s="32" t="str">
        <f>IF($G233=I$4&amp;"-"&amp;I$5,IF(COUNTIF($G$6:$G233,"="&amp;$G233)&gt;5,"",$F233),"")</f>
        <v/>
      </c>
      <c r="J233" s="31" t="str">
        <f>IF($G233=J$4&amp;"-"&amp;J$5,IF(COUNTIF($G$6:$G233,"="&amp;$G233)&gt;5,"",$F233),"")</f>
        <v/>
      </c>
      <c r="K233" s="32" t="str">
        <f>IF($G233=K$4&amp;"-"&amp;K$5,IF(COUNTIF($G$6:$G233,"="&amp;$G233)&gt;5,"",$F233),"")</f>
        <v/>
      </c>
      <c r="L233" s="31" t="str">
        <f>IF($G233=L$4&amp;"-"&amp;L$5,IF(COUNTIF($G$6:$G233,"="&amp;$G233)&gt;5,"",$F233),"")</f>
        <v/>
      </c>
      <c r="M233" s="32" t="str">
        <f>IF($G233=M$4&amp;"-"&amp;M$5,IF(COUNTIF($G$6:$G233,"="&amp;$G233)&gt;5,"",$F233),"")</f>
        <v/>
      </c>
      <c r="N233" s="31" t="str">
        <f>IF($G233=N$4&amp;"-"&amp;N$5,IF(COUNTIF($G$6:$G233,"="&amp;$G233)&gt;5,"",$F233),"")</f>
        <v/>
      </c>
      <c r="O233" s="32" t="str">
        <f>IF($G233=O$4&amp;"-"&amp;O$5,IF(COUNTIF($G$6:$G233,"="&amp;$G233)&gt;5,"",$F233),"")</f>
        <v/>
      </c>
      <c r="P233" s="31" t="str">
        <f>IF($G233=P$4&amp;"-"&amp;P$5,IF(COUNTIF($G$6:$G233,"="&amp;$G233)&gt;5,"",$F233),"")</f>
        <v/>
      </c>
      <c r="Q233" s="32" t="str">
        <f>IF($G233=Q$4&amp;"-"&amp;Q$5,IF(COUNTIF($G$6:$G233,"="&amp;$G233)&gt;5,"",$F233),"")</f>
        <v/>
      </c>
      <c r="R233" s="31" t="str">
        <f>IF($G233=R$4&amp;"-"&amp;R$5,IF(COUNTIF($G$6:$G233,"="&amp;$G233)&gt;5,"",$F233),"")</f>
        <v/>
      </c>
      <c r="S233" s="32" t="str">
        <f>IF($G233=S$4&amp;"-"&amp;S$5,IF(COUNTIF($G$6:$G233,"="&amp;$G233)&gt;5,"",$F233),"")</f>
        <v/>
      </c>
      <c r="T233" s="31" t="str">
        <f>IF($G233=T$4&amp;"-"&amp;T$5,IF(COUNTIF($G$6:$G233,"="&amp;$G233)&gt;5,"",$F233),"")</f>
        <v/>
      </c>
      <c r="U233" s="32" t="str">
        <f>IF($G233=U$4&amp;"-"&amp;U$5,IF(COUNTIF($G$6:$G233,"="&amp;$G233)&gt;5,"",$F233),"")</f>
        <v/>
      </c>
      <c r="V233" s="31" t="str">
        <f>IF($G233=V$4&amp;"-"&amp;V$5,IF(COUNTIF($G$6:$G233,"="&amp;$G233)&gt;5,"",$F233),"")</f>
        <v/>
      </c>
      <c r="W233" s="30" t="str">
        <f>IF($G233=W$4&amp;"-"&amp;W$5,IF(COUNTIF($G$6:$G233,"="&amp;$G233)&gt;5,"",$F233),"")</f>
        <v/>
      </c>
      <c r="X233" s="128" t="str">
        <f>IF($G233=X$4&amp;"-"&amp;X$5,IF(COUNTIF($G$6:$G233,"="&amp;$G233)&gt;1000,"",MAX(X$6:X232)+1),"")</f>
        <v/>
      </c>
      <c r="Y233" s="138" t="str">
        <f>IF($G233=Y$4&amp;"-"&amp;Y$5,IF(COUNTIF($G$6:$G233,"="&amp;$G233)&gt;1000,"",MAX(Y$6:Y232)+1),"")</f>
        <v/>
      </c>
      <c r="Z233" s="128" t="str">
        <f>IF($G233=Z$4&amp;"-"&amp;Z$5,IF(COUNTIF($G$6:$G233,"="&amp;$G233)&gt;1000,"",MAX(Z$6:Z232)+1),"")</f>
        <v/>
      </c>
      <c r="AA233" s="138" t="str">
        <f>IF($G233=AA$4&amp;"-"&amp;AA$5,IF(COUNTIF($G$6:$G233,"="&amp;$G233)&gt;1000,"",MAX(AA$6:AA232)+1),"")</f>
        <v/>
      </c>
      <c r="AB233" s="128" t="str">
        <f>IF($G233=AB$4&amp;"-"&amp;AB$5,IF(COUNTIF($G$6:$G233,"="&amp;$G233)&gt;1000,"",MAX(AB$6:AB232)+1),"")</f>
        <v/>
      </c>
      <c r="AC233" s="138" t="str">
        <f>IF($G233=AC$4&amp;"-"&amp;AC$5,IF(COUNTIF($G$6:$G233,"="&amp;$G233)&gt;1000,"",MAX(AC$6:AC232)+1),"")</f>
        <v/>
      </c>
      <c r="AD233" s="128" t="str">
        <f>IF($G233=AD$4&amp;"-"&amp;AD$5,IF(COUNTIF($G$6:$G233,"="&amp;$G233)&gt;1000,"",MAX(AD$6:AD232)+1),"")</f>
        <v/>
      </c>
      <c r="AE233" s="138" t="str">
        <f>IF($G233=AE$4&amp;"-"&amp;AE$5,IF(COUNTIF($G$6:$G233,"="&amp;$G233)&gt;1000,"",MAX(AE$6:AE232)+1),"")</f>
        <v/>
      </c>
      <c r="AF233" s="128">
        <f>IF($G233=AF$4&amp;"-"&amp;AF$5,IF(COUNTIF($G$6:$G233,"="&amp;$G233)&gt;1000,"",MAX(AF$6:AF232)+1),"")</f>
        <v>19</v>
      </c>
      <c r="AG233" s="138" t="str">
        <f>IF($G233=AG$4&amp;"-"&amp;AG$5,IF(COUNTIF($G$6:$G233,"="&amp;$G233)&gt;1000,"",MAX(AG$6:AG232)+1),"")</f>
        <v/>
      </c>
      <c r="AH233" s="128" t="str">
        <f>IF($G233=AH$4&amp;"-"&amp;AH$5,IF(COUNTIF($G$6:$G233,"="&amp;$G233)&gt;1000,"",MAX(AH$6:AH232)+1),"")</f>
        <v/>
      </c>
      <c r="AI233" s="138" t="str">
        <f>IF($G233=AI$4&amp;"-"&amp;AI$5,IF(COUNTIF($G$6:$G233,"="&amp;$G233)&gt;1000,"",MAX(AI$6:AI232)+1),"")</f>
        <v/>
      </c>
      <c r="AJ233" s="128" t="str">
        <f>IF($G233=AJ$4&amp;"-"&amp;AJ$5,IF(COUNTIF($G$6:$G233,"="&amp;$G233)&gt;1000,"",MAX(AJ$6:AJ232)+1),"")</f>
        <v/>
      </c>
      <c r="AK233" s="138" t="str">
        <f>IF($G233=AK$4&amp;"-"&amp;AK$5,IF(COUNTIF($G$6:$G233,"="&amp;$G233)&gt;1000,"",MAX(AK$6:AK232)+1),"")</f>
        <v/>
      </c>
      <c r="AL233" s="128" t="str">
        <f>IF($G233=AL$4&amp;"-"&amp;AL$5,IF(COUNTIF($G$6:$G233,"="&amp;$G233)&gt;1000,"",MAX(AL$6:AL232)+1),"")</f>
        <v/>
      </c>
      <c r="AM233" s="144" t="str">
        <f>IF($G233=AM$4&amp;"-"&amp;AM$5,IF(COUNTIF($G$6:$G233,"="&amp;$G233)&gt;1000,"",MAX(AM$6:AM232)+1),"")</f>
        <v/>
      </c>
    </row>
    <row r="234" spans="1:39">
      <c r="A234" s="24">
        <v>229</v>
      </c>
      <c r="B234" s="123" t="str">
        <f>VLOOKUP(A234,Times_2023!B231:C660,2,FALSE)</f>
        <v>0:25:09</v>
      </c>
      <c r="C234" s="1" t="str">
        <f t="shared" si="14"/>
        <v>Alex Harris</v>
      </c>
      <c r="D234" s="2" t="str">
        <f t="shared" si="15"/>
        <v>HI</v>
      </c>
      <c r="E234" s="2" t="str">
        <f t="shared" si="16"/>
        <v>M</v>
      </c>
      <c r="F234" s="2">
        <f>COUNTIF(E$6:E234,E234)</f>
        <v>172</v>
      </c>
      <c r="G234" s="26" t="str">
        <f t="shared" si="17"/>
        <v>HI-M</v>
      </c>
      <c r="H234" s="29" t="str">
        <f>IF($G234=H$4&amp;"-"&amp;H$5,IF(COUNTIF($G$6:$G234,"="&amp;$G234)&gt;5,"",$F234),"")</f>
        <v/>
      </c>
      <c r="I234" s="32" t="str">
        <f>IF($G234=I$4&amp;"-"&amp;I$5,IF(COUNTIF($G$6:$G234,"="&amp;$G234)&gt;5,"",$F234),"")</f>
        <v/>
      </c>
      <c r="J234" s="31" t="str">
        <f>IF($G234=J$4&amp;"-"&amp;J$5,IF(COUNTIF($G$6:$G234,"="&amp;$G234)&gt;5,"",$F234),"")</f>
        <v/>
      </c>
      <c r="K234" s="32" t="str">
        <f>IF($G234=K$4&amp;"-"&amp;K$5,IF(COUNTIF($G$6:$G234,"="&amp;$G234)&gt;5,"",$F234),"")</f>
        <v/>
      </c>
      <c r="L234" s="31" t="str">
        <f>IF($G234=L$4&amp;"-"&amp;L$5,IF(COUNTIF($G$6:$G234,"="&amp;$G234)&gt;5,"",$F234),"")</f>
        <v/>
      </c>
      <c r="M234" s="32" t="str">
        <f>IF($G234=M$4&amp;"-"&amp;M$5,IF(COUNTIF($G$6:$G234,"="&amp;$G234)&gt;5,"",$F234),"")</f>
        <v/>
      </c>
      <c r="N234" s="31" t="str">
        <f>IF($G234=N$4&amp;"-"&amp;N$5,IF(COUNTIF($G$6:$G234,"="&amp;$G234)&gt;5,"",$F234),"")</f>
        <v/>
      </c>
      <c r="O234" s="32" t="str">
        <f>IF($G234=O$4&amp;"-"&amp;O$5,IF(COUNTIF($G$6:$G234,"="&amp;$G234)&gt;5,"",$F234),"")</f>
        <v/>
      </c>
      <c r="P234" s="31" t="str">
        <f>IF($G234=P$4&amp;"-"&amp;P$5,IF(COUNTIF($G$6:$G234,"="&amp;$G234)&gt;5,"",$F234),"")</f>
        <v/>
      </c>
      <c r="Q234" s="32" t="str">
        <f>IF($G234=Q$4&amp;"-"&amp;Q$5,IF(COUNTIF($G$6:$G234,"="&amp;$G234)&gt;5,"",$F234),"")</f>
        <v/>
      </c>
      <c r="R234" s="31" t="str">
        <f>IF($G234=R$4&amp;"-"&amp;R$5,IF(COUNTIF($G$6:$G234,"="&amp;$G234)&gt;5,"",$F234),"")</f>
        <v/>
      </c>
      <c r="S234" s="32" t="str">
        <f>IF($G234=S$4&amp;"-"&amp;S$5,IF(COUNTIF($G$6:$G234,"="&amp;$G234)&gt;5,"",$F234),"")</f>
        <v/>
      </c>
      <c r="T234" s="31" t="str">
        <f>IF($G234=T$4&amp;"-"&amp;T$5,IF(COUNTIF($G$6:$G234,"="&amp;$G234)&gt;5,"",$F234),"")</f>
        <v/>
      </c>
      <c r="U234" s="32" t="str">
        <f>IF($G234=U$4&amp;"-"&amp;U$5,IF(COUNTIF($G$6:$G234,"="&amp;$G234)&gt;5,"",$F234),"")</f>
        <v/>
      </c>
      <c r="V234" s="31" t="str">
        <f>IF($G234=V$4&amp;"-"&amp;V$5,IF(COUNTIF($G$6:$G234,"="&amp;$G234)&gt;5,"",$F234),"")</f>
        <v/>
      </c>
      <c r="W234" s="30" t="str">
        <f>IF($G234=W$4&amp;"-"&amp;W$5,IF(COUNTIF($G$6:$G234,"="&amp;$G234)&gt;5,"",$F234),"")</f>
        <v/>
      </c>
      <c r="X234" s="128" t="str">
        <f>IF($G234=X$4&amp;"-"&amp;X$5,IF(COUNTIF($G$6:$G234,"="&amp;$G234)&gt;1000,"",MAX(X$6:X233)+1),"")</f>
        <v/>
      </c>
      <c r="Y234" s="138" t="str">
        <f>IF($G234=Y$4&amp;"-"&amp;Y$5,IF(COUNTIF($G$6:$G234,"="&amp;$G234)&gt;1000,"",MAX(Y$6:Y233)+1),"")</f>
        <v/>
      </c>
      <c r="Z234" s="128" t="str">
        <f>IF($G234=Z$4&amp;"-"&amp;Z$5,IF(COUNTIF($G$6:$G234,"="&amp;$G234)&gt;1000,"",MAX(Z$6:Z233)+1),"")</f>
        <v/>
      </c>
      <c r="AA234" s="138" t="str">
        <f>IF($G234=AA$4&amp;"-"&amp;AA$5,IF(COUNTIF($G$6:$G234,"="&amp;$G234)&gt;1000,"",MAX(AA$6:AA233)+1),"")</f>
        <v/>
      </c>
      <c r="AB234" s="128" t="str">
        <f>IF($G234=AB$4&amp;"-"&amp;AB$5,IF(COUNTIF($G$6:$G234,"="&amp;$G234)&gt;1000,"",MAX(AB$6:AB233)+1),"")</f>
        <v/>
      </c>
      <c r="AC234" s="138" t="str">
        <f>IF($G234=AC$4&amp;"-"&amp;AC$5,IF(COUNTIF($G$6:$G234,"="&amp;$G234)&gt;1000,"",MAX(AC$6:AC233)+1),"")</f>
        <v/>
      </c>
      <c r="AD234" s="128">
        <f>IF($G234=AD$4&amp;"-"&amp;AD$5,IF(COUNTIF($G$6:$G234,"="&amp;$G234)&gt;1000,"",MAX(AD$6:AD233)+1),"")</f>
        <v>26</v>
      </c>
      <c r="AE234" s="138" t="str">
        <f>IF($G234=AE$4&amp;"-"&amp;AE$5,IF(COUNTIF($G$6:$G234,"="&amp;$G234)&gt;1000,"",MAX(AE$6:AE233)+1),"")</f>
        <v/>
      </c>
      <c r="AF234" s="128" t="str">
        <f>IF($G234=AF$4&amp;"-"&amp;AF$5,IF(COUNTIF($G$6:$G234,"="&amp;$G234)&gt;1000,"",MAX(AF$6:AF233)+1),"")</f>
        <v/>
      </c>
      <c r="AG234" s="138" t="str">
        <f>IF($G234=AG$4&amp;"-"&amp;AG$5,IF(COUNTIF($G$6:$G234,"="&amp;$G234)&gt;1000,"",MAX(AG$6:AG233)+1),"")</f>
        <v/>
      </c>
      <c r="AH234" s="128" t="str">
        <f>IF($G234=AH$4&amp;"-"&amp;AH$5,IF(COUNTIF($G$6:$G234,"="&amp;$G234)&gt;1000,"",MAX(AH$6:AH233)+1),"")</f>
        <v/>
      </c>
      <c r="AI234" s="138" t="str">
        <f>IF($G234=AI$4&amp;"-"&amp;AI$5,IF(COUNTIF($G$6:$G234,"="&amp;$G234)&gt;1000,"",MAX(AI$6:AI233)+1),"")</f>
        <v/>
      </c>
      <c r="AJ234" s="128" t="str">
        <f>IF($G234=AJ$4&amp;"-"&amp;AJ$5,IF(COUNTIF($G$6:$G234,"="&amp;$G234)&gt;1000,"",MAX(AJ$6:AJ233)+1),"")</f>
        <v/>
      </c>
      <c r="AK234" s="138" t="str">
        <f>IF($G234=AK$4&amp;"-"&amp;AK$5,IF(COUNTIF($G$6:$G234,"="&amp;$G234)&gt;1000,"",MAX(AK$6:AK233)+1),"")</f>
        <v/>
      </c>
      <c r="AL234" s="128" t="str">
        <f>IF($G234=AL$4&amp;"-"&amp;AL$5,IF(COUNTIF($G$6:$G234,"="&amp;$G234)&gt;1000,"",MAX(AL$6:AL233)+1),"")</f>
        <v/>
      </c>
      <c r="AM234" s="144" t="str">
        <f>IF($G234=AM$4&amp;"-"&amp;AM$5,IF(COUNTIF($G$6:$G234,"="&amp;$G234)&gt;1000,"",MAX(AM$6:AM233)+1),"")</f>
        <v/>
      </c>
    </row>
    <row r="235" spans="1:39">
      <c r="A235" s="23">
        <v>230</v>
      </c>
      <c r="B235" s="123" t="str">
        <f>VLOOKUP(A235,Times_2023!B232:C661,2,FALSE)</f>
        <v>0:25:11</v>
      </c>
      <c r="C235" s="1" t="str">
        <f t="shared" si="14"/>
        <v>Tim Long</v>
      </c>
      <c r="D235" s="2" t="str">
        <f t="shared" si="15"/>
        <v>CAC</v>
      </c>
      <c r="E235" s="2" t="str">
        <f t="shared" si="16"/>
        <v>M</v>
      </c>
      <c r="F235" s="2">
        <f>COUNTIF(E$6:E235,E235)</f>
        <v>173</v>
      </c>
      <c r="G235" s="26" t="str">
        <f t="shared" si="17"/>
        <v>CAC-M</v>
      </c>
      <c r="H235" s="29" t="str">
        <f>IF($G235=H$4&amp;"-"&amp;H$5,IF(COUNTIF($G$6:$G235,"="&amp;$G235)&gt;5,"",$F235),"")</f>
        <v/>
      </c>
      <c r="I235" s="32" t="str">
        <f>IF($G235=I$4&amp;"-"&amp;I$5,IF(COUNTIF($G$6:$G235,"="&amp;$G235)&gt;5,"",$F235),"")</f>
        <v/>
      </c>
      <c r="J235" s="31" t="str">
        <f>IF($G235=J$4&amp;"-"&amp;J$5,IF(COUNTIF($G$6:$G235,"="&amp;$G235)&gt;5,"",$F235),"")</f>
        <v/>
      </c>
      <c r="K235" s="32" t="str">
        <f>IF($G235=K$4&amp;"-"&amp;K$5,IF(COUNTIF($G$6:$G235,"="&amp;$G235)&gt;5,"",$F235),"")</f>
        <v/>
      </c>
      <c r="L235" s="31" t="str">
        <f>IF($G235=L$4&amp;"-"&amp;L$5,IF(COUNTIF($G$6:$G235,"="&amp;$G235)&gt;5,"",$F235),"")</f>
        <v/>
      </c>
      <c r="M235" s="32" t="str">
        <f>IF($G235=M$4&amp;"-"&amp;M$5,IF(COUNTIF($G$6:$G235,"="&amp;$G235)&gt;5,"",$F235),"")</f>
        <v/>
      </c>
      <c r="N235" s="31" t="str">
        <f>IF($G235=N$4&amp;"-"&amp;N$5,IF(COUNTIF($G$6:$G235,"="&amp;$G235)&gt;5,"",$F235),"")</f>
        <v/>
      </c>
      <c r="O235" s="32" t="str">
        <f>IF($G235=O$4&amp;"-"&amp;O$5,IF(COUNTIF($G$6:$G235,"="&amp;$G235)&gt;5,"",$F235),"")</f>
        <v/>
      </c>
      <c r="P235" s="31" t="str">
        <f>IF($G235=P$4&amp;"-"&amp;P$5,IF(COUNTIF($G$6:$G235,"="&amp;$G235)&gt;5,"",$F235),"")</f>
        <v/>
      </c>
      <c r="Q235" s="32" t="str">
        <f>IF($G235=Q$4&amp;"-"&amp;Q$5,IF(COUNTIF($G$6:$G235,"="&amp;$G235)&gt;5,"",$F235),"")</f>
        <v/>
      </c>
      <c r="R235" s="31" t="str">
        <f>IF($G235=R$4&amp;"-"&amp;R$5,IF(COUNTIF($G$6:$G235,"="&amp;$G235)&gt;5,"",$F235),"")</f>
        <v/>
      </c>
      <c r="S235" s="32" t="str">
        <f>IF($G235=S$4&amp;"-"&amp;S$5,IF(COUNTIF($G$6:$G235,"="&amp;$G235)&gt;5,"",$F235),"")</f>
        <v/>
      </c>
      <c r="T235" s="31" t="str">
        <f>IF($G235=T$4&amp;"-"&amp;T$5,IF(COUNTIF($G$6:$G235,"="&amp;$G235)&gt;5,"",$F235),"")</f>
        <v/>
      </c>
      <c r="U235" s="32" t="str">
        <f>IF($G235=U$4&amp;"-"&amp;U$5,IF(COUNTIF($G$6:$G235,"="&amp;$G235)&gt;5,"",$F235),"")</f>
        <v/>
      </c>
      <c r="V235" s="31" t="str">
        <f>IF($G235=V$4&amp;"-"&amp;V$5,IF(COUNTIF($G$6:$G235,"="&amp;$G235)&gt;5,"",$F235),"")</f>
        <v/>
      </c>
      <c r="W235" s="30" t="str">
        <f>IF($G235=W$4&amp;"-"&amp;W$5,IF(COUNTIF($G$6:$G235,"="&amp;$G235)&gt;5,"",$F235),"")</f>
        <v/>
      </c>
      <c r="X235" s="128">
        <f>IF($G235=X$4&amp;"-"&amp;X$5,IF(COUNTIF($G$6:$G235,"="&amp;$G235)&gt;1000,"",MAX(X$6:X234)+1),"")</f>
        <v>29</v>
      </c>
      <c r="Y235" s="138" t="str">
        <f>IF($G235=Y$4&amp;"-"&amp;Y$5,IF(COUNTIF($G$6:$G235,"="&amp;$G235)&gt;1000,"",MAX(Y$6:Y234)+1),"")</f>
        <v/>
      </c>
      <c r="Z235" s="128" t="str">
        <f>IF($G235=Z$4&amp;"-"&amp;Z$5,IF(COUNTIF($G$6:$G235,"="&amp;$G235)&gt;1000,"",MAX(Z$6:Z234)+1),"")</f>
        <v/>
      </c>
      <c r="AA235" s="138" t="str">
        <f>IF($G235=AA$4&amp;"-"&amp;AA$5,IF(COUNTIF($G$6:$G235,"="&amp;$G235)&gt;1000,"",MAX(AA$6:AA234)+1),"")</f>
        <v/>
      </c>
      <c r="AB235" s="128" t="str">
        <f>IF($G235=AB$4&amp;"-"&amp;AB$5,IF(COUNTIF($G$6:$G235,"="&amp;$G235)&gt;1000,"",MAX(AB$6:AB234)+1),"")</f>
        <v/>
      </c>
      <c r="AC235" s="138" t="str">
        <f>IF($G235=AC$4&amp;"-"&amp;AC$5,IF(COUNTIF($G$6:$G235,"="&amp;$G235)&gt;1000,"",MAX(AC$6:AC234)+1),"")</f>
        <v/>
      </c>
      <c r="AD235" s="128" t="str">
        <f>IF($G235=AD$4&amp;"-"&amp;AD$5,IF(COUNTIF($G$6:$G235,"="&amp;$G235)&gt;1000,"",MAX(AD$6:AD234)+1),"")</f>
        <v/>
      </c>
      <c r="AE235" s="138" t="str">
        <f>IF($G235=AE$4&amp;"-"&amp;AE$5,IF(COUNTIF($G$6:$G235,"="&amp;$G235)&gt;1000,"",MAX(AE$6:AE234)+1),"")</f>
        <v/>
      </c>
      <c r="AF235" s="128" t="str">
        <f>IF($G235=AF$4&amp;"-"&amp;AF$5,IF(COUNTIF($G$6:$G235,"="&amp;$G235)&gt;1000,"",MAX(AF$6:AF234)+1),"")</f>
        <v/>
      </c>
      <c r="AG235" s="138" t="str">
        <f>IF($G235=AG$4&amp;"-"&amp;AG$5,IF(COUNTIF($G$6:$G235,"="&amp;$G235)&gt;1000,"",MAX(AG$6:AG234)+1),"")</f>
        <v/>
      </c>
      <c r="AH235" s="128" t="str">
        <f>IF($G235=AH$4&amp;"-"&amp;AH$5,IF(COUNTIF($G$6:$G235,"="&amp;$G235)&gt;1000,"",MAX(AH$6:AH234)+1),"")</f>
        <v/>
      </c>
      <c r="AI235" s="138" t="str">
        <f>IF($G235=AI$4&amp;"-"&amp;AI$5,IF(COUNTIF($G$6:$G235,"="&amp;$G235)&gt;1000,"",MAX(AI$6:AI234)+1),"")</f>
        <v/>
      </c>
      <c r="AJ235" s="128" t="str">
        <f>IF($G235=AJ$4&amp;"-"&amp;AJ$5,IF(COUNTIF($G$6:$G235,"="&amp;$G235)&gt;1000,"",MAX(AJ$6:AJ234)+1),"")</f>
        <v/>
      </c>
      <c r="AK235" s="138" t="str">
        <f>IF($G235=AK$4&amp;"-"&amp;AK$5,IF(COUNTIF($G$6:$G235,"="&amp;$G235)&gt;1000,"",MAX(AK$6:AK234)+1),"")</f>
        <v/>
      </c>
      <c r="AL235" s="128" t="str">
        <f>IF($G235=AL$4&amp;"-"&amp;AL$5,IF(COUNTIF($G$6:$G235,"="&amp;$G235)&gt;1000,"",MAX(AL$6:AL234)+1),"")</f>
        <v/>
      </c>
      <c r="AM235" s="144" t="str">
        <f>IF($G235=AM$4&amp;"-"&amp;AM$5,IF(COUNTIF($G$6:$G235,"="&amp;$G235)&gt;1000,"",MAX(AM$6:AM234)+1),"")</f>
        <v/>
      </c>
    </row>
    <row r="236" spans="1:39">
      <c r="A236" s="24">
        <v>231</v>
      </c>
      <c r="B236" s="123" t="str">
        <f>VLOOKUP(A236,Times_2023!B233:C662,2,FALSE)</f>
        <v>0:25:17</v>
      </c>
      <c r="C236" s="1" t="str">
        <f t="shared" si="14"/>
        <v>Mike Sales</v>
      </c>
      <c r="D236" s="2" t="str">
        <f t="shared" si="15"/>
        <v>NJ</v>
      </c>
      <c r="E236" s="2" t="str">
        <f t="shared" si="16"/>
        <v>M</v>
      </c>
      <c r="F236" s="2">
        <f>COUNTIF(E$6:E236,E236)</f>
        <v>174</v>
      </c>
      <c r="G236" s="26" t="str">
        <f t="shared" si="17"/>
        <v>NJ-M</v>
      </c>
      <c r="H236" s="29" t="str">
        <f>IF($G236=H$4&amp;"-"&amp;H$5,IF(COUNTIF($G$6:$G236,"="&amp;$G236)&gt;5,"",$F236),"")</f>
        <v/>
      </c>
      <c r="I236" s="32" t="str">
        <f>IF($G236=I$4&amp;"-"&amp;I$5,IF(COUNTIF($G$6:$G236,"="&amp;$G236)&gt;5,"",$F236),"")</f>
        <v/>
      </c>
      <c r="J236" s="31" t="str">
        <f>IF($G236=J$4&amp;"-"&amp;J$5,IF(COUNTIF($G$6:$G236,"="&amp;$G236)&gt;5,"",$F236),"")</f>
        <v/>
      </c>
      <c r="K236" s="32" t="str">
        <f>IF($G236=K$4&amp;"-"&amp;K$5,IF(COUNTIF($G$6:$G236,"="&amp;$G236)&gt;5,"",$F236),"")</f>
        <v/>
      </c>
      <c r="L236" s="31" t="str">
        <f>IF($G236=L$4&amp;"-"&amp;L$5,IF(COUNTIF($G$6:$G236,"="&amp;$G236)&gt;5,"",$F236),"")</f>
        <v/>
      </c>
      <c r="M236" s="32" t="str">
        <f>IF($G236=M$4&amp;"-"&amp;M$5,IF(COUNTIF($G$6:$G236,"="&amp;$G236)&gt;5,"",$F236),"")</f>
        <v/>
      </c>
      <c r="N236" s="31" t="str">
        <f>IF($G236=N$4&amp;"-"&amp;N$5,IF(COUNTIF($G$6:$G236,"="&amp;$G236)&gt;5,"",$F236),"")</f>
        <v/>
      </c>
      <c r="O236" s="32" t="str">
        <f>IF($G236=O$4&amp;"-"&amp;O$5,IF(COUNTIF($G$6:$G236,"="&amp;$G236)&gt;5,"",$F236),"")</f>
        <v/>
      </c>
      <c r="P236" s="31" t="str">
        <f>IF($G236=P$4&amp;"-"&amp;P$5,IF(COUNTIF($G$6:$G236,"="&amp;$G236)&gt;5,"",$F236),"")</f>
        <v/>
      </c>
      <c r="Q236" s="32" t="str">
        <f>IF($G236=Q$4&amp;"-"&amp;Q$5,IF(COUNTIF($G$6:$G236,"="&amp;$G236)&gt;5,"",$F236),"")</f>
        <v/>
      </c>
      <c r="R236" s="31" t="str">
        <f>IF($G236=R$4&amp;"-"&amp;R$5,IF(COUNTIF($G$6:$G236,"="&amp;$G236)&gt;5,"",$F236),"")</f>
        <v/>
      </c>
      <c r="S236" s="32" t="str">
        <f>IF($G236=S$4&amp;"-"&amp;S$5,IF(COUNTIF($G$6:$G236,"="&amp;$G236)&gt;5,"",$F236),"")</f>
        <v/>
      </c>
      <c r="T236" s="31" t="str">
        <f>IF($G236=T$4&amp;"-"&amp;T$5,IF(COUNTIF($G$6:$G236,"="&amp;$G236)&gt;5,"",$F236),"")</f>
        <v/>
      </c>
      <c r="U236" s="32" t="str">
        <f>IF($G236=U$4&amp;"-"&amp;U$5,IF(COUNTIF($G$6:$G236,"="&amp;$G236)&gt;5,"",$F236),"")</f>
        <v/>
      </c>
      <c r="V236" s="31" t="str">
        <f>IF($G236=V$4&amp;"-"&amp;V$5,IF(COUNTIF($G$6:$G236,"="&amp;$G236)&gt;5,"",$F236),"")</f>
        <v/>
      </c>
      <c r="W236" s="30" t="str">
        <f>IF($G236=W$4&amp;"-"&amp;W$5,IF(COUNTIF($G$6:$G236,"="&amp;$G236)&gt;5,"",$F236),"")</f>
        <v/>
      </c>
      <c r="X236" s="128" t="str">
        <f>IF($G236=X$4&amp;"-"&amp;X$5,IF(COUNTIF($G$6:$G236,"="&amp;$G236)&gt;1000,"",MAX(X$6:X235)+1),"")</f>
        <v/>
      </c>
      <c r="Y236" s="138" t="str">
        <f>IF($G236=Y$4&amp;"-"&amp;Y$5,IF(COUNTIF($G$6:$G236,"="&amp;$G236)&gt;1000,"",MAX(Y$6:Y235)+1),"")</f>
        <v/>
      </c>
      <c r="Z236" s="128" t="str">
        <f>IF($G236=Z$4&amp;"-"&amp;Z$5,IF(COUNTIF($G$6:$G236,"="&amp;$G236)&gt;1000,"",MAX(Z$6:Z235)+1),"")</f>
        <v/>
      </c>
      <c r="AA236" s="138" t="str">
        <f>IF($G236=AA$4&amp;"-"&amp;AA$5,IF(COUNTIF($G$6:$G236,"="&amp;$G236)&gt;1000,"",MAX(AA$6:AA235)+1),"")</f>
        <v/>
      </c>
      <c r="AB236" s="128" t="str">
        <f>IF($G236=AB$4&amp;"-"&amp;AB$5,IF(COUNTIF($G$6:$G236,"="&amp;$G236)&gt;1000,"",MAX(AB$6:AB235)+1),"")</f>
        <v/>
      </c>
      <c r="AC236" s="138" t="str">
        <f>IF($G236=AC$4&amp;"-"&amp;AC$5,IF(COUNTIF($G$6:$G236,"="&amp;$G236)&gt;1000,"",MAX(AC$6:AC235)+1),"")</f>
        <v/>
      </c>
      <c r="AD236" s="128" t="str">
        <f>IF($G236=AD$4&amp;"-"&amp;AD$5,IF(COUNTIF($G$6:$G236,"="&amp;$G236)&gt;1000,"",MAX(AD$6:AD235)+1),"")</f>
        <v/>
      </c>
      <c r="AE236" s="138" t="str">
        <f>IF($G236=AE$4&amp;"-"&amp;AE$5,IF(COUNTIF($G$6:$G236,"="&amp;$G236)&gt;1000,"",MAX(AE$6:AE235)+1),"")</f>
        <v/>
      </c>
      <c r="AF236" s="128" t="str">
        <f>IF($G236=AF$4&amp;"-"&amp;AF$5,IF(COUNTIF($G$6:$G236,"="&amp;$G236)&gt;1000,"",MAX(AF$6:AF235)+1),"")</f>
        <v/>
      </c>
      <c r="AG236" s="138" t="str">
        <f>IF($G236=AG$4&amp;"-"&amp;AG$5,IF(COUNTIF($G$6:$G236,"="&amp;$G236)&gt;1000,"",MAX(AG$6:AG235)+1),"")</f>
        <v/>
      </c>
      <c r="AH236" s="128">
        <f>IF($G236=AH$4&amp;"-"&amp;AH$5,IF(COUNTIF($G$6:$G236,"="&amp;$G236)&gt;1000,"",MAX(AH$6:AH235)+1),"")</f>
        <v>22</v>
      </c>
      <c r="AI236" s="138" t="str">
        <f>IF($G236=AI$4&amp;"-"&amp;AI$5,IF(COUNTIF($G$6:$G236,"="&amp;$G236)&gt;1000,"",MAX(AI$6:AI235)+1),"")</f>
        <v/>
      </c>
      <c r="AJ236" s="128" t="str">
        <f>IF($G236=AJ$4&amp;"-"&amp;AJ$5,IF(COUNTIF($G$6:$G236,"="&amp;$G236)&gt;1000,"",MAX(AJ$6:AJ235)+1),"")</f>
        <v/>
      </c>
      <c r="AK236" s="138" t="str">
        <f>IF($G236=AK$4&amp;"-"&amp;AK$5,IF(COUNTIF($G$6:$G236,"="&amp;$G236)&gt;1000,"",MAX(AK$6:AK235)+1),"")</f>
        <v/>
      </c>
      <c r="AL236" s="128" t="str">
        <f>IF($G236=AL$4&amp;"-"&amp;AL$5,IF(COUNTIF($G$6:$G236,"="&amp;$G236)&gt;1000,"",MAX(AL$6:AL235)+1),"")</f>
        <v/>
      </c>
      <c r="AM236" s="144" t="str">
        <f>IF($G236=AM$4&amp;"-"&amp;AM$5,IF(COUNTIF($G$6:$G236,"="&amp;$G236)&gt;1000,"",MAX(AM$6:AM235)+1),"")</f>
        <v/>
      </c>
    </row>
    <row r="237" spans="1:39">
      <c r="A237" s="23">
        <v>232</v>
      </c>
      <c r="B237" s="123" t="str">
        <f>VLOOKUP(A237,Times_2023!B234:C663,2,FALSE)</f>
        <v>0:25:17</v>
      </c>
      <c r="C237" s="1" t="str">
        <f t="shared" si="14"/>
        <v>Jane Munro</v>
      </c>
      <c r="D237" s="2" t="str">
        <f t="shared" si="15"/>
        <v>HI</v>
      </c>
      <c r="E237" s="2" t="str">
        <f t="shared" si="16"/>
        <v>F</v>
      </c>
      <c r="F237" s="2">
        <f>COUNTIF(E$6:E237,E237)</f>
        <v>58</v>
      </c>
      <c r="G237" s="26" t="str">
        <f t="shared" si="17"/>
        <v>HI-F</v>
      </c>
      <c r="H237" s="29" t="str">
        <f>IF($G237=H$4&amp;"-"&amp;H$5,IF(COUNTIF($G$6:$G237,"="&amp;$G237)&gt;5,"",$F237),"")</f>
        <v/>
      </c>
      <c r="I237" s="32" t="str">
        <f>IF($G237=I$4&amp;"-"&amp;I$5,IF(COUNTIF($G$6:$G237,"="&amp;$G237)&gt;5,"",$F237),"")</f>
        <v/>
      </c>
      <c r="J237" s="31" t="str">
        <f>IF($G237=J$4&amp;"-"&amp;J$5,IF(COUNTIF($G$6:$G237,"="&amp;$G237)&gt;5,"",$F237),"")</f>
        <v/>
      </c>
      <c r="K237" s="32" t="str">
        <f>IF($G237=K$4&amp;"-"&amp;K$5,IF(COUNTIF($G$6:$G237,"="&amp;$G237)&gt;5,"",$F237),"")</f>
        <v/>
      </c>
      <c r="L237" s="31" t="str">
        <f>IF($G237=L$4&amp;"-"&amp;L$5,IF(COUNTIF($G$6:$G237,"="&amp;$G237)&gt;5,"",$F237),"")</f>
        <v/>
      </c>
      <c r="M237" s="32" t="str">
        <f>IF($G237=M$4&amp;"-"&amp;M$5,IF(COUNTIF($G$6:$G237,"="&amp;$G237)&gt;5,"",$F237),"")</f>
        <v/>
      </c>
      <c r="N237" s="31" t="str">
        <f>IF($G237=N$4&amp;"-"&amp;N$5,IF(COUNTIF($G$6:$G237,"="&amp;$G237)&gt;5,"",$F237),"")</f>
        <v/>
      </c>
      <c r="O237" s="32" t="str">
        <f>IF($G237=O$4&amp;"-"&amp;O$5,IF(COUNTIF($G$6:$G237,"="&amp;$G237)&gt;5,"",$F237),"")</f>
        <v/>
      </c>
      <c r="P237" s="31" t="str">
        <f>IF($G237=P$4&amp;"-"&amp;P$5,IF(COUNTIF($G$6:$G237,"="&amp;$G237)&gt;5,"",$F237),"")</f>
        <v/>
      </c>
      <c r="Q237" s="32" t="str">
        <f>IF($G237=Q$4&amp;"-"&amp;Q$5,IF(COUNTIF($G$6:$G237,"="&amp;$G237)&gt;5,"",$F237),"")</f>
        <v/>
      </c>
      <c r="R237" s="31" t="str">
        <f>IF($G237=R$4&amp;"-"&amp;R$5,IF(COUNTIF($G$6:$G237,"="&amp;$G237)&gt;5,"",$F237),"")</f>
        <v/>
      </c>
      <c r="S237" s="32" t="str">
        <f>IF($G237=S$4&amp;"-"&amp;S$5,IF(COUNTIF($G$6:$G237,"="&amp;$G237)&gt;5,"",$F237),"")</f>
        <v/>
      </c>
      <c r="T237" s="31" t="str">
        <f>IF($G237=T$4&amp;"-"&amp;T$5,IF(COUNTIF($G$6:$G237,"="&amp;$G237)&gt;5,"",$F237),"")</f>
        <v/>
      </c>
      <c r="U237" s="32" t="str">
        <f>IF($G237=U$4&amp;"-"&amp;U$5,IF(COUNTIF($G$6:$G237,"="&amp;$G237)&gt;5,"",$F237),"")</f>
        <v/>
      </c>
      <c r="V237" s="31" t="str">
        <f>IF($G237=V$4&amp;"-"&amp;V$5,IF(COUNTIF($G$6:$G237,"="&amp;$G237)&gt;5,"",$F237),"")</f>
        <v/>
      </c>
      <c r="W237" s="30" t="str">
        <f>IF($G237=W$4&amp;"-"&amp;W$5,IF(COUNTIF($G$6:$G237,"="&amp;$G237)&gt;5,"",$F237),"")</f>
        <v/>
      </c>
      <c r="X237" s="128" t="str">
        <f>IF($G237=X$4&amp;"-"&amp;X$5,IF(COUNTIF($G$6:$G237,"="&amp;$G237)&gt;1000,"",MAX(X$6:X236)+1),"")</f>
        <v/>
      </c>
      <c r="Y237" s="138" t="str">
        <f>IF($G237=Y$4&amp;"-"&amp;Y$5,IF(COUNTIF($G$6:$G237,"="&amp;$G237)&gt;1000,"",MAX(Y$6:Y236)+1),"")</f>
        <v/>
      </c>
      <c r="Z237" s="128" t="str">
        <f>IF($G237=Z$4&amp;"-"&amp;Z$5,IF(COUNTIF($G$6:$G237,"="&amp;$G237)&gt;1000,"",MAX(Z$6:Z236)+1),"")</f>
        <v/>
      </c>
      <c r="AA237" s="138" t="str">
        <f>IF($G237=AA$4&amp;"-"&amp;AA$5,IF(COUNTIF($G$6:$G237,"="&amp;$G237)&gt;1000,"",MAX(AA$6:AA236)+1),"")</f>
        <v/>
      </c>
      <c r="AB237" s="128" t="str">
        <f>IF($G237=AB$4&amp;"-"&amp;AB$5,IF(COUNTIF($G$6:$G237,"="&amp;$G237)&gt;1000,"",MAX(AB$6:AB236)+1),"")</f>
        <v/>
      </c>
      <c r="AC237" s="138" t="str">
        <f>IF($G237=AC$4&amp;"-"&amp;AC$5,IF(COUNTIF($G$6:$G237,"="&amp;$G237)&gt;1000,"",MAX(AC$6:AC236)+1),"")</f>
        <v/>
      </c>
      <c r="AD237" s="128" t="str">
        <f>IF($G237=AD$4&amp;"-"&amp;AD$5,IF(COUNTIF($G$6:$G237,"="&amp;$G237)&gt;1000,"",MAX(AD$6:AD236)+1),"")</f>
        <v/>
      </c>
      <c r="AE237" s="138">
        <f>IF($G237=AE$4&amp;"-"&amp;AE$5,IF(COUNTIF($G$6:$G237,"="&amp;$G237)&gt;1000,"",MAX(AE$6:AE236)+1),"")</f>
        <v>12</v>
      </c>
      <c r="AF237" s="128" t="str">
        <f>IF($G237=AF$4&amp;"-"&amp;AF$5,IF(COUNTIF($G$6:$G237,"="&amp;$G237)&gt;1000,"",MAX(AF$6:AF236)+1),"")</f>
        <v/>
      </c>
      <c r="AG237" s="138" t="str">
        <f>IF($G237=AG$4&amp;"-"&amp;AG$5,IF(COUNTIF($G$6:$G237,"="&amp;$G237)&gt;1000,"",MAX(AG$6:AG236)+1),"")</f>
        <v/>
      </c>
      <c r="AH237" s="128" t="str">
        <f>IF($G237=AH$4&amp;"-"&amp;AH$5,IF(COUNTIF($G$6:$G237,"="&amp;$G237)&gt;1000,"",MAX(AH$6:AH236)+1),"")</f>
        <v/>
      </c>
      <c r="AI237" s="138" t="str">
        <f>IF($G237=AI$4&amp;"-"&amp;AI$5,IF(COUNTIF($G$6:$G237,"="&amp;$G237)&gt;1000,"",MAX(AI$6:AI236)+1),"")</f>
        <v/>
      </c>
      <c r="AJ237" s="128" t="str">
        <f>IF($G237=AJ$4&amp;"-"&amp;AJ$5,IF(COUNTIF($G$6:$G237,"="&amp;$G237)&gt;1000,"",MAX(AJ$6:AJ236)+1),"")</f>
        <v/>
      </c>
      <c r="AK237" s="138" t="str">
        <f>IF($G237=AK$4&amp;"-"&amp;AK$5,IF(COUNTIF($G$6:$G237,"="&amp;$G237)&gt;1000,"",MAX(AK$6:AK236)+1),"")</f>
        <v/>
      </c>
      <c r="AL237" s="128" t="str">
        <f>IF($G237=AL$4&amp;"-"&amp;AL$5,IF(COUNTIF($G$6:$G237,"="&amp;$G237)&gt;1000,"",MAX(AL$6:AL236)+1),"")</f>
        <v/>
      </c>
      <c r="AM237" s="144" t="str">
        <f>IF($G237=AM$4&amp;"-"&amp;AM$5,IF(COUNTIF($G$6:$G237,"="&amp;$G237)&gt;1000,"",MAX(AM$6:AM236)+1),"")</f>
        <v/>
      </c>
    </row>
    <row r="238" spans="1:39">
      <c r="A238" s="24">
        <v>233</v>
      </c>
      <c r="B238" s="123" t="str">
        <f>VLOOKUP(A238,Times_2023!B235:C664,2,FALSE)</f>
        <v>0:25:17</v>
      </c>
      <c r="C238" s="1" t="str">
        <f t="shared" si="14"/>
        <v>Martin Beaver</v>
      </c>
      <c r="D238" s="2" t="str">
        <f t="shared" si="15"/>
        <v>RR</v>
      </c>
      <c r="E238" s="2" t="str">
        <f t="shared" si="16"/>
        <v>M</v>
      </c>
      <c r="F238" s="2">
        <f>COUNTIF(E$6:E238,E238)</f>
        <v>175</v>
      </c>
      <c r="G238" s="26" t="str">
        <f t="shared" si="17"/>
        <v>RR-M</v>
      </c>
      <c r="H238" s="29" t="str">
        <f>IF($G238=H$4&amp;"-"&amp;H$5,IF(COUNTIF($G$6:$G238,"="&amp;$G238)&gt;5,"",$F238),"")</f>
        <v/>
      </c>
      <c r="I238" s="32" t="str">
        <f>IF($G238=I$4&amp;"-"&amp;I$5,IF(COUNTIF($G$6:$G238,"="&amp;$G238)&gt;5,"",$F238),"")</f>
        <v/>
      </c>
      <c r="J238" s="31" t="str">
        <f>IF($G238=J$4&amp;"-"&amp;J$5,IF(COUNTIF($G$6:$G238,"="&amp;$G238)&gt;5,"",$F238),"")</f>
        <v/>
      </c>
      <c r="K238" s="32" t="str">
        <f>IF($G238=K$4&amp;"-"&amp;K$5,IF(COUNTIF($G$6:$G238,"="&amp;$G238)&gt;5,"",$F238),"")</f>
        <v/>
      </c>
      <c r="L238" s="31" t="str">
        <f>IF($G238=L$4&amp;"-"&amp;L$5,IF(COUNTIF($G$6:$G238,"="&amp;$G238)&gt;5,"",$F238),"")</f>
        <v/>
      </c>
      <c r="M238" s="32" t="str">
        <f>IF($G238=M$4&amp;"-"&amp;M$5,IF(COUNTIF($G$6:$G238,"="&amp;$G238)&gt;5,"",$F238),"")</f>
        <v/>
      </c>
      <c r="N238" s="31" t="str">
        <f>IF($G238=N$4&amp;"-"&amp;N$5,IF(COUNTIF($G$6:$G238,"="&amp;$G238)&gt;5,"",$F238),"")</f>
        <v/>
      </c>
      <c r="O238" s="32" t="str">
        <f>IF($G238=O$4&amp;"-"&amp;O$5,IF(COUNTIF($G$6:$G238,"="&amp;$G238)&gt;5,"",$F238),"")</f>
        <v/>
      </c>
      <c r="P238" s="31" t="str">
        <f>IF($G238=P$4&amp;"-"&amp;P$5,IF(COUNTIF($G$6:$G238,"="&amp;$G238)&gt;5,"",$F238),"")</f>
        <v/>
      </c>
      <c r="Q238" s="32" t="str">
        <f>IF($G238=Q$4&amp;"-"&amp;Q$5,IF(COUNTIF($G$6:$G238,"="&amp;$G238)&gt;5,"",$F238),"")</f>
        <v/>
      </c>
      <c r="R238" s="31" t="str">
        <f>IF($G238=R$4&amp;"-"&amp;R$5,IF(COUNTIF($G$6:$G238,"="&amp;$G238)&gt;5,"",$F238),"")</f>
        <v/>
      </c>
      <c r="S238" s="32" t="str">
        <f>IF($G238=S$4&amp;"-"&amp;S$5,IF(COUNTIF($G$6:$G238,"="&amp;$G238)&gt;5,"",$F238),"")</f>
        <v/>
      </c>
      <c r="T238" s="31" t="str">
        <f>IF($G238=T$4&amp;"-"&amp;T$5,IF(COUNTIF($G$6:$G238,"="&amp;$G238)&gt;5,"",$F238),"")</f>
        <v/>
      </c>
      <c r="U238" s="32" t="str">
        <f>IF($G238=U$4&amp;"-"&amp;U$5,IF(COUNTIF($G$6:$G238,"="&amp;$G238)&gt;5,"",$F238),"")</f>
        <v/>
      </c>
      <c r="V238" s="31" t="str">
        <f>IF($G238=V$4&amp;"-"&amp;V$5,IF(COUNTIF($G$6:$G238,"="&amp;$G238)&gt;5,"",$F238),"")</f>
        <v/>
      </c>
      <c r="W238" s="30" t="str">
        <f>IF($G238=W$4&amp;"-"&amp;W$5,IF(COUNTIF($G$6:$G238,"="&amp;$G238)&gt;5,"",$F238),"")</f>
        <v/>
      </c>
      <c r="X238" s="128" t="str">
        <f>IF($G238=X$4&amp;"-"&amp;X$5,IF(COUNTIF($G$6:$G238,"="&amp;$G238)&gt;1000,"",MAX(X$6:X237)+1),"")</f>
        <v/>
      </c>
      <c r="Y238" s="138" t="str">
        <f>IF($G238=Y$4&amp;"-"&amp;Y$5,IF(COUNTIF($G$6:$G238,"="&amp;$G238)&gt;1000,"",MAX(Y$6:Y237)+1),"")</f>
        <v/>
      </c>
      <c r="Z238" s="128" t="str">
        <f>IF($G238=Z$4&amp;"-"&amp;Z$5,IF(COUNTIF($G$6:$G238,"="&amp;$G238)&gt;1000,"",MAX(Z$6:Z237)+1),"")</f>
        <v/>
      </c>
      <c r="AA238" s="138" t="str">
        <f>IF($G238=AA$4&amp;"-"&amp;AA$5,IF(COUNTIF($G$6:$G238,"="&amp;$G238)&gt;1000,"",MAX(AA$6:AA237)+1),"")</f>
        <v/>
      </c>
      <c r="AB238" s="128" t="str">
        <f>IF($G238=AB$4&amp;"-"&amp;AB$5,IF(COUNTIF($G$6:$G238,"="&amp;$G238)&gt;1000,"",MAX(AB$6:AB237)+1),"")</f>
        <v/>
      </c>
      <c r="AC238" s="138" t="str">
        <f>IF($G238=AC$4&amp;"-"&amp;AC$5,IF(COUNTIF($G$6:$G238,"="&amp;$G238)&gt;1000,"",MAX(AC$6:AC237)+1),"")</f>
        <v/>
      </c>
      <c r="AD238" s="128" t="str">
        <f>IF($G238=AD$4&amp;"-"&amp;AD$5,IF(COUNTIF($G$6:$G238,"="&amp;$G238)&gt;1000,"",MAX(AD$6:AD237)+1),"")</f>
        <v/>
      </c>
      <c r="AE238" s="138" t="str">
        <f>IF($G238=AE$4&amp;"-"&amp;AE$5,IF(COUNTIF($G$6:$G238,"="&amp;$G238)&gt;1000,"",MAX(AE$6:AE237)+1),"")</f>
        <v/>
      </c>
      <c r="AF238" s="128" t="str">
        <f>IF($G238=AF$4&amp;"-"&amp;AF$5,IF(COUNTIF($G$6:$G238,"="&amp;$G238)&gt;1000,"",MAX(AF$6:AF237)+1),"")</f>
        <v/>
      </c>
      <c r="AG238" s="138" t="str">
        <f>IF($G238=AG$4&amp;"-"&amp;AG$5,IF(COUNTIF($G$6:$G238,"="&amp;$G238)&gt;1000,"",MAX(AG$6:AG237)+1),"")</f>
        <v/>
      </c>
      <c r="AH238" s="128" t="str">
        <f>IF($G238=AH$4&amp;"-"&amp;AH$5,IF(COUNTIF($G$6:$G238,"="&amp;$G238)&gt;1000,"",MAX(AH$6:AH237)+1),"")</f>
        <v/>
      </c>
      <c r="AI238" s="138" t="str">
        <f>IF($G238=AI$4&amp;"-"&amp;AI$5,IF(COUNTIF($G$6:$G238,"="&amp;$G238)&gt;1000,"",MAX(AI$6:AI237)+1),"")</f>
        <v/>
      </c>
      <c r="AJ238" s="128">
        <f>IF($G238=AJ$4&amp;"-"&amp;AJ$5,IF(COUNTIF($G$6:$G238,"="&amp;$G238)&gt;1000,"",MAX(AJ$6:AJ237)+1),"")</f>
        <v>13</v>
      </c>
      <c r="AK238" s="138" t="str">
        <f>IF($G238=AK$4&amp;"-"&amp;AK$5,IF(COUNTIF($G$6:$G238,"="&amp;$G238)&gt;1000,"",MAX(AK$6:AK237)+1),"")</f>
        <v/>
      </c>
      <c r="AL238" s="128" t="str">
        <f>IF($G238=AL$4&amp;"-"&amp;AL$5,IF(COUNTIF($G$6:$G238,"="&amp;$G238)&gt;1000,"",MAX(AL$6:AL237)+1),"")</f>
        <v/>
      </c>
      <c r="AM238" s="144" t="str">
        <f>IF($G238=AM$4&amp;"-"&amp;AM$5,IF(COUNTIF($G$6:$G238,"="&amp;$G238)&gt;1000,"",MAX(AM$6:AM237)+1),"")</f>
        <v/>
      </c>
    </row>
    <row r="239" spans="1:39">
      <c r="A239" s="23">
        <v>234</v>
      </c>
      <c r="B239" s="123" t="str">
        <f>VLOOKUP(A239,Times_2023!B236:C665,2,FALSE)</f>
        <v>0:25:18</v>
      </c>
      <c r="C239" s="1" t="str">
        <f t="shared" si="14"/>
        <v>Mike Brentnall</v>
      </c>
      <c r="D239" s="2" t="str">
        <f t="shared" si="15"/>
        <v>CAC</v>
      </c>
      <c r="E239" s="2" t="str">
        <f t="shared" si="16"/>
        <v>M</v>
      </c>
      <c r="F239" s="2">
        <f>COUNTIF(E$6:E239,E239)</f>
        <v>176</v>
      </c>
      <c r="G239" s="26" t="str">
        <f t="shared" si="17"/>
        <v>CAC-M</v>
      </c>
      <c r="H239" s="29" t="str">
        <f>IF($G239=H$4&amp;"-"&amp;H$5,IF(COUNTIF($G$6:$G239,"="&amp;$G239)&gt;5,"",$F239),"")</f>
        <v/>
      </c>
      <c r="I239" s="32" t="str">
        <f>IF($G239=I$4&amp;"-"&amp;I$5,IF(COUNTIF($G$6:$G239,"="&amp;$G239)&gt;5,"",$F239),"")</f>
        <v/>
      </c>
      <c r="J239" s="31" t="str">
        <f>IF($G239=J$4&amp;"-"&amp;J$5,IF(COUNTIF($G$6:$G239,"="&amp;$G239)&gt;5,"",$F239),"")</f>
        <v/>
      </c>
      <c r="K239" s="32" t="str">
        <f>IF($G239=K$4&amp;"-"&amp;K$5,IF(COUNTIF($G$6:$G239,"="&amp;$G239)&gt;5,"",$F239),"")</f>
        <v/>
      </c>
      <c r="L239" s="31" t="str">
        <f>IF($G239=L$4&amp;"-"&amp;L$5,IF(COUNTIF($G$6:$G239,"="&amp;$G239)&gt;5,"",$F239),"")</f>
        <v/>
      </c>
      <c r="M239" s="32" t="str">
        <f>IF($G239=M$4&amp;"-"&amp;M$5,IF(COUNTIF($G$6:$G239,"="&amp;$G239)&gt;5,"",$F239),"")</f>
        <v/>
      </c>
      <c r="N239" s="31" t="str">
        <f>IF($G239=N$4&amp;"-"&amp;N$5,IF(COUNTIF($G$6:$G239,"="&amp;$G239)&gt;5,"",$F239),"")</f>
        <v/>
      </c>
      <c r="O239" s="32" t="str">
        <f>IF($G239=O$4&amp;"-"&amp;O$5,IF(COUNTIF($G$6:$G239,"="&amp;$G239)&gt;5,"",$F239),"")</f>
        <v/>
      </c>
      <c r="P239" s="31" t="str">
        <f>IF($G239=P$4&amp;"-"&amp;P$5,IF(COUNTIF($G$6:$G239,"="&amp;$G239)&gt;5,"",$F239),"")</f>
        <v/>
      </c>
      <c r="Q239" s="32" t="str">
        <f>IF($G239=Q$4&amp;"-"&amp;Q$5,IF(COUNTIF($G$6:$G239,"="&amp;$G239)&gt;5,"",$F239),"")</f>
        <v/>
      </c>
      <c r="R239" s="31" t="str">
        <f>IF($G239=R$4&amp;"-"&amp;R$5,IF(COUNTIF($G$6:$G239,"="&amp;$G239)&gt;5,"",$F239),"")</f>
        <v/>
      </c>
      <c r="S239" s="32" t="str">
        <f>IF($G239=S$4&amp;"-"&amp;S$5,IF(COUNTIF($G$6:$G239,"="&amp;$G239)&gt;5,"",$F239),"")</f>
        <v/>
      </c>
      <c r="T239" s="31" t="str">
        <f>IF($G239=T$4&amp;"-"&amp;T$5,IF(COUNTIF($G$6:$G239,"="&amp;$G239)&gt;5,"",$F239),"")</f>
        <v/>
      </c>
      <c r="U239" s="32" t="str">
        <f>IF($G239=U$4&amp;"-"&amp;U$5,IF(COUNTIF($G$6:$G239,"="&amp;$G239)&gt;5,"",$F239),"")</f>
        <v/>
      </c>
      <c r="V239" s="31" t="str">
        <f>IF($G239=V$4&amp;"-"&amp;V$5,IF(COUNTIF($G$6:$G239,"="&amp;$G239)&gt;5,"",$F239),"")</f>
        <v/>
      </c>
      <c r="W239" s="30" t="str">
        <f>IF($G239=W$4&amp;"-"&amp;W$5,IF(COUNTIF($G$6:$G239,"="&amp;$G239)&gt;5,"",$F239),"")</f>
        <v/>
      </c>
      <c r="X239" s="128">
        <f>IF($G239=X$4&amp;"-"&amp;X$5,IF(COUNTIF($G$6:$G239,"="&amp;$G239)&gt;1000,"",MAX(X$6:X238)+1),"")</f>
        <v>30</v>
      </c>
      <c r="Y239" s="138" t="str">
        <f>IF($G239=Y$4&amp;"-"&amp;Y$5,IF(COUNTIF($G$6:$G239,"="&amp;$G239)&gt;1000,"",MAX(Y$6:Y238)+1),"")</f>
        <v/>
      </c>
      <c r="Z239" s="128" t="str">
        <f>IF($G239=Z$4&amp;"-"&amp;Z$5,IF(COUNTIF($G$6:$G239,"="&amp;$G239)&gt;1000,"",MAX(Z$6:Z238)+1),"")</f>
        <v/>
      </c>
      <c r="AA239" s="138" t="str">
        <f>IF($G239=AA$4&amp;"-"&amp;AA$5,IF(COUNTIF($G$6:$G239,"="&amp;$G239)&gt;1000,"",MAX(AA$6:AA238)+1),"")</f>
        <v/>
      </c>
      <c r="AB239" s="128" t="str">
        <f>IF($G239=AB$4&amp;"-"&amp;AB$5,IF(COUNTIF($G$6:$G239,"="&amp;$G239)&gt;1000,"",MAX(AB$6:AB238)+1),"")</f>
        <v/>
      </c>
      <c r="AC239" s="138" t="str">
        <f>IF($G239=AC$4&amp;"-"&amp;AC$5,IF(COUNTIF($G$6:$G239,"="&amp;$G239)&gt;1000,"",MAX(AC$6:AC238)+1),"")</f>
        <v/>
      </c>
      <c r="AD239" s="128" t="str">
        <f>IF($G239=AD$4&amp;"-"&amp;AD$5,IF(COUNTIF($G$6:$G239,"="&amp;$G239)&gt;1000,"",MAX(AD$6:AD238)+1),"")</f>
        <v/>
      </c>
      <c r="AE239" s="138" t="str">
        <f>IF($G239=AE$4&amp;"-"&amp;AE$5,IF(COUNTIF($G$6:$G239,"="&amp;$G239)&gt;1000,"",MAX(AE$6:AE238)+1),"")</f>
        <v/>
      </c>
      <c r="AF239" s="128" t="str">
        <f>IF($G239=AF$4&amp;"-"&amp;AF$5,IF(COUNTIF($G$6:$G239,"="&amp;$G239)&gt;1000,"",MAX(AF$6:AF238)+1),"")</f>
        <v/>
      </c>
      <c r="AG239" s="138" t="str">
        <f>IF($G239=AG$4&amp;"-"&amp;AG$5,IF(COUNTIF($G$6:$G239,"="&amp;$G239)&gt;1000,"",MAX(AG$6:AG238)+1),"")</f>
        <v/>
      </c>
      <c r="AH239" s="128" t="str">
        <f>IF($G239=AH$4&amp;"-"&amp;AH$5,IF(COUNTIF($G$6:$G239,"="&amp;$G239)&gt;1000,"",MAX(AH$6:AH238)+1),"")</f>
        <v/>
      </c>
      <c r="AI239" s="138" t="str">
        <f>IF($G239=AI$4&amp;"-"&amp;AI$5,IF(COUNTIF($G$6:$G239,"="&amp;$G239)&gt;1000,"",MAX(AI$6:AI238)+1),"")</f>
        <v/>
      </c>
      <c r="AJ239" s="128" t="str">
        <f>IF($G239=AJ$4&amp;"-"&amp;AJ$5,IF(COUNTIF($G$6:$G239,"="&amp;$G239)&gt;1000,"",MAX(AJ$6:AJ238)+1),"")</f>
        <v/>
      </c>
      <c r="AK239" s="138" t="str">
        <f>IF($G239=AK$4&amp;"-"&amp;AK$5,IF(COUNTIF($G$6:$G239,"="&amp;$G239)&gt;1000,"",MAX(AK$6:AK238)+1),"")</f>
        <v/>
      </c>
      <c r="AL239" s="128" t="str">
        <f>IF($G239=AL$4&amp;"-"&amp;AL$5,IF(COUNTIF($G$6:$G239,"="&amp;$G239)&gt;1000,"",MAX(AL$6:AL238)+1),"")</f>
        <v/>
      </c>
      <c r="AM239" s="144" t="str">
        <f>IF($G239=AM$4&amp;"-"&amp;AM$5,IF(COUNTIF($G$6:$G239,"="&amp;$G239)&gt;1000,"",MAX(AM$6:AM238)+1),"")</f>
        <v/>
      </c>
    </row>
    <row r="240" spans="1:39">
      <c r="A240" s="24">
        <v>235</v>
      </c>
      <c r="B240" s="123" t="str">
        <f>VLOOKUP(A240,Times_2023!B237:C666,2,FALSE)</f>
        <v>0:25:21</v>
      </c>
      <c r="C240" s="1" t="str">
        <f t="shared" si="14"/>
        <v>Megan Foster</v>
      </c>
      <c r="D240" s="2" t="str">
        <f t="shared" si="15"/>
        <v>ELY</v>
      </c>
      <c r="E240" s="2" t="str">
        <f t="shared" si="16"/>
        <v>F</v>
      </c>
      <c r="F240" s="2">
        <f>COUNTIF(E$6:E240,E240)</f>
        <v>59</v>
      </c>
      <c r="G240" s="26" t="str">
        <f t="shared" si="17"/>
        <v>ELY-F</v>
      </c>
      <c r="H240" s="29" t="str">
        <f>IF($G240=H$4&amp;"-"&amp;H$5,IF(COUNTIF($G$6:$G240,"="&amp;$G240)&gt;5,"",$F240),"")</f>
        <v/>
      </c>
      <c r="I240" s="32" t="str">
        <f>IF($G240=I$4&amp;"-"&amp;I$5,IF(COUNTIF($G$6:$G240,"="&amp;$G240)&gt;5,"",$F240),"")</f>
        <v/>
      </c>
      <c r="J240" s="31" t="str">
        <f>IF($G240=J$4&amp;"-"&amp;J$5,IF(COUNTIF($G$6:$G240,"="&amp;$G240)&gt;5,"",$F240),"")</f>
        <v/>
      </c>
      <c r="K240" s="32" t="str">
        <f>IF($G240=K$4&amp;"-"&amp;K$5,IF(COUNTIF($G$6:$G240,"="&amp;$G240)&gt;5,"",$F240),"")</f>
        <v/>
      </c>
      <c r="L240" s="31" t="str">
        <f>IF($G240=L$4&amp;"-"&amp;L$5,IF(COUNTIF($G$6:$G240,"="&amp;$G240)&gt;5,"",$F240),"")</f>
        <v/>
      </c>
      <c r="M240" s="32" t="str">
        <f>IF($G240=M$4&amp;"-"&amp;M$5,IF(COUNTIF($G$6:$G240,"="&amp;$G240)&gt;5,"",$F240),"")</f>
        <v/>
      </c>
      <c r="N240" s="31" t="str">
        <f>IF($G240=N$4&amp;"-"&amp;N$5,IF(COUNTIF($G$6:$G240,"="&amp;$G240)&gt;5,"",$F240),"")</f>
        <v/>
      </c>
      <c r="O240" s="32" t="str">
        <f>IF($G240=O$4&amp;"-"&amp;O$5,IF(COUNTIF($G$6:$G240,"="&amp;$G240)&gt;5,"",$F240),"")</f>
        <v/>
      </c>
      <c r="P240" s="31" t="str">
        <f>IF($G240=P$4&amp;"-"&amp;P$5,IF(COUNTIF($G$6:$G240,"="&amp;$G240)&gt;5,"",$F240),"")</f>
        <v/>
      </c>
      <c r="Q240" s="32" t="str">
        <f>IF($G240=Q$4&amp;"-"&amp;Q$5,IF(COUNTIF($G$6:$G240,"="&amp;$G240)&gt;5,"",$F240),"")</f>
        <v/>
      </c>
      <c r="R240" s="31" t="str">
        <f>IF($G240=R$4&amp;"-"&amp;R$5,IF(COUNTIF($G$6:$G240,"="&amp;$G240)&gt;5,"",$F240),"")</f>
        <v/>
      </c>
      <c r="S240" s="32" t="str">
        <f>IF($G240=S$4&amp;"-"&amp;S$5,IF(COUNTIF($G$6:$G240,"="&amp;$G240)&gt;5,"",$F240),"")</f>
        <v/>
      </c>
      <c r="T240" s="31" t="str">
        <f>IF($G240=T$4&amp;"-"&amp;T$5,IF(COUNTIF($G$6:$G240,"="&amp;$G240)&gt;5,"",$F240),"")</f>
        <v/>
      </c>
      <c r="U240" s="32" t="str">
        <f>IF($G240=U$4&amp;"-"&amp;U$5,IF(COUNTIF($G$6:$G240,"="&amp;$G240)&gt;5,"",$F240),"")</f>
        <v/>
      </c>
      <c r="V240" s="31" t="str">
        <f>IF($G240=V$4&amp;"-"&amp;V$5,IF(COUNTIF($G$6:$G240,"="&amp;$G240)&gt;5,"",$F240),"")</f>
        <v/>
      </c>
      <c r="W240" s="30" t="str">
        <f>IF($G240=W$4&amp;"-"&amp;W$5,IF(COUNTIF($G$6:$G240,"="&amp;$G240)&gt;5,"",$F240),"")</f>
        <v/>
      </c>
      <c r="X240" s="128" t="str">
        <f>IF($G240=X$4&amp;"-"&amp;X$5,IF(COUNTIF($G$6:$G240,"="&amp;$G240)&gt;1000,"",MAX(X$6:X239)+1),"")</f>
        <v/>
      </c>
      <c r="Y240" s="138" t="str">
        <f>IF($G240=Y$4&amp;"-"&amp;Y$5,IF(COUNTIF($G$6:$G240,"="&amp;$G240)&gt;1000,"",MAX(Y$6:Y239)+1),"")</f>
        <v/>
      </c>
      <c r="Z240" s="128" t="str">
        <f>IF($G240=Z$4&amp;"-"&amp;Z$5,IF(COUNTIF($G$6:$G240,"="&amp;$G240)&gt;1000,"",MAX(Z$6:Z239)+1),"")</f>
        <v/>
      </c>
      <c r="AA240" s="138" t="str">
        <f>IF($G240=AA$4&amp;"-"&amp;AA$5,IF(COUNTIF($G$6:$G240,"="&amp;$G240)&gt;1000,"",MAX(AA$6:AA239)+1),"")</f>
        <v/>
      </c>
      <c r="AB240" s="128" t="str">
        <f>IF($G240=AB$4&amp;"-"&amp;AB$5,IF(COUNTIF($G$6:$G240,"="&amp;$G240)&gt;1000,"",MAX(AB$6:AB239)+1),"")</f>
        <v/>
      </c>
      <c r="AC240" s="138">
        <f>IF($G240=AC$4&amp;"-"&amp;AC$5,IF(COUNTIF($G$6:$G240,"="&amp;$G240)&gt;1000,"",MAX(AC$6:AC239)+1),"")</f>
        <v>11</v>
      </c>
      <c r="AD240" s="128" t="str">
        <f>IF($G240=AD$4&amp;"-"&amp;AD$5,IF(COUNTIF($G$6:$G240,"="&amp;$G240)&gt;1000,"",MAX(AD$6:AD239)+1),"")</f>
        <v/>
      </c>
      <c r="AE240" s="138" t="str">
        <f>IF($G240=AE$4&amp;"-"&amp;AE$5,IF(COUNTIF($G$6:$G240,"="&amp;$G240)&gt;1000,"",MAX(AE$6:AE239)+1),"")</f>
        <v/>
      </c>
      <c r="AF240" s="128" t="str">
        <f>IF($G240=AF$4&amp;"-"&amp;AF$5,IF(COUNTIF($G$6:$G240,"="&amp;$G240)&gt;1000,"",MAX(AF$6:AF239)+1),"")</f>
        <v/>
      </c>
      <c r="AG240" s="138" t="str">
        <f>IF($G240=AG$4&amp;"-"&amp;AG$5,IF(COUNTIF($G$6:$G240,"="&amp;$G240)&gt;1000,"",MAX(AG$6:AG239)+1),"")</f>
        <v/>
      </c>
      <c r="AH240" s="128" t="str">
        <f>IF($G240=AH$4&amp;"-"&amp;AH$5,IF(COUNTIF($G$6:$G240,"="&amp;$G240)&gt;1000,"",MAX(AH$6:AH239)+1),"")</f>
        <v/>
      </c>
      <c r="AI240" s="138" t="str">
        <f>IF($G240=AI$4&amp;"-"&amp;AI$5,IF(COUNTIF($G$6:$G240,"="&amp;$G240)&gt;1000,"",MAX(AI$6:AI239)+1),"")</f>
        <v/>
      </c>
      <c r="AJ240" s="128" t="str">
        <f>IF($G240=AJ$4&amp;"-"&amp;AJ$5,IF(COUNTIF($G$6:$G240,"="&amp;$G240)&gt;1000,"",MAX(AJ$6:AJ239)+1),"")</f>
        <v/>
      </c>
      <c r="AK240" s="138" t="str">
        <f>IF($G240=AK$4&amp;"-"&amp;AK$5,IF(COUNTIF($G$6:$G240,"="&amp;$G240)&gt;1000,"",MAX(AK$6:AK239)+1),"")</f>
        <v/>
      </c>
      <c r="AL240" s="128" t="str">
        <f>IF($G240=AL$4&amp;"-"&amp;AL$5,IF(COUNTIF($G$6:$G240,"="&amp;$G240)&gt;1000,"",MAX(AL$6:AL239)+1),"")</f>
        <v/>
      </c>
      <c r="AM240" s="144" t="str">
        <f>IF($G240=AM$4&amp;"-"&amp;AM$5,IF(COUNTIF($G$6:$G240,"="&amp;$G240)&gt;1000,"",MAX(AM$6:AM239)+1),"")</f>
        <v/>
      </c>
    </row>
    <row r="241" spans="1:39">
      <c r="A241" s="23">
        <v>236</v>
      </c>
      <c r="B241" s="123" t="str">
        <f>VLOOKUP(A241,Times_2023!B238:C667,2,FALSE)</f>
        <v>0:25:24</v>
      </c>
      <c r="C241" s="1" t="str">
        <f t="shared" si="14"/>
        <v>Simon Oughton</v>
      </c>
      <c r="D241" s="2" t="str">
        <f t="shared" si="15"/>
        <v>RR</v>
      </c>
      <c r="E241" s="2" t="str">
        <f t="shared" si="16"/>
        <v>M</v>
      </c>
      <c r="F241" s="2">
        <f>COUNTIF(E$6:E241,E241)</f>
        <v>177</v>
      </c>
      <c r="G241" s="26" t="str">
        <f t="shared" si="17"/>
        <v>RR-M</v>
      </c>
      <c r="H241" s="29" t="str">
        <f>IF($G241=H$4&amp;"-"&amp;H$5,IF(COUNTIF($G$6:$G241,"="&amp;$G241)&gt;5,"",$F241),"")</f>
        <v/>
      </c>
      <c r="I241" s="32" t="str">
        <f>IF($G241=I$4&amp;"-"&amp;I$5,IF(COUNTIF($G$6:$G241,"="&amp;$G241)&gt;5,"",$F241),"")</f>
        <v/>
      </c>
      <c r="J241" s="31" t="str">
        <f>IF($G241=J$4&amp;"-"&amp;J$5,IF(COUNTIF($G$6:$G241,"="&amp;$G241)&gt;5,"",$F241),"")</f>
        <v/>
      </c>
      <c r="K241" s="32" t="str">
        <f>IF($G241=K$4&amp;"-"&amp;K$5,IF(COUNTIF($G$6:$G241,"="&amp;$G241)&gt;5,"",$F241),"")</f>
        <v/>
      </c>
      <c r="L241" s="31" t="str">
        <f>IF($G241=L$4&amp;"-"&amp;L$5,IF(COUNTIF($G$6:$G241,"="&amp;$G241)&gt;5,"",$F241),"")</f>
        <v/>
      </c>
      <c r="M241" s="32" t="str">
        <f>IF($G241=M$4&amp;"-"&amp;M$5,IF(COUNTIF($G$6:$G241,"="&amp;$G241)&gt;5,"",$F241),"")</f>
        <v/>
      </c>
      <c r="N241" s="31" t="str">
        <f>IF($G241=N$4&amp;"-"&amp;N$5,IF(COUNTIF($G$6:$G241,"="&amp;$G241)&gt;5,"",$F241),"")</f>
        <v/>
      </c>
      <c r="O241" s="32" t="str">
        <f>IF($G241=O$4&amp;"-"&amp;O$5,IF(COUNTIF($G$6:$G241,"="&amp;$G241)&gt;5,"",$F241),"")</f>
        <v/>
      </c>
      <c r="P241" s="31" t="str">
        <f>IF($G241=P$4&amp;"-"&amp;P$5,IF(COUNTIF($G$6:$G241,"="&amp;$G241)&gt;5,"",$F241),"")</f>
        <v/>
      </c>
      <c r="Q241" s="32" t="str">
        <f>IF($G241=Q$4&amp;"-"&amp;Q$5,IF(COUNTIF($G$6:$G241,"="&amp;$G241)&gt;5,"",$F241),"")</f>
        <v/>
      </c>
      <c r="R241" s="31" t="str">
        <f>IF($G241=R$4&amp;"-"&amp;R$5,IF(COUNTIF($G$6:$G241,"="&amp;$G241)&gt;5,"",$F241),"")</f>
        <v/>
      </c>
      <c r="S241" s="32" t="str">
        <f>IF($G241=S$4&amp;"-"&amp;S$5,IF(COUNTIF($G$6:$G241,"="&amp;$G241)&gt;5,"",$F241),"")</f>
        <v/>
      </c>
      <c r="T241" s="31" t="str">
        <f>IF($G241=T$4&amp;"-"&amp;T$5,IF(COUNTIF($G$6:$G241,"="&amp;$G241)&gt;5,"",$F241),"")</f>
        <v/>
      </c>
      <c r="U241" s="32" t="str">
        <f>IF($G241=U$4&amp;"-"&amp;U$5,IF(COUNTIF($G$6:$G241,"="&amp;$G241)&gt;5,"",$F241),"")</f>
        <v/>
      </c>
      <c r="V241" s="31" t="str">
        <f>IF($G241=V$4&amp;"-"&amp;V$5,IF(COUNTIF($G$6:$G241,"="&amp;$G241)&gt;5,"",$F241),"")</f>
        <v/>
      </c>
      <c r="W241" s="30" t="str">
        <f>IF($G241=W$4&amp;"-"&amp;W$5,IF(COUNTIF($G$6:$G241,"="&amp;$G241)&gt;5,"",$F241),"")</f>
        <v/>
      </c>
      <c r="X241" s="128" t="str">
        <f>IF($G241=X$4&amp;"-"&amp;X$5,IF(COUNTIF($G$6:$G241,"="&amp;$G241)&gt;1000,"",MAX(X$6:X240)+1),"")</f>
        <v/>
      </c>
      <c r="Y241" s="138" t="str">
        <f>IF($G241=Y$4&amp;"-"&amp;Y$5,IF(COUNTIF($G$6:$G241,"="&amp;$G241)&gt;1000,"",MAX(Y$6:Y240)+1),"")</f>
        <v/>
      </c>
      <c r="Z241" s="128" t="str">
        <f>IF($G241=Z$4&amp;"-"&amp;Z$5,IF(COUNTIF($G$6:$G241,"="&amp;$G241)&gt;1000,"",MAX(Z$6:Z240)+1),"")</f>
        <v/>
      </c>
      <c r="AA241" s="138" t="str">
        <f>IF($G241=AA$4&amp;"-"&amp;AA$5,IF(COUNTIF($G$6:$G241,"="&amp;$G241)&gt;1000,"",MAX(AA$6:AA240)+1),"")</f>
        <v/>
      </c>
      <c r="AB241" s="128" t="str">
        <f>IF($G241=AB$4&amp;"-"&amp;AB$5,IF(COUNTIF($G$6:$G241,"="&amp;$G241)&gt;1000,"",MAX(AB$6:AB240)+1),"")</f>
        <v/>
      </c>
      <c r="AC241" s="138" t="str">
        <f>IF($G241=AC$4&amp;"-"&amp;AC$5,IF(COUNTIF($G$6:$G241,"="&amp;$G241)&gt;1000,"",MAX(AC$6:AC240)+1),"")</f>
        <v/>
      </c>
      <c r="AD241" s="128" t="str">
        <f>IF($G241=AD$4&amp;"-"&amp;AD$5,IF(COUNTIF($G$6:$G241,"="&amp;$G241)&gt;1000,"",MAX(AD$6:AD240)+1),"")</f>
        <v/>
      </c>
      <c r="AE241" s="138" t="str">
        <f>IF($G241=AE$4&amp;"-"&amp;AE$5,IF(COUNTIF($G$6:$G241,"="&amp;$G241)&gt;1000,"",MAX(AE$6:AE240)+1),"")</f>
        <v/>
      </c>
      <c r="AF241" s="128" t="str">
        <f>IF($G241=AF$4&amp;"-"&amp;AF$5,IF(COUNTIF($G$6:$G241,"="&amp;$G241)&gt;1000,"",MAX(AF$6:AF240)+1),"")</f>
        <v/>
      </c>
      <c r="AG241" s="138" t="str">
        <f>IF($G241=AG$4&amp;"-"&amp;AG$5,IF(COUNTIF($G$6:$G241,"="&amp;$G241)&gt;1000,"",MAX(AG$6:AG240)+1),"")</f>
        <v/>
      </c>
      <c r="AH241" s="128" t="str">
        <f>IF($G241=AH$4&amp;"-"&amp;AH$5,IF(COUNTIF($G$6:$G241,"="&amp;$G241)&gt;1000,"",MAX(AH$6:AH240)+1),"")</f>
        <v/>
      </c>
      <c r="AI241" s="138" t="str">
        <f>IF($G241=AI$4&amp;"-"&amp;AI$5,IF(COUNTIF($G$6:$G241,"="&amp;$G241)&gt;1000,"",MAX(AI$6:AI240)+1),"")</f>
        <v/>
      </c>
      <c r="AJ241" s="128">
        <f>IF($G241=AJ$4&amp;"-"&amp;AJ$5,IF(COUNTIF($G$6:$G241,"="&amp;$G241)&gt;1000,"",MAX(AJ$6:AJ240)+1),"")</f>
        <v>14</v>
      </c>
      <c r="AK241" s="138" t="str">
        <f>IF($G241=AK$4&amp;"-"&amp;AK$5,IF(COUNTIF($G$6:$G241,"="&amp;$G241)&gt;1000,"",MAX(AK$6:AK240)+1),"")</f>
        <v/>
      </c>
      <c r="AL241" s="128" t="str">
        <f>IF($G241=AL$4&amp;"-"&amp;AL$5,IF(COUNTIF($G$6:$G241,"="&amp;$G241)&gt;1000,"",MAX(AL$6:AL240)+1),"")</f>
        <v/>
      </c>
      <c r="AM241" s="144" t="str">
        <f>IF($G241=AM$4&amp;"-"&amp;AM$5,IF(COUNTIF($G$6:$G241,"="&amp;$G241)&gt;1000,"",MAX(AM$6:AM240)+1),"")</f>
        <v/>
      </c>
    </row>
    <row r="242" spans="1:39">
      <c r="A242" s="24">
        <v>237</v>
      </c>
      <c r="B242" s="123" t="str">
        <f>VLOOKUP(A242,Times_2023!B239:C668,2,FALSE)</f>
        <v>0:25:29</v>
      </c>
      <c r="C242" s="1" t="str">
        <f t="shared" si="14"/>
        <v>Martyn Brearley</v>
      </c>
      <c r="D242" s="2" t="str">
        <f t="shared" si="15"/>
        <v>CAC</v>
      </c>
      <c r="E242" s="2" t="str">
        <f t="shared" si="16"/>
        <v>M</v>
      </c>
      <c r="F242" s="2">
        <f>COUNTIF(E$6:E242,E242)</f>
        <v>178</v>
      </c>
      <c r="G242" s="26" t="str">
        <f t="shared" si="17"/>
        <v>CAC-M</v>
      </c>
      <c r="H242" s="29" t="str">
        <f>IF($G242=H$4&amp;"-"&amp;H$5,IF(COUNTIF($G$6:$G242,"="&amp;$G242)&gt;5,"",$F242),"")</f>
        <v/>
      </c>
      <c r="I242" s="32" t="str">
        <f>IF($G242=I$4&amp;"-"&amp;I$5,IF(COUNTIF($G$6:$G242,"="&amp;$G242)&gt;5,"",$F242),"")</f>
        <v/>
      </c>
      <c r="J242" s="31" t="str">
        <f>IF($G242=J$4&amp;"-"&amp;J$5,IF(COUNTIF($G$6:$G242,"="&amp;$G242)&gt;5,"",$F242),"")</f>
        <v/>
      </c>
      <c r="K242" s="32" t="str">
        <f>IF($G242=K$4&amp;"-"&amp;K$5,IF(COUNTIF($G$6:$G242,"="&amp;$G242)&gt;5,"",$F242),"")</f>
        <v/>
      </c>
      <c r="L242" s="31" t="str">
        <f>IF($G242=L$4&amp;"-"&amp;L$5,IF(COUNTIF($G$6:$G242,"="&amp;$G242)&gt;5,"",$F242),"")</f>
        <v/>
      </c>
      <c r="M242" s="32" t="str">
        <f>IF($G242=M$4&amp;"-"&amp;M$5,IF(COUNTIF($G$6:$G242,"="&amp;$G242)&gt;5,"",$F242),"")</f>
        <v/>
      </c>
      <c r="N242" s="31" t="str">
        <f>IF($G242=N$4&amp;"-"&amp;N$5,IF(COUNTIF($G$6:$G242,"="&amp;$G242)&gt;5,"",$F242),"")</f>
        <v/>
      </c>
      <c r="O242" s="32" t="str">
        <f>IF($G242=O$4&amp;"-"&amp;O$5,IF(COUNTIF($G$6:$G242,"="&amp;$G242)&gt;5,"",$F242),"")</f>
        <v/>
      </c>
      <c r="P242" s="31" t="str">
        <f>IF($G242=P$4&amp;"-"&amp;P$5,IF(COUNTIF($G$6:$G242,"="&amp;$G242)&gt;5,"",$F242),"")</f>
        <v/>
      </c>
      <c r="Q242" s="32" t="str">
        <f>IF($G242=Q$4&amp;"-"&amp;Q$5,IF(COUNTIF($G$6:$G242,"="&amp;$G242)&gt;5,"",$F242),"")</f>
        <v/>
      </c>
      <c r="R242" s="31" t="str">
        <f>IF($G242=R$4&amp;"-"&amp;R$5,IF(COUNTIF($G$6:$G242,"="&amp;$G242)&gt;5,"",$F242),"")</f>
        <v/>
      </c>
      <c r="S242" s="32" t="str">
        <f>IF($G242=S$4&amp;"-"&amp;S$5,IF(COUNTIF($G$6:$G242,"="&amp;$G242)&gt;5,"",$F242),"")</f>
        <v/>
      </c>
      <c r="T242" s="31" t="str">
        <f>IF($G242=T$4&amp;"-"&amp;T$5,IF(COUNTIF($G$6:$G242,"="&amp;$G242)&gt;5,"",$F242),"")</f>
        <v/>
      </c>
      <c r="U242" s="32" t="str">
        <f>IF($G242=U$4&amp;"-"&amp;U$5,IF(COUNTIF($G$6:$G242,"="&amp;$G242)&gt;5,"",$F242),"")</f>
        <v/>
      </c>
      <c r="V242" s="31" t="str">
        <f>IF($G242=V$4&amp;"-"&amp;V$5,IF(COUNTIF($G$6:$G242,"="&amp;$G242)&gt;5,"",$F242),"")</f>
        <v/>
      </c>
      <c r="W242" s="30" t="str">
        <f>IF($G242=W$4&amp;"-"&amp;W$5,IF(COUNTIF($G$6:$G242,"="&amp;$G242)&gt;5,"",$F242),"")</f>
        <v/>
      </c>
      <c r="X242" s="128">
        <f>IF($G242=X$4&amp;"-"&amp;X$5,IF(COUNTIF($G$6:$G242,"="&amp;$G242)&gt;1000,"",MAX(X$6:X241)+1),"")</f>
        <v>31</v>
      </c>
      <c r="Y242" s="138" t="str">
        <f>IF($G242=Y$4&amp;"-"&amp;Y$5,IF(COUNTIF($G$6:$G242,"="&amp;$G242)&gt;1000,"",MAX(Y$6:Y241)+1),"")</f>
        <v/>
      </c>
      <c r="Z242" s="128" t="str">
        <f>IF($G242=Z$4&amp;"-"&amp;Z$5,IF(COUNTIF($G$6:$G242,"="&amp;$G242)&gt;1000,"",MAX(Z$6:Z241)+1),"")</f>
        <v/>
      </c>
      <c r="AA242" s="138" t="str">
        <f>IF($G242=AA$4&amp;"-"&amp;AA$5,IF(COUNTIF($G$6:$G242,"="&amp;$G242)&gt;1000,"",MAX(AA$6:AA241)+1),"")</f>
        <v/>
      </c>
      <c r="AB242" s="128" t="str">
        <f>IF($G242=AB$4&amp;"-"&amp;AB$5,IF(COUNTIF($G$6:$G242,"="&amp;$G242)&gt;1000,"",MAX(AB$6:AB241)+1),"")</f>
        <v/>
      </c>
      <c r="AC242" s="138" t="str">
        <f>IF($G242=AC$4&amp;"-"&amp;AC$5,IF(COUNTIF($G$6:$G242,"="&amp;$G242)&gt;1000,"",MAX(AC$6:AC241)+1),"")</f>
        <v/>
      </c>
      <c r="AD242" s="128" t="str">
        <f>IF($G242=AD$4&amp;"-"&amp;AD$5,IF(COUNTIF($G$6:$G242,"="&amp;$G242)&gt;1000,"",MAX(AD$6:AD241)+1),"")</f>
        <v/>
      </c>
      <c r="AE242" s="138" t="str">
        <f>IF($G242=AE$4&amp;"-"&amp;AE$5,IF(COUNTIF($G$6:$G242,"="&amp;$G242)&gt;1000,"",MAX(AE$6:AE241)+1),"")</f>
        <v/>
      </c>
      <c r="AF242" s="128" t="str">
        <f>IF($G242=AF$4&amp;"-"&amp;AF$5,IF(COUNTIF($G$6:$G242,"="&amp;$G242)&gt;1000,"",MAX(AF$6:AF241)+1),"")</f>
        <v/>
      </c>
      <c r="AG242" s="138" t="str">
        <f>IF($G242=AG$4&amp;"-"&amp;AG$5,IF(COUNTIF($G$6:$G242,"="&amp;$G242)&gt;1000,"",MAX(AG$6:AG241)+1),"")</f>
        <v/>
      </c>
      <c r="AH242" s="128" t="str">
        <f>IF($G242=AH$4&amp;"-"&amp;AH$5,IF(COUNTIF($G$6:$G242,"="&amp;$G242)&gt;1000,"",MAX(AH$6:AH241)+1),"")</f>
        <v/>
      </c>
      <c r="AI242" s="138" t="str">
        <f>IF($G242=AI$4&amp;"-"&amp;AI$5,IF(COUNTIF($G$6:$G242,"="&amp;$G242)&gt;1000,"",MAX(AI$6:AI241)+1),"")</f>
        <v/>
      </c>
      <c r="AJ242" s="128" t="str">
        <f>IF($G242=AJ$4&amp;"-"&amp;AJ$5,IF(COUNTIF($G$6:$G242,"="&amp;$G242)&gt;1000,"",MAX(AJ$6:AJ241)+1),"")</f>
        <v/>
      </c>
      <c r="AK242" s="138" t="str">
        <f>IF($G242=AK$4&amp;"-"&amp;AK$5,IF(COUNTIF($G$6:$G242,"="&amp;$G242)&gt;1000,"",MAX(AK$6:AK241)+1),"")</f>
        <v/>
      </c>
      <c r="AL242" s="128" t="str">
        <f>IF($G242=AL$4&amp;"-"&amp;AL$5,IF(COUNTIF($G$6:$G242,"="&amp;$G242)&gt;1000,"",MAX(AL$6:AL241)+1),"")</f>
        <v/>
      </c>
      <c r="AM242" s="144" t="str">
        <f>IF($G242=AM$4&amp;"-"&amp;AM$5,IF(COUNTIF($G$6:$G242,"="&amp;$G242)&gt;1000,"",MAX(AM$6:AM241)+1),"")</f>
        <v/>
      </c>
    </row>
    <row r="243" spans="1:39">
      <c r="A243" s="23">
        <v>238</v>
      </c>
      <c r="B243" s="123" t="str">
        <f>VLOOKUP(A243,Times_2023!B240:C669,2,FALSE)</f>
        <v>0:25:30</v>
      </c>
      <c r="C243" s="1" t="str">
        <f t="shared" si="14"/>
        <v>Daniel Everitt</v>
      </c>
      <c r="D243" s="2" t="str">
        <f t="shared" si="15"/>
        <v>HRC</v>
      </c>
      <c r="E243" s="2" t="str">
        <f t="shared" si="16"/>
        <v>M</v>
      </c>
      <c r="F243" s="2">
        <f>COUNTIF(E$6:E243,E243)</f>
        <v>179</v>
      </c>
      <c r="G243" s="26" t="str">
        <f t="shared" si="17"/>
        <v>HRC-M</v>
      </c>
      <c r="H243" s="29" t="str">
        <f>IF($G243=H$4&amp;"-"&amp;H$5,IF(COUNTIF($G$6:$G243,"="&amp;$G243)&gt;5,"",$F243),"")</f>
        <v/>
      </c>
      <c r="I243" s="32" t="str">
        <f>IF($G243=I$4&amp;"-"&amp;I$5,IF(COUNTIF($G$6:$G243,"="&amp;$G243)&gt;5,"",$F243),"")</f>
        <v/>
      </c>
      <c r="J243" s="31" t="str">
        <f>IF($G243=J$4&amp;"-"&amp;J$5,IF(COUNTIF($G$6:$G243,"="&amp;$G243)&gt;5,"",$F243),"")</f>
        <v/>
      </c>
      <c r="K243" s="32" t="str">
        <f>IF($G243=K$4&amp;"-"&amp;K$5,IF(COUNTIF($G$6:$G243,"="&amp;$G243)&gt;5,"",$F243),"")</f>
        <v/>
      </c>
      <c r="L243" s="31" t="str">
        <f>IF($G243=L$4&amp;"-"&amp;L$5,IF(COUNTIF($G$6:$G243,"="&amp;$G243)&gt;5,"",$F243),"")</f>
        <v/>
      </c>
      <c r="M243" s="32" t="str">
        <f>IF($G243=M$4&amp;"-"&amp;M$5,IF(COUNTIF($G$6:$G243,"="&amp;$G243)&gt;5,"",$F243),"")</f>
        <v/>
      </c>
      <c r="N243" s="31" t="str">
        <f>IF($G243=N$4&amp;"-"&amp;N$5,IF(COUNTIF($G$6:$G243,"="&amp;$G243)&gt;5,"",$F243),"")</f>
        <v/>
      </c>
      <c r="O243" s="32" t="str">
        <f>IF($G243=O$4&amp;"-"&amp;O$5,IF(COUNTIF($G$6:$G243,"="&amp;$G243)&gt;5,"",$F243),"")</f>
        <v/>
      </c>
      <c r="P243" s="31" t="str">
        <f>IF($G243=P$4&amp;"-"&amp;P$5,IF(COUNTIF($G$6:$G243,"="&amp;$G243)&gt;5,"",$F243),"")</f>
        <v/>
      </c>
      <c r="Q243" s="32" t="str">
        <f>IF($G243=Q$4&amp;"-"&amp;Q$5,IF(COUNTIF($G$6:$G243,"="&amp;$G243)&gt;5,"",$F243),"")</f>
        <v/>
      </c>
      <c r="R243" s="31" t="str">
        <f>IF($G243=R$4&amp;"-"&amp;R$5,IF(COUNTIF($G$6:$G243,"="&amp;$G243)&gt;5,"",$F243),"")</f>
        <v/>
      </c>
      <c r="S243" s="32" t="str">
        <f>IF($G243=S$4&amp;"-"&amp;S$5,IF(COUNTIF($G$6:$G243,"="&amp;$G243)&gt;5,"",$F243),"")</f>
        <v/>
      </c>
      <c r="T243" s="31" t="str">
        <f>IF($G243=T$4&amp;"-"&amp;T$5,IF(COUNTIF($G$6:$G243,"="&amp;$G243)&gt;5,"",$F243),"")</f>
        <v/>
      </c>
      <c r="U243" s="32" t="str">
        <f>IF($G243=U$4&amp;"-"&amp;U$5,IF(COUNTIF($G$6:$G243,"="&amp;$G243)&gt;5,"",$F243),"")</f>
        <v/>
      </c>
      <c r="V243" s="31" t="str">
        <f>IF($G243=V$4&amp;"-"&amp;V$5,IF(COUNTIF($G$6:$G243,"="&amp;$G243)&gt;5,"",$F243),"")</f>
        <v/>
      </c>
      <c r="W243" s="30" t="str">
        <f>IF($G243=W$4&amp;"-"&amp;W$5,IF(COUNTIF($G$6:$G243,"="&amp;$G243)&gt;5,"",$F243),"")</f>
        <v/>
      </c>
      <c r="X243" s="128" t="str">
        <f>IF($G243=X$4&amp;"-"&amp;X$5,IF(COUNTIF($G$6:$G243,"="&amp;$G243)&gt;1000,"",MAX(X$6:X242)+1),"")</f>
        <v/>
      </c>
      <c r="Y243" s="138" t="str">
        <f>IF($G243=Y$4&amp;"-"&amp;Y$5,IF(COUNTIF($G$6:$G243,"="&amp;$G243)&gt;1000,"",MAX(Y$6:Y242)+1),"")</f>
        <v/>
      </c>
      <c r="Z243" s="128" t="str">
        <f>IF($G243=Z$4&amp;"-"&amp;Z$5,IF(COUNTIF($G$6:$G243,"="&amp;$G243)&gt;1000,"",MAX(Z$6:Z242)+1),"")</f>
        <v/>
      </c>
      <c r="AA243" s="138" t="str">
        <f>IF($G243=AA$4&amp;"-"&amp;AA$5,IF(COUNTIF($G$6:$G243,"="&amp;$G243)&gt;1000,"",MAX(AA$6:AA242)+1),"")</f>
        <v/>
      </c>
      <c r="AB243" s="128" t="str">
        <f>IF($G243=AB$4&amp;"-"&amp;AB$5,IF(COUNTIF($G$6:$G243,"="&amp;$G243)&gt;1000,"",MAX(AB$6:AB242)+1),"")</f>
        <v/>
      </c>
      <c r="AC243" s="138" t="str">
        <f>IF($G243=AC$4&amp;"-"&amp;AC$5,IF(COUNTIF($G$6:$G243,"="&amp;$G243)&gt;1000,"",MAX(AC$6:AC242)+1),"")</f>
        <v/>
      </c>
      <c r="AD243" s="128" t="str">
        <f>IF($G243=AD$4&amp;"-"&amp;AD$5,IF(COUNTIF($G$6:$G243,"="&amp;$G243)&gt;1000,"",MAX(AD$6:AD242)+1),"")</f>
        <v/>
      </c>
      <c r="AE243" s="138" t="str">
        <f>IF($G243=AE$4&amp;"-"&amp;AE$5,IF(COUNTIF($G$6:$G243,"="&amp;$G243)&gt;1000,"",MAX(AE$6:AE242)+1),"")</f>
        <v/>
      </c>
      <c r="AF243" s="128">
        <f>IF($G243=AF$4&amp;"-"&amp;AF$5,IF(COUNTIF($G$6:$G243,"="&amp;$G243)&gt;1000,"",MAX(AF$6:AF242)+1),"")</f>
        <v>20</v>
      </c>
      <c r="AG243" s="138" t="str">
        <f>IF($G243=AG$4&amp;"-"&amp;AG$5,IF(COUNTIF($G$6:$G243,"="&amp;$G243)&gt;1000,"",MAX(AG$6:AG242)+1),"")</f>
        <v/>
      </c>
      <c r="AH243" s="128" t="str">
        <f>IF($G243=AH$4&amp;"-"&amp;AH$5,IF(COUNTIF($G$6:$G243,"="&amp;$G243)&gt;1000,"",MAX(AH$6:AH242)+1),"")</f>
        <v/>
      </c>
      <c r="AI243" s="138" t="str">
        <f>IF($G243=AI$4&amp;"-"&amp;AI$5,IF(COUNTIF($G$6:$G243,"="&amp;$G243)&gt;1000,"",MAX(AI$6:AI242)+1),"")</f>
        <v/>
      </c>
      <c r="AJ243" s="128" t="str">
        <f>IF($G243=AJ$4&amp;"-"&amp;AJ$5,IF(COUNTIF($G$6:$G243,"="&amp;$G243)&gt;1000,"",MAX(AJ$6:AJ242)+1),"")</f>
        <v/>
      </c>
      <c r="AK243" s="138" t="str">
        <f>IF($G243=AK$4&amp;"-"&amp;AK$5,IF(COUNTIF($G$6:$G243,"="&amp;$G243)&gt;1000,"",MAX(AK$6:AK242)+1),"")</f>
        <v/>
      </c>
      <c r="AL243" s="128" t="str">
        <f>IF($G243=AL$4&amp;"-"&amp;AL$5,IF(COUNTIF($G$6:$G243,"="&amp;$G243)&gt;1000,"",MAX(AL$6:AL242)+1),"")</f>
        <v/>
      </c>
      <c r="AM243" s="144" t="str">
        <f>IF($G243=AM$4&amp;"-"&amp;AM$5,IF(COUNTIF($G$6:$G243,"="&amp;$G243)&gt;1000,"",MAX(AM$6:AM242)+1),"")</f>
        <v/>
      </c>
    </row>
    <row r="244" spans="1:39">
      <c r="A244" s="24">
        <v>239</v>
      </c>
      <c r="B244" s="123" t="str">
        <f>VLOOKUP(A244,Times_2023!B241:C670,2,FALSE)</f>
        <v>0:25:35</v>
      </c>
      <c r="C244" s="1" t="str">
        <f t="shared" si="14"/>
        <v>Robert Hawkins</v>
      </c>
      <c r="D244" s="2" t="str">
        <f t="shared" si="15"/>
        <v>NJ</v>
      </c>
      <c r="E244" s="2" t="str">
        <f t="shared" si="16"/>
        <v>M</v>
      </c>
      <c r="F244" s="2">
        <f>COUNTIF(E$6:E244,E244)</f>
        <v>180</v>
      </c>
      <c r="G244" s="26" t="str">
        <f t="shared" si="17"/>
        <v>NJ-M</v>
      </c>
      <c r="H244" s="29" t="str">
        <f>IF($G244=H$4&amp;"-"&amp;H$5,IF(COUNTIF($G$6:$G244,"="&amp;$G244)&gt;5,"",$F244),"")</f>
        <v/>
      </c>
      <c r="I244" s="32" t="str">
        <f>IF($G244=I$4&amp;"-"&amp;I$5,IF(COUNTIF($G$6:$G244,"="&amp;$G244)&gt;5,"",$F244),"")</f>
        <v/>
      </c>
      <c r="J244" s="31" t="str">
        <f>IF($G244=J$4&amp;"-"&amp;J$5,IF(COUNTIF($G$6:$G244,"="&amp;$G244)&gt;5,"",$F244),"")</f>
        <v/>
      </c>
      <c r="K244" s="32" t="str">
        <f>IF($G244=K$4&amp;"-"&amp;K$5,IF(COUNTIF($G$6:$G244,"="&amp;$G244)&gt;5,"",$F244),"")</f>
        <v/>
      </c>
      <c r="L244" s="31" t="str">
        <f>IF($G244=L$4&amp;"-"&amp;L$5,IF(COUNTIF($G$6:$G244,"="&amp;$G244)&gt;5,"",$F244),"")</f>
        <v/>
      </c>
      <c r="M244" s="32" t="str">
        <f>IF($G244=M$4&amp;"-"&amp;M$5,IF(COUNTIF($G$6:$G244,"="&amp;$G244)&gt;5,"",$F244),"")</f>
        <v/>
      </c>
      <c r="N244" s="31" t="str">
        <f>IF($G244=N$4&amp;"-"&amp;N$5,IF(COUNTIF($G$6:$G244,"="&amp;$G244)&gt;5,"",$F244),"")</f>
        <v/>
      </c>
      <c r="O244" s="32" t="str">
        <f>IF($G244=O$4&amp;"-"&amp;O$5,IF(COUNTIF($G$6:$G244,"="&amp;$G244)&gt;5,"",$F244),"")</f>
        <v/>
      </c>
      <c r="P244" s="31" t="str">
        <f>IF($G244=P$4&amp;"-"&amp;P$5,IF(COUNTIF($G$6:$G244,"="&amp;$G244)&gt;5,"",$F244),"")</f>
        <v/>
      </c>
      <c r="Q244" s="32" t="str">
        <f>IF($G244=Q$4&amp;"-"&amp;Q$5,IF(COUNTIF($G$6:$G244,"="&amp;$G244)&gt;5,"",$F244),"")</f>
        <v/>
      </c>
      <c r="R244" s="31" t="str">
        <f>IF($G244=R$4&amp;"-"&amp;R$5,IF(COUNTIF($G$6:$G244,"="&amp;$G244)&gt;5,"",$F244),"")</f>
        <v/>
      </c>
      <c r="S244" s="32" t="str">
        <f>IF($G244=S$4&amp;"-"&amp;S$5,IF(COUNTIF($G$6:$G244,"="&amp;$G244)&gt;5,"",$F244),"")</f>
        <v/>
      </c>
      <c r="T244" s="31" t="str">
        <f>IF($G244=T$4&amp;"-"&amp;T$5,IF(COUNTIF($G$6:$G244,"="&amp;$G244)&gt;5,"",$F244),"")</f>
        <v/>
      </c>
      <c r="U244" s="32" t="str">
        <f>IF($G244=U$4&amp;"-"&amp;U$5,IF(COUNTIF($G$6:$G244,"="&amp;$G244)&gt;5,"",$F244),"")</f>
        <v/>
      </c>
      <c r="V244" s="31" t="str">
        <f>IF($G244=V$4&amp;"-"&amp;V$5,IF(COUNTIF($G$6:$G244,"="&amp;$G244)&gt;5,"",$F244),"")</f>
        <v/>
      </c>
      <c r="W244" s="30" t="str">
        <f>IF($G244=W$4&amp;"-"&amp;W$5,IF(COUNTIF($G$6:$G244,"="&amp;$G244)&gt;5,"",$F244),"")</f>
        <v/>
      </c>
      <c r="X244" s="128" t="str">
        <f>IF($G244=X$4&amp;"-"&amp;X$5,IF(COUNTIF($G$6:$G244,"="&amp;$G244)&gt;1000,"",MAX(X$6:X243)+1),"")</f>
        <v/>
      </c>
      <c r="Y244" s="138" t="str">
        <f>IF($G244=Y$4&amp;"-"&amp;Y$5,IF(COUNTIF($G$6:$G244,"="&amp;$G244)&gt;1000,"",MAX(Y$6:Y243)+1),"")</f>
        <v/>
      </c>
      <c r="Z244" s="128" t="str">
        <f>IF($G244=Z$4&amp;"-"&amp;Z$5,IF(COUNTIF($G$6:$G244,"="&amp;$G244)&gt;1000,"",MAX(Z$6:Z243)+1),"")</f>
        <v/>
      </c>
      <c r="AA244" s="138" t="str">
        <f>IF($G244=AA$4&amp;"-"&amp;AA$5,IF(COUNTIF($G$6:$G244,"="&amp;$G244)&gt;1000,"",MAX(AA$6:AA243)+1),"")</f>
        <v/>
      </c>
      <c r="AB244" s="128" t="str">
        <f>IF($G244=AB$4&amp;"-"&amp;AB$5,IF(COUNTIF($G$6:$G244,"="&amp;$G244)&gt;1000,"",MAX(AB$6:AB243)+1),"")</f>
        <v/>
      </c>
      <c r="AC244" s="138" t="str">
        <f>IF($G244=AC$4&amp;"-"&amp;AC$5,IF(COUNTIF($G$6:$G244,"="&amp;$G244)&gt;1000,"",MAX(AC$6:AC243)+1),"")</f>
        <v/>
      </c>
      <c r="AD244" s="128" t="str">
        <f>IF($G244=AD$4&amp;"-"&amp;AD$5,IF(COUNTIF($G$6:$G244,"="&amp;$G244)&gt;1000,"",MAX(AD$6:AD243)+1),"")</f>
        <v/>
      </c>
      <c r="AE244" s="138" t="str">
        <f>IF($G244=AE$4&amp;"-"&amp;AE$5,IF(COUNTIF($G$6:$G244,"="&amp;$G244)&gt;1000,"",MAX(AE$6:AE243)+1),"")</f>
        <v/>
      </c>
      <c r="AF244" s="128" t="str">
        <f>IF($G244=AF$4&amp;"-"&amp;AF$5,IF(COUNTIF($G$6:$G244,"="&amp;$G244)&gt;1000,"",MAX(AF$6:AF243)+1),"")</f>
        <v/>
      </c>
      <c r="AG244" s="138" t="str">
        <f>IF($G244=AG$4&amp;"-"&amp;AG$5,IF(COUNTIF($G$6:$G244,"="&amp;$G244)&gt;1000,"",MAX(AG$6:AG243)+1),"")</f>
        <v/>
      </c>
      <c r="AH244" s="128">
        <f>IF($G244=AH$4&amp;"-"&amp;AH$5,IF(COUNTIF($G$6:$G244,"="&amp;$G244)&gt;1000,"",MAX(AH$6:AH243)+1),"")</f>
        <v>23</v>
      </c>
      <c r="AI244" s="138" t="str">
        <f>IF($G244=AI$4&amp;"-"&amp;AI$5,IF(COUNTIF($G$6:$G244,"="&amp;$G244)&gt;1000,"",MAX(AI$6:AI243)+1),"")</f>
        <v/>
      </c>
      <c r="AJ244" s="128" t="str">
        <f>IF($G244=AJ$4&amp;"-"&amp;AJ$5,IF(COUNTIF($G$6:$G244,"="&amp;$G244)&gt;1000,"",MAX(AJ$6:AJ243)+1),"")</f>
        <v/>
      </c>
      <c r="AK244" s="138" t="str">
        <f>IF($G244=AK$4&amp;"-"&amp;AK$5,IF(COUNTIF($G$6:$G244,"="&amp;$G244)&gt;1000,"",MAX(AK$6:AK243)+1),"")</f>
        <v/>
      </c>
      <c r="AL244" s="128" t="str">
        <f>IF($G244=AL$4&amp;"-"&amp;AL$5,IF(COUNTIF($G$6:$G244,"="&amp;$G244)&gt;1000,"",MAX(AL$6:AL243)+1),"")</f>
        <v/>
      </c>
      <c r="AM244" s="144" t="str">
        <f>IF($G244=AM$4&amp;"-"&amp;AM$5,IF(COUNTIF($G$6:$G244,"="&amp;$G244)&gt;1000,"",MAX(AM$6:AM243)+1),"")</f>
        <v/>
      </c>
    </row>
    <row r="245" spans="1:39">
      <c r="A245" s="23">
        <v>240</v>
      </c>
      <c r="B245" s="123" t="str">
        <f>VLOOKUP(A245,Times_2023!B242:C671,2,FALSE)</f>
        <v>0:25:38</v>
      </c>
      <c r="C245" s="1" t="str">
        <f t="shared" si="14"/>
        <v>Andrew Thompson</v>
      </c>
      <c r="D245" s="2" t="str">
        <f t="shared" si="15"/>
        <v>ELY</v>
      </c>
      <c r="E245" s="2" t="str">
        <f t="shared" si="16"/>
        <v>M</v>
      </c>
      <c r="F245" s="2">
        <f>COUNTIF(E$6:E245,E245)</f>
        <v>181</v>
      </c>
      <c r="G245" s="26" t="str">
        <f t="shared" si="17"/>
        <v>ELY-M</v>
      </c>
      <c r="H245" s="29" t="str">
        <f>IF($G245=H$4&amp;"-"&amp;H$5,IF(COUNTIF($G$6:$G245,"="&amp;$G245)&gt;5,"",$F245),"")</f>
        <v/>
      </c>
      <c r="I245" s="32" t="str">
        <f>IF($G245=I$4&amp;"-"&amp;I$5,IF(COUNTIF($G$6:$G245,"="&amp;$G245)&gt;5,"",$F245),"")</f>
        <v/>
      </c>
      <c r="J245" s="31" t="str">
        <f>IF($G245=J$4&amp;"-"&amp;J$5,IF(COUNTIF($G$6:$G245,"="&amp;$G245)&gt;5,"",$F245),"")</f>
        <v/>
      </c>
      <c r="K245" s="32" t="str">
        <f>IF($G245=K$4&amp;"-"&amp;K$5,IF(COUNTIF($G$6:$G245,"="&amp;$G245)&gt;5,"",$F245),"")</f>
        <v/>
      </c>
      <c r="L245" s="31" t="str">
        <f>IF($G245=L$4&amp;"-"&amp;L$5,IF(COUNTIF($G$6:$G245,"="&amp;$G245)&gt;5,"",$F245),"")</f>
        <v/>
      </c>
      <c r="M245" s="32" t="str">
        <f>IF($G245=M$4&amp;"-"&amp;M$5,IF(COUNTIF($G$6:$G245,"="&amp;$G245)&gt;5,"",$F245),"")</f>
        <v/>
      </c>
      <c r="N245" s="31" t="str">
        <f>IF($G245=N$4&amp;"-"&amp;N$5,IF(COUNTIF($G$6:$G245,"="&amp;$G245)&gt;5,"",$F245),"")</f>
        <v/>
      </c>
      <c r="O245" s="32" t="str">
        <f>IF($G245=O$4&amp;"-"&amp;O$5,IF(COUNTIF($G$6:$G245,"="&amp;$G245)&gt;5,"",$F245),"")</f>
        <v/>
      </c>
      <c r="P245" s="31" t="str">
        <f>IF($G245=P$4&amp;"-"&amp;P$5,IF(COUNTIF($G$6:$G245,"="&amp;$G245)&gt;5,"",$F245),"")</f>
        <v/>
      </c>
      <c r="Q245" s="32" t="str">
        <f>IF($G245=Q$4&amp;"-"&amp;Q$5,IF(COUNTIF($G$6:$G245,"="&amp;$G245)&gt;5,"",$F245),"")</f>
        <v/>
      </c>
      <c r="R245" s="31" t="str">
        <f>IF($G245=R$4&amp;"-"&amp;R$5,IF(COUNTIF($G$6:$G245,"="&amp;$G245)&gt;5,"",$F245),"")</f>
        <v/>
      </c>
      <c r="S245" s="32" t="str">
        <f>IF($G245=S$4&amp;"-"&amp;S$5,IF(COUNTIF($G$6:$G245,"="&amp;$G245)&gt;5,"",$F245),"")</f>
        <v/>
      </c>
      <c r="T245" s="31" t="str">
        <f>IF($G245=T$4&amp;"-"&amp;T$5,IF(COUNTIF($G$6:$G245,"="&amp;$G245)&gt;5,"",$F245),"")</f>
        <v/>
      </c>
      <c r="U245" s="32" t="str">
        <f>IF($G245=U$4&amp;"-"&amp;U$5,IF(COUNTIF($G$6:$G245,"="&amp;$G245)&gt;5,"",$F245),"")</f>
        <v/>
      </c>
      <c r="V245" s="31" t="str">
        <f>IF($G245=V$4&amp;"-"&amp;V$5,IF(COUNTIF($G$6:$G245,"="&amp;$G245)&gt;5,"",$F245),"")</f>
        <v/>
      </c>
      <c r="W245" s="30" t="str">
        <f>IF($G245=W$4&amp;"-"&amp;W$5,IF(COUNTIF($G$6:$G245,"="&amp;$G245)&gt;5,"",$F245),"")</f>
        <v/>
      </c>
      <c r="X245" s="128" t="str">
        <f>IF($G245=X$4&amp;"-"&amp;X$5,IF(COUNTIF($G$6:$G245,"="&amp;$G245)&gt;1000,"",MAX(X$6:X244)+1),"")</f>
        <v/>
      </c>
      <c r="Y245" s="138" t="str">
        <f>IF($G245=Y$4&amp;"-"&amp;Y$5,IF(COUNTIF($G$6:$G245,"="&amp;$G245)&gt;1000,"",MAX(Y$6:Y244)+1),"")</f>
        <v/>
      </c>
      <c r="Z245" s="128" t="str">
        <f>IF($G245=Z$4&amp;"-"&amp;Z$5,IF(COUNTIF($G$6:$G245,"="&amp;$G245)&gt;1000,"",MAX(Z$6:Z244)+1),"")</f>
        <v/>
      </c>
      <c r="AA245" s="138" t="str">
        <f>IF($G245=AA$4&amp;"-"&amp;AA$5,IF(COUNTIF($G$6:$G245,"="&amp;$G245)&gt;1000,"",MAX(AA$6:AA244)+1),"")</f>
        <v/>
      </c>
      <c r="AB245" s="128">
        <f>IF($G245=AB$4&amp;"-"&amp;AB$5,IF(COUNTIF($G$6:$G245,"="&amp;$G245)&gt;1000,"",MAX(AB$6:AB244)+1),"")</f>
        <v>36</v>
      </c>
      <c r="AC245" s="138" t="str">
        <f>IF($G245=AC$4&amp;"-"&amp;AC$5,IF(COUNTIF($G$6:$G245,"="&amp;$G245)&gt;1000,"",MAX(AC$6:AC244)+1),"")</f>
        <v/>
      </c>
      <c r="AD245" s="128" t="str">
        <f>IF($G245=AD$4&amp;"-"&amp;AD$5,IF(COUNTIF($G$6:$G245,"="&amp;$G245)&gt;1000,"",MAX(AD$6:AD244)+1),"")</f>
        <v/>
      </c>
      <c r="AE245" s="138" t="str">
        <f>IF($G245=AE$4&amp;"-"&amp;AE$5,IF(COUNTIF($G$6:$G245,"="&amp;$G245)&gt;1000,"",MAX(AE$6:AE244)+1),"")</f>
        <v/>
      </c>
      <c r="AF245" s="128" t="str">
        <f>IF($G245=AF$4&amp;"-"&amp;AF$5,IF(COUNTIF($G$6:$G245,"="&amp;$G245)&gt;1000,"",MAX(AF$6:AF244)+1),"")</f>
        <v/>
      </c>
      <c r="AG245" s="138" t="str">
        <f>IF($G245=AG$4&amp;"-"&amp;AG$5,IF(COUNTIF($G$6:$G245,"="&amp;$G245)&gt;1000,"",MAX(AG$6:AG244)+1),"")</f>
        <v/>
      </c>
      <c r="AH245" s="128" t="str">
        <f>IF($G245=AH$4&amp;"-"&amp;AH$5,IF(COUNTIF($G$6:$G245,"="&amp;$G245)&gt;1000,"",MAX(AH$6:AH244)+1),"")</f>
        <v/>
      </c>
      <c r="AI245" s="138" t="str">
        <f>IF($G245=AI$4&amp;"-"&amp;AI$5,IF(COUNTIF($G$6:$G245,"="&amp;$G245)&gt;1000,"",MAX(AI$6:AI244)+1),"")</f>
        <v/>
      </c>
      <c r="AJ245" s="128" t="str">
        <f>IF($G245=AJ$4&amp;"-"&amp;AJ$5,IF(COUNTIF($G$6:$G245,"="&amp;$G245)&gt;1000,"",MAX(AJ$6:AJ244)+1),"")</f>
        <v/>
      </c>
      <c r="AK245" s="138" t="str">
        <f>IF($G245=AK$4&amp;"-"&amp;AK$5,IF(COUNTIF($G$6:$G245,"="&amp;$G245)&gt;1000,"",MAX(AK$6:AK244)+1),"")</f>
        <v/>
      </c>
      <c r="AL245" s="128" t="str">
        <f>IF($G245=AL$4&amp;"-"&amp;AL$5,IF(COUNTIF($G$6:$G245,"="&amp;$G245)&gt;1000,"",MAX(AL$6:AL244)+1),"")</f>
        <v/>
      </c>
      <c r="AM245" s="144" t="str">
        <f>IF($G245=AM$4&amp;"-"&amp;AM$5,IF(COUNTIF($G$6:$G245,"="&amp;$G245)&gt;1000,"",MAX(AM$6:AM244)+1),"")</f>
        <v/>
      </c>
    </row>
    <row r="246" spans="1:39">
      <c r="A246" s="24">
        <v>241</v>
      </c>
      <c r="B246" s="123" t="str">
        <f>VLOOKUP(A246,Times_2023!B243:C672,2,FALSE)</f>
        <v>0:25:40</v>
      </c>
      <c r="C246" s="1" t="str">
        <f t="shared" si="14"/>
        <v>Caitlyn Wishart</v>
      </c>
      <c r="D246" s="2" t="str">
        <f t="shared" si="15"/>
        <v>HRC</v>
      </c>
      <c r="E246" s="2" t="str">
        <f t="shared" si="16"/>
        <v>F</v>
      </c>
      <c r="F246" s="2">
        <f>COUNTIF(E$6:E246,E246)</f>
        <v>60</v>
      </c>
      <c r="G246" s="26" t="str">
        <f t="shared" si="17"/>
        <v>HRC-F</v>
      </c>
      <c r="H246" s="29" t="str">
        <f>IF($G246=H$4&amp;"-"&amp;H$5,IF(COUNTIF($G$6:$G246,"="&amp;$G246)&gt;5,"",$F246),"")</f>
        <v/>
      </c>
      <c r="I246" s="32" t="str">
        <f>IF($G246=I$4&amp;"-"&amp;I$5,IF(COUNTIF($G$6:$G246,"="&amp;$G246)&gt;5,"",$F246),"")</f>
        <v/>
      </c>
      <c r="J246" s="31" t="str">
        <f>IF($G246=J$4&amp;"-"&amp;J$5,IF(COUNTIF($G$6:$G246,"="&amp;$G246)&gt;5,"",$F246),"")</f>
        <v/>
      </c>
      <c r="K246" s="32" t="str">
        <f>IF($G246=K$4&amp;"-"&amp;K$5,IF(COUNTIF($G$6:$G246,"="&amp;$G246)&gt;5,"",$F246),"")</f>
        <v/>
      </c>
      <c r="L246" s="31" t="str">
        <f>IF($G246=L$4&amp;"-"&amp;L$5,IF(COUNTIF($G$6:$G246,"="&amp;$G246)&gt;5,"",$F246),"")</f>
        <v/>
      </c>
      <c r="M246" s="32" t="str">
        <f>IF($G246=M$4&amp;"-"&amp;M$5,IF(COUNTIF($G$6:$G246,"="&amp;$G246)&gt;5,"",$F246),"")</f>
        <v/>
      </c>
      <c r="N246" s="31" t="str">
        <f>IF($G246=N$4&amp;"-"&amp;N$5,IF(COUNTIF($G$6:$G246,"="&amp;$G246)&gt;5,"",$F246),"")</f>
        <v/>
      </c>
      <c r="O246" s="32" t="str">
        <f>IF($G246=O$4&amp;"-"&amp;O$5,IF(COUNTIF($G$6:$G246,"="&amp;$G246)&gt;5,"",$F246),"")</f>
        <v/>
      </c>
      <c r="P246" s="31" t="str">
        <f>IF($G246=P$4&amp;"-"&amp;P$5,IF(COUNTIF($G$6:$G246,"="&amp;$G246)&gt;5,"",$F246),"")</f>
        <v/>
      </c>
      <c r="Q246" s="32">
        <f>IF($G246=Q$4&amp;"-"&amp;Q$5,IF(COUNTIF($G$6:$G246,"="&amp;$G246)&gt;5,"",$F246),"")</f>
        <v>60</v>
      </c>
      <c r="R246" s="31" t="str">
        <f>IF($G246=R$4&amp;"-"&amp;R$5,IF(COUNTIF($G$6:$G246,"="&amp;$G246)&gt;5,"",$F246),"")</f>
        <v/>
      </c>
      <c r="S246" s="32" t="str">
        <f>IF($G246=S$4&amp;"-"&amp;S$5,IF(COUNTIF($G$6:$G246,"="&amp;$G246)&gt;5,"",$F246),"")</f>
        <v/>
      </c>
      <c r="T246" s="31" t="str">
        <f>IF($G246=T$4&amp;"-"&amp;T$5,IF(COUNTIF($G$6:$G246,"="&amp;$G246)&gt;5,"",$F246),"")</f>
        <v/>
      </c>
      <c r="U246" s="32" t="str">
        <f>IF($G246=U$4&amp;"-"&amp;U$5,IF(COUNTIF($G$6:$G246,"="&amp;$G246)&gt;5,"",$F246),"")</f>
        <v/>
      </c>
      <c r="V246" s="31" t="str">
        <f>IF($G246=V$4&amp;"-"&amp;V$5,IF(COUNTIF($G$6:$G246,"="&amp;$G246)&gt;5,"",$F246),"")</f>
        <v/>
      </c>
      <c r="W246" s="30" t="str">
        <f>IF($G246=W$4&amp;"-"&amp;W$5,IF(COUNTIF($G$6:$G246,"="&amp;$G246)&gt;5,"",$F246),"")</f>
        <v/>
      </c>
      <c r="X246" s="128" t="str">
        <f>IF($G246=X$4&amp;"-"&amp;X$5,IF(COUNTIF($G$6:$G246,"="&amp;$G246)&gt;1000,"",MAX(X$6:X245)+1),"")</f>
        <v/>
      </c>
      <c r="Y246" s="138" t="str">
        <f>IF($G246=Y$4&amp;"-"&amp;Y$5,IF(COUNTIF($G$6:$G246,"="&amp;$G246)&gt;1000,"",MAX(Y$6:Y245)+1),"")</f>
        <v/>
      </c>
      <c r="Z246" s="128" t="str">
        <f>IF($G246=Z$4&amp;"-"&amp;Z$5,IF(COUNTIF($G$6:$G246,"="&amp;$G246)&gt;1000,"",MAX(Z$6:Z245)+1),"")</f>
        <v/>
      </c>
      <c r="AA246" s="138" t="str">
        <f>IF($G246=AA$4&amp;"-"&amp;AA$5,IF(COUNTIF($G$6:$G246,"="&amp;$G246)&gt;1000,"",MAX(AA$6:AA245)+1),"")</f>
        <v/>
      </c>
      <c r="AB246" s="128" t="str">
        <f>IF($G246=AB$4&amp;"-"&amp;AB$5,IF(COUNTIF($G$6:$G246,"="&amp;$G246)&gt;1000,"",MAX(AB$6:AB245)+1),"")</f>
        <v/>
      </c>
      <c r="AC246" s="138" t="str">
        <f>IF($G246=AC$4&amp;"-"&amp;AC$5,IF(COUNTIF($G$6:$G246,"="&amp;$G246)&gt;1000,"",MAX(AC$6:AC245)+1),"")</f>
        <v/>
      </c>
      <c r="AD246" s="128" t="str">
        <f>IF($G246=AD$4&amp;"-"&amp;AD$5,IF(COUNTIF($G$6:$G246,"="&amp;$G246)&gt;1000,"",MAX(AD$6:AD245)+1),"")</f>
        <v/>
      </c>
      <c r="AE246" s="138" t="str">
        <f>IF($G246=AE$4&amp;"-"&amp;AE$5,IF(COUNTIF($G$6:$G246,"="&amp;$G246)&gt;1000,"",MAX(AE$6:AE245)+1),"")</f>
        <v/>
      </c>
      <c r="AF246" s="128" t="str">
        <f>IF($G246=AF$4&amp;"-"&amp;AF$5,IF(COUNTIF($G$6:$G246,"="&amp;$G246)&gt;1000,"",MAX(AF$6:AF245)+1),"")</f>
        <v/>
      </c>
      <c r="AG246" s="138">
        <f>IF($G246=AG$4&amp;"-"&amp;AG$5,IF(COUNTIF($G$6:$G246,"="&amp;$G246)&gt;1000,"",MAX(AG$6:AG245)+1),"")</f>
        <v>4</v>
      </c>
      <c r="AH246" s="128" t="str">
        <f>IF($G246=AH$4&amp;"-"&amp;AH$5,IF(COUNTIF($G$6:$G246,"="&amp;$G246)&gt;1000,"",MAX(AH$6:AH245)+1),"")</f>
        <v/>
      </c>
      <c r="AI246" s="138" t="str">
        <f>IF($G246=AI$4&amp;"-"&amp;AI$5,IF(COUNTIF($G$6:$G246,"="&amp;$G246)&gt;1000,"",MAX(AI$6:AI245)+1),"")</f>
        <v/>
      </c>
      <c r="AJ246" s="128" t="str">
        <f>IF($G246=AJ$4&amp;"-"&amp;AJ$5,IF(COUNTIF($G$6:$G246,"="&amp;$G246)&gt;1000,"",MAX(AJ$6:AJ245)+1),"")</f>
        <v/>
      </c>
      <c r="AK246" s="138" t="str">
        <f>IF($G246=AK$4&amp;"-"&amp;AK$5,IF(COUNTIF($G$6:$G246,"="&amp;$G246)&gt;1000,"",MAX(AK$6:AK245)+1),"")</f>
        <v/>
      </c>
      <c r="AL246" s="128" t="str">
        <f>IF($G246=AL$4&amp;"-"&amp;AL$5,IF(COUNTIF($G$6:$G246,"="&amp;$G246)&gt;1000,"",MAX(AL$6:AL245)+1),"")</f>
        <v/>
      </c>
      <c r="AM246" s="144" t="str">
        <f>IF($G246=AM$4&amp;"-"&amp;AM$5,IF(COUNTIF($G$6:$G246,"="&amp;$G246)&gt;1000,"",MAX(AM$6:AM245)+1),"")</f>
        <v/>
      </c>
    </row>
    <row r="247" spans="1:39">
      <c r="A247" s="23">
        <v>242</v>
      </c>
      <c r="B247" s="123" t="str">
        <f>VLOOKUP(A247,Times_2023!B244:C673,2,FALSE)</f>
        <v>0:25:40</v>
      </c>
      <c r="C247" s="1" t="str">
        <f t="shared" si="14"/>
        <v>Sil Clay</v>
      </c>
      <c r="D247" s="2" t="str">
        <f t="shared" si="15"/>
        <v>HRC</v>
      </c>
      <c r="E247" s="2" t="str">
        <f t="shared" si="16"/>
        <v>F</v>
      </c>
      <c r="F247" s="2">
        <f>COUNTIF(E$6:E247,E247)</f>
        <v>61</v>
      </c>
      <c r="G247" s="26" t="str">
        <f t="shared" si="17"/>
        <v>HRC-F</v>
      </c>
      <c r="H247" s="29" t="str">
        <f>IF($G247=H$4&amp;"-"&amp;H$5,IF(COUNTIF($G$6:$G247,"="&amp;$G247)&gt;5,"",$F247),"")</f>
        <v/>
      </c>
      <c r="I247" s="32" t="str">
        <f>IF($G247=I$4&amp;"-"&amp;I$5,IF(COUNTIF($G$6:$G247,"="&amp;$G247)&gt;5,"",$F247),"")</f>
        <v/>
      </c>
      <c r="J247" s="31" t="str">
        <f>IF($G247=J$4&amp;"-"&amp;J$5,IF(COUNTIF($G$6:$G247,"="&amp;$G247)&gt;5,"",$F247),"")</f>
        <v/>
      </c>
      <c r="K247" s="32" t="str">
        <f>IF($G247=K$4&amp;"-"&amp;K$5,IF(COUNTIF($G$6:$G247,"="&amp;$G247)&gt;5,"",$F247),"")</f>
        <v/>
      </c>
      <c r="L247" s="31" t="str">
        <f>IF($G247=L$4&amp;"-"&amp;L$5,IF(COUNTIF($G$6:$G247,"="&amp;$G247)&gt;5,"",$F247),"")</f>
        <v/>
      </c>
      <c r="M247" s="32" t="str">
        <f>IF($G247=M$4&amp;"-"&amp;M$5,IF(COUNTIF($G$6:$G247,"="&amp;$G247)&gt;5,"",$F247),"")</f>
        <v/>
      </c>
      <c r="N247" s="31" t="str">
        <f>IF($G247=N$4&amp;"-"&amp;N$5,IF(COUNTIF($G$6:$G247,"="&amp;$G247)&gt;5,"",$F247),"")</f>
        <v/>
      </c>
      <c r="O247" s="32" t="str">
        <f>IF($G247=O$4&amp;"-"&amp;O$5,IF(COUNTIF($G$6:$G247,"="&amp;$G247)&gt;5,"",$F247),"")</f>
        <v/>
      </c>
      <c r="P247" s="31" t="str">
        <f>IF($G247=P$4&amp;"-"&amp;P$5,IF(COUNTIF($G$6:$G247,"="&amp;$G247)&gt;5,"",$F247),"")</f>
        <v/>
      </c>
      <c r="Q247" s="32">
        <f>IF($G247=Q$4&amp;"-"&amp;Q$5,IF(COUNTIF($G$6:$G247,"="&amp;$G247)&gt;5,"",$F247),"")</f>
        <v>61</v>
      </c>
      <c r="R247" s="31" t="str">
        <f>IF($G247=R$4&amp;"-"&amp;R$5,IF(COUNTIF($G$6:$G247,"="&amp;$G247)&gt;5,"",$F247),"")</f>
        <v/>
      </c>
      <c r="S247" s="32" t="str">
        <f>IF($G247=S$4&amp;"-"&amp;S$5,IF(COUNTIF($G$6:$G247,"="&amp;$G247)&gt;5,"",$F247),"")</f>
        <v/>
      </c>
      <c r="T247" s="31" t="str">
        <f>IF($G247=T$4&amp;"-"&amp;T$5,IF(COUNTIF($G$6:$G247,"="&amp;$G247)&gt;5,"",$F247),"")</f>
        <v/>
      </c>
      <c r="U247" s="32" t="str">
        <f>IF($G247=U$4&amp;"-"&amp;U$5,IF(COUNTIF($G$6:$G247,"="&amp;$G247)&gt;5,"",$F247),"")</f>
        <v/>
      </c>
      <c r="V247" s="31" t="str">
        <f>IF($G247=V$4&amp;"-"&amp;V$5,IF(COUNTIF($G$6:$G247,"="&amp;$G247)&gt;5,"",$F247),"")</f>
        <v/>
      </c>
      <c r="W247" s="30" t="str">
        <f>IF($G247=W$4&amp;"-"&amp;W$5,IF(COUNTIF($G$6:$G247,"="&amp;$G247)&gt;5,"",$F247),"")</f>
        <v/>
      </c>
      <c r="X247" s="128" t="str">
        <f>IF($G247=X$4&amp;"-"&amp;X$5,IF(COUNTIF($G$6:$G247,"="&amp;$G247)&gt;1000,"",MAX(X$6:X246)+1),"")</f>
        <v/>
      </c>
      <c r="Y247" s="138" t="str">
        <f>IF($G247=Y$4&amp;"-"&amp;Y$5,IF(COUNTIF($G$6:$G247,"="&amp;$G247)&gt;1000,"",MAX(Y$6:Y246)+1),"")</f>
        <v/>
      </c>
      <c r="Z247" s="128" t="str">
        <f>IF($G247=Z$4&amp;"-"&amp;Z$5,IF(COUNTIF($G$6:$G247,"="&amp;$G247)&gt;1000,"",MAX(Z$6:Z246)+1),"")</f>
        <v/>
      </c>
      <c r="AA247" s="138" t="str">
        <f>IF($G247=AA$4&amp;"-"&amp;AA$5,IF(COUNTIF($G$6:$G247,"="&amp;$G247)&gt;1000,"",MAX(AA$6:AA246)+1),"")</f>
        <v/>
      </c>
      <c r="AB247" s="128" t="str">
        <f>IF($G247=AB$4&amp;"-"&amp;AB$5,IF(COUNTIF($G$6:$G247,"="&amp;$G247)&gt;1000,"",MAX(AB$6:AB246)+1),"")</f>
        <v/>
      </c>
      <c r="AC247" s="138" t="str">
        <f>IF($G247=AC$4&amp;"-"&amp;AC$5,IF(COUNTIF($G$6:$G247,"="&amp;$G247)&gt;1000,"",MAX(AC$6:AC246)+1),"")</f>
        <v/>
      </c>
      <c r="AD247" s="128" t="str">
        <f>IF($G247=AD$4&amp;"-"&amp;AD$5,IF(COUNTIF($G$6:$G247,"="&amp;$G247)&gt;1000,"",MAX(AD$6:AD246)+1),"")</f>
        <v/>
      </c>
      <c r="AE247" s="138" t="str">
        <f>IF($G247=AE$4&amp;"-"&amp;AE$5,IF(COUNTIF($G$6:$G247,"="&amp;$G247)&gt;1000,"",MAX(AE$6:AE246)+1),"")</f>
        <v/>
      </c>
      <c r="AF247" s="128" t="str">
        <f>IF($G247=AF$4&amp;"-"&amp;AF$5,IF(COUNTIF($G$6:$G247,"="&amp;$G247)&gt;1000,"",MAX(AF$6:AF246)+1),"")</f>
        <v/>
      </c>
      <c r="AG247" s="138">
        <f>IF($G247=AG$4&amp;"-"&amp;AG$5,IF(COUNTIF($G$6:$G247,"="&amp;$G247)&gt;1000,"",MAX(AG$6:AG246)+1),"")</f>
        <v>5</v>
      </c>
      <c r="AH247" s="128" t="str">
        <f>IF($G247=AH$4&amp;"-"&amp;AH$5,IF(COUNTIF($G$6:$G247,"="&amp;$G247)&gt;1000,"",MAX(AH$6:AH246)+1),"")</f>
        <v/>
      </c>
      <c r="AI247" s="138" t="str">
        <f>IF($G247=AI$4&amp;"-"&amp;AI$5,IF(COUNTIF($G$6:$G247,"="&amp;$G247)&gt;1000,"",MAX(AI$6:AI246)+1),"")</f>
        <v/>
      </c>
      <c r="AJ247" s="128" t="str">
        <f>IF($G247=AJ$4&amp;"-"&amp;AJ$5,IF(COUNTIF($G$6:$G247,"="&amp;$G247)&gt;1000,"",MAX(AJ$6:AJ246)+1),"")</f>
        <v/>
      </c>
      <c r="AK247" s="138" t="str">
        <f>IF($G247=AK$4&amp;"-"&amp;AK$5,IF(COUNTIF($G$6:$G247,"="&amp;$G247)&gt;1000,"",MAX(AK$6:AK246)+1),"")</f>
        <v/>
      </c>
      <c r="AL247" s="128" t="str">
        <f>IF($G247=AL$4&amp;"-"&amp;AL$5,IF(COUNTIF($G$6:$G247,"="&amp;$G247)&gt;1000,"",MAX(AL$6:AL246)+1),"")</f>
        <v/>
      </c>
      <c r="AM247" s="144" t="str">
        <f>IF($G247=AM$4&amp;"-"&amp;AM$5,IF(COUNTIF($G$6:$G247,"="&amp;$G247)&gt;1000,"",MAX(AM$6:AM246)+1),"")</f>
        <v/>
      </c>
    </row>
    <row r="248" spans="1:39">
      <c r="A248" s="24">
        <v>243</v>
      </c>
      <c r="B248" s="123" t="str">
        <f>VLOOKUP(A248,Times_2023!B245:C674,2,FALSE)</f>
        <v>0:25:44</v>
      </c>
      <c r="C248" s="1" t="str">
        <f t="shared" si="14"/>
        <v>Luke Sweetland</v>
      </c>
      <c r="D248" s="2" t="str">
        <f t="shared" si="15"/>
        <v>SS</v>
      </c>
      <c r="E248" s="2" t="str">
        <f t="shared" si="16"/>
        <v>M</v>
      </c>
      <c r="F248" s="2">
        <f>COUNTIF(E$6:E248,E248)</f>
        <v>182</v>
      </c>
      <c r="G248" s="26" t="str">
        <f t="shared" si="17"/>
        <v>SS-M</v>
      </c>
      <c r="H248" s="29" t="str">
        <f>IF($G248=H$4&amp;"-"&amp;H$5,IF(COUNTIF($G$6:$G248,"="&amp;$G248)&gt;5,"",$F248),"")</f>
        <v/>
      </c>
      <c r="I248" s="32" t="str">
        <f>IF($G248=I$4&amp;"-"&amp;I$5,IF(COUNTIF($G$6:$G248,"="&amp;$G248)&gt;5,"",$F248),"")</f>
        <v/>
      </c>
      <c r="J248" s="31" t="str">
        <f>IF($G248=J$4&amp;"-"&amp;J$5,IF(COUNTIF($G$6:$G248,"="&amp;$G248)&gt;5,"",$F248),"")</f>
        <v/>
      </c>
      <c r="K248" s="32" t="str">
        <f>IF($G248=K$4&amp;"-"&amp;K$5,IF(COUNTIF($G$6:$G248,"="&amp;$G248)&gt;5,"",$F248),"")</f>
        <v/>
      </c>
      <c r="L248" s="31" t="str">
        <f>IF($G248=L$4&amp;"-"&amp;L$5,IF(COUNTIF($G$6:$G248,"="&amp;$G248)&gt;5,"",$F248),"")</f>
        <v/>
      </c>
      <c r="M248" s="32" t="str">
        <f>IF($G248=M$4&amp;"-"&amp;M$5,IF(COUNTIF($G$6:$G248,"="&amp;$G248)&gt;5,"",$F248),"")</f>
        <v/>
      </c>
      <c r="N248" s="31" t="str">
        <f>IF($G248=N$4&amp;"-"&amp;N$5,IF(COUNTIF($G$6:$G248,"="&amp;$G248)&gt;5,"",$F248),"")</f>
        <v/>
      </c>
      <c r="O248" s="32" t="str">
        <f>IF($G248=O$4&amp;"-"&amp;O$5,IF(COUNTIF($G$6:$G248,"="&amp;$G248)&gt;5,"",$F248),"")</f>
        <v/>
      </c>
      <c r="P248" s="31" t="str">
        <f>IF($G248=P$4&amp;"-"&amp;P$5,IF(COUNTIF($G$6:$G248,"="&amp;$G248)&gt;5,"",$F248),"")</f>
        <v/>
      </c>
      <c r="Q248" s="32" t="str">
        <f>IF($G248=Q$4&amp;"-"&amp;Q$5,IF(COUNTIF($G$6:$G248,"="&amp;$G248)&gt;5,"",$F248),"")</f>
        <v/>
      </c>
      <c r="R248" s="31" t="str">
        <f>IF($G248=R$4&amp;"-"&amp;R$5,IF(COUNTIF($G$6:$G248,"="&amp;$G248)&gt;5,"",$F248),"")</f>
        <v/>
      </c>
      <c r="S248" s="32" t="str">
        <f>IF($G248=S$4&amp;"-"&amp;S$5,IF(COUNTIF($G$6:$G248,"="&amp;$G248)&gt;5,"",$F248),"")</f>
        <v/>
      </c>
      <c r="T248" s="31" t="str">
        <f>IF($G248=T$4&amp;"-"&amp;T$5,IF(COUNTIF($G$6:$G248,"="&amp;$G248)&gt;5,"",$F248),"")</f>
        <v/>
      </c>
      <c r="U248" s="32" t="str">
        <f>IF($G248=U$4&amp;"-"&amp;U$5,IF(COUNTIF($G$6:$G248,"="&amp;$G248)&gt;5,"",$F248),"")</f>
        <v/>
      </c>
      <c r="V248" s="31" t="str">
        <f>IF($G248=V$4&amp;"-"&amp;V$5,IF(COUNTIF($G$6:$G248,"="&amp;$G248)&gt;5,"",$F248),"")</f>
        <v/>
      </c>
      <c r="W248" s="30" t="str">
        <f>IF($G248=W$4&amp;"-"&amp;W$5,IF(COUNTIF($G$6:$G248,"="&amp;$G248)&gt;5,"",$F248),"")</f>
        <v/>
      </c>
      <c r="X248" s="128" t="str">
        <f>IF($G248=X$4&amp;"-"&amp;X$5,IF(COUNTIF($G$6:$G248,"="&amp;$G248)&gt;1000,"",MAX(X$6:X247)+1),"")</f>
        <v/>
      </c>
      <c r="Y248" s="138" t="str">
        <f>IF($G248=Y$4&amp;"-"&amp;Y$5,IF(COUNTIF($G$6:$G248,"="&amp;$G248)&gt;1000,"",MAX(Y$6:Y247)+1),"")</f>
        <v/>
      </c>
      <c r="Z248" s="128" t="str">
        <f>IF($G248=Z$4&amp;"-"&amp;Z$5,IF(COUNTIF($G$6:$G248,"="&amp;$G248)&gt;1000,"",MAX(Z$6:Z247)+1),"")</f>
        <v/>
      </c>
      <c r="AA248" s="138" t="str">
        <f>IF($G248=AA$4&amp;"-"&amp;AA$5,IF(COUNTIF($G$6:$G248,"="&amp;$G248)&gt;1000,"",MAX(AA$6:AA247)+1),"")</f>
        <v/>
      </c>
      <c r="AB248" s="128" t="str">
        <f>IF($G248=AB$4&amp;"-"&amp;AB$5,IF(COUNTIF($G$6:$G248,"="&amp;$G248)&gt;1000,"",MAX(AB$6:AB247)+1),"")</f>
        <v/>
      </c>
      <c r="AC248" s="138" t="str">
        <f>IF($G248=AC$4&amp;"-"&amp;AC$5,IF(COUNTIF($G$6:$G248,"="&amp;$G248)&gt;1000,"",MAX(AC$6:AC247)+1),"")</f>
        <v/>
      </c>
      <c r="AD248" s="128" t="str">
        <f>IF($G248=AD$4&amp;"-"&amp;AD$5,IF(COUNTIF($G$6:$G248,"="&amp;$G248)&gt;1000,"",MAX(AD$6:AD247)+1),"")</f>
        <v/>
      </c>
      <c r="AE248" s="138" t="str">
        <f>IF($G248=AE$4&amp;"-"&amp;AE$5,IF(COUNTIF($G$6:$G248,"="&amp;$G248)&gt;1000,"",MAX(AE$6:AE247)+1),"")</f>
        <v/>
      </c>
      <c r="AF248" s="128" t="str">
        <f>IF($G248=AF$4&amp;"-"&amp;AF$5,IF(COUNTIF($G$6:$G248,"="&amp;$G248)&gt;1000,"",MAX(AF$6:AF247)+1),"")</f>
        <v/>
      </c>
      <c r="AG248" s="138" t="str">
        <f>IF($G248=AG$4&amp;"-"&amp;AG$5,IF(COUNTIF($G$6:$G248,"="&amp;$G248)&gt;1000,"",MAX(AG$6:AG247)+1),"")</f>
        <v/>
      </c>
      <c r="AH248" s="128" t="str">
        <f>IF($G248=AH$4&amp;"-"&amp;AH$5,IF(COUNTIF($G$6:$G248,"="&amp;$G248)&gt;1000,"",MAX(AH$6:AH247)+1),"")</f>
        <v/>
      </c>
      <c r="AI248" s="138" t="str">
        <f>IF($G248=AI$4&amp;"-"&amp;AI$5,IF(COUNTIF($G$6:$G248,"="&amp;$G248)&gt;1000,"",MAX(AI$6:AI247)+1),"")</f>
        <v/>
      </c>
      <c r="AJ248" s="128" t="str">
        <f>IF($G248=AJ$4&amp;"-"&amp;AJ$5,IF(COUNTIF($G$6:$G248,"="&amp;$G248)&gt;1000,"",MAX(AJ$6:AJ247)+1),"")</f>
        <v/>
      </c>
      <c r="AK248" s="138" t="str">
        <f>IF($G248=AK$4&amp;"-"&amp;AK$5,IF(COUNTIF($G$6:$G248,"="&amp;$G248)&gt;1000,"",MAX(AK$6:AK247)+1),"")</f>
        <v/>
      </c>
      <c r="AL248" s="128">
        <f>IF($G248=AL$4&amp;"-"&amp;AL$5,IF(COUNTIF($G$6:$G248,"="&amp;$G248)&gt;1000,"",MAX(AL$6:AL247)+1),"")</f>
        <v>12</v>
      </c>
      <c r="AM248" s="144" t="str">
        <f>IF($G248=AM$4&amp;"-"&amp;AM$5,IF(COUNTIF($G$6:$G248,"="&amp;$G248)&gt;1000,"",MAX(AM$6:AM247)+1),"")</f>
        <v/>
      </c>
    </row>
    <row r="249" spans="1:39">
      <c r="A249" s="23">
        <v>244</v>
      </c>
      <c r="B249" s="123" t="str">
        <f>VLOOKUP(A249,Times_2023!B246:C675,2,FALSE)</f>
        <v>0:25:45</v>
      </c>
      <c r="C249" s="1" t="str">
        <f t="shared" si="14"/>
        <v>Catriona Buchanan</v>
      </c>
      <c r="D249" s="2" t="str">
        <f t="shared" si="15"/>
        <v>CTC</v>
      </c>
      <c r="E249" s="2" t="str">
        <f t="shared" si="16"/>
        <v>F</v>
      </c>
      <c r="F249" s="2">
        <f>COUNTIF(E$6:E249,E249)</f>
        <v>62</v>
      </c>
      <c r="G249" s="26" t="str">
        <f t="shared" si="17"/>
        <v>CTC-F</v>
      </c>
      <c r="H249" s="29" t="str">
        <f>IF($G249=H$4&amp;"-"&amp;H$5,IF(COUNTIF($G$6:$G249,"="&amp;$G249)&gt;5,"",$F249),"")</f>
        <v/>
      </c>
      <c r="I249" s="32" t="str">
        <f>IF($G249=I$4&amp;"-"&amp;I$5,IF(COUNTIF($G$6:$G249,"="&amp;$G249)&gt;5,"",$F249),"")</f>
        <v/>
      </c>
      <c r="J249" s="31" t="str">
        <f>IF($G249=J$4&amp;"-"&amp;J$5,IF(COUNTIF($G$6:$G249,"="&amp;$G249)&gt;5,"",$F249),"")</f>
        <v/>
      </c>
      <c r="K249" s="32" t="str">
        <f>IF($G249=K$4&amp;"-"&amp;K$5,IF(COUNTIF($G$6:$G249,"="&amp;$G249)&gt;5,"",$F249),"")</f>
        <v/>
      </c>
      <c r="L249" s="31" t="str">
        <f>IF($G249=L$4&amp;"-"&amp;L$5,IF(COUNTIF($G$6:$G249,"="&amp;$G249)&gt;5,"",$F249),"")</f>
        <v/>
      </c>
      <c r="M249" s="32" t="str">
        <f>IF($G249=M$4&amp;"-"&amp;M$5,IF(COUNTIF($G$6:$G249,"="&amp;$G249)&gt;5,"",$F249),"")</f>
        <v/>
      </c>
      <c r="N249" s="31" t="str">
        <f>IF($G249=N$4&amp;"-"&amp;N$5,IF(COUNTIF($G$6:$G249,"="&amp;$G249)&gt;5,"",$F249),"")</f>
        <v/>
      </c>
      <c r="O249" s="32" t="str">
        <f>IF($G249=O$4&amp;"-"&amp;O$5,IF(COUNTIF($G$6:$G249,"="&amp;$G249)&gt;5,"",$F249),"")</f>
        <v/>
      </c>
      <c r="P249" s="31" t="str">
        <f>IF($G249=P$4&amp;"-"&amp;P$5,IF(COUNTIF($G$6:$G249,"="&amp;$G249)&gt;5,"",$F249),"")</f>
        <v/>
      </c>
      <c r="Q249" s="32" t="str">
        <f>IF($G249=Q$4&amp;"-"&amp;Q$5,IF(COUNTIF($G$6:$G249,"="&amp;$G249)&gt;5,"",$F249),"")</f>
        <v/>
      </c>
      <c r="R249" s="31" t="str">
        <f>IF($G249=R$4&amp;"-"&amp;R$5,IF(COUNTIF($G$6:$G249,"="&amp;$G249)&gt;5,"",$F249),"")</f>
        <v/>
      </c>
      <c r="S249" s="32" t="str">
        <f>IF($G249=S$4&amp;"-"&amp;S$5,IF(COUNTIF($G$6:$G249,"="&amp;$G249)&gt;5,"",$F249),"")</f>
        <v/>
      </c>
      <c r="T249" s="31" t="str">
        <f>IF($G249=T$4&amp;"-"&amp;T$5,IF(COUNTIF($G$6:$G249,"="&amp;$G249)&gt;5,"",$F249),"")</f>
        <v/>
      </c>
      <c r="U249" s="32" t="str">
        <f>IF($G249=U$4&amp;"-"&amp;U$5,IF(COUNTIF($G$6:$G249,"="&amp;$G249)&gt;5,"",$F249),"")</f>
        <v/>
      </c>
      <c r="V249" s="31" t="str">
        <f>IF($G249=V$4&amp;"-"&amp;V$5,IF(COUNTIF($G$6:$G249,"="&amp;$G249)&gt;5,"",$F249),"")</f>
        <v/>
      </c>
      <c r="W249" s="30" t="str">
        <f>IF($G249=W$4&amp;"-"&amp;W$5,IF(COUNTIF($G$6:$G249,"="&amp;$G249)&gt;5,"",$F249),"")</f>
        <v/>
      </c>
      <c r="X249" s="128" t="str">
        <f>IF($G249=X$4&amp;"-"&amp;X$5,IF(COUNTIF($G$6:$G249,"="&amp;$G249)&gt;1000,"",MAX(X$6:X248)+1),"")</f>
        <v/>
      </c>
      <c r="Y249" s="138" t="str">
        <f>IF($G249=Y$4&amp;"-"&amp;Y$5,IF(COUNTIF($G$6:$G249,"="&amp;$G249)&gt;1000,"",MAX(Y$6:Y248)+1),"")</f>
        <v/>
      </c>
      <c r="Z249" s="128" t="str">
        <f>IF($G249=Z$4&amp;"-"&amp;Z$5,IF(COUNTIF($G$6:$G249,"="&amp;$G249)&gt;1000,"",MAX(Z$6:Z248)+1),"")</f>
        <v/>
      </c>
      <c r="AA249" s="138">
        <f>IF($G249=AA$4&amp;"-"&amp;AA$5,IF(COUNTIF($G$6:$G249,"="&amp;$G249)&gt;1000,"",MAX(AA$6:AA248)+1),"")</f>
        <v>6</v>
      </c>
      <c r="AB249" s="128" t="str">
        <f>IF($G249=AB$4&amp;"-"&amp;AB$5,IF(COUNTIF($G$6:$G249,"="&amp;$G249)&gt;1000,"",MAX(AB$6:AB248)+1),"")</f>
        <v/>
      </c>
      <c r="AC249" s="138" t="str">
        <f>IF($G249=AC$4&amp;"-"&amp;AC$5,IF(COUNTIF($G$6:$G249,"="&amp;$G249)&gt;1000,"",MAX(AC$6:AC248)+1),"")</f>
        <v/>
      </c>
      <c r="AD249" s="128" t="str">
        <f>IF($G249=AD$4&amp;"-"&amp;AD$5,IF(COUNTIF($G$6:$G249,"="&amp;$G249)&gt;1000,"",MAX(AD$6:AD248)+1),"")</f>
        <v/>
      </c>
      <c r="AE249" s="138" t="str">
        <f>IF($G249=AE$4&amp;"-"&amp;AE$5,IF(COUNTIF($G$6:$G249,"="&amp;$G249)&gt;1000,"",MAX(AE$6:AE248)+1),"")</f>
        <v/>
      </c>
      <c r="AF249" s="128" t="str">
        <f>IF($G249=AF$4&amp;"-"&amp;AF$5,IF(COUNTIF($G$6:$G249,"="&amp;$G249)&gt;1000,"",MAX(AF$6:AF248)+1),"")</f>
        <v/>
      </c>
      <c r="AG249" s="138" t="str">
        <f>IF($G249=AG$4&amp;"-"&amp;AG$5,IF(COUNTIF($G$6:$G249,"="&amp;$G249)&gt;1000,"",MAX(AG$6:AG248)+1),"")</f>
        <v/>
      </c>
      <c r="AH249" s="128" t="str">
        <f>IF($G249=AH$4&amp;"-"&amp;AH$5,IF(COUNTIF($G$6:$G249,"="&amp;$G249)&gt;1000,"",MAX(AH$6:AH248)+1),"")</f>
        <v/>
      </c>
      <c r="AI249" s="138" t="str">
        <f>IF($G249=AI$4&amp;"-"&amp;AI$5,IF(COUNTIF($G$6:$G249,"="&amp;$G249)&gt;1000,"",MAX(AI$6:AI248)+1),"")</f>
        <v/>
      </c>
      <c r="AJ249" s="128" t="str">
        <f>IF($G249=AJ$4&amp;"-"&amp;AJ$5,IF(COUNTIF($G$6:$G249,"="&amp;$G249)&gt;1000,"",MAX(AJ$6:AJ248)+1),"")</f>
        <v/>
      </c>
      <c r="AK249" s="138" t="str">
        <f>IF($G249=AK$4&amp;"-"&amp;AK$5,IF(COUNTIF($G$6:$G249,"="&amp;$G249)&gt;1000,"",MAX(AK$6:AK248)+1),"")</f>
        <v/>
      </c>
      <c r="AL249" s="128" t="str">
        <f>IF($G249=AL$4&amp;"-"&amp;AL$5,IF(COUNTIF($G$6:$G249,"="&amp;$G249)&gt;1000,"",MAX(AL$6:AL248)+1),"")</f>
        <v/>
      </c>
      <c r="AM249" s="144" t="str">
        <f>IF($G249=AM$4&amp;"-"&amp;AM$5,IF(COUNTIF($G$6:$G249,"="&amp;$G249)&gt;1000,"",MAX(AM$6:AM248)+1),"")</f>
        <v/>
      </c>
    </row>
    <row r="250" spans="1:39">
      <c r="A250" s="24">
        <v>245</v>
      </c>
      <c r="B250" s="123" t="str">
        <f>VLOOKUP(A250,Times_2023!B247:C676,2,FALSE)</f>
        <v>0:25:46</v>
      </c>
      <c r="C250" s="1" t="str">
        <f t="shared" si="14"/>
        <v>Eliza Gilchrist</v>
      </c>
      <c r="D250" s="2" t="str">
        <f t="shared" si="15"/>
        <v>CAC</v>
      </c>
      <c r="E250" s="2" t="str">
        <f t="shared" si="16"/>
        <v>F</v>
      </c>
      <c r="F250" s="2">
        <f>COUNTIF(E$6:E250,E250)</f>
        <v>63</v>
      </c>
      <c r="G250" s="26" t="str">
        <f t="shared" si="17"/>
        <v>CAC-F</v>
      </c>
      <c r="H250" s="29" t="str">
        <f>IF($G250=H$4&amp;"-"&amp;H$5,IF(COUNTIF($G$6:$G250,"="&amp;$G250)&gt;5,"",$F250),"")</f>
        <v/>
      </c>
      <c r="I250" s="32" t="str">
        <f>IF($G250=I$4&amp;"-"&amp;I$5,IF(COUNTIF($G$6:$G250,"="&amp;$G250)&gt;5,"",$F250),"")</f>
        <v/>
      </c>
      <c r="J250" s="31" t="str">
        <f>IF($G250=J$4&amp;"-"&amp;J$5,IF(COUNTIF($G$6:$G250,"="&amp;$G250)&gt;5,"",$F250),"")</f>
        <v/>
      </c>
      <c r="K250" s="32" t="str">
        <f>IF($G250=K$4&amp;"-"&amp;K$5,IF(COUNTIF($G$6:$G250,"="&amp;$G250)&gt;5,"",$F250),"")</f>
        <v/>
      </c>
      <c r="L250" s="31" t="str">
        <f>IF($G250=L$4&amp;"-"&amp;L$5,IF(COUNTIF($G$6:$G250,"="&amp;$G250)&gt;5,"",$F250),"")</f>
        <v/>
      </c>
      <c r="M250" s="32" t="str">
        <f>IF($G250=M$4&amp;"-"&amp;M$5,IF(COUNTIF($G$6:$G250,"="&amp;$G250)&gt;5,"",$F250),"")</f>
        <v/>
      </c>
      <c r="N250" s="31" t="str">
        <f>IF($G250=N$4&amp;"-"&amp;N$5,IF(COUNTIF($G$6:$G250,"="&amp;$G250)&gt;5,"",$F250),"")</f>
        <v/>
      </c>
      <c r="O250" s="32" t="str">
        <f>IF($G250=O$4&amp;"-"&amp;O$5,IF(COUNTIF($G$6:$G250,"="&amp;$G250)&gt;5,"",$F250),"")</f>
        <v/>
      </c>
      <c r="P250" s="31" t="str">
        <f>IF($G250=P$4&amp;"-"&amp;P$5,IF(COUNTIF($G$6:$G250,"="&amp;$G250)&gt;5,"",$F250),"")</f>
        <v/>
      </c>
      <c r="Q250" s="32" t="str">
        <f>IF($G250=Q$4&amp;"-"&amp;Q$5,IF(COUNTIF($G$6:$G250,"="&amp;$G250)&gt;5,"",$F250),"")</f>
        <v/>
      </c>
      <c r="R250" s="31" t="str">
        <f>IF($G250=R$4&amp;"-"&amp;R$5,IF(COUNTIF($G$6:$G250,"="&amp;$G250)&gt;5,"",$F250),"")</f>
        <v/>
      </c>
      <c r="S250" s="32" t="str">
        <f>IF($G250=S$4&amp;"-"&amp;S$5,IF(COUNTIF($G$6:$G250,"="&amp;$G250)&gt;5,"",$F250),"")</f>
        <v/>
      </c>
      <c r="T250" s="31" t="str">
        <f>IF($G250=T$4&amp;"-"&amp;T$5,IF(COUNTIF($G$6:$G250,"="&amp;$G250)&gt;5,"",$F250),"")</f>
        <v/>
      </c>
      <c r="U250" s="32" t="str">
        <f>IF($G250=U$4&amp;"-"&amp;U$5,IF(COUNTIF($G$6:$G250,"="&amp;$G250)&gt;5,"",$F250),"")</f>
        <v/>
      </c>
      <c r="V250" s="31" t="str">
        <f>IF($G250=V$4&amp;"-"&amp;V$5,IF(COUNTIF($G$6:$G250,"="&amp;$G250)&gt;5,"",$F250),"")</f>
        <v/>
      </c>
      <c r="W250" s="30" t="str">
        <f>IF($G250=W$4&amp;"-"&amp;W$5,IF(COUNTIF($G$6:$G250,"="&amp;$G250)&gt;5,"",$F250),"")</f>
        <v/>
      </c>
      <c r="X250" s="128" t="str">
        <f>IF($G250=X$4&amp;"-"&amp;X$5,IF(COUNTIF($G$6:$G250,"="&amp;$G250)&gt;1000,"",MAX(X$6:X249)+1),"")</f>
        <v/>
      </c>
      <c r="Y250" s="138">
        <f>IF($G250=Y$4&amp;"-"&amp;Y$5,IF(COUNTIF($G$6:$G250,"="&amp;$G250)&gt;1000,"",MAX(Y$6:Y249)+1),"")</f>
        <v>15</v>
      </c>
      <c r="Z250" s="128" t="str">
        <f>IF($G250=Z$4&amp;"-"&amp;Z$5,IF(COUNTIF($G$6:$G250,"="&amp;$G250)&gt;1000,"",MAX(Z$6:Z249)+1),"")</f>
        <v/>
      </c>
      <c r="AA250" s="138" t="str">
        <f>IF($G250=AA$4&amp;"-"&amp;AA$5,IF(COUNTIF($G$6:$G250,"="&amp;$G250)&gt;1000,"",MAX(AA$6:AA249)+1),"")</f>
        <v/>
      </c>
      <c r="AB250" s="128" t="str">
        <f>IF($G250=AB$4&amp;"-"&amp;AB$5,IF(COUNTIF($G$6:$G250,"="&amp;$G250)&gt;1000,"",MAX(AB$6:AB249)+1),"")</f>
        <v/>
      </c>
      <c r="AC250" s="138" t="str">
        <f>IF($G250=AC$4&amp;"-"&amp;AC$5,IF(COUNTIF($G$6:$G250,"="&amp;$G250)&gt;1000,"",MAX(AC$6:AC249)+1),"")</f>
        <v/>
      </c>
      <c r="AD250" s="128" t="str">
        <f>IF($G250=AD$4&amp;"-"&amp;AD$5,IF(COUNTIF($G$6:$G250,"="&amp;$G250)&gt;1000,"",MAX(AD$6:AD249)+1),"")</f>
        <v/>
      </c>
      <c r="AE250" s="138" t="str">
        <f>IF($G250=AE$4&amp;"-"&amp;AE$5,IF(COUNTIF($G$6:$G250,"="&amp;$G250)&gt;1000,"",MAX(AE$6:AE249)+1),"")</f>
        <v/>
      </c>
      <c r="AF250" s="128" t="str">
        <f>IF($G250=AF$4&amp;"-"&amp;AF$5,IF(COUNTIF($G$6:$G250,"="&amp;$G250)&gt;1000,"",MAX(AF$6:AF249)+1),"")</f>
        <v/>
      </c>
      <c r="AG250" s="138" t="str">
        <f>IF($G250=AG$4&amp;"-"&amp;AG$5,IF(COUNTIF($G$6:$G250,"="&amp;$G250)&gt;1000,"",MAX(AG$6:AG249)+1),"")</f>
        <v/>
      </c>
      <c r="AH250" s="128" t="str">
        <f>IF($G250=AH$4&amp;"-"&amp;AH$5,IF(COUNTIF($G$6:$G250,"="&amp;$G250)&gt;1000,"",MAX(AH$6:AH249)+1),"")</f>
        <v/>
      </c>
      <c r="AI250" s="138" t="str">
        <f>IF($G250=AI$4&amp;"-"&amp;AI$5,IF(COUNTIF($G$6:$G250,"="&amp;$G250)&gt;1000,"",MAX(AI$6:AI249)+1),"")</f>
        <v/>
      </c>
      <c r="AJ250" s="128" t="str">
        <f>IF($G250=AJ$4&amp;"-"&amp;AJ$5,IF(COUNTIF($G$6:$G250,"="&amp;$G250)&gt;1000,"",MAX(AJ$6:AJ249)+1),"")</f>
        <v/>
      </c>
      <c r="AK250" s="138" t="str">
        <f>IF($G250=AK$4&amp;"-"&amp;AK$5,IF(COUNTIF($G$6:$G250,"="&amp;$G250)&gt;1000,"",MAX(AK$6:AK249)+1),"")</f>
        <v/>
      </c>
      <c r="AL250" s="128" t="str">
        <f>IF($G250=AL$4&amp;"-"&amp;AL$5,IF(COUNTIF($G$6:$G250,"="&amp;$G250)&gt;1000,"",MAX(AL$6:AL249)+1),"")</f>
        <v/>
      </c>
      <c r="AM250" s="144" t="str">
        <f>IF($G250=AM$4&amp;"-"&amp;AM$5,IF(COUNTIF($G$6:$G250,"="&amp;$G250)&gt;1000,"",MAX(AM$6:AM249)+1),"")</f>
        <v/>
      </c>
    </row>
    <row r="251" spans="1:39">
      <c r="A251" s="23">
        <v>246</v>
      </c>
      <c r="B251" s="123" t="str">
        <f>VLOOKUP(A251,Times_2023!B248:C677,2,FALSE)</f>
        <v>0:25:50</v>
      </c>
      <c r="C251" s="1" t="str">
        <f t="shared" si="14"/>
        <v>Simon Hargraves</v>
      </c>
      <c r="D251" s="2" t="str">
        <f t="shared" si="15"/>
        <v>CTC</v>
      </c>
      <c r="E251" s="2" t="str">
        <f t="shared" si="16"/>
        <v>M</v>
      </c>
      <c r="F251" s="2">
        <f>COUNTIF(E$6:E251,E251)</f>
        <v>183</v>
      </c>
      <c r="G251" s="26" t="str">
        <f t="shared" si="17"/>
        <v>CTC-M</v>
      </c>
      <c r="H251" s="29" t="str">
        <f>IF($G251=H$4&amp;"-"&amp;H$5,IF(COUNTIF($G$6:$G251,"="&amp;$G251)&gt;5,"",$F251),"")</f>
        <v/>
      </c>
      <c r="I251" s="32" t="str">
        <f>IF($G251=I$4&amp;"-"&amp;I$5,IF(COUNTIF($G$6:$G251,"="&amp;$G251)&gt;5,"",$F251),"")</f>
        <v/>
      </c>
      <c r="J251" s="31" t="str">
        <f>IF($G251=J$4&amp;"-"&amp;J$5,IF(COUNTIF($G$6:$G251,"="&amp;$G251)&gt;5,"",$F251),"")</f>
        <v/>
      </c>
      <c r="K251" s="32" t="str">
        <f>IF($G251=K$4&amp;"-"&amp;K$5,IF(COUNTIF($G$6:$G251,"="&amp;$G251)&gt;5,"",$F251),"")</f>
        <v/>
      </c>
      <c r="L251" s="31" t="str">
        <f>IF($G251=L$4&amp;"-"&amp;L$5,IF(COUNTIF($G$6:$G251,"="&amp;$G251)&gt;5,"",$F251),"")</f>
        <v/>
      </c>
      <c r="M251" s="32" t="str">
        <f>IF($G251=M$4&amp;"-"&amp;M$5,IF(COUNTIF($G$6:$G251,"="&amp;$G251)&gt;5,"",$F251),"")</f>
        <v/>
      </c>
      <c r="N251" s="31" t="str">
        <f>IF($G251=N$4&amp;"-"&amp;N$5,IF(COUNTIF($G$6:$G251,"="&amp;$G251)&gt;5,"",$F251),"")</f>
        <v/>
      </c>
      <c r="O251" s="32" t="str">
        <f>IF($G251=O$4&amp;"-"&amp;O$5,IF(COUNTIF($G$6:$G251,"="&amp;$G251)&gt;5,"",$F251),"")</f>
        <v/>
      </c>
      <c r="P251" s="31" t="str">
        <f>IF($G251=P$4&amp;"-"&amp;P$5,IF(COUNTIF($G$6:$G251,"="&amp;$G251)&gt;5,"",$F251),"")</f>
        <v/>
      </c>
      <c r="Q251" s="32" t="str">
        <f>IF($G251=Q$4&amp;"-"&amp;Q$5,IF(COUNTIF($G$6:$G251,"="&amp;$G251)&gt;5,"",$F251),"")</f>
        <v/>
      </c>
      <c r="R251" s="31" t="str">
        <f>IF($G251=R$4&amp;"-"&amp;R$5,IF(COUNTIF($G$6:$G251,"="&amp;$G251)&gt;5,"",$F251),"")</f>
        <v/>
      </c>
      <c r="S251" s="32" t="str">
        <f>IF($G251=S$4&amp;"-"&amp;S$5,IF(COUNTIF($G$6:$G251,"="&amp;$G251)&gt;5,"",$F251),"")</f>
        <v/>
      </c>
      <c r="T251" s="31" t="str">
        <f>IF($G251=T$4&amp;"-"&amp;T$5,IF(COUNTIF($G$6:$G251,"="&amp;$G251)&gt;5,"",$F251),"")</f>
        <v/>
      </c>
      <c r="U251" s="32" t="str">
        <f>IF($G251=U$4&amp;"-"&amp;U$5,IF(COUNTIF($G$6:$G251,"="&amp;$G251)&gt;5,"",$F251),"")</f>
        <v/>
      </c>
      <c r="V251" s="31" t="str">
        <f>IF($G251=V$4&amp;"-"&amp;V$5,IF(COUNTIF($G$6:$G251,"="&amp;$G251)&gt;5,"",$F251),"")</f>
        <v/>
      </c>
      <c r="W251" s="30" t="str">
        <f>IF($G251=W$4&amp;"-"&amp;W$5,IF(COUNTIF($G$6:$G251,"="&amp;$G251)&gt;5,"",$F251),"")</f>
        <v/>
      </c>
      <c r="X251" s="128" t="str">
        <f>IF($G251=X$4&amp;"-"&amp;X$5,IF(COUNTIF($G$6:$G251,"="&amp;$G251)&gt;1000,"",MAX(X$6:X250)+1),"")</f>
        <v/>
      </c>
      <c r="Y251" s="138" t="str">
        <f>IF($G251=Y$4&amp;"-"&amp;Y$5,IF(COUNTIF($G$6:$G251,"="&amp;$G251)&gt;1000,"",MAX(Y$6:Y250)+1),"")</f>
        <v/>
      </c>
      <c r="Z251" s="128">
        <f>IF($G251=Z$4&amp;"-"&amp;Z$5,IF(COUNTIF($G$6:$G251,"="&amp;$G251)&gt;1000,"",MAX(Z$6:Z250)+1),"")</f>
        <v>21</v>
      </c>
      <c r="AA251" s="138" t="str">
        <f>IF($G251=AA$4&amp;"-"&amp;AA$5,IF(COUNTIF($G$6:$G251,"="&amp;$G251)&gt;1000,"",MAX(AA$6:AA250)+1),"")</f>
        <v/>
      </c>
      <c r="AB251" s="128" t="str">
        <f>IF($G251=AB$4&amp;"-"&amp;AB$5,IF(COUNTIF($G$6:$G251,"="&amp;$G251)&gt;1000,"",MAX(AB$6:AB250)+1),"")</f>
        <v/>
      </c>
      <c r="AC251" s="138" t="str">
        <f>IF($G251=AC$4&amp;"-"&amp;AC$5,IF(COUNTIF($G$6:$G251,"="&amp;$G251)&gt;1000,"",MAX(AC$6:AC250)+1),"")</f>
        <v/>
      </c>
      <c r="AD251" s="128" t="str">
        <f>IF($G251=AD$4&amp;"-"&amp;AD$5,IF(COUNTIF($G$6:$G251,"="&amp;$G251)&gt;1000,"",MAX(AD$6:AD250)+1),"")</f>
        <v/>
      </c>
      <c r="AE251" s="138" t="str">
        <f>IF($G251=AE$4&amp;"-"&amp;AE$5,IF(COUNTIF($G$6:$G251,"="&amp;$G251)&gt;1000,"",MAX(AE$6:AE250)+1),"")</f>
        <v/>
      </c>
      <c r="AF251" s="128" t="str">
        <f>IF($G251=AF$4&amp;"-"&amp;AF$5,IF(COUNTIF($G$6:$G251,"="&amp;$G251)&gt;1000,"",MAX(AF$6:AF250)+1),"")</f>
        <v/>
      </c>
      <c r="AG251" s="138" t="str">
        <f>IF($G251=AG$4&amp;"-"&amp;AG$5,IF(COUNTIF($G$6:$G251,"="&amp;$G251)&gt;1000,"",MAX(AG$6:AG250)+1),"")</f>
        <v/>
      </c>
      <c r="AH251" s="128" t="str">
        <f>IF($G251=AH$4&amp;"-"&amp;AH$5,IF(COUNTIF($G$6:$G251,"="&amp;$G251)&gt;1000,"",MAX(AH$6:AH250)+1),"")</f>
        <v/>
      </c>
      <c r="AI251" s="138" t="str">
        <f>IF($G251=AI$4&amp;"-"&amp;AI$5,IF(COUNTIF($G$6:$G251,"="&amp;$G251)&gt;1000,"",MAX(AI$6:AI250)+1),"")</f>
        <v/>
      </c>
      <c r="AJ251" s="128" t="str">
        <f>IF($G251=AJ$4&amp;"-"&amp;AJ$5,IF(COUNTIF($G$6:$G251,"="&amp;$G251)&gt;1000,"",MAX(AJ$6:AJ250)+1),"")</f>
        <v/>
      </c>
      <c r="AK251" s="138" t="str">
        <f>IF($G251=AK$4&amp;"-"&amp;AK$5,IF(COUNTIF($G$6:$G251,"="&amp;$G251)&gt;1000,"",MAX(AK$6:AK250)+1),"")</f>
        <v/>
      </c>
      <c r="AL251" s="128" t="str">
        <f>IF($G251=AL$4&amp;"-"&amp;AL$5,IF(COUNTIF($G$6:$G251,"="&amp;$G251)&gt;1000,"",MAX(AL$6:AL250)+1),"")</f>
        <v/>
      </c>
      <c r="AM251" s="144" t="str">
        <f>IF($G251=AM$4&amp;"-"&amp;AM$5,IF(COUNTIF($G$6:$G251,"="&amp;$G251)&gt;1000,"",MAX(AM$6:AM250)+1),"")</f>
        <v/>
      </c>
    </row>
    <row r="252" spans="1:39">
      <c r="A252" s="24">
        <v>247</v>
      </c>
      <c r="B252" s="123" t="str">
        <f>VLOOKUP(A252,Times_2023!B249:C678,2,FALSE)</f>
        <v>0:25:54</v>
      </c>
      <c r="C252" s="1" t="str">
        <f t="shared" si="14"/>
        <v>Sharon Blood</v>
      </c>
      <c r="D252" s="2" t="str">
        <f t="shared" si="15"/>
        <v>HI</v>
      </c>
      <c r="E252" s="2" t="str">
        <f t="shared" si="16"/>
        <v>F</v>
      </c>
      <c r="F252" s="2">
        <f>COUNTIF(E$6:E252,E252)</f>
        <v>64</v>
      </c>
      <c r="G252" s="26" t="str">
        <f t="shared" si="17"/>
        <v>HI-F</v>
      </c>
      <c r="H252" s="29" t="str">
        <f>IF($G252=H$4&amp;"-"&amp;H$5,IF(COUNTIF($G$6:$G252,"="&amp;$G252)&gt;5,"",$F252),"")</f>
        <v/>
      </c>
      <c r="I252" s="32" t="str">
        <f>IF($G252=I$4&amp;"-"&amp;I$5,IF(COUNTIF($G$6:$G252,"="&amp;$G252)&gt;5,"",$F252),"")</f>
        <v/>
      </c>
      <c r="J252" s="31" t="str">
        <f>IF($G252=J$4&amp;"-"&amp;J$5,IF(COUNTIF($G$6:$G252,"="&amp;$G252)&gt;5,"",$F252),"")</f>
        <v/>
      </c>
      <c r="K252" s="32" t="str">
        <f>IF($G252=K$4&amp;"-"&amp;K$5,IF(COUNTIF($G$6:$G252,"="&amp;$G252)&gt;5,"",$F252),"")</f>
        <v/>
      </c>
      <c r="L252" s="31" t="str">
        <f>IF($G252=L$4&amp;"-"&amp;L$5,IF(COUNTIF($G$6:$G252,"="&amp;$G252)&gt;5,"",$F252),"")</f>
        <v/>
      </c>
      <c r="M252" s="32" t="str">
        <f>IF($G252=M$4&amp;"-"&amp;M$5,IF(COUNTIF($G$6:$G252,"="&amp;$G252)&gt;5,"",$F252),"")</f>
        <v/>
      </c>
      <c r="N252" s="31" t="str">
        <f>IF($G252=N$4&amp;"-"&amp;N$5,IF(COUNTIF($G$6:$G252,"="&amp;$G252)&gt;5,"",$F252),"")</f>
        <v/>
      </c>
      <c r="O252" s="32" t="str">
        <f>IF($G252=O$4&amp;"-"&amp;O$5,IF(COUNTIF($G$6:$G252,"="&amp;$G252)&gt;5,"",$F252),"")</f>
        <v/>
      </c>
      <c r="P252" s="31" t="str">
        <f>IF($G252=P$4&amp;"-"&amp;P$5,IF(COUNTIF($G$6:$G252,"="&amp;$G252)&gt;5,"",$F252),"")</f>
        <v/>
      </c>
      <c r="Q252" s="32" t="str">
        <f>IF($G252=Q$4&amp;"-"&amp;Q$5,IF(COUNTIF($G$6:$G252,"="&amp;$G252)&gt;5,"",$F252),"")</f>
        <v/>
      </c>
      <c r="R252" s="31" t="str">
        <f>IF($G252=R$4&amp;"-"&amp;R$5,IF(COUNTIF($G$6:$G252,"="&amp;$G252)&gt;5,"",$F252),"")</f>
        <v/>
      </c>
      <c r="S252" s="32" t="str">
        <f>IF($G252=S$4&amp;"-"&amp;S$5,IF(COUNTIF($G$6:$G252,"="&amp;$G252)&gt;5,"",$F252),"")</f>
        <v/>
      </c>
      <c r="T252" s="31" t="str">
        <f>IF($G252=T$4&amp;"-"&amp;T$5,IF(COUNTIF($G$6:$G252,"="&amp;$G252)&gt;5,"",$F252),"")</f>
        <v/>
      </c>
      <c r="U252" s="32" t="str">
        <f>IF($G252=U$4&amp;"-"&amp;U$5,IF(COUNTIF($G$6:$G252,"="&amp;$G252)&gt;5,"",$F252),"")</f>
        <v/>
      </c>
      <c r="V252" s="31" t="str">
        <f>IF($G252=V$4&amp;"-"&amp;V$5,IF(COUNTIF($G$6:$G252,"="&amp;$G252)&gt;5,"",$F252),"")</f>
        <v/>
      </c>
      <c r="W252" s="30" t="str">
        <f>IF($G252=W$4&amp;"-"&amp;W$5,IF(COUNTIF($G$6:$G252,"="&amp;$G252)&gt;5,"",$F252),"")</f>
        <v/>
      </c>
      <c r="X252" s="128" t="str">
        <f>IF($G252=X$4&amp;"-"&amp;X$5,IF(COUNTIF($G$6:$G252,"="&amp;$G252)&gt;1000,"",MAX(X$6:X251)+1),"")</f>
        <v/>
      </c>
      <c r="Y252" s="138" t="str">
        <f>IF($G252=Y$4&amp;"-"&amp;Y$5,IF(COUNTIF($G$6:$G252,"="&amp;$G252)&gt;1000,"",MAX(Y$6:Y251)+1),"")</f>
        <v/>
      </c>
      <c r="Z252" s="128" t="str">
        <f>IF($G252=Z$4&amp;"-"&amp;Z$5,IF(COUNTIF($G$6:$G252,"="&amp;$G252)&gt;1000,"",MAX(Z$6:Z251)+1),"")</f>
        <v/>
      </c>
      <c r="AA252" s="138" t="str">
        <f>IF($G252=AA$4&amp;"-"&amp;AA$5,IF(COUNTIF($G$6:$G252,"="&amp;$G252)&gt;1000,"",MAX(AA$6:AA251)+1),"")</f>
        <v/>
      </c>
      <c r="AB252" s="128" t="str">
        <f>IF($G252=AB$4&amp;"-"&amp;AB$5,IF(COUNTIF($G$6:$G252,"="&amp;$G252)&gt;1000,"",MAX(AB$6:AB251)+1),"")</f>
        <v/>
      </c>
      <c r="AC252" s="138" t="str">
        <f>IF($G252=AC$4&amp;"-"&amp;AC$5,IF(COUNTIF($G$6:$G252,"="&amp;$G252)&gt;1000,"",MAX(AC$6:AC251)+1),"")</f>
        <v/>
      </c>
      <c r="AD252" s="128" t="str">
        <f>IF($G252=AD$4&amp;"-"&amp;AD$5,IF(COUNTIF($G$6:$G252,"="&amp;$G252)&gt;1000,"",MAX(AD$6:AD251)+1),"")</f>
        <v/>
      </c>
      <c r="AE252" s="138">
        <f>IF($G252=AE$4&amp;"-"&amp;AE$5,IF(COUNTIF($G$6:$G252,"="&amp;$G252)&gt;1000,"",MAX(AE$6:AE251)+1),"")</f>
        <v>13</v>
      </c>
      <c r="AF252" s="128" t="str">
        <f>IF($G252=AF$4&amp;"-"&amp;AF$5,IF(COUNTIF($G$6:$G252,"="&amp;$G252)&gt;1000,"",MAX(AF$6:AF251)+1),"")</f>
        <v/>
      </c>
      <c r="AG252" s="138" t="str">
        <f>IF($G252=AG$4&amp;"-"&amp;AG$5,IF(COUNTIF($G$6:$G252,"="&amp;$G252)&gt;1000,"",MAX(AG$6:AG251)+1),"")</f>
        <v/>
      </c>
      <c r="AH252" s="128" t="str">
        <f>IF($G252=AH$4&amp;"-"&amp;AH$5,IF(COUNTIF($G$6:$G252,"="&amp;$G252)&gt;1000,"",MAX(AH$6:AH251)+1),"")</f>
        <v/>
      </c>
      <c r="AI252" s="138" t="str">
        <f>IF($G252=AI$4&amp;"-"&amp;AI$5,IF(COUNTIF($G$6:$G252,"="&amp;$G252)&gt;1000,"",MAX(AI$6:AI251)+1),"")</f>
        <v/>
      </c>
      <c r="AJ252" s="128" t="str">
        <f>IF($G252=AJ$4&amp;"-"&amp;AJ$5,IF(COUNTIF($G$6:$G252,"="&amp;$G252)&gt;1000,"",MAX(AJ$6:AJ251)+1),"")</f>
        <v/>
      </c>
      <c r="AK252" s="138" t="str">
        <f>IF($G252=AK$4&amp;"-"&amp;AK$5,IF(COUNTIF($G$6:$G252,"="&amp;$G252)&gt;1000,"",MAX(AK$6:AK251)+1),"")</f>
        <v/>
      </c>
      <c r="AL252" s="128" t="str">
        <f>IF($G252=AL$4&amp;"-"&amp;AL$5,IF(COUNTIF($G$6:$G252,"="&amp;$G252)&gt;1000,"",MAX(AL$6:AL251)+1),"")</f>
        <v/>
      </c>
      <c r="AM252" s="144" t="str">
        <f>IF($G252=AM$4&amp;"-"&amp;AM$5,IF(COUNTIF($G$6:$G252,"="&amp;$G252)&gt;1000,"",MAX(AM$6:AM251)+1),"")</f>
        <v/>
      </c>
    </row>
    <row r="253" spans="1:39">
      <c r="A253" s="23">
        <v>248</v>
      </c>
      <c r="B253" s="123" t="str">
        <f>VLOOKUP(A253,Times_2023!B250:C679,2,FALSE)</f>
        <v>0:25:55</v>
      </c>
      <c r="C253" s="1" t="str">
        <f t="shared" si="14"/>
        <v>Tracey Read</v>
      </c>
      <c r="D253" s="2" t="str">
        <f t="shared" si="15"/>
        <v>HI</v>
      </c>
      <c r="E253" s="2" t="str">
        <f t="shared" si="16"/>
        <v>F</v>
      </c>
      <c r="F253" s="2">
        <f>COUNTIF(E$6:E253,E253)</f>
        <v>65</v>
      </c>
      <c r="G253" s="26" t="str">
        <f t="shared" si="17"/>
        <v>HI-F</v>
      </c>
      <c r="H253" s="29" t="str">
        <f>IF($G253=H$4&amp;"-"&amp;H$5,IF(COUNTIF($G$6:$G253,"="&amp;$G253)&gt;5,"",$F253),"")</f>
        <v/>
      </c>
      <c r="I253" s="32" t="str">
        <f>IF($G253=I$4&amp;"-"&amp;I$5,IF(COUNTIF($G$6:$G253,"="&amp;$G253)&gt;5,"",$F253),"")</f>
        <v/>
      </c>
      <c r="J253" s="31" t="str">
        <f>IF($G253=J$4&amp;"-"&amp;J$5,IF(COUNTIF($G$6:$G253,"="&amp;$G253)&gt;5,"",$F253),"")</f>
        <v/>
      </c>
      <c r="K253" s="32" t="str">
        <f>IF($G253=K$4&amp;"-"&amp;K$5,IF(COUNTIF($G$6:$G253,"="&amp;$G253)&gt;5,"",$F253),"")</f>
        <v/>
      </c>
      <c r="L253" s="31" t="str">
        <f>IF($G253=L$4&amp;"-"&amp;L$5,IF(COUNTIF($G$6:$G253,"="&amp;$G253)&gt;5,"",$F253),"")</f>
        <v/>
      </c>
      <c r="M253" s="32" t="str">
        <f>IF($G253=M$4&amp;"-"&amp;M$5,IF(COUNTIF($G$6:$G253,"="&amp;$G253)&gt;5,"",$F253),"")</f>
        <v/>
      </c>
      <c r="N253" s="31" t="str">
        <f>IF($G253=N$4&amp;"-"&amp;N$5,IF(COUNTIF($G$6:$G253,"="&amp;$G253)&gt;5,"",$F253),"")</f>
        <v/>
      </c>
      <c r="O253" s="32" t="str">
        <f>IF($G253=O$4&amp;"-"&amp;O$5,IF(COUNTIF($G$6:$G253,"="&amp;$G253)&gt;5,"",$F253),"")</f>
        <v/>
      </c>
      <c r="P253" s="31" t="str">
        <f>IF($G253=P$4&amp;"-"&amp;P$5,IF(COUNTIF($G$6:$G253,"="&amp;$G253)&gt;5,"",$F253),"")</f>
        <v/>
      </c>
      <c r="Q253" s="32" t="str">
        <f>IF($G253=Q$4&amp;"-"&amp;Q$5,IF(COUNTIF($G$6:$G253,"="&amp;$G253)&gt;5,"",$F253),"")</f>
        <v/>
      </c>
      <c r="R253" s="31" t="str">
        <f>IF($G253=R$4&amp;"-"&amp;R$5,IF(COUNTIF($G$6:$G253,"="&amp;$G253)&gt;5,"",$F253),"")</f>
        <v/>
      </c>
      <c r="S253" s="32" t="str">
        <f>IF($G253=S$4&amp;"-"&amp;S$5,IF(COUNTIF($G$6:$G253,"="&amp;$G253)&gt;5,"",$F253),"")</f>
        <v/>
      </c>
      <c r="T253" s="31" t="str">
        <f>IF($G253=T$4&amp;"-"&amp;T$5,IF(COUNTIF($G$6:$G253,"="&amp;$G253)&gt;5,"",$F253),"")</f>
        <v/>
      </c>
      <c r="U253" s="32" t="str">
        <f>IF($G253=U$4&amp;"-"&amp;U$5,IF(COUNTIF($G$6:$G253,"="&amp;$G253)&gt;5,"",$F253),"")</f>
        <v/>
      </c>
      <c r="V253" s="31" t="str">
        <f>IF($G253=V$4&amp;"-"&amp;V$5,IF(COUNTIF($G$6:$G253,"="&amp;$G253)&gt;5,"",$F253),"")</f>
        <v/>
      </c>
      <c r="W253" s="30" t="str">
        <f>IF($G253=W$4&amp;"-"&amp;W$5,IF(COUNTIF($G$6:$G253,"="&amp;$G253)&gt;5,"",$F253),"")</f>
        <v/>
      </c>
      <c r="X253" s="128" t="str">
        <f>IF($G253=X$4&amp;"-"&amp;X$5,IF(COUNTIF($G$6:$G253,"="&amp;$G253)&gt;1000,"",MAX(X$6:X252)+1),"")</f>
        <v/>
      </c>
      <c r="Y253" s="138" t="str">
        <f>IF($G253=Y$4&amp;"-"&amp;Y$5,IF(COUNTIF($G$6:$G253,"="&amp;$G253)&gt;1000,"",MAX(Y$6:Y252)+1),"")</f>
        <v/>
      </c>
      <c r="Z253" s="128" t="str">
        <f>IF($G253=Z$4&amp;"-"&amp;Z$5,IF(COUNTIF($G$6:$G253,"="&amp;$G253)&gt;1000,"",MAX(Z$6:Z252)+1),"")</f>
        <v/>
      </c>
      <c r="AA253" s="138" t="str">
        <f>IF($G253=AA$4&amp;"-"&amp;AA$5,IF(COUNTIF($G$6:$G253,"="&amp;$G253)&gt;1000,"",MAX(AA$6:AA252)+1),"")</f>
        <v/>
      </c>
      <c r="AB253" s="128" t="str">
        <f>IF($G253=AB$4&amp;"-"&amp;AB$5,IF(COUNTIF($G$6:$G253,"="&amp;$G253)&gt;1000,"",MAX(AB$6:AB252)+1),"")</f>
        <v/>
      </c>
      <c r="AC253" s="138" t="str">
        <f>IF($G253=AC$4&amp;"-"&amp;AC$5,IF(COUNTIF($G$6:$G253,"="&amp;$G253)&gt;1000,"",MAX(AC$6:AC252)+1),"")</f>
        <v/>
      </c>
      <c r="AD253" s="128" t="str">
        <f>IF($G253=AD$4&amp;"-"&amp;AD$5,IF(COUNTIF($G$6:$G253,"="&amp;$G253)&gt;1000,"",MAX(AD$6:AD252)+1),"")</f>
        <v/>
      </c>
      <c r="AE253" s="138">
        <f>IF($G253=AE$4&amp;"-"&amp;AE$5,IF(COUNTIF($G$6:$G253,"="&amp;$G253)&gt;1000,"",MAX(AE$6:AE252)+1),"")</f>
        <v>14</v>
      </c>
      <c r="AF253" s="128" t="str">
        <f>IF($G253=AF$4&amp;"-"&amp;AF$5,IF(COUNTIF($G$6:$G253,"="&amp;$G253)&gt;1000,"",MAX(AF$6:AF252)+1),"")</f>
        <v/>
      </c>
      <c r="AG253" s="138" t="str">
        <f>IF($G253=AG$4&amp;"-"&amp;AG$5,IF(COUNTIF($G$6:$G253,"="&amp;$G253)&gt;1000,"",MAX(AG$6:AG252)+1),"")</f>
        <v/>
      </c>
      <c r="AH253" s="128" t="str">
        <f>IF($G253=AH$4&amp;"-"&amp;AH$5,IF(COUNTIF($G$6:$G253,"="&amp;$G253)&gt;1000,"",MAX(AH$6:AH252)+1),"")</f>
        <v/>
      </c>
      <c r="AI253" s="138" t="str">
        <f>IF($G253=AI$4&amp;"-"&amp;AI$5,IF(COUNTIF($G$6:$G253,"="&amp;$G253)&gt;1000,"",MAX(AI$6:AI252)+1),"")</f>
        <v/>
      </c>
      <c r="AJ253" s="128" t="str">
        <f>IF($G253=AJ$4&amp;"-"&amp;AJ$5,IF(COUNTIF($G$6:$G253,"="&amp;$G253)&gt;1000,"",MAX(AJ$6:AJ252)+1),"")</f>
        <v/>
      </c>
      <c r="AK253" s="138" t="str">
        <f>IF($G253=AK$4&amp;"-"&amp;AK$5,IF(COUNTIF($G$6:$G253,"="&amp;$G253)&gt;1000,"",MAX(AK$6:AK252)+1),"")</f>
        <v/>
      </c>
      <c r="AL253" s="128" t="str">
        <f>IF($G253=AL$4&amp;"-"&amp;AL$5,IF(COUNTIF($G$6:$G253,"="&amp;$G253)&gt;1000,"",MAX(AL$6:AL252)+1),"")</f>
        <v/>
      </c>
      <c r="AM253" s="144" t="str">
        <f>IF($G253=AM$4&amp;"-"&amp;AM$5,IF(COUNTIF($G$6:$G253,"="&amp;$G253)&gt;1000,"",MAX(AM$6:AM252)+1),"")</f>
        <v/>
      </c>
    </row>
    <row r="254" spans="1:39">
      <c r="A254" s="24">
        <v>249</v>
      </c>
      <c r="B254" s="123" t="str">
        <f>VLOOKUP(A254,Times_2023!B251:C680,2,FALSE)</f>
        <v>0:25:57</v>
      </c>
      <c r="C254" s="1" t="str">
        <f t="shared" si="14"/>
        <v>Ali Driver</v>
      </c>
      <c r="D254" s="2" t="str">
        <f t="shared" si="15"/>
        <v>ELY</v>
      </c>
      <c r="E254" s="2" t="str">
        <f t="shared" si="16"/>
        <v>F</v>
      </c>
      <c r="F254" s="2">
        <f>COUNTIF(E$6:E254,E254)</f>
        <v>66</v>
      </c>
      <c r="G254" s="26" t="str">
        <f t="shared" si="17"/>
        <v>ELY-F</v>
      </c>
      <c r="H254" s="29" t="str">
        <f>IF($G254=H$4&amp;"-"&amp;H$5,IF(COUNTIF($G$6:$G254,"="&amp;$G254)&gt;5,"",$F254),"")</f>
        <v/>
      </c>
      <c r="I254" s="32" t="str">
        <f>IF($G254=I$4&amp;"-"&amp;I$5,IF(COUNTIF($G$6:$G254,"="&amp;$G254)&gt;5,"",$F254),"")</f>
        <v/>
      </c>
      <c r="J254" s="31" t="str">
        <f>IF($G254=J$4&amp;"-"&amp;J$5,IF(COUNTIF($G$6:$G254,"="&amp;$G254)&gt;5,"",$F254),"")</f>
        <v/>
      </c>
      <c r="K254" s="32" t="str">
        <f>IF($G254=K$4&amp;"-"&amp;K$5,IF(COUNTIF($G$6:$G254,"="&amp;$G254)&gt;5,"",$F254),"")</f>
        <v/>
      </c>
      <c r="L254" s="31" t="str">
        <f>IF($G254=L$4&amp;"-"&amp;L$5,IF(COUNTIF($G$6:$G254,"="&amp;$G254)&gt;5,"",$F254),"")</f>
        <v/>
      </c>
      <c r="M254" s="32" t="str">
        <f>IF($G254=M$4&amp;"-"&amp;M$5,IF(COUNTIF($G$6:$G254,"="&amp;$G254)&gt;5,"",$F254),"")</f>
        <v/>
      </c>
      <c r="N254" s="31" t="str">
        <f>IF($G254=N$4&amp;"-"&amp;N$5,IF(COUNTIF($G$6:$G254,"="&amp;$G254)&gt;5,"",$F254),"")</f>
        <v/>
      </c>
      <c r="O254" s="32" t="str">
        <f>IF($G254=O$4&amp;"-"&amp;O$5,IF(COUNTIF($G$6:$G254,"="&amp;$G254)&gt;5,"",$F254),"")</f>
        <v/>
      </c>
      <c r="P254" s="31" t="str">
        <f>IF($G254=P$4&amp;"-"&amp;P$5,IF(COUNTIF($G$6:$G254,"="&amp;$G254)&gt;5,"",$F254),"")</f>
        <v/>
      </c>
      <c r="Q254" s="32" t="str">
        <f>IF($G254=Q$4&amp;"-"&amp;Q$5,IF(COUNTIF($G$6:$G254,"="&amp;$G254)&gt;5,"",$F254),"")</f>
        <v/>
      </c>
      <c r="R254" s="31" t="str">
        <f>IF($G254=R$4&amp;"-"&amp;R$5,IF(COUNTIF($G$6:$G254,"="&amp;$G254)&gt;5,"",$F254),"")</f>
        <v/>
      </c>
      <c r="S254" s="32" t="str">
        <f>IF($G254=S$4&amp;"-"&amp;S$5,IF(COUNTIF($G$6:$G254,"="&amp;$G254)&gt;5,"",$F254),"")</f>
        <v/>
      </c>
      <c r="T254" s="31" t="str">
        <f>IF($G254=T$4&amp;"-"&amp;T$5,IF(COUNTIF($G$6:$G254,"="&amp;$G254)&gt;5,"",$F254),"")</f>
        <v/>
      </c>
      <c r="U254" s="32" t="str">
        <f>IF($G254=U$4&amp;"-"&amp;U$5,IF(COUNTIF($G$6:$G254,"="&amp;$G254)&gt;5,"",$F254),"")</f>
        <v/>
      </c>
      <c r="V254" s="31" t="str">
        <f>IF($G254=V$4&amp;"-"&amp;V$5,IF(COUNTIF($G$6:$G254,"="&amp;$G254)&gt;5,"",$F254),"")</f>
        <v/>
      </c>
      <c r="W254" s="30" t="str">
        <f>IF($G254=W$4&amp;"-"&amp;W$5,IF(COUNTIF($G$6:$G254,"="&amp;$G254)&gt;5,"",$F254),"")</f>
        <v/>
      </c>
      <c r="X254" s="128" t="str">
        <f>IF($G254=X$4&amp;"-"&amp;X$5,IF(COUNTIF($G$6:$G254,"="&amp;$G254)&gt;1000,"",MAX(X$6:X253)+1),"")</f>
        <v/>
      </c>
      <c r="Y254" s="138" t="str">
        <f>IF($G254=Y$4&amp;"-"&amp;Y$5,IF(COUNTIF($G$6:$G254,"="&amp;$G254)&gt;1000,"",MAX(Y$6:Y253)+1),"")</f>
        <v/>
      </c>
      <c r="Z254" s="128" t="str">
        <f>IF($G254=Z$4&amp;"-"&amp;Z$5,IF(COUNTIF($G$6:$G254,"="&amp;$G254)&gt;1000,"",MAX(Z$6:Z253)+1),"")</f>
        <v/>
      </c>
      <c r="AA254" s="138" t="str">
        <f>IF($G254=AA$4&amp;"-"&amp;AA$5,IF(COUNTIF($G$6:$G254,"="&amp;$G254)&gt;1000,"",MAX(AA$6:AA253)+1),"")</f>
        <v/>
      </c>
      <c r="AB254" s="128" t="str">
        <f>IF($G254=AB$4&amp;"-"&amp;AB$5,IF(COUNTIF($G$6:$G254,"="&amp;$G254)&gt;1000,"",MAX(AB$6:AB253)+1),"")</f>
        <v/>
      </c>
      <c r="AC254" s="138">
        <f>IF($G254=AC$4&amp;"-"&amp;AC$5,IF(COUNTIF($G$6:$G254,"="&amp;$G254)&gt;1000,"",MAX(AC$6:AC253)+1),"")</f>
        <v>12</v>
      </c>
      <c r="AD254" s="128" t="str">
        <f>IF($G254=AD$4&amp;"-"&amp;AD$5,IF(COUNTIF($G$6:$G254,"="&amp;$G254)&gt;1000,"",MAX(AD$6:AD253)+1),"")</f>
        <v/>
      </c>
      <c r="AE254" s="138" t="str">
        <f>IF($G254=AE$4&amp;"-"&amp;AE$5,IF(COUNTIF($G$6:$G254,"="&amp;$G254)&gt;1000,"",MAX(AE$6:AE253)+1),"")</f>
        <v/>
      </c>
      <c r="AF254" s="128" t="str">
        <f>IF($G254=AF$4&amp;"-"&amp;AF$5,IF(COUNTIF($G$6:$G254,"="&amp;$G254)&gt;1000,"",MAX(AF$6:AF253)+1),"")</f>
        <v/>
      </c>
      <c r="AG254" s="138" t="str">
        <f>IF($G254=AG$4&amp;"-"&amp;AG$5,IF(COUNTIF($G$6:$G254,"="&amp;$G254)&gt;1000,"",MAX(AG$6:AG253)+1),"")</f>
        <v/>
      </c>
      <c r="AH254" s="128" t="str">
        <f>IF($G254=AH$4&amp;"-"&amp;AH$5,IF(COUNTIF($G$6:$G254,"="&amp;$G254)&gt;1000,"",MAX(AH$6:AH253)+1),"")</f>
        <v/>
      </c>
      <c r="AI254" s="138" t="str">
        <f>IF($G254=AI$4&amp;"-"&amp;AI$5,IF(COUNTIF($G$6:$G254,"="&amp;$G254)&gt;1000,"",MAX(AI$6:AI253)+1),"")</f>
        <v/>
      </c>
      <c r="AJ254" s="128" t="str">
        <f>IF($G254=AJ$4&amp;"-"&amp;AJ$5,IF(COUNTIF($G$6:$G254,"="&amp;$G254)&gt;1000,"",MAX(AJ$6:AJ253)+1),"")</f>
        <v/>
      </c>
      <c r="AK254" s="138" t="str">
        <f>IF($G254=AK$4&amp;"-"&amp;AK$5,IF(COUNTIF($G$6:$G254,"="&amp;$G254)&gt;1000,"",MAX(AK$6:AK253)+1),"")</f>
        <v/>
      </c>
      <c r="AL254" s="128" t="str">
        <f>IF($G254=AL$4&amp;"-"&amp;AL$5,IF(COUNTIF($G$6:$G254,"="&amp;$G254)&gt;1000,"",MAX(AL$6:AL253)+1),"")</f>
        <v/>
      </c>
      <c r="AM254" s="144" t="str">
        <f>IF($G254=AM$4&amp;"-"&amp;AM$5,IF(COUNTIF($G$6:$G254,"="&amp;$G254)&gt;1000,"",MAX(AM$6:AM253)+1),"")</f>
        <v/>
      </c>
    </row>
    <row r="255" spans="1:39">
      <c r="A255" s="23">
        <v>250</v>
      </c>
      <c r="B255" s="123" t="str">
        <f>VLOOKUP(A255,Times_2023!B252:C681,2,FALSE)</f>
        <v>0:26:00</v>
      </c>
      <c r="C255" s="1" t="str">
        <f t="shared" si="14"/>
        <v>Claire Littlewood</v>
      </c>
      <c r="D255" s="2" t="str">
        <f t="shared" si="15"/>
        <v>RR</v>
      </c>
      <c r="E255" s="2" t="str">
        <f t="shared" si="16"/>
        <v>F</v>
      </c>
      <c r="F255" s="2">
        <f>COUNTIF(E$6:E255,E255)</f>
        <v>67</v>
      </c>
      <c r="G255" s="26" t="str">
        <f t="shared" si="17"/>
        <v>RR-F</v>
      </c>
      <c r="H255" s="29" t="str">
        <f>IF($G255=H$4&amp;"-"&amp;H$5,IF(COUNTIF($G$6:$G255,"="&amp;$G255)&gt;5,"",$F255),"")</f>
        <v/>
      </c>
      <c r="I255" s="32" t="str">
        <f>IF($G255=I$4&amp;"-"&amp;I$5,IF(COUNTIF($G$6:$G255,"="&amp;$G255)&gt;5,"",$F255),"")</f>
        <v/>
      </c>
      <c r="J255" s="31" t="str">
        <f>IF($G255=J$4&amp;"-"&amp;J$5,IF(COUNTIF($G$6:$G255,"="&amp;$G255)&gt;5,"",$F255),"")</f>
        <v/>
      </c>
      <c r="K255" s="32" t="str">
        <f>IF($G255=K$4&amp;"-"&amp;K$5,IF(COUNTIF($G$6:$G255,"="&amp;$G255)&gt;5,"",$F255),"")</f>
        <v/>
      </c>
      <c r="L255" s="31" t="str">
        <f>IF($G255=L$4&amp;"-"&amp;L$5,IF(COUNTIF($G$6:$G255,"="&amp;$G255)&gt;5,"",$F255),"")</f>
        <v/>
      </c>
      <c r="M255" s="32" t="str">
        <f>IF($G255=M$4&amp;"-"&amp;M$5,IF(COUNTIF($G$6:$G255,"="&amp;$G255)&gt;5,"",$F255),"")</f>
        <v/>
      </c>
      <c r="N255" s="31" t="str">
        <f>IF($G255=N$4&amp;"-"&amp;N$5,IF(COUNTIF($G$6:$G255,"="&amp;$G255)&gt;5,"",$F255),"")</f>
        <v/>
      </c>
      <c r="O255" s="32" t="str">
        <f>IF($G255=O$4&amp;"-"&amp;O$5,IF(COUNTIF($G$6:$G255,"="&amp;$G255)&gt;5,"",$F255),"")</f>
        <v/>
      </c>
      <c r="P255" s="31" t="str">
        <f>IF($G255=P$4&amp;"-"&amp;P$5,IF(COUNTIF($G$6:$G255,"="&amp;$G255)&gt;5,"",$F255),"")</f>
        <v/>
      </c>
      <c r="Q255" s="32" t="str">
        <f>IF($G255=Q$4&amp;"-"&amp;Q$5,IF(COUNTIF($G$6:$G255,"="&amp;$G255)&gt;5,"",$F255),"")</f>
        <v/>
      </c>
      <c r="R255" s="31" t="str">
        <f>IF($G255=R$4&amp;"-"&amp;R$5,IF(COUNTIF($G$6:$G255,"="&amp;$G255)&gt;5,"",$F255),"")</f>
        <v/>
      </c>
      <c r="S255" s="32" t="str">
        <f>IF($G255=S$4&amp;"-"&amp;S$5,IF(COUNTIF($G$6:$G255,"="&amp;$G255)&gt;5,"",$F255),"")</f>
        <v/>
      </c>
      <c r="T255" s="31" t="str">
        <f>IF($G255=T$4&amp;"-"&amp;T$5,IF(COUNTIF($G$6:$G255,"="&amp;$G255)&gt;5,"",$F255),"")</f>
        <v/>
      </c>
      <c r="U255" s="32">
        <f>IF($G255=U$4&amp;"-"&amp;U$5,IF(COUNTIF($G$6:$G255,"="&amp;$G255)&gt;5,"",$F255),"")</f>
        <v>67</v>
      </c>
      <c r="V255" s="31" t="str">
        <f>IF($G255=V$4&amp;"-"&amp;V$5,IF(COUNTIF($G$6:$G255,"="&amp;$G255)&gt;5,"",$F255),"")</f>
        <v/>
      </c>
      <c r="W255" s="30" t="str">
        <f>IF($G255=W$4&amp;"-"&amp;W$5,IF(COUNTIF($G$6:$G255,"="&amp;$G255)&gt;5,"",$F255),"")</f>
        <v/>
      </c>
      <c r="X255" s="128" t="str">
        <f>IF($G255=X$4&amp;"-"&amp;X$5,IF(COUNTIF($G$6:$G255,"="&amp;$G255)&gt;1000,"",MAX(X$6:X254)+1),"")</f>
        <v/>
      </c>
      <c r="Y255" s="138" t="str">
        <f>IF($G255=Y$4&amp;"-"&amp;Y$5,IF(COUNTIF($G$6:$G255,"="&amp;$G255)&gt;1000,"",MAX(Y$6:Y254)+1),"")</f>
        <v/>
      </c>
      <c r="Z255" s="128" t="str">
        <f>IF($G255=Z$4&amp;"-"&amp;Z$5,IF(COUNTIF($G$6:$G255,"="&amp;$G255)&gt;1000,"",MAX(Z$6:Z254)+1),"")</f>
        <v/>
      </c>
      <c r="AA255" s="138" t="str">
        <f>IF($G255=AA$4&amp;"-"&amp;AA$5,IF(COUNTIF($G$6:$G255,"="&amp;$G255)&gt;1000,"",MAX(AA$6:AA254)+1),"")</f>
        <v/>
      </c>
      <c r="AB255" s="128" t="str">
        <f>IF($G255=AB$4&amp;"-"&amp;AB$5,IF(COUNTIF($G$6:$G255,"="&amp;$G255)&gt;1000,"",MAX(AB$6:AB254)+1),"")</f>
        <v/>
      </c>
      <c r="AC255" s="138" t="str">
        <f>IF($G255=AC$4&amp;"-"&amp;AC$5,IF(COUNTIF($G$6:$G255,"="&amp;$G255)&gt;1000,"",MAX(AC$6:AC254)+1),"")</f>
        <v/>
      </c>
      <c r="AD255" s="128" t="str">
        <f>IF($G255=AD$4&amp;"-"&amp;AD$5,IF(COUNTIF($G$6:$G255,"="&amp;$G255)&gt;1000,"",MAX(AD$6:AD254)+1),"")</f>
        <v/>
      </c>
      <c r="AE255" s="138" t="str">
        <f>IF($G255=AE$4&amp;"-"&amp;AE$5,IF(COUNTIF($G$6:$G255,"="&amp;$G255)&gt;1000,"",MAX(AE$6:AE254)+1),"")</f>
        <v/>
      </c>
      <c r="AF255" s="128" t="str">
        <f>IF($G255=AF$4&amp;"-"&amp;AF$5,IF(COUNTIF($G$6:$G255,"="&amp;$G255)&gt;1000,"",MAX(AF$6:AF254)+1),"")</f>
        <v/>
      </c>
      <c r="AG255" s="138" t="str">
        <f>IF($G255=AG$4&amp;"-"&amp;AG$5,IF(COUNTIF($G$6:$G255,"="&amp;$G255)&gt;1000,"",MAX(AG$6:AG254)+1),"")</f>
        <v/>
      </c>
      <c r="AH255" s="128" t="str">
        <f>IF($G255=AH$4&amp;"-"&amp;AH$5,IF(COUNTIF($G$6:$G255,"="&amp;$G255)&gt;1000,"",MAX(AH$6:AH254)+1),"")</f>
        <v/>
      </c>
      <c r="AI255" s="138" t="str">
        <f>IF($G255=AI$4&amp;"-"&amp;AI$5,IF(COUNTIF($G$6:$G255,"="&amp;$G255)&gt;1000,"",MAX(AI$6:AI254)+1),"")</f>
        <v/>
      </c>
      <c r="AJ255" s="128" t="str">
        <f>IF($G255=AJ$4&amp;"-"&amp;AJ$5,IF(COUNTIF($G$6:$G255,"="&amp;$G255)&gt;1000,"",MAX(AJ$6:AJ254)+1),"")</f>
        <v/>
      </c>
      <c r="AK255" s="138">
        <f>IF($G255=AK$4&amp;"-"&amp;AK$5,IF(COUNTIF($G$6:$G255,"="&amp;$G255)&gt;1000,"",MAX(AK$6:AK254)+1),"")</f>
        <v>3</v>
      </c>
      <c r="AL255" s="128" t="str">
        <f>IF($G255=AL$4&amp;"-"&amp;AL$5,IF(COUNTIF($G$6:$G255,"="&amp;$G255)&gt;1000,"",MAX(AL$6:AL254)+1),"")</f>
        <v/>
      </c>
      <c r="AM255" s="144" t="str">
        <f>IF($G255=AM$4&amp;"-"&amp;AM$5,IF(COUNTIF($G$6:$G255,"="&amp;$G255)&gt;1000,"",MAX(AM$6:AM254)+1),"")</f>
        <v/>
      </c>
    </row>
    <row r="256" spans="1:39">
      <c r="A256" s="24">
        <v>251</v>
      </c>
      <c r="B256" s="123" t="str">
        <f>VLOOKUP(A256,Times_2023!B253:C682,2,FALSE)</f>
        <v>0:26:02</v>
      </c>
      <c r="C256" s="1" t="str">
        <f t="shared" si="14"/>
        <v>Michelle Berry</v>
      </c>
      <c r="D256" s="2" t="str">
        <f t="shared" si="15"/>
        <v>ELY</v>
      </c>
      <c r="E256" s="2" t="str">
        <f t="shared" si="16"/>
        <v>F</v>
      </c>
      <c r="F256" s="2">
        <f>COUNTIF(E$6:E256,E256)</f>
        <v>68</v>
      </c>
      <c r="G256" s="26" t="str">
        <f t="shared" si="17"/>
        <v>ELY-F</v>
      </c>
      <c r="H256" s="29" t="str">
        <f>IF($G256=H$4&amp;"-"&amp;H$5,IF(COUNTIF($G$6:$G256,"="&amp;$G256)&gt;5,"",$F256),"")</f>
        <v/>
      </c>
      <c r="I256" s="32" t="str">
        <f>IF($G256=I$4&amp;"-"&amp;I$5,IF(COUNTIF($G$6:$G256,"="&amp;$G256)&gt;5,"",$F256),"")</f>
        <v/>
      </c>
      <c r="J256" s="31" t="str">
        <f>IF($G256=J$4&amp;"-"&amp;J$5,IF(COUNTIF($G$6:$G256,"="&amp;$G256)&gt;5,"",$F256),"")</f>
        <v/>
      </c>
      <c r="K256" s="32" t="str">
        <f>IF($G256=K$4&amp;"-"&amp;K$5,IF(COUNTIF($G$6:$G256,"="&amp;$G256)&gt;5,"",$F256),"")</f>
        <v/>
      </c>
      <c r="L256" s="31" t="str">
        <f>IF($G256=L$4&amp;"-"&amp;L$5,IF(COUNTIF($G$6:$G256,"="&amp;$G256)&gt;5,"",$F256),"")</f>
        <v/>
      </c>
      <c r="M256" s="32" t="str">
        <f>IF($G256=M$4&amp;"-"&amp;M$5,IF(COUNTIF($G$6:$G256,"="&amp;$G256)&gt;5,"",$F256),"")</f>
        <v/>
      </c>
      <c r="N256" s="31" t="str">
        <f>IF($G256=N$4&amp;"-"&amp;N$5,IF(COUNTIF($G$6:$G256,"="&amp;$G256)&gt;5,"",$F256),"")</f>
        <v/>
      </c>
      <c r="O256" s="32" t="str">
        <f>IF($G256=O$4&amp;"-"&amp;O$5,IF(COUNTIF($G$6:$G256,"="&amp;$G256)&gt;5,"",$F256),"")</f>
        <v/>
      </c>
      <c r="P256" s="31" t="str">
        <f>IF($G256=P$4&amp;"-"&amp;P$5,IF(COUNTIF($G$6:$G256,"="&amp;$G256)&gt;5,"",$F256),"")</f>
        <v/>
      </c>
      <c r="Q256" s="32" t="str">
        <f>IF($G256=Q$4&amp;"-"&amp;Q$5,IF(COUNTIF($G$6:$G256,"="&amp;$G256)&gt;5,"",$F256),"")</f>
        <v/>
      </c>
      <c r="R256" s="31" t="str">
        <f>IF($G256=R$4&amp;"-"&amp;R$5,IF(COUNTIF($G$6:$G256,"="&amp;$G256)&gt;5,"",$F256),"")</f>
        <v/>
      </c>
      <c r="S256" s="32" t="str">
        <f>IF($G256=S$4&amp;"-"&amp;S$5,IF(COUNTIF($G$6:$G256,"="&amp;$G256)&gt;5,"",$F256),"")</f>
        <v/>
      </c>
      <c r="T256" s="31" t="str">
        <f>IF($G256=T$4&amp;"-"&amp;T$5,IF(COUNTIF($G$6:$G256,"="&amp;$G256)&gt;5,"",$F256),"")</f>
        <v/>
      </c>
      <c r="U256" s="32" t="str">
        <f>IF($G256=U$4&amp;"-"&amp;U$5,IF(COUNTIF($G$6:$G256,"="&amp;$G256)&gt;5,"",$F256),"")</f>
        <v/>
      </c>
      <c r="V256" s="31" t="str">
        <f>IF($G256=V$4&amp;"-"&amp;V$5,IF(COUNTIF($G$6:$G256,"="&amp;$G256)&gt;5,"",$F256),"")</f>
        <v/>
      </c>
      <c r="W256" s="30" t="str">
        <f>IF($G256=W$4&amp;"-"&amp;W$5,IF(COUNTIF($G$6:$G256,"="&amp;$G256)&gt;5,"",$F256),"")</f>
        <v/>
      </c>
      <c r="X256" s="128" t="str">
        <f>IF($G256=X$4&amp;"-"&amp;X$5,IF(COUNTIF($G$6:$G256,"="&amp;$G256)&gt;1000,"",MAX(X$6:X255)+1),"")</f>
        <v/>
      </c>
      <c r="Y256" s="138" t="str">
        <f>IF($G256=Y$4&amp;"-"&amp;Y$5,IF(COUNTIF($G$6:$G256,"="&amp;$G256)&gt;1000,"",MAX(Y$6:Y255)+1),"")</f>
        <v/>
      </c>
      <c r="Z256" s="128" t="str">
        <f>IF($G256=Z$4&amp;"-"&amp;Z$5,IF(COUNTIF($G$6:$G256,"="&amp;$G256)&gt;1000,"",MAX(Z$6:Z255)+1),"")</f>
        <v/>
      </c>
      <c r="AA256" s="138" t="str">
        <f>IF($G256=AA$4&amp;"-"&amp;AA$5,IF(COUNTIF($G$6:$G256,"="&amp;$G256)&gt;1000,"",MAX(AA$6:AA255)+1),"")</f>
        <v/>
      </c>
      <c r="AB256" s="128" t="str">
        <f>IF($G256=AB$4&amp;"-"&amp;AB$5,IF(COUNTIF($G$6:$G256,"="&amp;$G256)&gt;1000,"",MAX(AB$6:AB255)+1),"")</f>
        <v/>
      </c>
      <c r="AC256" s="138">
        <f>IF($G256=AC$4&amp;"-"&amp;AC$5,IF(COUNTIF($G$6:$G256,"="&amp;$G256)&gt;1000,"",MAX(AC$6:AC255)+1),"")</f>
        <v>13</v>
      </c>
      <c r="AD256" s="128" t="str">
        <f>IF($G256=AD$4&amp;"-"&amp;AD$5,IF(COUNTIF($G$6:$G256,"="&amp;$G256)&gt;1000,"",MAX(AD$6:AD255)+1),"")</f>
        <v/>
      </c>
      <c r="AE256" s="138" t="str">
        <f>IF($G256=AE$4&amp;"-"&amp;AE$5,IF(COUNTIF($G$6:$G256,"="&amp;$G256)&gt;1000,"",MAX(AE$6:AE255)+1),"")</f>
        <v/>
      </c>
      <c r="AF256" s="128" t="str">
        <f>IF($G256=AF$4&amp;"-"&amp;AF$5,IF(COUNTIF($G$6:$G256,"="&amp;$G256)&gt;1000,"",MAX(AF$6:AF255)+1),"")</f>
        <v/>
      </c>
      <c r="AG256" s="138" t="str">
        <f>IF($G256=AG$4&amp;"-"&amp;AG$5,IF(COUNTIF($G$6:$G256,"="&amp;$G256)&gt;1000,"",MAX(AG$6:AG255)+1),"")</f>
        <v/>
      </c>
      <c r="AH256" s="128" t="str">
        <f>IF($G256=AH$4&amp;"-"&amp;AH$5,IF(COUNTIF($G$6:$G256,"="&amp;$G256)&gt;1000,"",MAX(AH$6:AH255)+1),"")</f>
        <v/>
      </c>
      <c r="AI256" s="138" t="str">
        <f>IF($G256=AI$4&amp;"-"&amp;AI$5,IF(COUNTIF($G$6:$G256,"="&amp;$G256)&gt;1000,"",MAX(AI$6:AI255)+1),"")</f>
        <v/>
      </c>
      <c r="AJ256" s="128" t="str">
        <f>IF($G256=AJ$4&amp;"-"&amp;AJ$5,IF(COUNTIF($G$6:$G256,"="&amp;$G256)&gt;1000,"",MAX(AJ$6:AJ255)+1),"")</f>
        <v/>
      </c>
      <c r="AK256" s="138" t="str">
        <f>IF($G256=AK$4&amp;"-"&amp;AK$5,IF(COUNTIF($G$6:$G256,"="&amp;$G256)&gt;1000,"",MAX(AK$6:AK255)+1),"")</f>
        <v/>
      </c>
      <c r="AL256" s="128" t="str">
        <f>IF($G256=AL$4&amp;"-"&amp;AL$5,IF(COUNTIF($G$6:$G256,"="&amp;$G256)&gt;1000,"",MAX(AL$6:AL255)+1),"")</f>
        <v/>
      </c>
      <c r="AM256" s="144" t="str">
        <f>IF($G256=AM$4&amp;"-"&amp;AM$5,IF(COUNTIF($G$6:$G256,"="&amp;$G256)&gt;1000,"",MAX(AM$6:AM255)+1),"")</f>
        <v/>
      </c>
    </row>
    <row r="257" spans="1:39">
      <c r="A257" s="23">
        <v>252</v>
      </c>
      <c r="B257" s="123" t="str">
        <f>VLOOKUP(A257,Times_2023!B254:C683,2,FALSE)</f>
        <v>0:26:03</v>
      </c>
      <c r="C257" s="1" t="str">
        <f t="shared" si="14"/>
        <v>Alex Downie</v>
      </c>
      <c r="D257" s="2" t="str">
        <f t="shared" si="15"/>
        <v>CAC</v>
      </c>
      <c r="E257" s="2" t="str">
        <f t="shared" si="16"/>
        <v>M</v>
      </c>
      <c r="F257" s="2">
        <f>COUNTIF(E$6:E257,E257)</f>
        <v>184</v>
      </c>
      <c r="G257" s="26" t="str">
        <f t="shared" si="17"/>
        <v>CAC-M</v>
      </c>
      <c r="H257" s="29" t="str">
        <f>IF($G257=H$4&amp;"-"&amp;H$5,IF(COUNTIF($G$6:$G257,"="&amp;$G257)&gt;5,"",$F257),"")</f>
        <v/>
      </c>
      <c r="I257" s="32" t="str">
        <f>IF($G257=I$4&amp;"-"&amp;I$5,IF(COUNTIF($G$6:$G257,"="&amp;$G257)&gt;5,"",$F257),"")</f>
        <v/>
      </c>
      <c r="J257" s="31" t="str">
        <f>IF($G257=J$4&amp;"-"&amp;J$5,IF(COUNTIF($G$6:$G257,"="&amp;$G257)&gt;5,"",$F257),"")</f>
        <v/>
      </c>
      <c r="K257" s="32" t="str">
        <f>IF($G257=K$4&amp;"-"&amp;K$5,IF(COUNTIF($G$6:$G257,"="&amp;$G257)&gt;5,"",$F257),"")</f>
        <v/>
      </c>
      <c r="L257" s="31" t="str">
        <f>IF($G257=L$4&amp;"-"&amp;L$5,IF(COUNTIF($G$6:$G257,"="&amp;$G257)&gt;5,"",$F257),"")</f>
        <v/>
      </c>
      <c r="M257" s="32" t="str">
        <f>IF($G257=M$4&amp;"-"&amp;M$5,IF(COUNTIF($G$6:$G257,"="&amp;$G257)&gt;5,"",$F257),"")</f>
        <v/>
      </c>
      <c r="N257" s="31" t="str">
        <f>IF($G257=N$4&amp;"-"&amp;N$5,IF(COUNTIF($G$6:$G257,"="&amp;$G257)&gt;5,"",$F257),"")</f>
        <v/>
      </c>
      <c r="O257" s="32" t="str">
        <f>IF($G257=O$4&amp;"-"&amp;O$5,IF(COUNTIF($G$6:$G257,"="&amp;$G257)&gt;5,"",$F257),"")</f>
        <v/>
      </c>
      <c r="P257" s="31" t="str">
        <f>IF($G257=P$4&amp;"-"&amp;P$5,IF(COUNTIF($G$6:$G257,"="&amp;$G257)&gt;5,"",$F257),"")</f>
        <v/>
      </c>
      <c r="Q257" s="32" t="str">
        <f>IF($G257=Q$4&amp;"-"&amp;Q$5,IF(COUNTIF($G$6:$G257,"="&amp;$G257)&gt;5,"",$F257),"")</f>
        <v/>
      </c>
      <c r="R257" s="31" t="str">
        <f>IF($G257=R$4&amp;"-"&amp;R$5,IF(COUNTIF($G$6:$G257,"="&amp;$G257)&gt;5,"",$F257),"")</f>
        <v/>
      </c>
      <c r="S257" s="32" t="str">
        <f>IF($G257=S$4&amp;"-"&amp;S$5,IF(COUNTIF($G$6:$G257,"="&amp;$G257)&gt;5,"",$F257),"")</f>
        <v/>
      </c>
      <c r="T257" s="31" t="str">
        <f>IF($G257=T$4&amp;"-"&amp;T$5,IF(COUNTIF($G$6:$G257,"="&amp;$G257)&gt;5,"",$F257),"")</f>
        <v/>
      </c>
      <c r="U257" s="32" t="str">
        <f>IF($G257=U$4&amp;"-"&amp;U$5,IF(COUNTIF($G$6:$G257,"="&amp;$G257)&gt;5,"",$F257),"")</f>
        <v/>
      </c>
      <c r="V257" s="31" t="str">
        <f>IF($G257=V$4&amp;"-"&amp;V$5,IF(COUNTIF($G$6:$G257,"="&amp;$G257)&gt;5,"",$F257),"")</f>
        <v/>
      </c>
      <c r="W257" s="30" t="str">
        <f>IF($G257=W$4&amp;"-"&amp;W$5,IF(COUNTIF($G$6:$G257,"="&amp;$G257)&gt;5,"",$F257),"")</f>
        <v/>
      </c>
      <c r="X257" s="128">
        <f>IF($G257=X$4&amp;"-"&amp;X$5,IF(COUNTIF($G$6:$G257,"="&amp;$G257)&gt;1000,"",MAX(X$6:X256)+1),"")</f>
        <v>32</v>
      </c>
      <c r="Y257" s="138" t="str">
        <f>IF($G257=Y$4&amp;"-"&amp;Y$5,IF(COUNTIF($G$6:$G257,"="&amp;$G257)&gt;1000,"",MAX(Y$6:Y256)+1),"")</f>
        <v/>
      </c>
      <c r="Z257" s="128" t="str">
        <f>IF($G257=Z$4&amp;"-"&amp;Z$5,IF(COUNTIF($G$6:$G257,"="&amp;$G257)&gt;1000,"",MAX(Z$6:Z256)+1),"")</f>
        <v/>
      </c>
      <c r="AA257" s="138" t="str">
        <f>IF($G257=AA$4&amp;"-"&amp;AA$5,IF(COUNTIF($G$6:$G257,"="&amp;$G257)&gt;1000,"",MAX(AA$6:AA256)+1),"")</f>
        <v/>
      </c>
      <c r="AB257" s="128" t="str">
        <f>IF($G257=AB$4&amp;"-"&amp;AB$5,IF(COUNTIF($G$6:$G257,"="&amp;$G257)&gt;1000,"",MAX(AB$6:AB256)+1),"")</f>
        <v/>
      </c>
      <c r="AC257" s="138" t="str">
        <f>IF($G257=AC$4&amp;"-"&amp;AC$5,IF(COUNTIF($G$6:$G257,"="&amp;$G257)&gt;1000,"",MAX(AC$6:AC256)+1),"")</f>
        <v/>
      </c>
      <c r="AD257" s="128" t="str">
        <f>IF($G257=AD$4&amp;"-"&amp;AD$5,IF(COUNTIF($G$6:$G257,"="&amp;$G257)&gt;1000,"",MAX(AD$6:AD256)+1),"")</f>
        <v/>
      </c>
      <c r="AE257" s="138" t="str">
        <f>IF($G257=AE$4&amp;"-"&amp;AE$5,IF(COUNTIF($G$6:$G257,"="&amp;$G257)&gt;1000,"",MAX(AE$6:AE256)+1),"")</f>
        <v/>
      </c>
      <c r="AF257" s="128" t="str">
        <f>IF($G257=AF$4&amp;"-"&amp;AF$5,IF(COUNTIF($G$6:$G257,"="&amp;$G257)&gt;1000,"",MAX(AF$6:AF256)+1),"")</f>
        <v/>
      </c>
      <c r="AG257" s="138" t="str">
        <f>IF($G257=AG$4&amp;"-"&amp;AG$5,IF(COUNTIF($G$6:$G257,"="&amp;$G257)&gt;1000,"",MAX(AG$6:AG256)+1),"")</f>
        <v/>
      </c>
      <c r="AH257" s="128" t="str">
        <f>IF($G257=AH$4&amp;"-"&amp;AH$5,IF(COUNTIF($G$6:$G257,"="&amp;$G257)&gt;1000,"",MAX(AH$6:AH256)+1),"")</f>
        <v/>
      </c>
      <c r="AI257" s="138" t="str">
        <f>IF($G257=AI$4&amp;"-"&amp;AI$5,IF(COUNTIF($G$6:$G257,"="&amp;$G257)&gt;1000,"",MAX(AI$6:AI256)+1),"")</f>
        <v/>
      </c>
      <c r="AJ257" s="128" t="str">
        <f>IF($G257=AJ$4&amp;"-"&amp;AJ$5,IF(COUNTIF($G$6:$G257,"="&amp;$G257)&gt;1000,"",MAX(AJ$6:AJ256)+1),"")</f>
        <v/>
      </c>
      <c r="AK257" s="138" t="str">
        <f>IF($G257=AK$4&amp;"-"&amp;AK$5,IF(COUNTIF($G$6:$G257,"="&amp;$G257)&gt;1000,"",MAX(AK$6:AK256)+1),"")</f>
        <v/>
      </c>
      <c r="AL257" s="128" t="str">
        <f>IF($G257=AL$4&amp;"-"&amp;AL$5,IF(COUNTIF($G$6:$G257,"="&amp;$G257)&gt;1000,"",MAX(AL$6:AL256)+1),"")</f>
        <v/>
      </c>
      <c r="AM257" s="144" t="str">
        <f>IF($G257=AM$4&amp;"-"&amp;AM$5,IF(COUNTIF($G$6:$G257,"="&amp;$G257)&gt;1000,"",MAX(AM$6:AM256)+1),"")</f>
        <v/>
      </c>
    </row>
    <row r="258" spans="1:39">
      <c r="A258" s="24">
        <v>253</v>
      </c>
      <c r="B258" s="123" t="str">
        <f>VLOOKUP(A258,Times_2023!B255:C684,2,FALSE)</f>
        <v>0:26:09</v>
      </c>
      <c r="C258" s="1" t="str">
        <f t="shared" si="14"/>
        <v>Mark Fitzhenry</v>
      </c>
      <c r="D258" s="2" t="str">
        <f t="shared" si="15"/>
        <v>SS</v>
      </c>
      <c r="E258" s="2" t="str">
        <f t="shared" si="16"/>
        <v>M</v>
      </c>
      <c r="F258" s="2">
        <f>COUNTIF(E$6:E258,E258)</f>
        <v>185</v>
      </c>
      <c r="G258" s="26" t="str">
        <f t="shared" si="17"/>
        <v>SS-M</v>
      </c>
      <c r="H258" s="29" t="str">
        <f>IF($G258=H$4&amp;"-"&amp;H$5,IF(COUNTIF($G$6:$G258,"="&amp;$G258)&gt;5,"",$F258),"")</f>
        <v/>
      </c>
      <c r="I258" s="32" t="str">
        <f>IF($G258=I$4&amp;"-"&amp;I$5,IF(COUNTIF($G$6:$G258,"="&amp;$G258)&gt;5,"",$F258),"")</f>
        <v/>
      </c>
      <c r="J258" s="31" t="str">
        <f>IF($G258=J$4&amp;"-"&amp;J$5,IF(COUNTIF($G$6:$G258,"="&amp;$G258)&gt;5,"",$F258),"")</f>
        <v/>
      </c>
      <c r="K258" s="32" t="str">
        <f>IF($G258=K$4&amp;"-"&amp;K$5,IF(COUNTIF($G$6:$G258,"="&amp;$G258)&gt;5,"",$F258),"")</f>
        <v/>
      </c>
      <c r="L258" s="31" t="str">
        <f>IF($G258=L$4&amp;"-"&amp;L$5,IF(COUNTIF($G$6:$G258,"="&amp;$G258)&gt;5,"",$F258),"")</f>
        <v/>
      </c>
      <c r="M258" s="32" t="str">
        <f>IF($G258=M$4&amp;"-"&amp;M$5,IF(COUNTIF($G$6:$G258,"="&amp;$G258)&gt;5,"",$F258),"")</f>
        <v/>
      </c>
      <c r="N258" s="31" t="str">
        <f>IF($G258=N$4&amp;"-"&amp;N$5,IF(COUNTIF($G$6:$G258,"="&amp;$G258)&gt;5,"",$F258),"")</f>
        <v/>
      </c>
      <c r="O258" s="32" t="str">
        <f>IF($G258=O$4&amp;"-"&amp;O$5,IF(COUNTIF($G$6:$G258,"="&amp;$G258)&gt;5,"",$F258),"")</f>
        <v/>
      </c>
      <c r="P258" s="31" t="str">
        <f>IF($G258=P$4&amp;"-"&amp;P$5,IF(COUNTIF($G$6:$G258,"="&amp;$G258)&gt;5,"",$F258),"")</f>
        <v/>
      </c>
      <c r="Q258" s="32" t="str">
        <f>IF($G258=Q$4&amp;"-"&amp;Q$5,IF(COUNTIF($G$6:$G258,"="&amp;$G258)&gt;5,"",$F258),"")</f>
        <v/>
      </c>
      <c r="R258" s="31" t="str">
        <f>IF($G258=R$4&amp;"-"&amp;R$5,IF(COUNTIF($G$6:$G258,"="&amp;$G258)&gt;5,"",$F258),"")</f>
        <v/>
      </c>
      <c r="S258" s="32" t="str">
        <f>IF($G258=S$4&amp;"-"&amp;S$5,IF(COUNTIF($G$6:$G258,"="&amp;$G258)&gt;5,"",$F258),"")</f>
        <v/>
      </c>
      <c r="T258" s="31" t="str">
        <f>IF($G258=T$4&amp;"-"&amp;T$5,IF(COUNTIF($G$6:$G258,"="&amp;$G258)&gt;5,"",$F258),"")</f>
        <v/>
      </c>
      <c r="U258" s="32" t="str">
        <f>IF($G258=U$4&amp;"-"&amp;U$5,IF(COUNTIF($G$6:$G258,"="&amp;$G258)&gt;5,"",$F258),"")</f>
        <v/>
      </c>
      <c r="V258" s="31" t="str">
        <f>IF($G258=V$4&amp;"-"&amp;V$5,IF(COUNTIF($G$6:$G258,"="&amp;$G258)&gt;5,"",$F258),"")</f>
        <v/>
      </c>
      <c r="W258" s="30" t="str">
        <f>IF($G258=W$4&amp;"-"&amp;W$5,IF(COUNTIF($G$6:$G258,"="&amp;$G258)&gt;5,"",$F258),"")</f>
        <v/>
      </c>
      <c r="X258" s="128" t="str">
        <f>IF($G258=X$4&amp;"-"&amp;X$5,IF(COUNTIF($G$6:$G258,"="&amp;$G258)&gt;1000,"",MAX(X$6:X257)+1),"")</f>
        <v/>
      </c>
      <c r="Y258" s="138" t="str">
        <f>IF($G258=Y$4&amp;"-"&amp;Y$5,IF(COUNTIF($G$6:$G258,"="&amp;$G258)&gt;1000,"",MAX(Y$6:Y257)+1),"")</f>
        <v/>
      </c>
      <c r="Z258" s="128" t="str">
        <f>IF($G258=Z$4&amp;"-"&amp;Z$5,IF(COUNTIF($G$6:$G258,"="&amp;$G258)&gt;1000,"",MAX(Z$6:Z257)+1),"")</f>
        <v/>
      </c>
      <c r="AA258" s="138" t="str">
        <f>IF($G258=AA$4&amp;"-"&amp;AA$5,IF(COUNTIF($G$6:$G258,"="&amp;$G258)&gt;1000,"",MAX(AA$6:AA257)+1),"")</f>
        <v/>
      </c>
      <c r="AB258" s="128" t="str">
        <f>IF($G258=AB$4&amp;"-"&amp;AB$5,IF(COUNTIF($G$6:$G258,"="&amp;$G258)&gt;1000,"",MAX(AB$6:AB257)+1),"")</f>
        <v/>
      </c>
      <c r="AC258" s="138" t="str">
        <f>IF($G258=AC$4&amp;"-"&amp;AC$5,IF(COUNTIF($G$6:$G258,"="&amp;$G258)&gt;1000,"",MAX(AC$6:AC257)+1),"")</f>
        <v/>
      </c>
      <c r="AD258" s="128" t="str">
        <f>IF($G258=AD$4&amp;"-"&amp;AD$5,IF(COUNTIF($G$6:$G258,"="&amp;$G258)&gt;1000,"",MAX(AD$6:AD257)+1),"")</f>
        <v/>
      </c>
      <c r="AE258" s="138" t="str">
        <f>IF($G258=AE$4&amp;"-"&amp;AE$5,IF(COUNTIF($G$6:$G258,"="&amp;$G258)&gt;1000,"",MAX(AE$6:AE257)+1),"")</f>
        <v/>
      </c>
      <c r="AF258" s="128" t="str">
        <f>IF($G258=AF$4&amp;"-"&amp;AF$5,IF(COUNTIF($G$6:$G258,"="&amp;$G258)&gt;1000,"",MAX(AF$6:AF257)+1),"")</f>
        <v/>
      </c>
      <c r="AG258" s="138" t="str">
        <f>IF($G258=AG$4&amp;"-"&amp;AG$5,IF(COUNTIF($G$6:$G258,"="&amp;$G258)&gt;1000,"",MAX(AG$6:AG257)+1),"")</f>
        <v/>
      </c>
      <c r="AH258" s="128" t="str">
        <f>IF($G258=AH$4&amp;"-"&amp;AH$5,IF(COUNTIF($G$6:$G258,"="&amp;$G258)&gt;1000,"",MAX(AH$6:AH257)+1),"")</f>
        <v/>
      </c>
      <c r="AI258" s="138" t="str">
        <f>IF($G258=AI$4&amp;"-"&amp;AI$5,IF(COUNTIF($G$6:$G258,"="&amp;$G258)&gt;1000,"",MAX(AI$6:AI257)+1),"")</f>
        <v/>
      </c>
      <c r="AJ258" s="128" t="str">
        <f>IF($G258=AJ$4&amp;"-"&amp;AJ$5,IF(COUNTIF($G$6:$G258,"="&amp;$G258)&gt;1000,"",MAX(AJ$6:AJ257)+1),"")</f>
        <v/>
      </c>
      <c r="AK258" s="138" t="str">
        <f>IF($G258=AK$4&amp;"-"&amp;AK$5,IF(COUNTIF($G$6:$G258,"="&amp;$G258)&gt;1000,"",MAX(AK$6:AK257)+1),"")</f>
        <v/>
      </c>
      <c r="AL258" s="128">
        <f>IF($G258=AL$4&amp;"-"&amp;AL$5,IF(COUNTIF($G$6:$G258,"="&amp;$G258)&gt;1000,"",MAX(AL$6:AL257)+1),"")</f>
        <v>13</v>
      </c>
      <c r="AM258" s="144" t="str">
        <f>IF($G258=AM$4&amp;"-"&amp;AM$5,IF(COUNTIF($G$6:$G258,"="&amp;$G258)&gt;1000,"",MAX(AM$6:AM257)+1),"")</f>
        <v/>
      </c>
    </row>
    <row r="259" spans="1:39">
      <c r="A259" s="23">
        <v>254</v>
      </c>
      <c r="B259" s="123" t="str">
        <f>VLOOKUP(A259,Times_2023!B256:C685,2,FALSE)</f>
        <v>0:26:10</v>
      </c>
      <c r="C259" s="1" t="str">
        <f t="shared" si="14"/>
        <v>Kate Jones</v>
      </c>
      <c r="D259" s="2" t="str">
        <f t="shared" si="15"/>
        <v>ELY</v>
      </c>
      <c r="E259" s="2" t="str">
        <f t="shared" si="16"/>
        <v>F</v>
      </c>
      <c r="F259" s="2">
        <f>COUNTIF(E$6:E259,E259)</f>
        <v>69</v>
      </c>
      <c r="G259" s="26" t="str">
        <f t="shared" si="17"/>
        <v>ELY-F</v>
      </c>
      <c r="H259" s="29" t="str">
        <f>IF($G259=H$4&amp;"-"&amp;H$5,IF(COUNTIF($G$6:$G259,"="&amp;$G259)&gt;5,"",$F259),"")</f>
        <v/>
      </c>
      <c r="I259" s="32" t="str">
        <f>IF($G259=I$4&amp;"-"&amp;I$5,IF(COUNTIF($G$6:$G259,"="&amp;$G259)&gt;5,"",$F259),"")</f>
        <v/>
      </c>
      <c r="J259" s="31" t="str">
        <f>IF($G259=J$4&amp;"-"&amp;J$5,IF(COUNTIF($G$6:$G259,"="&amp;$G259)&gt;5,"",$F259),"")</f>
        <v/>
      </c>
      <c r="K259" s="32" t="str">
        <f>IF($G259=K$4&amp;"-"&amp;K$5,IF(COUNTIF($G$6:$G259,"="&amp;$G259)&gt;5,"",$F259),"")</f>
        <v/>
      </c>
      <c r="L259" s="31" t="str">
        <f>IF($G259=L$4&amp;"-"&amp;L$5,IF(COUNTIF($G$6:$G259,"="&amp;$G259)&gt;5,"",$F259),"")</f>
        <v/>
      </c>
      <c r="M259" s="32" t="str">
        <f>IF($G259=M$4&amp;"-"&amp;M$5,IF(COUNTIF($G$6:$G259,"="&amp;$G259)&gt;5,"",$F259),"")</f>
        <v/>
      </c>
      <c r="N259" s="31" t="str">
        <f>IF($G259=N$4&amp;"-"&amp;N$5,IF(COUNTIF($G$6:$G259,"="&amp;$G259)&gt;5,"",$F259),"")</f>
        <v/>
      </c>
      <c r="O259" s="32" t="str">
        <f>IF($G259=O$4&amp;"-"&amp;O$5,IF(COUNTIF($G$6:$G259,"="&amp;$G259)&gt;5,"",$F259),"")</f>
        <v/>
      </c>
      <c r="P259" s="31" t="str">
        <f>IF($G259=P$4&amp;"-"&amp;P$5,IF(COUNTIF($G$6:$G259,"="&amp;$G259)&gt;5,"",$F259),"")</f>
        <v/>
      </c>
      <c r="Q259" s="32" t="str">
        <f>IF($G259=Q$4&amp;"-"&amp;Q$5,IF(COUNTIF($G$6:$G259,"="&amp;$G259)&gt;5,"",$F259),"")</f>
        <v/>
      </c>
      <c r="R259" s="31" t="str">
        <f>IF($G259=R$4&amp;"-"&amp;R$5,IF(COUNTIF($G$6:$G259,"="&amp;$G259)&gt;5,"",$F259),"")</f>
        <v/>
      </c>
      <c r="S259" s="32" t="str">
        <f>IF($G259=S$4&amp;"-"&amp;S$5,IF(COUNTIF($G$6:$G259,"="&amp;$G259)&gt;5,"",$F259),"")</f>
        <v/>
      </c>
      <c r="T259" s="31" t="str">
        <f>IF($G259=T$4&amp;"-"&amp;T$5,IF(COUNTIF($G$6:$G259,"="&amp;$G259)&gt;5,"",$F259),"")</f>
        <v/>
      </c>
      <c r="U259" s="32" t="str">
        <f>IF($G259=U$4&amp;"-"&amp;U$5,IF(COUNTIF($G$6:$G259,"="&amp;$G259)&gt;5,"",$F259),"")</f>
        <v/>
      </c>
      <c r="V259" s="31" t="str">
        <f>IF($G259=V$4&amp;"-"&amp;V$5,IF(COUNTIF($G$6:$G259,"="&amp;$G259)&gt;5,"",$F259),"")</f>
        <v/>
      </c>
      <c r="W259" s="30" t="str">
        <f>IF($G259=W$4&amp;"-"&amp;W$5,IF(COUNTIF($G$6:$G259,"="&amp;$G259)&gt;5,"",$F259),"")</f>
        <v/>
      </c>
      <c r="X259" s="128" t="str">
        <f>IF($G259=X$4&amp;"-"&amp;X$5,IF(COUNTIF($G$6:$G259,"="&amp;$G259)&gt;1000,"",MAX(X$6:X258)+1),"")</f>
        <v/>
      </c>
      <c r="Y259" s="138" t="str">
        <f>IF($G259=Y$4&amp;"-"&amp;Y$5,IF(COUNTIF($G$6:$G259,"="&amp;$G259)&gt;1000,"",MAX(Y$6:Y258)+1),"")</f>
        <v/>
      </c>
      <c r="Z259" s="128" t="str">
        <f>IF($G259=Z$4&amp;"-"&amp;Z$5,IF(COUNTIF($G$6:$G259,"="&amp;$G259)&gt;1000,"",MAX(Z$6:Z258)+1),"")</f>
        <v/>
      </c>
      <c r="AA259" s="138" t="str">
        <f>IF($G259=AA$4&amp;"-"&amp;AA$5,IF(COUNTIF($G$6:$G259,"="&amp;$G259)&gt;1000,"",MAX(AA$6:AA258)+1),"")</f>
        <v/>
      </c>
      <c r="AB259" s="128" t="str">
        <f>IF($G259=AB$4&amp;"-"&amp;AB$5,IF(COUNTIF($G$6:$G259,"="&amp;$G259)&gt;1000,"",MAX(AB$6:AB258)+1),"")</f>
        <v/>
      </c>
      <c r="AC259" s="138">
        <f>IF($G259=AC$4&amp;"-"&amp;AC$5,IF(COUNTIF($G$6:$G259,"="&amp;$G259)&gt;1000,"",MAX(AC$6:AC258)+1),"")</f>
        <v>14</v>
      </c>
      <c r="AD259" s="128" t="str">
        <f>IF($G259=AD$4&amp;"-"&amp;AD$5,IF(COUNTIF($G$6:$G259,"="&amp;$G259)&gt;1000,"",MAX(AD$6:AD258)+1),"")</f>
        <v/>
      </c>
      <c r="AE259" s="138" t="str">
        <f>IF($G259=AE$4&amp;"-"&amp;AE$5,IF(COUNTIF($G$6:$G259,"="&amp;$G259)&gt;1000,"",MAX(AE$6:AE258)+1),"")</f>
        <v/>
      </c>
      <c r="AF259" s="128" t="str">
        <f>IF($G259=AF$4&amp;"-"&amp;AF$5,IF(COUNTIF($G$6:$G259,"="&amp;$G259)&gt;1000,"",MAX(AF$6:AF258)+1),"")</f>
        <v/>
      </c>
      <c r="AG259" s="138" t="str">
        <f>IF($G259=AG$4&amp;"-"&amp;AG$5,IF(COUNTIF($G$6:$G259,"="&amp;$G259)&gt;1000,"",MAX(AG$6:AG258)+1),"")</f>
        <v/>
      </c>
      <c r="AH259" s="128" t="str">
        <f>IF($G259=AH$4&amp;"-"&amp;AH$5,IF(COUNTIF($G$6:$G259,"="&amp;$G259)&gt;1000,"",MAX(AH$6:AH258)+1),"")</f>
        <v/>
      </c>
      <c r="AI259" s="138" t="str">
        <f>IF($G259=AI$4&amp;"-"&amp;AI$5,IF(COUNTIF($G$6:$G259,"="&amp;$G259)&gt;1000,"",MAX(AI$6:AI258)+1),"")</f>
        <v/>
      </c>
      <c r="AJ259" s="128" t="str">
        <f>IF($G259=AJ$4&amp;"-"&amp;AJ$5,IF(COUNTIF($G$6:$G259,"="&amp;$G259)&gt;1000,"",MAX(AJ$6:AJ258)+1),"")</f>
        <v/>
      </c>
      <c r="AK259" s="138" t="str">
        <f>IF($G259=AK$4&amp;"-"&amp;AK$5,IF(COUNTIF($G$6:$G259,"="&amp;$G259)&gt;1000,"",MAX(AK$6:AK258)+1),"")</f>
        <v/>
      </c>
      <c r="AL259" s="128" t="str">
        <f>IF($G259=AL$4&amp;"-"&amp;AL$5,IF(COUNTIF($G$6:$G259,"="&amp;$G259)&gt;1000,"",MAX(AL$6:AL258)+1),"")</f>
        <v/>
      </c>
      <c r="AM259" s="144" t="str">
        <f>IF($G259=AM$4&amp;"-"&amp;AM$5,IF(COUNTIF($G$6:$G259,"="&amp;$G259)&gt;1000,"",MAX(AM$6:AM258)+1),"")</f>
        <v/>
      </c>
    </row>
    <row r="260" spans="1:39">
      <c r="A260" s="24">
        <v>255</v>
      </c>
      <c r="B260" s="123" t="str">
        <f>VLOOKUP(A260,Times_2023!B257:C686,2,FALSE)</f>
        <v>0:26:10</v>
      </c>
      <c r="C260" s="1" t="str">
        <f t="shared" si="14"/>
        <v>Gwen Graves</v>
      </c>
      <c r="D260" s="2" t="str">
        <f t="shared" si="15"/>
        <v>ELY</v>
      </c>
      <c r="E260" s="2" t="str">
        <f t="shared" si="16"/>
        <v>F</v>
      </c>
      <c r="F260" s="2">
        <f>COUNTIF(E$6:E260,E260)</f>
        <v>70</v>
      </c>
      <c r="G260" s="26" t="str">
        <f t="shared" si="17"/>
        <v>ELY-F</v>
      </c>
      <c r="H260" s="29" t="str">
        <f>IF($G260=H$4&amp;"-"&amp;H$5,IF(COUNTIF($G$6:$G260,"="&amp;$G260)&gt;5,"",$F260),"")</f>
        <v/>
      </c>
      <c r="I260" s="32" t="str">
        <f>IF($G260=I$4&amp;"-"&amp;I$5,IF(COUNTIF($G$6:$G260,"="&amp;$G260)&gt;5,"",$F260),"")</f>
        <v/>
      </c>
      <c r="J260" s="31" t="str">
        <f>IF($G260=J$4&amp;"-"&amp;J$5,IF(COUNTIF($G$6:$G260,"="&amp;$G260)&gt;5,"",$F260),"")</f>
        <v/>
      </c>
      <c r="K260" s="32" t="str">
        <f>IF($G260=K$4&amp;"-"&amp;K$5,IF(COUNTIF($G$6:$G260,"="&amp;$G260)&gt;5,"",$F260),"")</f>
        <v/>
      </c>
      <c r="L260" s="31" t="str">
        <f>IF($G260=L$4&amp;"-"&amp;L$5,IF(COUNTIF($G$6:$G260,"="&amp;$G260)&gt;5,"",$F260),"")</f>
        <v/>
      </c>
      <c r="M260" s="32" t="str">
        <f>IF($G260=M$4&amp;"-"&amp;M$5,IF(COUNTIF($G$6:$G260,"="&amp;$G260)&gt;5,"",$F260),"")</f>
        <v/>
      </c>
      <c r="N260" s="31" t="str">
        <f>IF($G260=N$4&amp;"-"&amp;N$5,IF(COUNTIF($G$6:$G260,"="&amp;$G260)&gt;5,"",$F260),"")</f>
        <v/>
      </c>
      <c r="O260" s="32" t="str">
        <f>IF($G260=O$4&amp;"-"&amp;O$5,IF(COUNTIF($G$6:$G260,"="&amp;$G260)&gt;5,"",$F260),"")</f>
        <v/>
      </c>
      <c r="P260" s="31" t="str">
        <f>IF($G260=P$4&amp;"-"&amp;P$5,IF(COUNTIF($G$6:$G260,"="&amp;$G260)&gt;5,"",$F260),"")</f>
        <v/>
      </c>
      <c r="Q260" s="32" t="str">
        <f>IF($G260=Q$4&amp;"-"&amp;Q$5,IF(COUNTIF($G$6:$G260,"="&amp;$G260)&gt;5,"",$F260),"")</f>
        <v/>
      </c>
      <c r="R260" s="31" t="str">
        <f>IF($G260=R$4&amp;"-"&amp;R$5,IF(COUNTIF($G$6:$G260,"="&amp;$G260)&gt;5,"",$F260),"")</f>
        <v/>
      </c>
      <c r="S260" s="32" t="str">
        <f>IF($G260=S$4&amp;"-"&amp;S$5,IF(COUNTIF($G$6:$G260,"="&amp;$G260)&gt;5,"",$F260),"")</f>
        <v/>
      </c>
      <c r="T260" s="31" t="str">
        <f>IF($G260=T$4&amp;"-"&amp;T$5,IF(COUNTIF($G$6:$G260,"="&amp;$G260)&gt;5,"",$F260),"")</f>
        <v/>
      </c>
      <c r="U260" s="32" t="str">
        <f>IF($G260=U$4&amp;"-"&amp;U$5,IF(COUNTIF($G$6:$G260,"="&amp;$G260)&gt;5,"",$F260),"")</f>
        <v/>
      </c>
      <c r="V260" s="31" t="str">
        <f>IF($G260=V$4&amp;"-"&amp;V$5,IF(COUNTIF($G$6:$G260,"="&amp;$G260)&gt;5,"",$F260),"")</f>
        <v/>
      </c>
      <c r="W260" s="30" t="str">
        <f>IF($G260=W$4&amp;"-"&amp;W$5,IF(COUNTIF($G$6:$G260,"="&amp;$G260)&gt;5,"",$F260),"")</f>
        <v/>
      </c>
      <c r="X260" s="128" t="str">
        <f>IF($G260=X$4&amp;"-"&amp;X$5,IF(COUNTIF($G$6:$G260,"="&amp;$G260)&gt;1000,"",MAX(X$6:X259)+1),"")</f>
        <v/>
      </c>
      <c r="Y260" s="138" t="str">
        <f>IF($G260=Y$4&amp;"-"&amp;Y$5,IF(COUNTIF($G$6:$G260,"="&amp;$G260)&gt;1000,"",MAX(Y$6:Y259)+1),"")</f>
        <v/>
      </c>
      <c r="Z260" s="128" t="str">
        <f>IF($G260=Z$4&amp;"-"&amp;Z$5,IF(COUNTIF($G$6:$G260,"="&amp;$G260)&gt;1000,"",MAX(Z$6:Z259)+1),"")</f>
        <v/>
      </c>
      <c r="AA260" s="138" t="str">
        <f>IF($G260=AA$4&amp;"-"&amp;AA$5,IF(COUNTIF($G$6:$G260,"="&amp;$G260)&gt;1000,"",MAX(AA$6:AA259)+1),"")</f>
        <v/>
      </c>
      <c r="AB260" s="128" t="str">
        <f>IF($G260=AB$4&amp;"-"&amp;AB$5,IF(COUNTIF($G$6:$G260,"="&amp;$G260)&gt;1000,"",MAX(AB$6:AB259)+1),"")</f>
        <v/>
      </c>
      <c r="AC260" s="138">
        <f>IF($G260=AC$4&amp;"-"&amp;AC$5,IF(COUNTIF($G$6:$G260,"="&amp;$G260)&gt;1000,"",MAX(AC$6:AC259)+1),"")</f>
        <v>15</v>
      </c>
      <c r="AD260" s="128" t="str">
        <f>IF($G260=AD$4&amp;"-"&amp;AD$5,IF(COUNTIF($G$6:$G260,"="&amp;$G260)&gt;1000,"",MAX(AD$6:AD259)+1),"")</f>
        <v/>
      </c>
      <c r="AE260" s="138" t="str">
        <f>IF($G260=AE$4&amp;"-"&amp;AE$5,IF(COUNTIF($G$6:$G260,"="&amp;$G260)&gt;1000,"",MAX(AE$6:AE259)+1),"")</f>
        <v/>
      </c>
      <c r="AF260" s="128" t="str">
        <f>IF($G260=AF$4&amp;"-"&amp;AF$5,IF(COUNTIF($G$6:$G260,"="&amp;$G260)&gt;1000,"",MAX(AF$6:AF259)+1),"")</f>
        <v/>
      </c>
      <c r="AG260" s="138" t="str">
        <f>IF($G260=AG$4&amp;"-"&amp;AG$5,IF(COUNTIF($G$6:$G260,"="&amp;$G260)&gt;1000,"",MAX(AG$6:AG259)+1),"")</f>
        <v/>
      </c>
      <c r="AH260" s="128" t="str">
        <f>IF($G260=AH$4&amp;"-"&amp;AH$5,IF(COUNTIF($G$6:$G260,"="&amp;$G260)&gt;1000,"",MAX(AH$6:AH259)+1),"")</f>
        <v/>
      </c>
      <c r="AI260" s="138" t="str">
        <f>IF($G260=AI$4&amp;"-"&amp;AI$5,IF(COUNTIF($G$6:$G260,"="&amp;$G260)&gt;1000,"",MAX(AI$6:AI259)+1),"")</f>
        <v/>
      </c>
      <c r="AJ260" s="128" t="str">
        <f>IF($G260=AJ$4&amp;"-"&amp;AJ$5,IF(COUNTIF($G$6:$G260,"="&amp;$G260)&gt;1000,"",MAX(AJ$6:AJ259)+1),"")</f>
        <v/>
      </c>
      <c r="AK260" s="138" t="str">
        <f>IF($G260=AK$4&amp;"-"&amp;AK$5,IF(COUNTIF($G$6:$G260,"="&amp;$G260)&gt;1000,"",MAX(AK$6:AK259)+1),"")</f>
        <v/>
      </c>
      <c r="AL260" s="128" t="str">
        <f>IF($G260=AL$4&amp;"-"&amp;AL$5,IF(COUNTIF($G$6:$G260,"="&amp;$G260)&gt;1000,"",MAX(AL$6:AL259)+1),"")</f>
        <v/>
      </c>
      <c r="AM260" s="144" t="str">
        <f>IF($G260=AM$4&amp;"-"&amp;AM$5,IF(COUNTIF($G$6:$G260,"="&amp;$G260)&gt;1000,"",MAX(AM$6:AM259)+1),"")</f>
        <v/>
      </c>
    </row>
    <row r="261" spans="1:39">
      <c r="A261" s="23">
        <v>256</v>
      </c>
      <c r="B261" s="123" t="str">
        <f>VLOOKUP(A261,Times_2023!B258:C687,2,FALSE)</f>
        <v>0:26:11</v>
      </c>
      <c r="C261" s="1" t="str">
        <f t="shared" si="14"/>
        <v>Charlotte Diggins</v>
      </c>
      <c r="D261" s="2" t="str">
        <f t="shared" si="15"/>
        <v>SS</v>
      </c>
      <c r="E261" s="2" t="str">
        <f t="shared" si="16"/>
        <v>F</v>
      </c>
      <c r="F261" s="2">
        <f>COUNTIF(E$6:E261,E261)</f>
        <v>71</v>
      </c>
      <c r="G261" s="26" t="str">
        <f t="shared" si="17"/>
        <v>SS-F</v>
      </c>
      <c r="H261" s="29" t="str">
        <f>IF($G261=H$4&amp;"-"&amp;H$5,IF(COUNTIF($G$6:$G261,"="&amp;$G261)&gt;5,"",$F261),"")</f>
        <v/>
      </c>
      <c r="I261" s="32" t="str">
        <f>IF($G261=I$4&amp;"-"&amp;I$5,IF(COUNTIF($G$6:$G261,"="&amp;$G261)&gt;5,"",$F261),"")</f>
        <v/>
      </c>
      <c r="J261" s="31" t="str">
        <f>IF($G261=J$4&amp;"-"&amp;J$5,IF(COUNTIF($G$6:$G261,"="&amp;$G261)&gt;5,"",$F261),"")</f>
        <v/>
      </c>
      <c r="K261" s="32" t="str">
        <f>IF($G261=K$4&amp;"-"&amp;K$5,IF(COUNTIF($G$6:$G261,"="&amp;$G261)&gt;5,"",$F261),"")</f>
        <v/>
      </c>
      <c r="L261" s="31" t="str">
        <f>IF($G261=L$4&amp;"-"&amp;L$5,IF(COUNTIF($G$6:$G261,"="&amp;$G261)&gt;5,"",$F261),"")</f>
        <v/>
      </c>
      <c r="M261" s="32" t="str">
        <f>IF($G261=M$4&amp;"-"&amp;M$5,IF(COUNTIF($G$6:$G261,"="&amp;$G261)&gt;5,"",$F261),"")</f>
        <v/>
      </c>
      <c r="N261" s="31" t="str">
        <f>IF($G261=N$4&amp;"-"&amp;N$5,IF(COUNTIF($G$6:$G261,"="&amp;$G261)&gt;5,"",$F261),"")</f>
        <v/>
      </c>
      <c r="O261" s="32" t="str">
        <f>IF($G261=O$4&amp;"-"&amp;O$5,IF(COUNTIF($G$6:$G261,"="&amp;$G261)&gt;5,"",$F261),"")</f>
        <v/>
      </c>
      <c r="P261" s="31" t="str">
        <f>IF($G261=P$4&amp;"-"&amp;P$5,IF(COUNTIF($G$6:$G261,"="&amp;$G261)&gt;5,"",$F261),"")</f>
        <v/>
      </c>
      <c r="Q261" s="32" t="str">
        <f>IF($G261=Q$4&amp;"-"&amp;Q$5,IF(COUNTIF($G$6:$G261,"="&amp;$G261)&gt;5,"",$F261),"")</f>
        <v/>
      </c>
      <c r="R261" s="31" t="str">
        <f>IF($G261=R$4&amp;"-"&amp;R$5,IF(COUNTIF($G$6:$G261,"="&amp;$G261)&gt;5,"",$F261),"")</f>
        <v/>
      </c>
      <c r="S261" s="32" t="str">
        <f>IF($G261=S$4&amp;"-"&amp;S$5,IF(COUNTIF($G$6:$G261,"="&amp;$G261)&gt;5,"",$F261),"")</f>
        <v/>
      </c>
      <c r="T261" s="31" t="str">
        <f>IF($G261=T$4&amp;"-"&amp;T$5,IF(COUNTIF($G$6:$G261,"="&amp;$G261)&gt;5,"",$F261),"")</f>
        <v/>
      </c>
      <c r="U261" s="32" t="str">
        <f>IF($G261=U$4&amp;"-"&amp;U$5,IF(COUNTIF($G$6:$G261,"="&amp;$G261)&gt;5,"",$F261),"")</f>
        <v/>
      </c>
      <c r="V261" s="31" t="str">
        <f>IF($G261=V$4&amp;"-"&amp;V$5,IF(COUNTIF($G$6:$G261,"="&amp;$G261)&gt;5,"",$F261),"")</f>
        <v/>
      </c>
      <c r="W261" s="30">
        <f>IF($G261=W$4&amp;"-"&amp;W$5,IF(COUNTIF($G$6:$G261,"="&amp;$G261)&gt;5,"",$F261),"")</f>
        <v>71</v>
      </c>
      <c r="X261" s="128" t="str">
        <f>IF($G261=X$4&amp;"-"&amp;X$5,IF(COUNTIF($G$6:$G261,"="&amp;$G261)&gt;1000,"",MAX(X$6:X260)+1),"")</f>
        <v/>
      </c>
      <c r="Y261" s="138" t="str">
        <f>IF($G261=Y$4&amp;"-"&amp;Y$5,IF(COUNTIF($G$6:$G261,"="&amp;$G261)&gt;1000,"",MAX(Y$6:Y260)+1),"")</f>
        <v/>
      </c>
      <c r="Z261" s="128" t="str">
        <f>IF($G261=Z$4&amp;"-"&amp;Z$5,IF(COUNTIF($G$6:$G261,"="&amp;$G261)&gt;1000,"",MAX(Z$6:Z260)+1),"")</f>
        <v/>
      </c>
      <c r="AA261" s="138" t="str">
        <f>IF($G261=AA$4&amp;"-"&amp;AA$5,IF(COUNTIF($G$6:$G261,"="&amp;$G261)&gt;1000,"",MAX(AA$6:AA260)+1),"")</f>
        <v/>
      </c>
      <c r="AB261" s="128" t="str">
        <f>IF($G261=AB$4&amp;"-"&amp;AB$5,IF(COUNTIF($G$6:$G261,"="&amp;$G261)&gt;1000,"",MAX(AB$6:AB260)+1),"")</f>
        <v/>
      </c>
      <c r="AC261" s="138" t="str">
        <f>IF($G261=AC$4&amp;"-"&amp;AC$5,IF(COUNTIF($G$6:$G261,"="&amp;$G261)&gt;1000,"",MAX(AC$6:AC260)+1),"")</f>
        <v/>
      </c>
      <c r="AD261" s="128" t="str">
        <f>IF($G261=AD$4&amp;"-"&amp;AD$5,IF(COUNTIF($G$6:$G261,"="&amp;$G261)&gt;1000,"",MAX(AD$6:AD260)+1),"")</f>
        <v/>
      </c>
      <c r="AE261" s="138" t="str">
        <f>IF($G261=AE$4&amp;"-"&amp;AE$5,IF(COUNTIF($G$6:$G261,"="&amp;$G261)&gt;1000,"",MAX(AE$6:AE260)+1),"")</f>
        <v/>
      </c>
      <c r="AF261" s="128" t="str">
        <f>IF($G261=AF$4&amp;"-"&amp;AF$5,IF(COUNTIF($G$6:$G261,"="&amp;$G261)&gt;1000,"",MAX(AF$6:AF260)+1),"")</f>
        <v/>
      </c>
      <c r="AG261" s="138" t="str">
        <f>IF($G261=AG$4&amp;"-"&amp;AG$5,IF(COUNTIF($G$6:$G261,"="&amp;$G261)&gt;1000,"",MAX(AG$6:AG260)+1),"")</f>
        <v/>
      </c>
      <c r="AH261" s="128" t="str">
        <f>IF($G261=AH$4&amp;"-"&amp;AH$5,IF(COUNTIF($G$6:$G261,"="&amp;$G261)&gt;1000,"",MAX(AH$6:AH260)+1),"")</f>
        <v/>
      </c>
      <c r="AI261" s="138" t="str">
        <f>IF($G261=AI$4&amp;"-"&amp;AI$5,IF(COUNTIF($G$6:$G261,"="&amp;$G261)&gt;1000,"",MAX(AI$6:AI260)+1),"")</f>
        <v/>
      </c>
      <c r="AJ261" s="128" t="str">
        <f>IF($G261=AJ$4&amp;"-"&amp;AJ$5,IF(COUNTIF($G$6:$G261,"="&amp;$G261)&gt;1000,"",MAX(AJ$6:AJ260)+1),"")</f>
        <v/>
      </c>
      <c r="AK261" s="138" t="str">
        <f>IF($G261=AK$4&amp;"-"&amp;AK$5,IF(COUNTIF($G$6:$G261,"="&amp;$G261)&gt;1000,"",MAX(AK$6:AK260)+1),"")</f>
        <v/>
      </c>
      <c r="AL261" s="128" t="str">
        <f>IF($G261=AL$4&amp;"-"&amp;AL$5,IF(COUNTIF($G$6:$G261,"="&amp;$G261)&gt;1000,"",MAX(AL$6:AL260)+1),"")</f>
        <v/>
      </c>
      <c r="AM261" s="144">
        <f>IF($G261=AM$4&amp;"-"&amp;AM$5,IF(COUNTIF($G$6:$G261,"="&amp;$G261)&gt;1000,"",MAX(AM$6:AM260)+1),"")</f>
        <v>5</v>
      </c>
    </row>
    <row r="262" spans="1:39">
      <c r="A262" s="24">
        <v>257</v>
      </c>
      <c r="B262" s="123" t="str">
        <f>VLOOKUP(A262,Times_2023!B259:C688,2,FALSE)</f>
        <v>0:26:11</v>
      </c>
      <c r="C262" s="1" t="str">
        <f t="shared" ref="C262:C326" si="18">VLOOKUP($A262,Raw,3,FALSE)</f>
        <v>Daisy Moran</v>
      </c>
      <c r="D262" s="2" t="str">
        <f t="shared" ref="D262:D326" si="19">VLOOKUP($A262,Raw,2,FALSE)</f>
        <v>CAC</v>
      </c>
      <c r="E262" s="2" t="str">
        <f t="shared" ref="E262:E326" si="20">VLOOKUP($A262,Raw,4,FALSE)</f>
        <v>F</v>
      </c>
      <c r="F262" s="2">
        <f>COUNTIF(E$6:E262,E262)</f>
        <v>72</v>
      </c>
      <c r="G262" s="26" t="str">
        <f t="shared" ref="G262:G326" si="21">IF(ISNA(D262),"",D262&amp;"-"&amp;E262)</f>
        <v>CAC-F</v>
      </c>
      <c r="H262" s="29" t="str">
        <f>IF($G262=H$4&amp;"-"&amp;H$5,IF(COUNTIF($G$6:$G262,"="&amp;$G262)&gt;5,"",$F262),"")</f>
        <v/>
      </c>
      <c r="I262" s="32" t="str">
        <f>IF($G262=I$4&amp;"-"&amp;I$5,IF(COUNTIF($G$6:$G262,"="&amp;$G262)&gt;5,"",$F262),"")</f>
        <v/>
      </c>
      <c r="J262" s="31" t="str">
        <f>IF($G262=J$4&amp;"-"&amp;J$5,IF(COUNTIF($G$6:$G262,"="&amp;$G262)&gt;5,"",$F262),"")</f>
        <v/>
      </c>
      <c r="K262" s="32" t="str">
        <f>IF($G262=K$4&amp;"-"&amp;K$5,IF(COUNTIF($G$6:$G262,"="&amp;$G262)&gt;5,"",$F262),"")</f>
        <v/>
      </c>
      <c r="L262" s="31" t="str">
        <f>IF($G262=L$4&amp;"-"&amp;L$5,IF(COUNTIF($G$6:$G262,"="&amp;$G262)&gt;5,"",$F262),"")</f>
        <v/>
      </c>
      <c r="M262" s="32" t="str">
        <f>IF($G262=M$4&amp;"-"&amp;M$5,IF(COUNTIF($G$6:$G262,"="&amp;$G262)&gt;5,"",$F262),"")</f>
        <v/>
      </c>
      <c r="N262" s="31" t="str">
        <f>IF($G262=N$4&amp;"-"&amp;N$5,IF(COUNTIF($G$6:$G262,"="&amp;$G262)&gt;5,"",$F262),"")</f>
        <v/>
      </c>
      <c r="O262" s="32" t="str">
        <f>IF($G262=O$4&amp;"-"&amp;O$5,IF(COUNTIF($G$6:$G262,"="&amp;$G262)&gt;5,"",$F262),"")</f>
        <v/>
      </c>
      <c r="P262" s="31" t="str">
        <f>IF($G262=P$4&amp;"-"&amp;P$5,IF(COUNTIF($G$6:$G262,"="&amp;$G262)&gt;5,"",$F262),"")</f>
        <v/>
      </c>
      <c r="Q262" s="32" t="str">
        <f>IF($G262=Q$4&amp;"-"&amp;Q$5,IF(COUNTIF($G$6:$G262,"="&amp;$G262)&gt;5,"",$F262),"")</f>
        <v/>
      </c>
      <c r="R262" s="31" t="str">
        <f>IF($G262=R$4&amp;"-"&amp;R$5,IF(COUNTIF($G$6:$G262,"="&amp;$G262)&gt;5,"",$F262),"")</f>
        <v/>
      </c>
      <c r="S262" s="32" t="str">
        <f>IF($G262=S$4&amp;"-"&amp;S$5,IF(COUNTIF($G$6:$G262,"="&amp;$G262)&gt;5,"",$F262),"")</f>
        <v/>
      </c>
      <c r="T262" s="31" t="str">
        <f>IF($G262=T$4&amp;"-"&amp;T$5,IF(COUNTIF($G$6:$G262,"="&amp;$G262)&gt;5,"",$F262),"")</f>
        <v/>
      </c>
      <c r="U262" s="32" t="str">
        <f>IF($G262=U$4&amp;"-"&amp;U$5,IF(COUNTIF($G$6:$G262,"="&amp;$G262)&gt;5,"",$F262),"")</f>
        <v/>
      </c>
      <c r="V262" s="31" t="str">
        <f>IF($G262=V$4&amp;"-"&amp;V$5,IF(COUNTIF($G$6:$G262,"="&amp;$G262)&gt;5,"",$F262),"")</f>
        <v/>
      </c>
      <c r="W262" s="30" t="str">
        <f>IF($G262=W$4&amp;"-"&amp;W$5,IF(COUNTIF($G$6:$G262,"="&amp;$G262)&gt;5,"",$F262),"")</f>
        <v/>
      </c>
      <c r="X262" s="128" t="str">
        <f>IF($G262=X$4&amp;"-"&amp;X$5,IF(COUNTIF($G$6:$G262,"="&amp;$G262)&gt;1000,"",MAX(X$6:X261)+1),"")</f>
        <v/>
      </c>
      <c r="Y262" s="138">
        <f>IF($G262=Y$4&amp;"-"&amp;Y$5,IF(COUNTIF($G$6:$G262,"="&amp;$G262)&gt;1000,"",MAX(Y$6:Y261)+1),"")</f>
        <v>16</v>
      </c>
      <c r="Z262" s="128" t="str">
        <f>IF($G262=Z$4&amp;"-"&amp;Z$5,IF(COUNTIF($G$6:$G262,"="&amp;$G262)&gt;1000,"",MAX(Z$6:Z261)+1),"")</f>
        <v/>
      </c>
      <c r="AA262" s="138" t="str">
        <f>IF($G262=AA$4&amp;"-"&amp;AA$5,IF(COUNTIF($G$6:$G262,"="&amp;$G262)&gt;1000,"",MAX(AA$6:AA261)+1),"")</f>
        <v/>
      </c>
      <c r="AB262" s="128" t="str">
        <f>IF($G262=AB$4&amp;"-"&amp;AB$5,IF(COUNTIF($G$6:$G262,"="&amp;$G262)&gt;1000,"",MAX(AB$6:AB261)+1),"")</f>
        <v/>
      </c>
      <c r="AC262" s="138" t="str">
        <f>IF($G262=AC$4&amp;"-"&amp;AC$5,IF(COUNTIF($G$6:$G262,"="&amp;$G262)&gt;1000,"",MAX(AC$6:AC261)+1),"")</f>
        <v/>
      </c>
      <c r="AD262" s="128" t="str">
        <f>IF($G262=AD$4&amp;"-"&amp;AD$5,IF(COUNTIF($G$6:$G262,"="&amp;$G262)&gt;1000,"",MAX(AD$6:AD261)+1),"")</f>
        <v/>
      </c>
      <c r="AE262" s="138" t="str">
        <f>IF($G262=AE$4&amp;"-"&amp;AE$5,IF(COUNTIF($G$6:$G262,"="&amp;$G262)&gt;1000,"",MAX(AE$6:AE261)+1),"")</f>
        <v/>
      </c>
      <c r="AF262" s="128" t="str">
        <f>IF($G262=AF$4&amp;"-"&amp;AF$5,IF(COUNTIF($G$6:$G262,"="&amp;$G262)&gt;1000,"",MAX(AF$6:AF261)+1),"")</f>
        <v/>
      </c>
      <c r="AG262" s="138" t="str">
        <f>IF($G262=AG$4&amp;"-"&amp;AG$5,IF(COUNTIF($G$6:$G262,"="&amp;$G262)&gt;1000,"",MAX(AG$6:AG261)+1),"")</f>
        <v/>
      </c>
      <c r="AH262" s="128" t="str">
        <f>IF($G262=AH$4&amp;"-"&amp;AH$5,IF(COUNTIF($G$6:$G262,"="&amp;$G262)&gt;1000,"",MAX(AH$6:AH261)+1),"")</f>
        <v/>
      </c>
      <c r="AI262" s="138" t="str">
        <f>IF($G262=AI$4&amp;"-"&amp;AI$5,IF(COUNTIF($G$6:$G262,"="&amp;$G262)&gt;1000,"",MAX(AI$6:AI261)+1),"")</f>
        <v/>
      </c>
      <c r="AJ262" s="128" t="str">
        <f>IF($G262=AJ$4&amp;"-"&amp;AJ$5,IF(COUNTIF($G$6:$G262,"="&amp;$G262)&gt;1000,"",MAX(AJ$6:AJ261)+1),"")</f>
        <v/>
      </c>
      <c r="AK262" s="138" t="str">
        <f>IF($G262=AK$4&amp;"-"&amp;AK$5,IF(COUNTIF($G$6:$G262,"="&amp;$G262)&gt;1000,"",MAX(AK$6:AK261)+1),"")</f>
        <v/>
      </c>
      <c r="AL262" s="128" t="str">
        <f>IF($G262=AL$4&amp;"-"&amp;AL$5,IF(COUNTIF($G$6:$G262,"="&amp;$G262)&gt;1000,"",MAX(AL$6:AL261)+1),"")</f>
        <v/>
      </c>
      <c r="AM262" s="144" t="str">
        <f>IF($G262=AM$4&amp;"-"&amp;AM$5,IF(COUNTIF($G$6:$G262,"="&amp;$G262)&gt;1000,"",MAX(AM$6:AM261)+1),"")</f>
        <v/>
      </c>
    </row>
    <row r="263" spans="1:39">
      <c r="A263" s="23">
        <v>258</v>
      </c>
      <c r="B263" s="123" t="str">
        <f>VLOOKUP(A263,Times_2023!B260:C689,2,FALSE)</f>
        <v>0:26:12</v>
      </c>
      <c r="C263" s="1" t="str">
        <f t="shared" si="18"/>
        <v>Karl Howard</v>
      </c>
      <c r="D263" s="2" t="str">
        <f t="shared" si="19"/>
        <v>RR</v>
      </c>
      <c r="E263" s="2" t="str">
        <f t="shared" si="20"/>
        <v>M</v>
      </c>
      <c r="F263" s="2">
        <f>COUNTIF(E$6:E263,E263)</f>
        <v>186</v>
      </c>
      <c r="G263" s="26" t="str">
        <f t="shared" si="21"/>
        <v>RR-M</v>
      </c>
      <c r="H263" s="29" t="str">
        <f>IF($G263=H$4&amp;"-"&amp;H$5,IF(COUNTIF($G$6:$G263,"="&amp;$G263)&gt;5,"",$F263),"")</f>
        <v/>
      </c>
      <c r="I263" s="32" t="str">
        <f>IF($G263=I$4&amp;"-"&amp;I$5,IF(COUNTIF($G$6:$G263,"="&amp;$G263)&gt;5,"",$F263),"")</f>
        <v/>
      </c>
      <c r="J263" s="31" t="str">
        <f>IF($G263=J$4&amp;"-"&amp;J$5,IF(COUNTIF($G$6:$G263,"="&amp;$G263)&gt;5,"",$F263),"")</f>
        <v/>
      </c>
      <c r="K263" s="32" t="str">
        <f>IF($G263=K$4&amp;"-"&amp;K$5,IF(COUNTIF($G$6:$G263,"="&amp;$G263)&gt;5,"",$F263),"")</f>
        <v/>
      </c>
      <c r="L263" s="31" t="str">
        <f>IF($G263=L$4&amp;"-"&amp;L$5,IF(COUNTIF($G$6:$G263,"="&amp;$G263)&gt;5,"",$F263),"")</f>
        <v/>
      </c>
      <c r="M263" s="32" t="str">
        <f>IF($G263=M$4&amp;"-"&amp;M$5,IF(COUNTIF($G$6:$G263,"="&amp;$G263)&gt;5,"",$F263),"")</f>
        <v/>
      </c>
      <c r="N263" s="31" t="str">
        <f>IF($G263=N$4&amp;"-"&amp;N$5,IF(COUNTIF($G$6:$G263,"="&amp;$G263)&gt;5,"",$F263),"")</f>
        <v/>
      </c>
      <c r="O263" s="32" t="str">
        <f>IF($G263=O$4&amp;"-"&amp;O$5,IF(COUNTIF($G$6:$G263,"="&amp;$G263)&gt;5,"",$F263),"")</f>
        <v/>
      </c>
      <c r="P263" s="31" t="str">
        <f>IF($G263=P$4&amp;"-"&amp;P$5,IF(COUNTIF($G$6:$G263,"="&amp;$G263)&gt;5,"",$F263),"")</f>
        <v/>
      </c>
      <c r="Q263" s="32" t="str">
        <f>IF($G263=Q$4&amp;"-"&amp;Q$5,IF(COUNTIF($G$6:$G263,"="&amp;$G263)&gt;5,"",$F263),"")</f>
        <v/>
      </c>
      <c r="R263" s="31" t="str">
        <f>IF($G263=R$4&amp;"-"&amp;R$5,IF(COUNTIF($G$6:$G263,"="&amp;$G263)&gt;5,"",$F263),"")</f>
        <v/>
      </c>
      <c r="S263" s="32" t="str">
        <f>IF($G263=S$4&amp;"-"&amp;S$5,IF(COUNTIF($G$6:$G263,"="&amp;$G263)&gt;5,"",$F263),"")</f>
        <v/>
      </c>
      <c r="T263" s="31" t="str">
        <f>IF($G263=T$4&amp;"-"&amp;T$5,IF(COUNTIF($G$6:$G263,"="&amp;$G263)&gt;5,"",$F263),"")</f>
        <v/>
      </c>
      <c r="U263" s="32" t="str">
        <f>IF($G263=U$4&amp;"-"&amp;U$5,IF(COUNTIF($G$6:$G263,"="&amp;$G263)&gt;5,"",$F263),"")</f>
        <v/>
      </c>
      <c r="V263" s="31" t="str">
        <f>IF($G263=V$4&amp;"-"&amp;V$5,IF(COUNTIF($G$6:$G263,"="&amp;$G263)&gt;5,"",$F263),"")</f>
        <v/>
      </c>
      <c r="W263" s="30" t="str">
        <f>IF($G263=W$4&amp;"-"&amp;W$5,IF(COUNTIF($G$6:$G263,"="&amp;$G263)&gt;5,"",$F263),"")</f>
        <v/>
      </c>
      <c r="X263" s="128" t="str">
        <f>IF($G263=X$4&amp;"-"&amp;X$5,IF(COUNTIF($G$6:$G263,"="&amp;$G263)&gt;1000,"",MAX(X$6:X262)+1),"")</f>
        <v/>
      </c>
      <c r="Y263" s="138" t="str">
        <f>IF($G263=Y$4&amp;"-"&amp;Y$5,IF(COUNTIF($G$6:$G263,"="&amp;$G263)&gt;1000,"",MAX(Y$6:Y262)+1),"")</f>
        <v/>
      </c>
      <c r="Z263" s="128" t="str">
        <f>IF($G263=Z$4&amp;"-"&amp;Z$5,IF(COUNTIF($G$6:$G263,"="&amp;$G263)&gt;1000,"",MAX(Z$6:Z262)+1),"")</f>
        <v/>
      </c>
      <c r="AA263" s="138" t="str">
        <f>IF($G263=AA$4&amp;"-"&amp;AA$5,IF(COUNTIF($G$6:$G263,"="&amp;$G263)&gt;1000,"",MAX(AA$6:AA262)+1),"")</f>
        <v/>
      </c>
      <c r="AB263" s="128" t="str">
        <f>IF($G263=AB$4&amp;"-"&amp;AB$5,IF(COUNTIF($G$6:$G263,"="&amp;$G263)&gt;1000,"",MAX(AB$6:AB262)+1),"")</f>
        <v/>
      </c>
      <c r="AC263" s="138" t="str">
        <f>IF($G263=AC$4&amp;"-"&amp;AC$5,IF(COUNTIF($G$6:$G263,"="&amp;$G263)&gt;1000,"",MAX(AC$6:AC262)+1),"")</f>
        <v/>
      </c>
      <c r="AD263" s="128" t="str">
        <f>IF($G263=AD$4&amp;"-"&amp;AD$5,IF(COUNTIF($G$6:$G263,"="&amp;$G263)&gt;1000,"",MAX(AD$6:AD262)+1),"")</f>
        <v/>
      </c>
      <c r="AE263" s="138" t="str">
        <f>IF($G263=AE$4&amp;"-"&amp;AE$5,IF(COUNTIF($G$6:$G263,"="&amp;$G263)&gt;1000,"",MAX(AE$6:AE262)+1),"")</f>
        <v/>
      </c>
      <c r="AF263" s="128" t="str">
        <f>IF($G263=AF$4&amp;"-"&amp;AF$5,IF(COUNTIF($G$6:$G263,"="&amp;$G263)&gt;1000,"",MAX(AF$6:AF262)+1),"")</f>
        <v/>
      </c>
      <c r="AG263" s="138" t="str">
        <f>IF($G263=AG$4&amp;"-"&amp;AG$5,IF(COUNTIF($G$6:$G263,"="&amp;$G263)&gt;1000,"",MAX(AG$6:AG262)+1),"")</f>
        <v/>
      </c>
      <c r="AH263" s="128" t="str">
        <f>IF($G263=AH$4&amp;"-"&amp;AH$5,IF(COUNTIF($G$6:$G263,"="&amp;$G263)&gt;1000,"",MAX(AH$6:AH262)+1),"")</f>
        <v/>
      </c>
      <c r="AI263" s="138" t="str">
        <f>IF($G263=AI$4&amp;"-"&amp;AI$5,IF(COUNTIF($G$6:$G263,"="&amp;$G263)&gt;1000,"",MAX(AI$6:AI262)+1),"")</f>
        <v/>
      </c>
      <c r="AJ263" s="128">
        <f>IF($G263=AJ$4&amp;"-"&amp;AJ$5,IF(COUNTIF($G$6:$G263,"="&amp;$G263)&gt;1000,"",MAX(AJ$6:AJ262)+1),"")</f>
        <v>15</v>
      </c>
      <c r="AK263" s="138" t="str">
        <f>IF($G263=AK$4&amp;"-"&amp;AK$5,IF(COUNTIF($G$6:$G263,"="&amp;$G263)&gt;1000,"",MAX(AK$6:AK262)+1),"")</f>
        <v/>
      </c>
      <c r="AL263" s="128" t="str">
        <f>IF($G263=AL$4&amp;"-"&amp;AL$5,IF(COUNTIF($G$6:$G263,"="&amp;$G263)&gt;1000,"",MAX(AL$6:AL262)+1),"")</f>
        <v/>
      </c>
      <c r="AM263" s="144" t="str">
        <f>IF($G263=AM$4&amp;"-"&amp;AM$5,IF(COUNTIF($G$6:$G263,"="&amp;$G263)&gt;1000,"",MAX(AM$6:AM262)+1),"")</f>
        <v/>
      </c>
    </row>
    <row r="264" spans="1:39">
      <c r="A264" s="24">
        <v>259</v>
      </c>
      <c r="B264" s="123" t="str">
        <f>VLOOKUP(A264,Times_2023!B261:C690,2,FALSE)</f>
        <v>0:26:15</v>
      </c>
      <c r="C264" s="1" t="str">
        <f t="shared" si="18"/>
        <v>Amy Henfrey</v>
      </c>
      <c r="D264" s="2" t="str">
        <f t="shared" si="19"/>
        <v>CAC</v>
      </c>
      <c r="E264" s="2" t="str">
        <f t="shared" si="20"/>
        <v>F</v>
      </c>
      <c r="F264" s="2">
        <f>COUNTIF(E$6:E264,E264)</f>
        <v>73</v>
      </c>
      <c r="G264" s="26" t="str">
        <f t="shared" si="21"/>
        <v>CAC-F</v>
      </c>
      <c r="H264" s="29" t="str">
        <f>IF($G264=H$4&amp;"-"&amp;H$5,IF(COUNTIF($G$6:$G264,"="&amp;$G264)&gt;5,"",$F264),"")</f>
        <v/>
      </c>
      <c r="I264" s="32" t="str">
        <f>IF($G264=I$4&amp;"-"&amp;I$5,IF(COUNTIF($G$6:$G264,"="&amp;$G264)&gt;5,"",$F264),"")</f>
        <v/>
      </c>
      <c r="J264" s="31" t="str">
        <f>IF($G264=J$4&amp;"-"&amp;J$5,IF(COUNTIF($G$6:$G264,"="&amp;$G264)&gt;5,"",$F264),"")</f>
        <v/>
      </c>
      <c r="K264" s="32" t="str">
        <f>IF($G264=K$4&amp;"-"&amp;K$5,IF(COUNTIF($G$6:$G264,"="&amp;$G264)&gt;5,"",$F264),"")</f>
        <v/>
      </c>
      <c r="L264" s="31" t="str">
        <f>IF($G264=L$4&amp;"-"&amp;L$5,IF(COUNTIF($G$6:$G264,"="&amp;$G264)&gt;5,"",$F264),"")</f>
        <v/>
      </c>
      <c r="M264" s="32" t="str">
        <f>IF($G264=M$4&amp;"-"&amp;M$5,IF(COUNTIF($G$6:$G264,"="&amp;$G264)&gt;5,"",$F264),"")</f>
        <v/>
      </c>
      <c r="N264" s="31" t="str">
        <f>IF($G264=N$4&amp;"-"&amp;N$5,IF(COUNTIF($G$6:$G264,"="&amp;$G264)&gt;5,"",$F264),"")</f>
        <v/>
      </c>
      <c r="O264" s="32" t="str">
        <f>IF($G264=O$4&amp;"-"&amp;O$5,IF(COUNTIF($G$6:$G264,"="&amp;$G264)&gt;5,"",$F264),"")</f>
        <v/>
      </c>
      <c r="P264" s="31" t="str">
        <f>IF($G264=P$4&amp;"-"&amp;P$5,IF(COUNTIF($G$6:$G264,"="&amp;$G264)&gt;5,"",$F264),"")</f>
        <v/>
      </c>
      <c r="Q264" s="32" t="str">
        <f>IF($G264=Q$4&amp;"-"&amp;Q$5,IF(COUNTIF($G$6:$G264,"="&amp;$G264)&gt;5,"",$F264),"")</f>
        <v/>
      </c>
      <c r="R264" s="31" t="str">
        <f>IF($G264=R$4&amp;"-"&amp;R$5,IF(COUNTIF($G$6:$G264,"="&amp;$G264)&gt;5,"",$F264),"")</f>
        <v/>
      </c>
      <c r="S264" s="32" t="str">
        <f>IF($G264=S$4&amp;"-"&amp;S$5,IF(COUNTIF($G$6:$G264,"="&amp;$G264)&gt;5,"",$F264),"")</f>
        <v/>
      </c>
      <c r="T264" s="31" t="str">
        <f>IF($G264=T$4&amp;"-"&amp;T$5,IF(COUNTIF($G$6:$G264,"="&amp;$G264)&gt;5,"",$F264),"")</f>
        <v/>
      </c>
      <c r="U264" s="32" t="str">
        <f>IF($G264=U$4&amp;"-"&amp;U$5,IF(COUNTIF($G$6:$G264,"="&amp;$G264)&gt;5,"",$F264),"")</f>
        <v/>
      </c>
      <c r="V264" s="31" t="str">
        <f>IF($G264=V$4&amp;"-"&amp;V$5,IF(COUNTIF($G$6:$G264,"="&amp;$G264)&gt;5,"",$F264),"")</f>
        <v/>
      </c>
      <c r="W264" s="30" t="str">
        <f>IF($G264=W$4&amp;"-"&amp;W$5,IF(COUNTIF($G$6:$G264,"="&amp;$G264)&gt;5,"",$F264),"")</f>
        <v/>
      </c>
      <c r="X264" s="128" t="str">
        <f>IF($G264=X$4&amp;"-"&amp;X$5,IF(COUNTIF($G$6:$G264,"="&amp;$G264)&gt;1000,"",MAX(X$6:X263)+1),"")</f>
        <v/>
      </c>
      <c r="Y264" s="138">
        <f>IF($G264=Y$4&amp;"-"&amp;Y$5,IF(COUNTIF($G$6:$G264,"="&amp;$G264)&gt;1000,"",MAX(Y$6:Y263)+1),"")</f>
        <v>17</v>
      </c>
      <c r="Z264" s="128" t="str">
        <f>IF($G264=Z$4&amp;"-"&amp;Z$5,IF(COUNTIF($G$6:$G264,"="&amp;$G264)&gt;1000,"",MAX(Z$6:Z263)+1),"")</f>
        <v/>
      </c>
      <c r="AA264" s="138" t="str">
        <f>IF($G264=AA$4&amp;"-"&amp;AA$5,IF(COUNTIF($G$6:$G264,"="&amp;$G264)&gt;1000,"",MAX(AA$6:AA263)+1),"")</f>
        <v/>
      </c>
      <c r="AB264" s="128" t="str">
        <f>IF($G264=AB$4&amp;"-"&amp;AB$5,IF(COUNTIF($G$6:$G264,"="&amp;$G264)&gt;1000,"",MAX(AB$6:AB263)+1),"")</f>
        <v/>
      </c>
      <c r="AC264" s="138" t="str">
        <f>IF($G264=AC$4&amp;"-"&amp;AC$5,IF(COUNTIF($G$6:$G264,"="&amp;$G264)&gt;1000,"",MAX(AC$6:AC263)+1),"")</f>
        <v/>
      </c>
      <c r="AD264" s="128" t="str">
        <f>IF($G264=AD$4&amp;"-"&amp;AD$5,IF(COUNTIF($G$6:$G264,"="&amp;$G264)&gt;1000,"",MAX(AD$6:AD263)+1),"")</f>
        <v/>
      </c>
      <c r="AE264" s="138" t="str">
        <f>IF($G264=AE$4&amp;"-"&amp;AE$5,IF(COUNTIF($G$6:$G264,"="&amp;$G264)&gt;1000,"",MAX(AE$6:AE263)+1),"")</f>
        <v/>
      </c>
      <c r="AF264" s="128" t="str">
        <f>IF($G264=AF$4&amp;"-"&amp;AF$5,IF(COUNTIF($G$6:$G264,"="&amp;$G264)&gt;1000,"",MAX(AF$6:AF263)+1),"")</f>
        <v/>
      </c>
      <c r="AG264" s="138" t="str">
        <f>IF($G264=AG$4&amp;"-"&amp;AG$5,IF(COUNTIF($G$6:$G264,"="&amp;$G264)&gt;1000,"",MAX(AG$6:AG263)+1),"")</f>
        <v/>
      </c>
      <c r="AH264" s="128" t="str">
        <f>IF($G264=AH$4&amp;"-"&amp;AH$5,IF(COUNTIF($G$6:$G264,"="&amp;$G264)&gt;1000,"",MAX(AH$6:AH263)+1),"")</f>
        <v/>
      </c>
      <c r="AI264" s="138" t="str">
        <f>IF($G264=AI$4&amp;"-"&amp;AI$5,IF(COUNTIF($G$6:$G264,"="&amp;$G264)&gt;1000,"",MAX(AI$6:AI263)+1),"")</f>
        <v/>
      </c>
      <c r="AJ264" s="128" t="str">
        <f>IF($G264=AJ$4&amp;"-"&amp;AJ$5,IF(COUNTIF($G$6:$G264,"="&amp;$G264)&gt;1000,"",MAX(AJ$6:AJ263)+1),"")</f>
        <v/>
      </c>
      <c r="AK264" s="138" t="str">
        <f>IF($G264=AK$4&amp;"-"&amp;AK$5,IF(COUNTIF($G$6:$G264,"="&amp;$G264)&gt;1000,"",MAX(AK$6:AK263)+1),"")</f>
        <v/>
      </c>
      <c r="AL264" s="128" t="str">
        <f>IF($G264=AL$4&amp;"-"&amp;AL$5,IF(COUNTIF($G$6:$G264,"="&amp;$G264)&gt;1000,"",MAX(AL$6:AL263)+1),"")</f>
        <v/>
      </c>
      <c r="AM264" s="144" t="str">
        <f>IF($G264=AM$4&amp;"-"&amp;AM$5,IF(COUNTIF($G$6:$G264,"="&amp;$G264)&gt;1000,"",MAX(AM$6:AM263)+1),"")</f>
        <v/>
      </c>
    </row>
    <row r="265" spans="1:39">
      <c r="A265" s="23">
        <v>260</v>
      </c>
      <c r="B265" s="123" t="str">
        <f>VLOOKUP(A265,Times_2023!B262:C691,2,FALSE)</f>
        <v>0:26:19</v>
      </c>
      <c r="C265" s="1" t="str">
        <f t="shared" si="18"/>
        <v>Sean McManus</v>
      </c>
      <c r="D265" s="2" t="str">
        <f t="shared" si="19"/>
        <v>ELY</v>
      </c>
      <c r="E265" s="2" t="str">
        <f t="shared" si="20"/>
        <v>M</v>
      </c>
      <c r="F265" s="2">
        <f>COUNTIF(E$6:E265,E265)</f>
        <v>187</v>
      </c>
      <c r="G265" s="26" t="str">
        <f t="shared" si="21"/>
        <v>ELY-M</v>
      </c>
      <c r="H265" s="29" t="str">
        <f>IF($G265=H$4&amp;"-"&amp;H$5,IF(COUNTIF($G$6:$G265,"="&amp;$G265)&gt;5,"",$F265),"")</f>
        <v/>
      </c>
      <c r="I265" s="32" t="str">
        <f>IF($G265=I$4&amp;"-"&amp;I$5,IF(COUNTIF($G$6:$G265,"="&amp;$G265)&gt;5,"",$F265),"")</f>
        <v/>
      </c>
      <c r="J265" s="31" t="str">
        <f>IF($G265=J$4&amp;"-"&amp;J$5,IF(COUNTIF($G$6:$G265,"="&amp;$G265)&gt;5,"",$F265),"")</f>
        <v/>
      </c>
      <c r="K265" s="32" t="str">
        <f>IF($G265=K$4&amp;"-"&amp;K$5,IF(COUNTIF($G$6:$G265,"="&amp;$G265)&gt;5,"",$F265),"")</f>
        <v/>
      </c>
      <c r="L265" s="31" t="str">
        <f>IF($G265=L$4&amp;"-"&amp;L$5,IF(COUNTIF($G$6:$G265,"="&amp;$G265)&gt;5,"",$F265),"")</f>
        <v/>
      </c>
      <c r="M265" s="32" t="str">
        <f>IF($G265=M$4&amp;"-"&amp;M$5,IF(COUNTIF($G$6:$G265,"="&amp;$G265)&gt;5,"",$F265),"")</f>
        <v/>
      </c>
      <c r="N265" s="31" t="str">
        <f>IF($G265=N$4&amp;"-"&amp;N$5,IF(COUNTIF($G$6:$G265,"="&amp;$G265)&gt;5,"",$F265),"")</f>
        <v/>
      </c>
      <c r="O265" s="32" t="str">
        <f>IF($G265=O$4&amp;"-"&amp;O$5,IF(COUNTIF($G$6:$G265,"="&amp;$G265)&gt;5,"",$F265),"")</f>
        <v/>
      </c>
      <c r="P265" s="31" t="str">
        <f>IF($G265=P$4&amp;"-"&amp;P$5,IF(COUNTIF($G$6:$G265,"="&amp;$G265)&gt;5,"",$F265),"")</f>
        <v/>
      </c>
      <c r="Q265" s="32" t="str">
        <f>IF($G265=Q$4&amp;"-"&amp;Q$5,IF(COUNTIF($G$6:$G265,"="&amp;$G265)&gt;5,"",$F265),"")</f>
        <v/>
      </c>
      <c r="R265" s="31" t="str">
        <f>IF($G265=R$4&amp;"-"&amp;R$5,IF(COUNTIF($G$6:$G265,"="&amp;$G265)&gt;5,"",$F265),"")</f>
        <v/>
      </c>
      <c r="S265" s="32" t="str">
        <f>IF($G265=S$4&amp;"-"&amp;S$5,IF(COUNTIF($G$6:$G265,"="&amp;$G265)&gt;5,"",$F265),"")</f>
        <v/>
      </c>
      <c r="T265" s="31" t="str">
        <f>IF($G265=T$4&amp;"-"&amp;T$5,IF(COUNTIF($G$6:$G265,"="&amp;$G265)&gt;5,"",$F265),"")</f>
        <v/>
      </c>
      <c r="U265" s="32" t="str">
        <f>IF($G265=U$4&amp;"-"&amp;U$5,IF(COUNTIF($G$6:$G265,"="&amp;$G265)&gt;5,"",$F265),"")</f>
        <v/>
      </c>
      <c r="V265" s="31" t="str">
        <f>IF($G265=V$4&amp;"-"&amp;V$5,IF(COUNTIF($G$6:$G265,"="&amp;$G265)&gt;5,"",$F265),"")</f>
        <v/>
      </c>
      <c r="W265" s="30" t="str">
        <f>IF($G265=W$4&amp;"-"&amp;W$5,IF(COUNTIF($G$6:$G265,"="&amp;$G265)&gt;5,"",$F265),"")</f>
        <v/>
      </c>
      <c r="X265" s="128" t="str">
        <f>IF($G265=X$4&amp;"-"&amp;X$5,IF(COUNTIF($G$6:$G265,"="&amp;$G265)&gt;1000,"",MAX(X$6:X264)+1),"")</f>
        <v/>
      </c>
      <c r="Y265" s="138" t="str">
        <f>IF($G265=Y$4&amp;"-"&amp;Y$5,IF(COUNTIF($G$6:$G265,"="&amp;$G265)&gt;1000,"",MAX(Y$6:Y264)+1),"")</f>
        <v/>
      </c>
      <c r="Z265" s="128" t="str">
        <f>IF($G265=Z$4&amp;"-"&amp;Z$5,IF(COUNTIF($G$6:$G265,"="&amp;$G265)&gt;1000,"",MAX(Z$6:Z264)+1),"")</f>
        <v/>
      </c>
      <c r="AA265" s="138" t="str">
        <f>IF($G265=AA$4&amp;"-"&amp;AA$5,IF(COUNTIF($G$6:$G265,"="&amp;$G265)&gt;1000,"",MAX(AA$6:AA264)+1),"")</f>
        <v/>
      </c>
      <c r="AB265" s="128">
        <f>IF($G265=AB$4&amp;"-"&amp;AB$5,IF(COUNTIF($G$6:$G265,"="&amp;$G265)&gt;1000,"",MAX(AB$6:AB264)+1),"")</f>
        <v>37</v>
      </c>
      <c r="AC265" s="138" t="str">
        <f>IF($G265=AC$4&amp;"-"&amp;AC$5,IF(COUNTIF($G$6:$G265,"="&amp;$G265)&gt;1000,"",MAX(AC$6:AC264)+1),"")</f>
        <v/>
      </c>
      <c r="AD265" s="128" t="str">
        <f>IF($G265=AD$4&amp;"-"&amp;AD$5,IF(COUNTIF($G$6:$G265,"="&amp;$G265)&gt;1000,"",MAX(AD$6:AD264)+1),"")</f>
        <v/>
      </c>
      <c r="AE265" s="138" t="str">
        <f>IF($G265=AE$4&amp;"-"&amp;AE$5,IF(COUNTIF($G$6:$G265,"="&amp;$G265)&gt;1000,"",MAX(AE$6:AE264)+1),"")</f>
        <v/>
      </c>
      <c r="AF265" s="128" t="str">
        <f>IF($G265=AF$4&amp;"-"&amp;AF$5,IF(COUNTIF($G$6:$G265,"="&amp;$G265)&gt;1000,"",MAX(AF$6:AF264)+1),"")</f>
        <v/>
      </c>
      <c r="AG265" s="138" t="str">
        <f>IF($G265=AG$4&amp;"-"&amp;AG$5,IF(COUNTIF($G$6:$G265,"="&amp;$G265)&gt;1000,"",MAX(AG$6:AG264)+1),"")</f>
        <v/>
      </c>
      <c r="AH265" s="128" t="str">
        <f>IF($G265=AH$4&amp;"-"&amp;AH$5,IF(COUNTIF($G$6:$G265,"="&amp;$G265)&gt;1000,"",MAX(AH$6:AH264)+1),"")</f>
        <v/>
      </c>
      <c r="AI265" s="138" t="str">
        <f>IF($G265=AI$4&amp;"-"&amp;AI$5,IF(COUNTIF($G$6:$G265,"="&amp;$G265)&gt;1000,"",MAX(AI$6:AI264)+1),"")</f>
        <v/>
      </c>
      <c r="AJ265" s="128" t="str">
        <f>IF($G265=AJ$4&amp;"-"&amp;AJ$5,IF(COUNTIF($G$6:$G265,"="&amp;$G265)&gt;1000,"",MAX(AJ$6:AJ264)+1),"")</f>
        <v/>
      </c>
      <c r="AK265" s="138" t="str">
        <f>IF($G265=AK$4&amp;"-"&amp;AK$5,IF(COUNTIF($G$6:$G265,"="&amp;$G265)&gt;1000,"",MAX(AK$6:AK264)+1),"")</f>
        <v/>
      </c>
      <c r="AL265" s="128" t="str">
        <f>IF($G265=AL$4&amp;"-"&amp;AL$5,IF(COUNTIF($G$6:$G265,"="&amp;$G265)&gt;1000,"",MAX(AL$6:AL264)+1),"")</f>
        <v/>
      </c>
      <c r="AM265" s="144" t="str">
        <f>IF($G265=AM$4&amp;"-"&amp;AM$5,IF(COUNTIF($G$6:$G265,"="&amp;$G265)&gt;1000,"",MAX(AM$6:AM264)+1),"")</f>
        <v/>
      </c>
    </row>
    <row r="266" spans="1:39">
      <c r="A266" s="24">
        <v>261</v>
      </c>
      <c r="B266" s="123" t="str">
        <f>VLOOKUP(A266,Times_2023!B263:C692,2,FALSE)</f>
        <v>0:26:23</v>
      </c>
      <c r="C266" s="1" t="str">
        <f t="shared" si="18"/>
        <v>Ernie Hann</v>
      </c>
      <c r="D266" s="2" t="str">
        <f t="shared" si="19"/>
        <v>HI</v>
      </c>
      <c r="E266" s="2" t="str">
        <f t="shared" si="20"/>
        <v>M</v>
      </c>
      <c r="F266" s="2">
        <f>COUNTIF(E$6:E266,E266)</f>
        <v>188</v>
      </c>
      <c r="G266" s="26" t="str">
        <f t="shared" si="21"/>
        <v>HI-M</v>
      </c>
      <c r="H266" s="29" t="str">
        <f>IF($G266=H$4&amp;"-"&amp;H$5,IF(COUNTIF($G$6:$G266,"="&amp;$G266)&gt;5,"",$F266),"")</f>
        <v/>
      </c>
      <c r="I266" s="32" t="str">
        <f>IF($G266=I$4&amp;"-"&amp;I$5,IF(COUNTIF($G$6:$G266,"="&amp;$G266)&gt;5,"",$F266),"")</f>
        <v/>
      </c>
      <c r="J266" s="31" t="str">
        <f>IF($G266=J$4&amp;"-"&amp;J$5,IF(COUNTIF($G$6:$G266,"="&amp;$G266)&gt;5,"",$F266),"")</f>
        <v/>
      </c>
      <c r="K266" s="32" t="str">
        <f>IF($G266=K$4&amp;"-"&amp;K$5,IF(COUNTIF($G$6:$G266,"="&amp;$G266)&gt;5,"",$F266),"")</f>
        <v/>
      </c>
      <c r="L266" s="31" t="str">
        <f>IF($G266=L$4&amp;"-"&amp;L$5,IF(COUNTIF($G$6:$G266,"="&amp;$G266)&gt;5,"",$F266),"")</f>
        <v/>
      </c>
      <c r="M266" s="32" t="str">
        <f>IF($G266=M$4&amp;"-"&amp;M$5,IF(COUNTIF($G$6:$G266,"="&amp;$G266)&gt;5,"",$F266),"")</f>
        <v/>
      </c>
      <c r="N266" s="31" t="str">
        <f>IF($G266=N$4&amp;"-"&amp;N$5,IF(COUNTIF($G$6:$G266,"="&amp;$G266)&gt;5,"",$F266),"")</f>
        <v/>
      </c>
      <c r="O266" s="32" t="str">
        <f>IF($G266=O$4&amp;"-"&amp;O$5,IF(COUNTIF($G$6:$G266,"="&amp;$G266)&gt;5,"",$F266),"")</f>
        <v/>
      </c>
      <c r="P266" s="31" t="str">
        <f>IF($G266=P$4&amp;"-"&amp;P$5,IF(COUNTIF($G$6:$G266,"="&amp;$G266)&gt;5,"",$F266),"")</f>
        <v/>
      </c>
      <c r="Q266" s="32" t="str">
        <f>IF($G266=Q$4&amp;"-"&amp;Q$5,IF(COUNTIF($G$6:$G266,"="&amp;$G266)&gt;5,"",$F266),"")</f>
        <v/>
      </c>
      <c r="R266" s="31" t="str">
        <f>IF($G266=R$4&amp;"-"&amp;R$5,IF(COUNTIF($G$6:$G266,"="&amp;$G266)&gt;5,"",$F266),"")</f>
        <v/>
      </c>
      <c r="S266" s="32" t="str">
        <f>IF($G266=S$4&amp;"-"&amp;S$5,IF(COUNTIF($G$6:$G266,"="&amp;$G266)&gt;5,"",$F266),"")</f>
        <v/>
      </c>
      <c r="T266" s="31" t="str">
        <f>IF($G266=T$4&amp;"-"&amp;T$5,IF(COUNTIF($G$6:$G266,"="&amp;$G266)&gt;5,"",$F266),"")</f>
        <v/>
      </c>
      <c r="U266" s="32" t="str">
        <f>IF($G266=U$4&amp;"-"&amp;U$5,IF(COUNTIF($G$6:$G266,"="&amp;$G266)&gt;5,"",$F266),"")</f>
        <v/>
      </c>
      <c r="V266" s="31" t="str">
        <f>IF($G266=V$4&amp;"-"&amp;V$5,IF(COUNTIF($G$6:$G266,"="&amp;$G266)&gt;5,"",$F266),"")</f>
        <v/>
      </c>
      <c r="W266" s="30" t="str">
        <f>IF($G266=W$4&amp;"-"&amp;W$5,IF(COUNTIF($G$6:$G266,"="&amp;$G266)&gt;5,"",$F266),"")</f>
        <v/>
      </c>
      <c r="X266" s="128" t="str">
        <f>IF($G266=X$4&amp;"-"&amp;X$5,IF(COUNTIF($G$6:$G266,"="&amp;$G266)&gt;1000,"",MAX(X$6:X265)+1),"")</f>
        <v/>
      </c>
      <c r="Y266" s="138" t="str">
        <f>IF($G266=Y$4&amp;"-"&amp;Y$5,IF(COUNTIF($G$6:$G266,"="&amp;$G266)&gt;1000,"",MAX(Y$6:Y265)+1),"")</f>
        <v/>
      </c>
      <c r="Z266" s="128" t="str">
        <f>IF($G266=Z$4&amp;"-"&amp;Z$5,IF(COUNTIF($G$6:$G266,"="&amp;$G266)&gt;1000,"",MAX(Z$6:Z265)+1),"")</f>
        <v/>
      </c>
      <c r="AA266" s="138" t="str">
        <f>IF($G266=AA$4&amp;"-"&amp;AA$5,IF(COUNTIF($G$6:$G266,"="&amp;$G266)&gt;1000,"",MAX(AA$6:AA265)+1),"")</f>
        <v/>
      </c>
      <c r="AB266" s="128" t="str">
        <f>IF($G266=AB$4&amp;"-"&amp;AB$5,IF(COUNTIF($G$6:$G266,"="&amp;$G266)&gt;1000,"",MAX(AB$6:AB265)+1),"")</f>
        <v/>
      </c>
      <c r="AC266" s="138" t="str">
        <f>IF($G266=AC$4&amp;"-"&amp;AC$5,IF(COUNTIF($G$6:$G266,"="&amp;$G266)&gt;1000,"",MAX(AC$6:AC265)+1),"")</f>
        <v/>
      </c>
      <c r="AD266" s="128">
        <f>IF($G266=AD$4&amp;"-"&amp;AD$5,IF(COUNTIF($G$6:$G266,"="&amp;$G266)&gt;1000,"",MAX(AD$6:AD265)+1),"")</f>
        <v>27</v>
      </c>
      <c r="AE266" s="138" t="str">
        <f>IF($G266=AE$4&amp;"-"&amp;AE$5,IF(COUNTIF($G$6:$G266,"="&amp;$G266)&gt;1000,"",MAX(AE$6:AE265)+1),"")</f>
        <v/>
      </c>
      <c r="AF266" s="128" t="str">
        <f>IF($G266=AF$4&amp;"-"&amp;AF$5,IF(COUNTIF($G$6:$G266,"="&amp;$G266)&gt;1000,"",MAX(AF$6:AF265)+1),"")</f>
        <v/>
      </c>
      <c r="AG266" s="138" t="str">
        <f>IF($G266=AG$4&amp;"-"&amp;AG$5,IF(COUNTIF($G$6:$G266,"="&amp;$G266)&gt;1000,"",MAX(AG$6:AG265)+1),"")</f>
        <v/>
      </c>
      <c r="AH266" s="128" t="str">
        <f>IF($G266=AH$4&amp;"-"&amp;AH$5,IF(COUNTIF($G$6:$G266,"="&amp;$G266)&gt;1000,"",MAX(AH$6:AH265)+1),"")</f>
        <v/>
      </c>
      <c r="AI266" s="138" t="str">
        <f>IF($G266=AI$4&amp;"-"&amp;AI$5,IF(COUNTIF($G$6:$G266,"="&amp;$G266)&gt;1000,"",MAX(AI$6:AI265)+1),"")</f>
        <v/>
      </c>
      <c r="AJ266" s="128" t="str">
        <f>IF($G266=AJ$4&amp;"-"&amp;AJ$5,IF(COUNTIF($G$6:$G266,"="&amp;$G266)&gt;1000,"",MAX(AJ$6:AJ265)+1),"")</f>
        <v/>
      </c>
      <c r="AK266" s="138" t="str">
        <f>IF($G266=AK$4&amp;"-"&amp;AK$5,IF(COUNTIF($G$6:$G266,"="&amp;$G266)&gt;1000,"",MAX(AK$6:AK265)+1),"")</f>
        <v/>
      </c>
      <c r="AL266" s="128" t="str">
        <f>IF($G266=AL$4&amp;"-"&amp;AL$5,IF(COUNTIF($G$6:$G266,"="&amp;$G266)&gt;1000,"",MAX(AL$6:AL265)+1),"")</f>
        <v/>
      </c>
      <c r="AM266" s="144" t="str">
        <f>IF($G266=AM$4&amp;"-"&amp;AM$5,IF(COUNTIF($G$6:$G266,"="&amp;$G266)&gt;1000,"",MAX(AM$6:AM265)+1),"")</f>
        <v/>
      </c>
    </row>
    <row r="267" spans="1:39">
      <c r="A267" s="23">
        <v>262</v>
      </c>
      <c r="B267" s="123" t="str">
        <f>VLOOKUP(A267,Times_2023!B264:C693,2,FALSE)</f>
        <v>0:26:25</v>
      </c>
      <c r="C267" s="1" t="str">
        <f t="shared" si="18"/>
        <v>Edyta Marek</v>
      </c>
      <c r="D267" s="2" t="str">
        <f t="shared" si="19"/>
        <v>CAC</v>
      </c>
      <c r="E267" s="2" t="str">
        <f t="shared" si="20"/>
        <v>F</v>
      </c>
      <c r="F267" s="2">
        <f>COUNTIF(E$6:E267,E267)</f>
        <v>74</v>
      </c>
      <c r="G267" s="26" t="str">
        <f t="shared" si="21"/>
        <v>CAC-F</v>
      </c>
      <c r="H267" s="29" t="str">
        <f>IF($G267=H$4&amp;"-"&amp;H$5,IF(COUNTIF($G$6:$G267,"="&amp;$G267)&gt;5,"",$F267),"")</f>
        <v/>
      </c>
      <c r="I267" s="32" t="str">
        <f>IF($G267=I$4&amp;"-"&amp;I$5,IF(COUNTIF($G$6:$G267,"="&amp;$G267)&gt;5,"",$F267),"")</f>
        <v/>
      </c>
      <c r="J267" s="31" t="str">
        <f>IF($G267=J$4&amp;"-"&amp;J$5,IF(COUNTIF($G$6:$G267,"="&amp;$G267)&gt;5,"",$F267),"")</f>
        <v/>
      </c>
      <c r="K267" s="32" t="str">
        <f>IF($G267=K$4&amp;"-"&amp;K$5,IF(COUNTIF($G$6:$G267,"="&amp;$G267)&gt;5,"",$F267),"")</f>
        <v/>
      </c>
      <c r="L267" s="31" t="str">
        <f>IF($G267=L$4&amp;"-"&amp;L$5,IF(COUNTIF($G$6:$G267,"="&amp;$G267)&gt;5,"",$F267),"")</f>
        <v/>
      </c>
      <c r="M267" s="32" t="str">
        <f>IF($G267=M$4&amp;"-"&amp;M$5,IF(COUNTIF($G$6:$G267,"="&amp;$G267)&gt;5,"",$F267),"")</f>
        <v/>
      </c>
      <c r="N267" s="31" t="str">
        <f>IF($G267=N$4&amp;"-"&amp;N$5,IF(COUNTIF($G$6:$G267,"="&amp;$G267)&gt;5,"",$F267),"")</f>
        <v/>
      </c>
      <c r="O267" s="32" t="str">
        <f>IF($G267=O$4&amp;"-"&amp;O$5,IF(COUNTIF($G$6:$G267,"="&amp;$G267)&gt;5,"",$F267),"")</f>
        <v/>
      </c>
      <c r="P267" s="31" t="str">
        <f>IF($G267=P$4&amp;"-"&amp;P$5,IF(COUNTIF($G$6:$G267,"="&amp;$G267)&gt;5,"",$F267),"")</f>
        <v/>
      </c>
      <c r="Q267" s="32" t="str">
        <f>IF($G267=Q$4&amp;"-"&amp;Q$5,IF(COUNTIF($G$6:$G267,"="&amp;$G267)&gt;5,"",$F267),"")</f>
        <v/>
      </c>
      <c r="R267" s="31" t="str">
        <f>IF($G267=R$4&amp;"-"&amp;R$5,IF(COUNTIF($G$6:$G267,"="&amp;$G267)&gt;5,"",$F267),"")</f>
        <v/>
      </c>
      <c r="S267" s="32" t="str">
        <f>IF($G267=S$4&amp;"-"&amp;S$5,IF(COUNTIF($G$6:$G267,"="&amp;$G267)&gt;5,"",$F267),"")</f>
        <v/>
      </c>
      <c r="T267" s="31" t="str">
        <f>IF($G267=T$4&amp;"-"&amp;T$5,IF(COUNTIF($G$6:$G267,"="&amp;$G267)&gt;5,"",$F267),"")</f>
        <v/>
      </c>
      <c r="U267" s="32" t="str">
        <f>IF($G267=U$4&amp;"-"&amp;U$5,IF(COUNTIF($G$6:$G267,"="&amp;$G267)&gt;5,"",$F267),"")</f>
        <v/>
      </c>
      <c r="V267" s="31" t="str">
        <f>IF($G267=V$4&amp;"-"&amp;V$5,IF(COUNTIF($G$6:$G267,"="&amp;$G267)&gt;5,"",$F267),"")</f>
        <v/>
      </c>
      <c r="W267" s="30" t="str">
        <f>IF($G267=W$4&amp;"-"&amp;W$5,IF(COUNTIF($G$6:$G267,"="&amp;$G267)&gt;5,"",$F267),"")</f>
        <v/>
      </c>
      <c r="X267" s="128" t="str">
        <f>IF($G267=X$4&amp;"-"&amp;X$5,IF(COUNTIF($G$6:$G267,"="&amp;$G267)&gt;1000,"",MAX(X$6:X266)+1),"")</f>
        <v/>
      </c>
      <c r="Y267" s="138">
        <f>IF($G267=Y$4&amp;"-"&amp;Y$5,IF(COUNTIF($G$6:$G267,"="&amp;$G267)&gt;1000,"",MAX(Y$6:Y266)+1),"")</f>
        <v>18</v>
      </c>
      <c r="Z267" s="128" t="str">
        <f>IF($G267=Z$4&amp;"-"&amp;Z$5,IF(COUNTIF($G$6:$G267,"="&amp;$G267)&gt;1000,"",MAX(Z$6:Z266)+1),"")</f>
        <v/>
      </c>
      <c r="AA267" s="138" t="str">
        <f>IF($G267=AA$4&amp;"-"&amp;AA$5,IF(COUNTIF($G$6:$G267,"="&amp;$G267)&gt;1000,"",MAX(AA$6:AA266)+1),"")</f>
        <v/>
      </c>
      <c r="AB267" s="128" t="str">
        <f>IF($G267=AB$4&amp;"-"&amp;AB$5,IF(COUNTIF($G$6:$G267,"="&amp;$G267)&gt;1000,"",MAX(AB$6:AB266)+1),"")</f>
        <v/>
      </c>
      <c r="AC267" s="138" t="str">
        <f>IF($G267=AC$4&amp;"-"&amp;AC$5,IF(COUNTIF($G$6:$G267,"="&amp;$G267)&gt;1000,"",MAX(AC$6:AC266)+1),"")</f>
        <v/>
      </c>
      <c r="AD267" s="128" t="str">
        <f>IF($G267=AD$4&amp;"-"&amp;AD$5,IF(COUNTIF($G$6:$G267,"="&amp;$G267)&gt;1000,"",MAX(AD$6:AD266)+1),"")</f>
        <v/>
      </c>
      <c r="AE267" s="138" t="str">
        <f>IF($G267=AE$4&amp;"-"&amp;AE$5,IF(COUNTIF($G$6:$G267,"="&amp;$G267)&gt;1000,"",MAX(AE$6:AE266)+1),"")</f>
        <v/>
      </c>
      <c r="AF267" s="128" t="str">
        <f>IF($G267=AF$4&amp;"-"&amp;AF$5,IF(COUNTIF($G$6:$G267,"="&amp;$G267)&gt;1000,"",MAX(AF$6:AF266)+1),"")</f>
        <v/>
      </c>
      <c r="AG267" s="138" t="str">
        <f>IF($G267=AG$4&amp;"-"&amp;AG$5,IF(COUNTIF($G$6:$G267,"="&amp;$G267)&gt;1000,"",MAX(AG$6:AG266)+1),"")</f>
        <v/>
      </c>
      <c r="AH267" s="128" t="str">
        <f>IF($G267=AH$4&amp;"-"&amp;AH$5,IF(COUNTIF($G$6:$G267,"="&amp;$G267)&gt;1000,"",MAX(AH$6:AH266)+1),"")</f>
        <v/>
      </c>
      <c r="AI267" s="138" t="str">
        <f>IF($G267=AI$4&amp;"-"&amp;AI$5,IF(COUNTIF($G$6:$G267,"="&amp;$G267)&gt;1000,"",MAX(AI$6:AI266)+1),"")</f>
        <v/>
      </c>
      <c r="AJ267" s="128" t="str">
        <f>IF($G267=AJ$4&amp;"-"&amp;AJ$5,IF(COUNTIF($G$6:$G267,"="&amp;$G267)&gt;1000,"",MAX(AJ$6:AJ266)+1),"")</f>
        <v/>
      </c>
      <c r="AK267" s="138" t="str">
        <f>IF($G267=AK$4&amp;"-"&amp;AK$5,IF(COUNTIF($G$6:$G267,"="&amp;$G267)&gt;1000,"",MAX(AK$6:AK266)+1),"")</f>
        <v/>
      </c>
      <c r="AL267" s="128" t="str">
        <f>IF($G267=AL$4&amp;"-"&amp;AL$5,IF(COUNTIF($G$6:$G267,"="&amp;$G267)&gt;1000,"",MAX(AL$6:AL266)+1),"")</f>
        <v/>
      </c>
      <c r="AM267" s="144" t="str">
        <f>IF($G267=AM$4&amp;"-"&amp;AM$5,IF(COUNTIF($G$6:$G267,"="&amp;$G267)&gt;1000,"",MAX(AM$6:AM266)+1),"")</f>
        <v/>
      </c>
    </row>
    <row r="268" spans="1:39">
      <c r="A268" s="24">
        <v>263</v>
      </c>
      <c r="B268" s="123" t="str">
        <f>VLOOKUP(A268,Times_2023!B265:C694,2,FALSE)</f>
        <v>0:26:26</v>
      </c>
      <c r="C268" s="1" t="str">
        <f t="shared" si="18"/>
        <v>Eilidh Nicol</v>
      </c>
      <c r="D268" s="2" t="str">
        <f t="shared" si="19"/>
        <v>CAC</v>
      </c>
      <c r="E268" s="2" t="str">
        <f t="shared" si="20"/>
        <v>F</v>
      </c>
      <c r="F268" s="2">
        <f>COUNTIF(E$6:E268,E268)</f>
        <v>75</v>
      </c>
      <c r="G268" s="26" t="str">
        <f t="shared" si="21"/>
        <v>CAC-F</v>
      </c>
      <c r="H268" s="29" t="str">
        <f>IF($G268=H$4&amp;"-"&amp;H$5,IF(COUNTIF($G$6:$G268,"="&amp;$G268)&gt;5,"",$F268),"")</f>
        <v/>
      </c>
      <c r="I268" s="32" t="str">
        <f>IF($G268=I$4&amp;"-"&amp;I$5,IF(COUNTIF($G$6:$G268,"="&amp;$G268)&gt;5,"",$F268),"")</f>
        <v/>
      </c>
      <c r="J268" s="31" t="str">
        <f>IF($G268=J$4&amp;"-"&amp;J$5,IF(COUNTIF($G$6:$G268,"="&amp;$G268)&gt;5,"",$F268),"")</f>
        <v/>
      </c>
      <c r="K268" s="32" t="str">
        <f>IF($G268=K$4&amp;"-"&amp;K$5,IF(COUNTIF($G$6:$G268,"="&amp;$G268)&gt;5,"",$F268),"")</f>
        <v/>
      </c>
      <c r="L268" s="31" t="str">
        <f>IF($G268=L$4&amp;"-"&amp;L$5,IF(COUNTIF($G$6:$G268,"="&amp;$G268)&gt;5,"",$F268),"")</f>
        <v/>
      </c>
      <c r="M268" s="32" t="str">
        <f>IF($G268=M$4&amp;"-"&amp;M$5,IF(COUNTIF($G$6:$G268,"="&amp;$G268)&gt;5,"",$F268),"")</f>
        <v/>
      </c>
      <c r="N268" s="31" t="str">
        <f>IF($G268=N$4&amp;"-"&amp;N$5,IF(COUNTIF($G$6:$G268,"="&amp;$G268)&gt;5,"",$F268),"")</f>
        <v/>
      </c>
      <c r="O268" s="32" t="str">
        <f>IF($G268=O$4&amp;"-"&amp;O$5,IF(COUNTIF($G$6:$G268,"="&amp;$G268)&gt;5,"",$F268),"")</f>
        <v/>
      </c>
      <c r="P268" s="31" t="str">
        <f>IF($G268=P$4&amp;"-"&amp;P$5,IF(COUNTIF($G$6:$G268,"="&amp;$G268)&gt;5,"",$F268),"")</f>
        <v/>
      </c>
      <c r="Q268" s="32" t="str">
        <f>IF($G268=Q$4&amp;"-"&amp;Q$5,IF(COUNTIF($G$6:$G268,"="&amp;$G268)&gt;5,"",$F268),"")</f>
        <v/>
      </c>
      <c r="R268" s="31" t="str">
        <f>IF($G268=R$4&amp;"-"&amp;R$5,IF(COUNTIF($G$6:$G268,"="&amp;$G268)&gt;5,"",$F268),"")</f>
        <v/>
      </c>
      <c r="S268" s="32" t="str">
        <f>IF($G268=S$4&amp;"-"&amp;S$5,IF(COUNTIF($G$6:$G268,"="&amp;$G268)&gt;5,"",$F268),"")</f>
        <v/>
      </c>
      <c r="T268" s="31" t="str">
        <f>IF($G268=T$4&amp;"-"&amp;T$5,IF(COUNTIF($G$6:$G268,"="&amp;$G268)&gt;5,"",$F268),"")</f>
        <v/>
      </c>
      <c r="U268" s="32" t="str">
        <f>IF($G268=U$4&amp;"-"&amp;U$5,IF(COUNTIF($G$6:$G268,"="&amp;$G268)&gt;5,"",$F268),"")</f>
        <v/>
      </c>
      <c r="V268" s="31" t="str">
        <f>IF($G268=V$4&amp;"-"&amp;V$5,IF(COUNTIF($G$6:$G268,"="&amp;$G268)&gt;5,"",$F268),"")</f>
        <v/>
      </c>
      <c r="W268" s="30" t="str">
        <f>IF($G268=W$4&amp;"-"&amp;W$5,IF(COUNTIF($G$6:$G268,"="&amp;$G268)&gt;5,"",$F268),"")</f>
        <v/>
      </c>
      <c r="X268" s="128" t="str">
        <f>IF($G268=X$4&amp;"-"&amp;X$5,IF(COUNTIF($G$6:$G268,"="&amp;$G268)&gt;1000,"",MAX(X$6:X267)+1),"")</f>
        <v/>
      </c>
      <c r="Y268" s="138">
        <f>IF($G268=Y$4&amp;"-"&amp;Y$5,IF(COUNTIF($G$6:$G268,"="&amp;$G268)&gt;1000,"",MAX(Y$6:Y267)+1),"")</f>
        <v>19</v>
      </c>
      <c r="Z268" s="128" t="str">
        <f>IF($G268=Z$4&amp;"-"&amp;Z$5,IF(COUNTIF($G$6:$G268,"="&amp;$G268)&gt;1000,"",MAX(Z$6:Z267)+1),"")</f>
        <v/>
      </c>
      <c r="AA268" s="138" t="str">
        <f>IF($G268=AA$4&amp;"-"&amp;AA$5,IF(COUNTIF($G$6:$G268,"="&amp;$G268)&gt;1000,"",MAX(AA$6:AA267)+1),"")</f>
        <v/>
      </c>
      <c r="AB268" s="128" t="str">
        <f>IF($G268=AB$4&amp;"-"&amp;AB$5,IF(COUNTIF($G$6:$G268,"="&amp;$G268)&gt;1000,"",MAX(AB$6:AB267)+1),"")</f>
        <v/>
      </c>
      <c r="AC268" s="138" t="str">
        <f>IF($G268=AC$4&amp;"-"&amp;AC$5,IF(COUNTIF($G$6:$G268,"="&amp;$G268)&gt;1000,"",MAX(AC$6:AC267)+1),"")</f>
        <v/>
      </c>
      <c r="AD268" s="128" t="str">
        <f>IF($G268=AD$4&amp;"-"&amp;AD$5,IF(COUNTIF($G$6:$G268,"="&amp;$G268)&gt;1000,"",MAX(AD$6:AD267)+1),"")</f>
        <v/>
      </c>
      <c r="AE268" s="138" t="str">
        <f>IF($G268=AE$4&amp;"-"&amp;AE$5,IF(COUNTIF($G$6:$G268,"="&amp;$G268)&gt;1000,"",MAX(AE$6:AE267)+1),"")</f>
        <v/>
      </c>
      <c r="AF268" s="128" t="str">
        <f>IF($G268=AF$4&amp;"-"&amp;AF$5,IF(COUNTIF($G$6:$G268,"="&amp;$G268)&gt;1000,"",MAX(AF$6:AF267)+1),"")</f>
        <v/>
      </c>
      <c r="AG268" s="138" t="str">
        <f>IF($G268=AG$4&amp;"-"&amp;AG$5,IF(COUNTIF($G$6:$G268,"="&amp;$G268)&gt;1000,"",MAX(AG$6:AG267)+1),"")</f>
        <v/>
      </c>
      <c r="AH268" s="128" t="str">
        <f>IF($G268=AH$4&amp;"-"&amp;AH$5,IF(COUNTIF($G$6:$G268,"="&amp;$G268)&gt;1000,"",MAX(AH$6:AH267)+1),"")</f>
        <v/>
      </c>
      <c r="AI268" s="138" t="str">
        <f>IF($G268=AI$4&amp;"-"&amp;AI$5,IF(COUNTIF($G$6:$G268,"="&amp;$G268)&gt;1000,"",MAX(AI$6:AI267)+1),"")</f>
        <v/>
      </c>
      <c r="AJ268" s="128" t="str">
        <f>IF($G268=AJ$4&amp;"-"&amp;AJ$5,IF(COUNTIF($G$6:$G268,"="&amp;$G268)&gt;1000,"",MAX(AJ$6:AJ267)+1),"")</f>
        <v/>
      </c>
      <c r="AK268" s="138" t="str">
        <f>IF($G268=AK$4&amp;"-"&amp;AK$5,IF(COUNTIF($G$6:$G268,"="&amp;$G268)&gt;1000,"",MAX(AK$6:AK267)+1),"")</f>
        <v/>
      </c>
      <c r="AL268" s="128" t="str">
        <f>IF($G268=AL$4&amp;"-"&amp;AL$5,IF(COUNTIF($G$6:$G268,"="&amp;$G268)&gt;1000,"",MAX(AL$6:AL267)+1),"")</f>
        <v/>
      </c>
      <c r="AM268" s="144" t="str">
        <f>IF($G268=AM$4&amp;"-"&amp;AM$5,IF(COUNTIF($G$6:$G268,"="&amp;$G268)&gt;1000,"",MAX(AM$6:AM267)+1),"")</f>
        <v/>
      </c>
    </row>
    <row r="269" spans="1:39">
      <c r="A269" s="23">
        <v>264</v>
      </c>
      <c r="B269" s="123" t="str">
        <f>VLOOKUP(A269,Times_2023!B266:C695,2,FALSE)</f>
        <v>0:26:36</v>
      </c>
      <c r="C269" s="1" t="str">
        <f t="shared" si="18"/>
        <v>Lucy Day</v>
      </c>
      <c r="D269" s="2" t="str">
        <f t="shared" si="19"/>
        <v>HI</v>
      </c>
      <c r="E269" s="2" t="str">
        <f t="shared" si="20"/>
        <v>F</v>
      </c>
      <c r="F269" s="2">
        <f>COUNTIF(E$6:E269,E269)</f>
        <v>76</v>
      </c>
      <c r="G269" s="26" t="str">
        <f t="shared" si="21"/>
        <v>HI-F</v>
      </c>
      <c r="H269" s="29" t="str">
        <f>IF($G269=H$4&amp;"-"&amp;H$5,IF(COUNTIF($G$6:$G269,"="&amp;$G269)&gt;5,"",$F269),"")</f>
        <v/>
      </c>
      <c r="I269" s="32" t="str">
        <f>IF($G269=I$4&amp;"-"&amp;I$5,IF(COUNTIF($G$6:$G269,"="&amp;$G269)&gt;5,"",$F269),"")</f>
        <v/>
      </c>
      <c r="J269" s="31" t="str">
        <f>IF($G269=J$4&amp;"-"&amp;J$5,IF(COUNTIF($G$6:$G269,"="&amp;$G269)&gt;5,"",$F269),"")</f>
        <v/>
      </c>
      <c r="K269" s="32" t="str">
        <f>IF($G269=K$4&amp;"-"&amp;K$5,IF(COUNTIF($G$6:$G269,"="&amp;$G269)&gt;5,"",$F269),"")</f>
        <v/>
      </c>
      <c r="L269" s="31" t="str">
        <f>IF($G269=L$4&amp;"-"&amp;L$5,IF(COUNTIF($G$6:$G269,"="&amp;$G269)&gt;5,"",$F269),"")</f>
        <v/>
      </c>
      <c r="M269" s="32" t="str">
        <f>IF($G269=M$4&amp;"-"&amp;M$5,IF(COUNTIF($G$6:$G269,"="&amp;$G269)&gt;5,"",$F269),"")</f>
        <v/>
      </c>
      <c r="N269" s="31" t="str">
        <f>IF($G269=N$4&amp;"-"&amp;N$5,IF(COUNTIF($G$6:$G269,"="&amp;$G269)&gt;5,"",$F269),"")</f>
        <v/>
      </c>
      <c r="O269" s="32" t="str">
        <f>IF($G269=O$4&amp;"-"&amp;O$5,IF(COUNTIF($G$6:$G269,"="&amp;$G269)&gt;5,"",$F269),"")</f>
        <v/>
      </c>
      <c r="P269" s="31" t="str">
        <f>IF($G269=P$4&amp;"-"&amp;P$5,IF(COUNTIF($G$6:$G269,"="&amp;$G269)&gt;5,"",$F269),"")</f>
        <v/>
      </c>
      <c r="Q269" s="32" t="str">
        <f>IF($G269=Q$4&amp;"-"&amp;Q$5,IF(COUNTIF($G$6:$G269,"="&amp;$G269)&gt;5,"",$F269),"")</f>
        <v/>
      </c>
      <c r="R269" s="31" t="str">
        <f>IF($G269=R$4&amp;"-"&amp;R$5,IF(COUNTIF($G$6:$G269,"="&amp;$G269)&gt;5,"",$F269),"")</f>
        <v/>
      </c>
      <c r="S269" s="32" t="str">
        <f>IF($G269=S$4&amp;"-"&amp;S$5,IF(COUNTIF($G$6:$G269,"="&amp;$G269)&gt;5,"",$F269),"")</f>
        <v/>
      </c>
      <c r="T269" s="31" t="str">
        <f>IF($G269=T$4&amp;"-"&amp;T$5,IF(COUNTIF($G$6:$G269,"="&amp;$G269)&gt;5,"",$F269),"")</f>
        <v/>
      </c>
      <c r="U269" s="32" t="str">
        <f>IF($G269=U$4&amp;"-"&amp;U$5,IF(COUNTIF($G$6:$G269,"="&amp;$G269)&gt;5,"",$F269),"")</f>
        <v/>
      </c>
      <c r="V269" s="31" t="str">
        <f>IF($G269=V$4&amp;"-"&amp;V$5,IF(COUNTIF($G$6:$G269,"="&amp;$G269)&gt;5,"",$F269),"")</f>
        <v/>
      </c>
      <c r="W269" s="30" t="str">
        <f>IF($G269=W$4&amp;"-"&amp;W$5,IF(COUNTIF($G$6:$G269,"="&amp;$G269)&gt;5,"",$F269),"")</f>
        <v/>
      </c>
      <c r="X269" s="128" t="str">
        <f>IF($G269=X$4&amp;"-"&amp;X$5,IF(COUNTIF($G$6:$G269,"="&amp;$G269)&gt;1000,"",MAX(X$6:X268)+1),"")</f>
        <v/>
      </c>
      <c r="Y269" s="138" t="str">
        <f>IF($G269=Y$4&amp;"-"&amp;Y$5,IF(COUNTIF($G$6:$G269,"="&amp;$G269)&gt;1000,"",MAX(Y$6:Y268)+1),"")</f>
        <v/>
      </c>
      <c r="Z269" s="128" t="str">
        <f>IF($G269=Z$4&amp;"-"&amp;Z$5,IF(COUNTIF($G$6:$G269,"="&amp;$G269)&gt;1000,"",MAX(Z$6:Z268)+1),"")</f>
        <v/>
      </c>
      <c r="AA269" s="138" t="str">
        <f>IF($G269=AA$4&amp;"-"&amp;AA$5,IF(COUNTIF($G$6:$G269,"="&amp;$G269)&gt;1000,"",MAX(AA$6:AA268)+1),"")</f>
        <v/>
      </c>
      <c r="AB269" s="128" t="str">
        <f>IF($G269=AB$4&amp;"-"&amp;AB$5,IF(COUNTIF($G$6:$G269,"="&amp;$G269)&gt;1000,"",MAX(AB$6:AB268)+1),"")</f>
        <v/>
      </c>
      <c r="AC269" s="138" t="str">
        <f>IF($G269=AC$4&amp;"-"&amp;AC$5,IF(COUNTIF($G$6:$G269,"="&amp;$G269)&gt;1000,"",MAX(AC$6:AC268)+1),"")</f>
        <v/>
      </c>
      <c r="AD269" s="128" t="str">
        <f>IF($G269=AD$4&amp;"-"&amp;AD$5,IF(COUNTIF($G$6:$G269,"="&amp;$G269)&gt;1000,"",MAX(AD$6:AD268)+1),"")</f>
        <v/>
      </c>
      <c r="AE269" s="138">
        <f>IF($G269=AE$4&amp;"-"&amp;AE$5,IF(COUNTIF($G$6:$G269,"="&amp;$G269)&gt;1000,"",MAX(AE$6:AE268)+1),"")</f>
        <v>15</v>
      </c>
      <c r="AF269" s="128" t="str">
        <f>IF($G269=AF$4&amp;"-"&amp;AF$5,IF(COUNTIF($G$6:$G269,"="&amp;$G269)&gt;1000,"",MAX(AF$6:AF268)+1),"")</f>
        <v/>
      </c>
      <c r="AG269" s="138" t="str">
        <f>IF($G269=AG$4&amp;"-"&amp;AG$5,IF(COUNTIF($G$6:$G269,"="&amp;$G269)&gt;1000,"",MAX(AG$6:AG268)+1),"")</f>
        <v/>
      </c>
      <c r="AH269" s="128" t="str">
        <f>IF($G269=AH$4&amp;"-"&amp;AH$5,IF(COUNTIF($G$6:$G269,"="&amp;$G269)&gt;1000,"",MAX(AH$6:AH268)+1),"")</f>
        <v/>
      </c>
      <c r="AI269" s="138" t="str">
        <f>IF($G269=AI$4&amp;"-"&amp;AI$5,IF(COUNTIF($G$6:$G269,"="&amp;$G269)&gt;1000,"",MAX(AI$6:AI268)+1),"")</f>
        <v/>
      </c>
      <c r="AJ269" s="128" t="str">
        <f>IF($G269=AJ$4&amp;"-"&amp;AJ$5,IF(COUNTIF($G$6:$G269,"="&amp;$G269)&gt;1000,"",MAX(AJ$6:AJ268)+1),"")</f>
        <v/>
      </c>
      <c r="AK269" s="138" t="str">
        <f>IF($G269=AK$4&amp;"-"&amp;AK$5,IF(COUNTIF($G$6:$G269,"="&amp;$G269)&gt;1000,"",MAX(AK$6:AK268)+1),"")</f>
        <v/>
      </c>
      <c r="AL269" s="128" t="str">
        <f>IF($G269=AL$4&amp;"-"&amp;AL$5,IF(COUNTIF($G$6:$G269,"="&amp;$G269)&gt;1000,"",MAX(AL$6:AL268)+1),"")</f>
        <v/>
      </c>
      <c r="AM269" s="144" t="str">
        <f>IF($G269=AM$4&amp;"-"&amp;AM$5,IF(COUNTIF($G$6:$G269,"="&amp;$G269)&gt;1000,"",MAX(AM$6:AM268)+1),"")</f>
        <v/>
      </c>
    </row>
    <row r="270" spans="1:39">
      <c r="A270" s="24">
        <v>265</v>
      </c>
      <c r="B270" s="123" t="str">
        <f>VLOOKUP(A270,Times_2023!B267:C696,2,FALSE)</f>
        <v>0:26:42</v>
      </c>
      <c r="C270" s="1" t="str">
        <f t="shared" si="18"/>
        <v>Aoife Holohan</v>
      </c>
      <c r="D270" s="2" t="str">
        <f t="shared" si="19"/>
        <v>CAC</v>
      </c>
      <c r="E270" s="2" t="str">
        <f t="shared" si="20"/>
        <v>F</v>
      </c>
      <c r="F270" s="2">
        <f>COUNTIF(E$6:E270,E270)</f>
        <v>77</v>
      </c>
      <c r="G270" s="26" t="str">
        <f t="shared" si="21"/>
        <v>CAC-F</v>
      </c>
      <c r="H270" s="29" t="str">
        <f>IF($G270=H$4&amp;"-"&amp;H$5,IF(COUNTIF($G$6:$G270,"="&amp;$G270)&gt;5,"",$F270),"")</f>
        <v/>
      </c>
      <c r="I270" s="32" t="str">
        <f>IF($G270=I$4&amp;"-"&amp;I$5,IF(COUNTIF($G$6:$G270,"="&amp;$G270)&gt;5,"",$F270),"")</f>
        <v/>
      </c>
      <c r="J270" s="31" t="str">
        <f>IF($G270=J$4&amp;"-"&amp;J$5,IF(COUNTIF($G$6:$G270,"="&amp;$G270)&gt;5,"",$F270),"")</f>
        <v/>
      </c>
      <c r="K270" s="32" t="str">
        <f>IF($G270=K$4&amp;"-"&amp;K$5,IF(COUNTIF($G$6:$G270,"="&amp;$G270)&gt;5,"",$F270),"")</f>
        <v/>
      </c>
      <c r="L270" s="31" t="str">
        <f>IF($G270=L$4&amp;"-"&amp;L$5,IF(COUNTIF($G$6:$G270,"="&amp;$G270)&gt;5,"",$F270),"")</f>
        <v/>
      </c>
      <c r="M270" s="32" t="str">
        <f>IF($G270=M$4&amp;"-"&amp;M$5,IF(COUNTIF($G$6:$G270,"="&amp;$G270)&gt;5,"",$F270),"")</f>
        <v/>
      </c>
      <c r="N270" s="31" t="str">
        <f>IF($G270=N$4&amp;"-"&amp;N$5,IF(COUNTIF($G$6:$G270,"="&amp;$G270)&gt;5,"",$F270),"")</f>
        <v/>
      </c>
      <c r="O270" s="32" t="str">
        <f>IF($G270=O$4&amp;"-"&amp;O$5,IF(COUNTIF($G$6:$G270,"="&amp;$G270)&gt;5,"",$F270),"")</f>
        <v/>
      </c>
      <c r="P270" s="31" t="str">
        <f>IF($G270=P$4&amp;"-"&amp;P$5,IF(COUNTIF($G$6:$G270,"="&amp;$G270)&gt;5,"",$F270),"")</f>
        <v/>
      </c>
      <c r="Q270" s="32" t="str">
        <f>IF($G270=Q$4&amp;"-"&amp;Q$5,IF(COUNTIF($G$6:$G270,"="&amp;$G270)&gt;5,"",$F270),"")</f>
        <v/>
      </c>
      <c r="R270" s="31" t="str">
        <f>IF($G270=R$4&amp;"-"&amp;R$5,IF(COUNTIF($G$6:$G270,"="&amp;$G270)&gt;5,"",$F270),"")</f>
        <v/>
      </c>
      <c r="S270" s="32" t="str">
        <f>IF($G270=S$4&amp;"-"&amp;S$5,IF(COUNTIF($G$6:$G270,"="&amp;$G270)&gt;5,"",$F270),"")</f>
        <v/>
      </c>
      <c r="T270" s="31" t="str">
        <f>IF($G270=T$4&amp;"-"&amp;T$5,IF(COUNTIF($G$6:$G270,"="&amp;$G270)&gt;5,"",$F270),"")</f>
        <v/>
      </c>
      <c r="U270" s="32" t="str">
        <f>IF($G270=U$4&amp;"-"&amp;U$5,IF(COUNTIF($G$6:$G270,"="&amp;$G270)&gt;5,"",$F270),"")</f>
        <v/>
      </c>
      <c r="V270" s="31" t="str">
        <f>IF($G270=V$4&amp;"-"&amp;V$5,IF(COUNTIF($G$6:$G270,"="&amp;$G270)&gt;5,"",$F270),"")</f>
        <v/>
      </c>
      <c r="W270" s="30" t="str">
        <f>IF($G270=W$4&amp;"-"&amp;W$5,IF(COUNTIF($G$6:$G270,"="&amp;$G270)&gt;5,"",$F270),"")</f>
        <v/>
      </c>
      <c r="X270" s="128" t="str">
        <f>IF($G270=X$4&amp;"-"&amp;X$5,IF(COUNTIF($G$6:$G270,"="&amp;$G270)&gt;1000,"",MAX(X$6:X269)+1),"")</f>
        <v/>
      </c>
      <c r="Y270" s="138">
        <f>IF($G270=Y$4&amp;"-"&amp;Y$5,IF(COUNTIF($G$6:$G270,"="&amp;$G270)&gt;1000,"",MAX(Y$6:Y269)+1),"")</f>
        <v>20</v>
      </c>
      <c r="Z270" s="128" t="str">
        <f>IF($G270=Z$4&amp;"-"&amp;Z$5,IF(COUNTIF($G$6:$G270,"="&amp;$G270)&gt;1000,"",MAX(Z$6:Z269)+1),"")</f>
        <v/>
      </c>
      <c r="AA270" s="138" t="str">
        <f>IF($G270=AA$4&amp;"-"&amp;AA$5,IF(COUNTIF($G$6:$G270,"="&amp;$G270)&gt;1000,"",MAX(AA$6:AA269)+1),"")</f>
        <v/>
      </c>
      <c r="AB270" s="128" t="str">
        <f>IF($G270=AB$4&amp;"-"&amp;AB$5,IF(COUNTIF($G$6:$G270,"="&amp;$G270)&gt;1000,"",MAX(AB$6:AB269)+1),"")</f>
        <v/>
      </c>
      <c r="AC270" s="138" t="str">
        <f>IF($G270=AC$4&amp;"-"&amp;AC$5,IF(COUNTIF($G$6:$G270,"="&amp;$G270)&gt;1000,"",MAX(AC$6:AC269)+1),"")</f>
        <v/>
      </c>
      <c r="AD270" s="128" t="str">
        <f>IF($G270=AD$4&amp;"-"&amp;AD$5,IF(COUNTIF($G$6:$G270,"="&amp;$G270)&gt;1000,"",MAX(AD$6:AD269)+1),"")</f>
        <v/>
      </c>
      <c r="AE270" s="138" t="str">
        <f>IF($G270=AE$4&amp;"-"&amp;AE$5,IF(COUNTIF($G$6:$G270,"="&amp;$G270)&gt;1000,"",MAX(AE$6:AE269)+1),"")</f>
        <v/>
      </c>
      <c r="AF270" s="128" t="str">
        <f>IF($G270=AF$4&amp;"-"&amp;AF$5,IF(COUNTIF($G$6:$G270,"="&amp;$G270)&gt;1000,"",MAX(AF$6:AF269)+1),"")</f>
        <v/>
      </c>
      <c r="AG270" s="138" t="str">
        <f>IF($G270=AG$4&amp;"-"&amp;AG$5,IF(COUNTIF($G$6:$G270,"="&amp;$G270)&gt;1000,"",MAX(AG$6:AG269)+1),"")</f>
        <v/>
      </c>
      <c r="AH270" s="128" t="str">
        <f>IF($G270=AH$4&amp;"-"&amp;AH$5,IF(COUNTIF($G$6:$G270,"="&amp;$G270)&gt;1000,"",MAX(AH$6:AH269)+1),"")</f>
        <v/>
      </c>
      <c r="AI270" s="138" t="str">
        <f>IF($G270=AI$4&amp;"-"&amp;AI$5,IF(COUNTIF($G$6:$G270,"="&amp;$G270)&gt;1000,"",MAX(AI$6:AI269)+1),"")</f>
        <v/>
      </c>
      <c r="AJ270" s="128" t="str">
        <f>IF($G270=AJ$4&amp;"-"&amp;AJ$5,IF(COUNTIF($G$6:$G270,"="&amp;$G270)&gt;1000,"",MAX(AJ$6:AJ269)+1),"")</f>
        <v/>
      </c>
      <c r="AK270" s="138" t="str">
        <f>IF($G270=AK$4&amp;"-"&amp;AK$5,IF(COUNTIF($G$6:$G270,"="&amp;$G270)&gt;1000,"",MAX(AK$6:AK269)+1),"")</f>
        <v/>
      </c>
      <c r="AL270" s="128" t="str">
        <f>IF($G270=AL$4&amp;"-"&amp;AL$5,IF(COUNTIF($G$6:$G270,"="&amp;$G270)&gt;1000,"",MAX(AL$6:AL269)+1),"")</f>
        <v/>
      </c>
      <c r="AM270" s="144" t="str">
        <f>IF($G270=AM$4&amp;"-"&amp;AM$5,IF(COUNTIF($G$6:$G270,"="&amp;$G270)&gt;1000,"",MAX(AM$6:AM269)+1),"")</f>
        <v/>
      </c>
    </row>
    <row r="271" spans="1:39">
      <c r="A271" s="23">
        <v>266</v>
      </c>
      <c r="B271" s="123" t="str">
        <f>VLOOKUP(A271,Times_2023!B268:C697,2,FALSE)</f>
        <v>0:26:43</v>
      </c>
      <c r="C271" s="1" t="str">
        <f t="shared" si="18"/>
        <v>Miguel Torres</v>
      </c>
      <c r="D271" s="2" t="str">
        <f t="shared" si="19"/>
        <v>CTC</v>
      </c>
      <c r="E271" s="2" t="str">
        <f t="shared" si="20"/>
        <v>M</v>
      </c>
      <c r="F271" s="2">
        <f>COUNTIF(E$6:E271,E271)</f>
        <v>189</v>
      </c>
      <c r="G271" s="26" t="str">
        <f t="shared" si="21"/>
        <v>CTC-M</v>
      </c>
      <c r="H271" s="29" t="str">
        <f>IF($G271=H$4&amp;"-"&amp;H$5,IF(COUNTIF($G$6:$G271,"="&amp;$G271)&gt;5,"",$F271),"")</f>
        <v/>
      </c>
      <c r="I271" s="32" t="str">
        <f>IF($G271=I$4&amp;"-"&amp;I$5,IF(COUNTIF($G$6:$G271,"="&amp;$G271)&gt;5,"",$F271),"")</f>
        <v/>
      </c>
      <c r="J271" s="31" t="str">
        <f>IF($G271=J$4&amp;"-"&amp;J$5,IF(COUNTIF($G$6:$G271,"="&amp;$G271)&gt;5,"",$F271),"")</f>
        <v/>
      </c>
      <c r="K271" s="32" t="str">
        <f>IF($G271=K$4&amp;"-"&amp;K$5,IF(COUNTIF($G$6:$G271,"="&amp;$G271)&gt;5,"",$F271),"")</f>
        <v/>
      </c>
      <c r="L271" s="31" t="str">
        <f>IF($G271=L$4&amp;"-"&amp;L$5,IF(COUNTIF($G$6:$G271,"="&amp;$G271)&gt;5,"",$F271),"")</f>
        <v/>
      </c>
      <c r="M271" s="32" t="str">
        <f>IF($G271=M$4&amp;"-"&amp;M$5,IF(COUNTIF($G$6:$G271,"="&amp;$G271)&gt;5,"",$F271),"")</f>
        <v/>
      </c>
      <c r="N271" s="31" t="str">
        <f>IF($G271=N$4&amp;"-"&amp;N$5,IF(COUNTIF($G$6:$G271,"="&amp;$G271)&gt;5,"",$F271),"")</f>
        <v/>
      </c>
      <c r="O271" s="32" t="str">
        <f>IF($G271=O$4&amp;"-"&amp;O$5,IF(COUNTIF($G$6:$G271,"="&amp;$G271)&gt;5,"",$F271),"")</f>
        <v/>
      </c>
      <c r="P271" s="31" t="str">
        <f>IF($G271=P$4&amp;"-"&amp;P$5,IF(COUNTIF($G$6:$G271,"="&amp;$G271)&gt;5,"",$F271),"")</f>
        <v/>
      </c>
      <c r="Q271" s="32" t="str">
        <f>IF($G271=Q$4&amp;"-"&amp;Q$5,IF(COUNTIF($G$6:$G271,"="&amp;$G271)&gt;5,"",$F271),"")</f>
        <v/>
      </c>
      <c r="R271" s="31" t="str">
        <f>IF($G271=R$4&amp;"-"&amp;R$5,IF(COUNTIF($G$6:$G271,"="&amp;$G271)&gt;5,"",$F271),"")</f>
        <v/>
      </c>
      <c r="S271" s="32" t="str">
        <f>IF($G271=S$4&amp;"-"&amp;S$5,IF(COUNTIF($G$6:$G271,"="&amp;$G271)&gt;5,"",$F271),"")</f>
        <v/>
      </c>
      <c r="T271" s="31" t="str">
        <f>IF($G271=T$4&amp;"-"&amp;T$5,IF(COUNTIF($G$6:$G271,"="&amp;$G271)&gt;5,"",$F271),"")</f>
        <v/>
      </c>
      <c r="U271" s="32" t="str">
        <f>IF($G271=U$4&amp;"-"&amp;U$5,IF(COUNTIF($G$6:$G271,"="&amp;$G271)&gt;5,"",$F271),"")</f>
        <v/>
      </c>
      <c r="V271" s="31" t="str">
        <f>IF($G271=V$4&amp;"-"&amp;V$5,IF(COUNTIF($G$6:$G271,"="&amp;$G271)&gt;5,"",$F271),"")</f>
        <v/>
      </c>
      <c r="W271" s="30" t="str">
        <f>IF($G271=W$4&amp;"-"&amp;W$5,IF(COUNTIF($G$6:$G271,"="&amp;$G271)&gt;5,"",$F271),"")</f>
        <v/>
      </c>
      <c r="X271" s="128" t="str">
        <f>IF($G271=X$4&amp;"-"&amp;X$5,IF(COUNTIF($G$6:$G271,"="&amp;$G271)&gt;1000,"",MAX(X$6:X270)+1),"")</f>
        <v/>
      </c>
      <c r="Y271" s="138" t="str">
        <f>IF($G271=Y$4&amp;"-"&amp;Y$5,IF(COUNTIF($G$6:$G271,"="&amp;$G271)&gt;1000,"",MAX(Y$6:Y270)+1),"")</f>
        <v/>
      </c>
      <c r="Z271" s="128">
        <f>IF($G271=Z$4&amp;"-"&amp;Z$5,IF(COUNTIF($G$6:$G271,"="&amp;$G271)&gt;1000,"",MAX(Z$6:Z270)+1),"")</f>
        <v>22</v>
      </c>
      <c r="AA271" s="138" t="str">
        <f>IF($G271=AA$4&amp;"-"&amp;AA$5,IF(COUNTIF($G$6:$G271,"="&amp;$G271)&gt;1000,"",MAX(AA$6:AA270)+1),"")</f>
        <v/>
      </c>
      <c r="AB271" s="128" t="str">
        <f>IF($G271=AB$4&amp;"-"&amp;AB$5,IF(COUNTIF($G$6:$G271,"="&amp;$G271)&gt;1000,"",MAX(AB$6:AB270)+1),"")</f>
        <v/>
      </c>
      <c r="AC271" s="138" t="str">
        <f>IF($G271=AC$4&amp;"-"&amp;AC$5,IF(COUNTIF($G$6:$G271,"="&amp;$G271)&gt;1000,"",MAX(AC$6:AC270)+1),"")</f>
        <v/>
      </c>
      <c r="AD271" s="128" t="str">
        <f>IF($G271=AD$4&amp;"-"&amp;AD$5,IF(COUNTIF($G$6:$G271,"="&amp;$G271)&gt;1000,"",MAX(AD$6:AD270)+1),"")</f>
        <v/>
      </c>
      <c r="AE271" s="138" t="str">
        <f>IF($G271=AE$4&amp;"-"&amp;AE$5,IF(COUNTIF($G$6:$G271,"="&amp;$G271)&gt;1000,"",MAX(AE$6:AE270)+1),"")</f>
        <v/>
      </c>
      <c r="AF271" s="128" t="str">
        <f>IF($G271=AF$4&amp;"-"&amp;AF$5,IF(COUNTIF($G$6:$G271,"="&amp;$G271)&gt;1000,"",MAX(AF$6:AF270)+1),"")</f>
        <v/>
      </c>
      <c r="AG271" s="138" t="str">
        <f>IF($G271=AG$4&amp;"-"&amp;AG$5,IF(COUNTIF($G$6:$G271,"="&amp;$G271)&gt;1000,"",MAX(AG$6:AG270)+1),"")</f>
        <v/>
      </c>
      <c r="AH271" s="128" t="str">
        <f>IF($G271=AH$4&amp;"-"&amp;AH$5,IF(COUNTIF($G$6:$G271,"="&amp;$G271)&gt;1000,"",MAX(AH$6:AH270)+1),"")</f>
        <v/>
      </c>
      <c r="AI271" s="138" t="str">
        <f>IF($G271=AI$4&amp;"-"&amp;AI$5,IF(COUNTIF($G$6:$G271,"="&amp;$G271)&gt;1000,"",MAX(AI$6:AI270)+1),"")</f>
        <v/>
      </c>
      <c r="AJ271" s="128" t="str">
        <f>IF($G271=AJ$4&amp;"-"&amp;AJ$5,IF(COUNTIF($G$6:$G271,"="&amp;$G271)&gt;1000,"",MAX(AJ$6:AJ270)+1),"")</f>
        <v/>
      </c>
      <c r="AK271" s="138" t="str">
        <f>IF($G271=AK$4&amp;"-"&amp;AK$5,IF(COUNTIF($G$6:$G271,"="&amp;$G271)&gt;1000,"",MAX(AK$6:AK270)+1),"")</f>
        <v/>
      </c>
      <c r="AL271" s="128" t="str">
        <f>IF($G271=AL$4&amp;"-"&amp;AL$5,IF(COUNTIF($G$6:$G271,"="&amp;$G271)&gt;1000,"",MAX(AL$6:AL270)+1),"")</f>
        <v/>
      </c>
      <c r="AM271" s="144" t="str">
        <f>IF($G271=AM$4&amp;"-"&amp;AM$5,IF(COUNTIF($G$6:$G271,"="&amp;$G271)&gt;1000,"",MAX(AM$6:AM270)+1),"")</f>
        <v/>
      </c>
    </row>
    <row r="272" spans="1:39">
      <c r="A272" s="24">
        <v>267</v>
      </c>
      <c r="B272" s="123" t="str">
        <f>VLOOKUP(A272,Times_2023!B269:C698,2,FALSE)</f>
        <v>0:26:46</v>
      </c>
      <c r="C272" s="1" t="str">
        <f t="shared" si="18"/>
        <v>Chloe Brown</v>
      </c>
      <c r="D272" s="2" t="str">
        <f t="shared" si="19"/>
        <v>SS</v>
      </c>
      <c r="E272" s="2" t="str">
        <f t="shared" si="20"/>
        <v>F</v>
      </c>
      <c r="F272" s="2">
        <f>COUNTIF(E$6:E272,E272)</f>
        <v>78</v>
      </c>
      <c r="G272" s="26" t="str">
        <f t="shared" si="21"/>
        <v>SS-F</v>
      </c>
      <c r="H272" s="29" t="str">
        <f>IF($G272=H$4&amp;"-"&amp;H$5,IF(COUNTIF($G$6:$G272,"="&amp;$G272)&gt;5,"",$F272),"")</f>
        <v/>
      </c>
      <c r="I272" s="32" t="str">
        <f>IF($G272=I$4&amp;"-"&amp;I$5,IF(COUNTIF($G$6:$G272,"="&amp;$G272)&gt;5,"",$F272),"")</f>
        <v/>
      </c>
      <c r="J272" s="31" t="str">
        <f>IF($G272=J$4&amp;"-"&amp;J$5,IF(COUNTIF($G$6:$G272,"="&amp;$G272)&gt;5,"",$F272),"")</f>
        <v/>
      </c>
      <c r="K272" s="32" t="str">
        <f>IF($G272=K$4&amp;"-"&amp;K$5,IF(COUNTIF($G$6:$G272,"="&amp;$G272)&gt;5,"",$F272),"")</f>
        <v/>
      </c>
      <c r="L272" s="31" t="str">
        <f>IF($G272=L$4&amp;"-"&amp;L$5,IF(COUNTIF($G$6:$G272,"="&amp;$G272)&gt;5,"",$F272),"")</f>
        <v/>
      </c>
      <c r="M272" s="32" t="str">
        <f>IF($G272=M$4&amp;"-"&amp;M$5,IF(COUNTIF($G$6:$G272,"="&amp;$G272)&gt;5,"",$F272),"")</f>
        <v/>
      </c>
      <c r="N272" s="31" t="str">
        <f>IF($G272=N$4&amp;"-"&amp;N$5,IF(COUNTIF($G$6:$G272,"="&amp;$G272)&gt;5,"",$F272),"")</f>
        <v/>
      </c>
      <c r="O272" s="32" t="str">
        <f>IF($G272=O$4&amp;"-"&amp;O$5,IF(COUNTIF($G$6:$G272,"="&amp;$G272)&gt;5,"",$F272),"")</f>
        <v/>
      </c>
      <c r="P272" s="31" t="str">
        <f>IF($G272=P$4&amp;"-"&amp;P$5,IF(COUNTIF($G$6:$G272,"="&amp;$G272)&gt;5,"",$F272),"")</f>
        <v/>
      </c>
      <c r="Q272" s="32" t="str">
        <f>IF($G272=Q$4&amp;"-"&amp;Q$5,IF(COUNTIF($G$6:$G272,"="&amp;$G272)&gt;5,"",$F272),"")</f>
        <v/>
      </c>
      <c r="R272" s="31" t="str">
        <f>IF($G272=R$4&amp;"-"&amp;R$5,IF(COUNTIF($G$6:$G272,"="&amp;$G272)&gt;5,"",$F272),"")</f>
        <v/>
      </c>
      <c r="S272" s="32" t="str">
        <f>IF($G272=S$4&amp;"-"&amp;S$5,IF(COUNTIF($G$6:$G272,"="&amp;$G272)&gt;5,"",$F272),"")</f>
        <v/>
      </c>
      <c r="T272" s="31" t="str">
        <f>IF($G272=T$4&amp;"-"&amp;T$5,IF(COUNTIF($G$6:$G272,"="&amp;$G272)&gt;5,"",$F272),"")</f>
        <v/>
      </c>
      <c r="U272" s="32" t="str">
        <f>IF($G272=U$4&amp;"-"&amp;U$5,IF(COUNTIF($G$6:$G272,"="&amp;$G272)&gt;5,"",$F272),"")</f>
        <v/>
      </c>
      <c r="V272" s="31" t="str">
        <f>IF($G272=V$4&amp;"-"&amp;V$5,IF(COUNTIF($G$6:$G272,"="&amp;$G272)&gt;5,"",$F272),"")</f>
        <v/>
      </c>
      <c r="W272" s="30" t="str">
        <f>IF($G272=W$4&amp;"-"&amp;W$5,IF(COUNTIF($G$6:$G272,"="&amp;$G272)&gt;5,"",$F272),"")</f>
        <v/>
      </c>
      <c r="X272" s="128" t="str">
        <f>IF($G272=X$4&amp;"-"&amp;X$5,IF(COUNTIF($G$6:$G272,"="&amp;$G272)&gt;1000,"",MAX(X$6:X271)+1),"")</f>
        <v/>
      </c>
      <c r="Y272" s="138" t="str">
        <f>IF($G272=Y$4&amp;"-"&amp;Y$5,IF(COUNTIF($G$6:$G272,"="&amp;$G272)&gt;1000,"",MAX(Y$6:Y271)+1),"")</f>
        <v/>
      </c>
      <c r="Z272" s="128" t="str">
        <f>IF($G272=Z$4&amp;"-"&amp;Z$5,IF(COUNTIF($G$6:$G272,"="&amp;$G272)&gt;1000,"",MAX(Z$6:Z271)+1),"")</f>
        <v/>
      </c>
      <c r="AA272" s="138" t="str">
        <f>IF($G272=AA$4&amp;"-"&amp;AA$5,IF(COUNTIF($G$6:$G272,"="&amp;$G272)&gt;1000,"",MAX(AA$6:AA271)+1),"")</f>
        <v/>
      </c>
      <c r="AB272" s="128" t="str">
        <f>IF($G272=AB$4&amp;"-"&amp;AB$5,IF(COUNTIF($G$6:$G272,"="&amp;$G272)&gt;1000,"",MAX(AB$6:AB271)+1),"")</f>
        <v/>
      </c>
      <c r="AC272" s="138" t="str">
        <f>IF($G272=AC$4&amp;"-"&amp;AC$5,IF(COUNTIF($G$6:$G272,"="&amp;$G272)&gt;1000,"",MAX(AC$6:AC271)+1),"")</f>
        <v/>
      </c>
      <c r="AD272" s="128" t="str">
        <f>IF($G272=AD$4&amp;"-"&amp;AD$5,IF(COUNTIF($G$6:$G272,"="&amp;$G272)&gt;1000,"",MAX(AD$6:AD271)+1),"")</f>
        <v/>
      </c>
      <c r="AE272" s="138" t="str">
        <f>IF($G272=AE$4&amp;"-"&amp;AE$5,IF(COUNTIF($G$6:$G272,"="&amp;$G272)&gt;1000,"",MAX(AE$6:AE271)+1),"")</f>
        <v/>
      </c>
      <c r="AF272" s="128" t="str">
        <f>IF($G272=AF$4&amp;"-"&amp;AF$5,IF(COUNTIF($G$6:$G272,"="&amp;$G272)&gt;1000,"",MAX(AF$6:AF271)+1),"")</f>
        <v/>
      </c>
      <c r="AG272" s="138" t="str">
        <f>IF($G272=AG$4&amp;"-"&amp;AG$5,IF(COUNTIF($G$6:$G272,"="&amp;$G272)&gt;1000,"",MAX(AG$6:AG271)+1),"")</f>
        <v/>
      </c>
      <c r="AH272" s="128" t="str">
        <f>IF($G272=AH$4&amp;"-"&amp;AH$5,IF(COUNTIF($G$6:$G272,"="&amp;$G272)&gt;1000,"",MAX(AH$6:AH271)+1),"")</f>
        <v/>
      </c>
      <c r="AI272" s="138" t="str">
        <f>IF($G272=AI$4&amp;"-"&amp;AI$5,IF(COUNTIF($G$6:$G272,"="&amp;$G272)&gt;1000,"",MAX(AI$6:AI271)+1),"")</f>
        <v/>
      </c>
      <c r="AJ272" s="128" t="str">
        <f>IF($G272=AJ$4&amp;"-"&amp;AJ$5,IF(COUNTIF($G$6:$G272,"="&amp;$G272)&gt;1000,"",MAX(AJ$6:AJ271)+1),"")</f>
        <v/>
      </c>
      <c r="AK272" s="138" t="str">
        <f>IF($G272=AK$4&amp;"-"&amp;AK$5,IF(COUNTIF($G$6:$G272,"="&amp;$G272)&gt;1000,"",MAX(AK$6:AK271)+1),"")</f>
        <v/>
      </c>
      <c r="AL272" s="128" t="str">
        <f>IF($G272=AL$4&amp;"-"&amp;AL$5,IF(COUNTIF($G$6:$G272,"="&amp;$G272)&gt;1000,"",MAX(AL$6:AL271)+1),"")</f>
        <v/>
      </c>
      <c r="AM272" s="144">
        <f>IF($G272=AM$4&amp;"-"&amp;AM$5,IF(COUNTIF($G$6:$G272,"="&amp;$G272)&gt;1000,"",MAX(AM$6:AM271)+1),"")</f>
        <v>6</v>
      </c>
    </row>
    <row r="273" spans="1:39">
      <c r="A273" s="23">
        <v>268</v>
      </c>
      <c r="B273" s="123" t="str">
        <f>VLOOKUP(A273,Times_2023!B270:C699,2,FALSE)</f>
        <v>0:26:46</v>
      </c>
      <c r="C273" s="1" t="str">
        <f t="shared" si="18"/>
        <v>Tina Hamilton</v>
      </c>
      <c r="D273" s="2" t="str">
        <f t="shared" si="19"/>
        <v>SS</v>
      </c>
      <c r="E273" s="2" t="str">
        <f t="shared" si="20"/>
        <v>F</v>
      </c>
      <c r="F273" s="2">
        <f>COUNTIF(E$6:E273,E273)</f>
        <v>79</v>
      </c>
      <c r="G273" s="26" t="str">
        <f t="shared" si="21"/>
        <v>SS-F</v>
      </c>
      <c r="H273" s="29" t="str">
        <f>IF($G273=H$4&amp;"-"&amp;H$5,IF(COUNTIF($G$6:$G273,"="&amp;$G273)&gt;5,"",$F273),"")</f>
        <v/>
      </c>
      <c r="I273" s="32" t="str">
        <f>IF($G273=I$4&amp;"-"&amp;I$5,IF(COUNTIF($G$6:$G273,"="&amp;$G273)&gt;5,"",$F273),"")</f>
        <v/>
      </c>
      <c r="J273" s="31" t="str">
        <f>IF($G273=J$4&amp;"-"&amp;J$5,IF(COUNTIF($G$6:$G273,"="&amp;$G273)&gt;5,"",$F273),"")</f>
        <v/>
      </c>
      <c r="K273" s="32" t="str">
        <f>IF($G273=K$4&amp;"-"&amp;K$5,IF(COUNTIF($G$6:$G273,"="&amp;$G273)&gt;5,"",$F273),"")</f>
        <v/>
      </c>
      <c r="L273" s="31" t="str">
        <f>IF($G273=L$4&amp;"-"&amp;L$5,IF(COUNTIF($G$6:$G273,"="&amp;$G273)&gt;5,"",$F273),"")</f>
        <v/>
      </c>
      <c r="M273" s="32" t="str">
        <f>IF($G273=M$4&amp;"-"&amp;M$5,IF(COUNTIF($G$6:$G273,"="&amp;$G273)&gt;5,"",$F273),"")</f>
        <v/>
      </c>
      <c r="N273" s="31" t="str">
        <f>IF($G273=N$4&amp;"-"&amp;N$5,IF(COUNTIF($G$6:$G273,"="&amp;$G273)&gt;5,"",$F273),"")</f>
        <v/>
      </c>
      <c r="O273" s="32" t="str">
        <f>IF($G273=O$4&amp;"-"&amp;O$5,IF(COUNTIF($G$6:$G273,"="&amp;$G273)&gt;5,"",$F273),"")</f>
        <v/>
      </c>
      <c r="P273" s="31" t="str">
        <f>IF($G273=P$4&amp;"-"&amp;P$5,IF(COUNTIF($G$6:$G273,"="&amp;$G273)&gt;5,"",$F273),"")</f>
        <v/>
      </c>
      <c r="Q273" s="32" t="str">
        <f>IF($G273=Q$4&amp;"-"&amp;Q$5,IF(COUNTIF($G$6:$G273,"="&amp;$G273)&gt;5,"",$F273),"")</f>
        <v/>
      </c>
      <c r="R273" s="31" t="str">
        <f>IF($G273=R$4&amp;"-"&amp;R$5,IF(COUNTIF($G$6:$G273,"="&amp;$G273)&gt;5,"",$F273),"")</f>
        <v/>
      </c>
      <c r="S273" s="32" t="str">
        <f>IF($G273=S$4&amp;"-"&amp;S$5,IF(COUNTIF($G$6:$G273,"="&amp;$G273)&gt;5,"",$F273),"")</f>
        <v/>
      </c>
      <c r="T273" s="31" t="str">
        <f>IF($G273=T$4&amp;"-"&amp;T$5,IF(COUNTIF($G$6:$G273,"="&amp;$G273)&gt;5,"",$F273),"")</f>
        <v/>
      </c>
      <c r="U273" s="32" t="str">
        <f>IF($G273=U$4&amp;"-"&amp;U$5,IF(COUNTIF($G$6:$G273,"="&amp;$G273)&gt;5,"",$F273),"")</f>
        <v/>
      </c>
      <c r="V273" s="31" t="str">
        <f>IF($G273=V$4&amp;"-"&amp;V$5,IF(COUNTIF($G$6:$G273,"="&amp;$G273)&gt;5,"",$F273),"")</f>
        <v/>
      </c>
      <c r="W273" s="30" t="str">
        <f>IF($G273=W$4&amp;"-"&amp;W$5,IF(COUNTIF($G$6:$G273,"="&amp;$G273)&gt;5,"",$F273),"")</f>
        <v/>
      </c>
      <c r="X273" s="128" t="str">
        <f>IF($G273=X$4&amp;"-"&amp;X$5,IF(COUNTIF($G$6:$G273,"="&amp;$G273)&gt;1000,"",MAX(X$6:X272)+1),"")</f>
        <v/>
      </c>
      <c r="Y273" s="138" t="str">
        <f>IF($G273=Y$4&amp;"-"&amp;Y$5,IF(COUNTIF($G$6:$G273,"="&amp;$G273)&gt;1000,"",MAX(Y$6:Y272)+1),"")</f>
        <v/>
      </c>
      <c r="Z273" s="128" t="str">
        <f>IF($G273=Z$4&amp;"-"&amp;Z$5,IF(COUNTIF($G$6:$G273,"="&amp;$G273)&gt;1000,"",MAX(Z$6:Z272)+1),"")</f>
        <v/>
      </c>
      <c r="AA273" s="138" t="str">
        <f>IF($G273=AA$4&amp;"-"&amp;AA$5,IF(COUNTIF($G$6:$G273,"="&amp;$G273)&gt;1000,"",MAX(AA$6:AA272)+1),"")</f>
        <v/>
      </c>
      <c r="AB273" s="128" t="str">
        <f>IF($G273=AB$4&amp;"-"&amp;AB$5,IF(COUNTIF($G$6:$G273,"="&amp;$G273)&gt;1000,"",MAX(AB$6:AB272)+1),"")</f>
        <v/>
      </c>
      <c r="AC273" s="138" t="str">
        <f>IF($G273=AC$4&amp;"-"&amp;AC$5,IF(COUNTIF($G$6:$G273,"="&amp;$G273)&gt;1000,"",MAX(AC$6:AC272)+1),"")</f>
        <v/>
      </c>
      <c r="AD273" s="128" t="str">
        <f>IF($G273=AD$4&amp;"-"&amp;AD$5,IF(COUNTIF($G$6:$G273,"="&amp;$G273)&gt;1000,"",MAX(AD$6:AD272)+1),"")</f>
        <v/>
      </c>
      <c r="AE273" s="138" t="str">
        <f>IF($G273=AE$4&amp;"-"&amp;AE$5,IF(COUNTIF($G$6:$G273,"="&amp;$G273)&gt;1000,"",MAX(AE$6:AE272)+1),"")</f>
        <v/>
      </c>
      <c r="AF273" s="128" t="str">
        <f>IF($G273=AF$4&amp;"-"&amp;AF$5,IF(COUNTIF($G$6:$G273,"="&amp;$G273)&gt;1000,"",MAX(AF$6:AF272)+1),"")</f>
        <v/>
      </c>
      <c r="AG273" s="138" t="str">
        <f>IF($G273=AG$4&amp;"-"&amp;AG$5,IF(COUNTIF($G$6:$G273,"="&amp;$G273)&gt;1000,"",MAX(AG$6:AG272)+1),"")</f>
        <v/>
      </c>
      <c r="AH273" s="128" t="str">
        <f>IF($G273=AH$4&amp;"-"&amp;AH$5,IF(COUNTIF($G$6:$G273,"="&amp;$G273)&gt;1000,"",MAX(AH$6:AH272)+1),"")</f>
        <v/>
      </c>
      <c r="AI273" s="138" t="str">
        <f>IF($G273=AI$4&amp;"-"&amp;AI$5,IF(COUNTIF($G$6:$G273,"="&amp;$G273)&gt;1000,"",MAX(AI$6:AI272)+1),"")</f>
        <v/>
      </c>
      <c r="AJ273" s="128" t="str">
        <f>IF($G273=AJ$4&amp;"-"&amp;AJ$5,IF(COUNTIF($G$6:$G273,"="&amp;$G273)&gt;1000,"",MAX(AJ$6:AJ272)+1),"")</f>
        <v/>
      </c>
      <c r="AK273" s="138" t="str">
        <f>IF($G273=AK$4&amp;"-"&amp;AK$5,IF(COUNTIF($G$6:$G273,"="&amp;$G273)&gt;1000,"",MAX(AK$6:AK272)+1),"")</f>
        <v/>
      </c>
      <c r="AL273" s="128" t="str">
        <f>IF($G273=AL$4&amp;"-"&amp;AL$5,IF(COUNTIF($G$6:$G273,"="&amp;$G273)&gt;1000,"",MAX(AL$6:AL272)+1),"")</f>
        <v/>
      </c>
      <c r="AM273" s="144">
        <f>IF($G273=AM$4&amp;"-"&amp;AM$5,IF(COUNTIF($G$6:$G273,"="&amp;$G273)&gt;1000,"",MAX(AM$6:AM272)+1),"")</f>
        <v>7</v>
      </c>
    </row>
    <row r="274" spans="1:39">
      <c r="A274" s="24">
        <v>269</v>
      </c>
      <c r="B274" s="123" t="str">
        <f>VLOOKUP(A274,Times_2023!B271:C700,2,FALSE)</f>
        <v>0:26:47</v>
      </c>
      <c r="C274" s="1" t="str">
        <f t="shared" si="18"/>
        <v>Jackie Hall</v>
      </c>
      <c r="D274" s="2" t="str">
        <f t="shared" si="19"/>
        <v>NJ</v>
      </c>
      <c r="E274" s="2" t="str">
        <f t="shared" si="20"/>
        <v>F</v>
      </c>
      <c r="F274" s="2">
        <f>COUNTIF(E$6:E274,E274)</f>
        <v>80</v>
      </c>
      <c r="G274" s="26" t="str">
        <f t="shared" si="21"/>
        <v>NJ-F</v>
      </c>
      <c r="H274" s="29" t="str">
        <f>IF($G274=H$4&amp;"-"&amp;H$5,IF(COUNTIF($G$6:$G274,"="&amp;$G274)&gt;5,"",$F274),"")</f>
        <v/>
      </c>
      <c r="I274" s="32" t="str">
        <f>IF($G274=I$4&amp;"-"&amp;I$5,IF(COUNTIF($G$6:$G274,"="&amp;$G274)&gt;5,"",$F274),"")</f>
        <v/>
      </c>
      <c r="J274" s="31" t="str">
        <f>IF($G274=J$4&amp;"-"&amp;J$5,IF(COUNTIF($G$6:$G274,"="&amp;$G274)&gt;5,"",$F274),"")</f>
        <v/>
      </c>
      <c r="K274" s="32" t="str">
        <f>IF($G274=K$4&amp;"-"&amp;K$5,IF(COUNTIF($G$6:$G274,"="&amp;$G274)&gt;5,"",$F274),"")</f>
        <v/>
      </c>
      <c r="L274" s="31" t="str">
        <f>IF($G274=L$4&amp;"-"&amp;L$5,IF(COUNTIF($G$6:$G274,"="&amp;$G274)&gt;5,"",$F274),"")</f>
        <v/>
      </c>
      <c r="M274" s="32" t="str">
        <f>IF($G274=M$4&amp;"-"&amp;M$5,IF(COUNTIF($G$6:$G274,"="&amp;$G274)&gt;5,"",$F274),"")</f>
        <v/>
      </c>
      <c r="N274" s="31" t="str">
        <f>IF($G274=N$4&amp;"-"&amp;N$5,IF(COUNTIF($G$6:$G274,"="&amp;$G274)&gt;5,"",$F274),"")</f>
        <v/>
      </c>
      <c r="O274" s="32" t="str">
        <f>IF($G274=O$4&amp;"-"&amp;O$5,IF(COUNTIF($G$6:$G274,"="&amp;$G274)&gt;5,"",$F274),"")</f>
        <v/>
      </c>
      <c r="P274" s="31" t="str">
        <f>IF($G274=P$4&amp;"-"&amp;P$5,IF(COUNTIF($G$6:$G274,"="&amp;$G274)&gt;5,"",$F274),"")</f>
        <v/>
      </c>
      <c r="Q274" s="32" t="str">
        <f>IF($G274=Q$4&amp;"-"&amp;Q$5,IF(COUNTIF($G$6:$G274,"="&amp;$G274)&gt;5,"",$F274),"")</f>
        <v/>
      </c>
      <c r="R274" s="31" t="str">
        <f>IF($G274=R$4&amp;"-"&amp;R$5,IF(COUNTIF($G$6:$G274,"="&amp;$G274)&gt;5,"",$F274),"")</f>
        <v/>
      </c>
      <c r="S274" s="32" t="str">
        <f>IF($G274=S$4&amp;"-"&amp;S$5,IF(COUNTIF($G$6:$G274,"="&amp;$G274)&gt;5,"",$F274),"")</f>
        <v/>
      </c>
      <c r="T274" s="31" t="str">
        <f>IF($G274=T$4&amp;"-"&amp;T$5,IF(COUNTIF($G$6:$G274,"="&amp;$G274)&gt;5,"",$F274),"")</f>
        <v/>
      </c>
      <c r="U274" s="32" t="str">
        <f>IF($G274=U$4&amp;"-"&amp;U$5,IF(COUNTIF($G$6:$G274,"="&amp;$G274)&gt;5,"",$F274),"")</f>
        <v/>
      </c>
      <c r="V274" s="31" t="str">
        <f>IF($G274=V$4&amp;"-"&amp;V$5,IF(COUNTIF($G$6:$G274,"="&amp;$G274)&gt;5,"",$F274),"")</f>
        <v/>
      </c>
      <c r="W274" s="30" t="str">
        <f>IF($G274=W$4&amp;"-"&amp;W$5,IF(COUNTIF($G$6:$G274,"="&amp;$G274)&gt;5,"",$F274),"")</f>
        <v/>
      </c>
      <c r="X274" s="128" t="str">
        <f>IF($G274=X$4&amp;"-"&amp;X$5,IF(COUNTIF($G$6:$G274,"="&amp;$G274)&gt;1000,"",MAX(X$6:X273)+1),"")</f>
        <v/>
      </c>
      <c r="Y274" s="138" t="str">
        <f>IF($G274=Y$4&amp;"-"&amp;Y$5,IF(COUNTIF($G$6:$G274,"="&amp;$G274)&gt;1000,"",MAX(Y$6:Y273)+1),"")</f>
        <v/>
      </c>
      <c r="Z274" s="128" t="str">
        <f>IF($G274=Z$4&amp;"-"&amp;Z$5,IF(COUNTIF($G$6:$G274,"="&amp;$G274)&gt;1000,"",MAX(Z$6:Z273)+1),"")</f>
        <v/>
      </c>
      <c r="AA274" s="138" t="str">
        <f>IF($G274=AA$4&amp;"-"&amp;AA$5,IF(COUNTIF($G$6:$G274,"="&amp;$G274)&gt;1000,"",MAX(AA$6:AA273)+1),"")</f>
        <v/>
      </c>
      <c r="AB274" s="128" t="str">
        <f>IF($G274=AB$4&amp;"-"&amp;AB$5,IF(COUNTIF($G$6:$G274,"="&amp;$G274)&gt;1000,"",MAX(AB$6:AB273)+1),"")</f>
        <v/>
      </c>
      <c r="AC274" s="138" t="str">
        <f>IF($G274=AC$4&amp;"-"&amp;AC$5,IF(COUNTIF($G$6:$G274,"="&amp;$G274)&gt;1000,"",MAX(AC$6:AC273)+1),"")</f>
        <v/>
      </c>
      <c r="AD274" s="128" t="str">
        <f>IF($G274=AD$4&amp;"-"&amp;AD$5,IF(COUNTIF($G$6:$G274,"="&amp;$G274)&gt;1000,"",MAX(AD$6:AD273)+1),"")</f>
        <v/>
      </c>
      <c r="AE274" s="138" t="str">
        <f>IF($G274=AE$4&amp;"-"&amp;AE$5,IF(COUNTIF($G$6:$G274,"="&amp;$G274)&gt;1000,"",MAX(AE$6:AE273)+1),"")</f>
        <v/>
      </c>
      <c r="AF274" s="128" t="str">
        <f>IF($G274=AF$4&amp;"-"&amp;AF$5,IF(COUNTIF($G$6:$G274,"="&amp;$G274)&gt;1000,"",MAX(AF$6:AF273)+1),"")</f>
        <v/>
      </c>
      <c r="AG274" s="138" t="str">
        <f>IF($G274=AG$4&amp;"-"&amp;AG$5,IF(COUNTIF($G$6:$G274,"="&amp;$G274)&gt;1000,"",MAX(AG$6:AG273)+1),"")</f>
        <v/>
      </c>
      <c r="AH274" s="128" t="str">
        <f>IF($G274=AH$4&amp;"-"&amp;AH$5,IF(COUNTIF($G$6:$G274,"="&amp;$G274)&gt;1000,"",MAX(AH$6:AH273)+1),"")</f>
        <v/>
      </c>
      <c r="AI274" s="138">
        <f>IF($G274=AI$4&amp;"-"&amp;AI$5,IF(COUNTIF($G$6:$G274,"="&amp;$G274)&gt;1000,"",MAX(AI$6:AI273)+1),"")</f>
        <v>9</v>
      </c>
      <c r="AJ274" s="128" t="str">
        <f>IF($G274=AJ$4&amp;"-"&amp;AJ$5,IF(COUNTIF($G$6:$G274,"="&amp;$G274)&gt;1000,"",MAX(AJ$6:AJ273)+1),"")</f>
        <v/>
      </c>
      <c r="AK274" s="138" t="str">
        <f>IF($G274=AK$4&amp;"-"&amp;AK$5,IF(COUNTIF($G$6:$G274,"="&amp;$G274)&gt;1000,"",MAX(AK$6:AK273)+1),"")</f>
        <v/>
      </c>
      <c r="AL274" s="128" t="str">
        <f>IF($G274=AL$4&amp;"-"&amp;AL$5,IF(COUNTIF($G$6:$G274,"="&amp;$G274)&gt;1000,"",MAX(AL$6:AL273)+1),"")</f>
        <v/>
      </c>
      <c r="AM274" s="144" t="str">
        <f>IF($G274=AM$4&amp;"-"&amp;AM$5,IF(COUNTIF($G$6:$G274,"="&amp;$G274)&gt;1000,"",MAX(AM$6:AM273)+1),"")</f>
        <v/>
      </c>
    </row>
    <row r="275" spans="1:39">
      <c r="A275" s="23">
        <v>270</v>
      </c>
      <c r="B275" s="123" t="str">
        <f>VLOOKUP(A275,Times_2023!B272:C701,2,FALSE)</f>
        <v>0:26:48</v>
      </c>
      <c r="C275" s="1" t="str">
        <f t="shared" si="18"/>
        <v>Sarah Sales</v>
      </c>
      <c r="D275" s="2" t="str">
        <f t="shared" si="19"/>
        <v>NJ</v>
      </c>
      <c r="E275" s="2" t="str">
        <f t="shared" si="20"/>
        <v>F</v>
      </c>
      <c r="F275" s="2">
        <f>COUNTIF(E$6:E275,E275)</f>
        <v>81</v>
      </c>
      <c r="G275" s="26" t="str">
        <f t="shared" si="21"/>
        <v>NJ-F</v>
      </c>
      <c r="H275" s="29" t="str">
        <f>IF($G275=H$4&amp;"-"&amp;H$5,IF(COUNTIF($G$6:$G275,"="&amp;$G275)&gt;5,"",$F275),"")</f>
        <v/>
      </c>
      <c r="I275" s="32" t="str">
        <f>IF($G275=I$4&amp;"-"&amp;I$5,IF(COUNTIF($G$6:$G275,"="&amp;$G275)&gt;5,"",$F275),"")</f>
        <v/>
      </c>
      <c r="J275" s="31" t="str">
        <f>IF($G275=J$4&amp;"-"&amp;J$5,IF(COUNTIF($G$6:$G275,"="&amp;$G275)&gt;5,"",$F275),"")</f>
        <v/>
      </c>
      <c r="K275" s="32" t="str">
        <f>IF($G275=K$4&amp;"-"&amp;K$5,IF(COUNTIF($G$6:$G275,"="&amp;$G275)&gt;5,"",$F275),"")</f>
        <v/>
      </c>
      <c r="L275" s="31" t="str">
        <f>IF($G275=L$4&amp;"-"&amp;L$5,IF(COUNTIF($G$6:$G275,"="&amp;$G275)&gt;5,"",$F275),"")</f>
        <v/>
      </c>
      <c r="M275" s="32" t="str">
        <f>IF($G275=M$4&amp;"-"&amp;M$5,IF(COUNTIF($G$6:$G275,"="&amp;$G275)&gt;5,"",$F275),"")</f>
        <v/>
      </c>
      <c r="N275" s="31" t="str">
        <f>IF($G275=N$4&amp;"-"&amp;N$5,IF(COUNTIF($G$6:$G275,"="&amp;$G275)&gt;5,"",$F275),"")</f>
        <v/>
      </c>
      <c r="O275" s="32" t="str">
        <f>IF($G275=O$4&amp;"-"&amp;O$5,IF(COUNTIF($G$6:$G275,"="&amp;$G275)&gt;5,"",$F275),"")</f>
        <v/>
      </c>
      <c r="P275" s="31" t="str">
        <f>IF($G275=P$4&amp;"-"&amp;P$5,IF(COUNTIF($G$6:$G275,"="&amp;$G275)&gt;5,"",$F275),"")</f>
        <v/>
      </c>
      <c r="Q275" s="32" t="str">
        <f>IF($G275=Q$4&amp;"-"&amp;Q$5,IF(COUNTIF($G$6:$G275,"="&amp;$G275)&gt;5,"",$F275),"")</f>
        <v/>
      </c>
      <c r="R275" s="31" t="str">
        <f>IF($G275=R$4&amp;"-"&amp;R$5,IF(COUNTIF($G$6:$G275,"="&amp;$G275)&gt;5,"",$F275),"")</f>
        <v/>
      </c>
      <c r="S275" s="32" t="str">
        <f>IF($G275=S$4&amp;"-"&amp;S$5,IF(COUNTIF($G$6:$G275,"="&amp;$G275)&gt;5,"",$F275),"")</f>
        <v/>
      </c>
      <c r="T275" s="31" t="str">
        <f>IF($G275=T$4&amp;"-"&amp;T$5,IF(COUNTIF($G$6:$G275,"="&amp;$G275)&gt;5,"",$F275),"")</f>
        <v/>
      </c>
      <c r="U275" s="32" t="str">
        <f>IF($G275=U$4&amp;"-"&amp;U$5,IF(COUNTIF($G$6:$G275,"="&amp;$G275)&gt;5,"",$F275),"")</f>
        <v/>
      </c>
      <c r="V275" s="31" t="str">
        <f>IF($G275=V$4&amp;"-"&amp;V$5,IF(COUNTIF($G$6:$G275,"="&amp;$G275)&gt;5,"",$F275),"")</f>
        <v/>
      </c>
      <c r="W275" s="30" t="str">
        <f>IF($G275=W$4&amp;"-"&amp;W$5,IF(COUNTIF($G$6:$G275,"="&amp;$G275)&gt;5,"",$F275),"")</f>
        <v/>
      </c>
      <c r="X275" s="128" t="str">
        <f>IF($G275=X$4&amp;"-"&amp;X$5,IF(COUNTIF($G$6:$G275,"="&amp;$G275)&gt;1000,"",MAX(X$6:X274)+1),"")</f>
        <v/>
      </c>
      <c r="Y275" s="138" t="str">
        <f>IF($G275=Y$4&amp;"-"&amp;Y$5,IF(COUNTIF($G$6:$G275,"="&amp;$G275)&gt;1000,"",MAX(Y$6:Y274)+1),"")</f>
        <v/>
      </c>
      <c r="Z275" s="128" t="str">
        <f>IF($G275=Z$4&amp;"-"&amp;Z$5,IF(COUNTIF($G$6:$G275,"="&amp;$G275)&gt;1000,"",MAX(Z$6:Z274)+1),"")</f>
        <v/>
      </c>
      <c r="AA275" s="138" t="str">
        <f>IF($G275=AA$4&amp;"-"&amp;AA$5,IF(COUNTIF($G$6:$G275,"="&amp;$G275)&gt;1000,"",MAX(AA$6:AA274)+1),"")</f>
        <v/>
      </c>
      <c r="AB275" s="128" t="str">
        <f>IF($G275=AB$4&amp;"-"&amp;AB$5,IF(COUNTIF($G$6:$G275,"="&amp;$G275)&gt;1000,"",MAX(AB$6:AB274)+1),"")</f>
        <v/>
      </c>
      <c r="AC275" s="138" t="str">
        <f>IF($G275=AC$4&amp;"-"&amp;AC$5,IF(COUNTIF($G$6:$G275,"="&amp;$G275)&gt;1000,"",MAX(AC$6:AC274)+1),"")</f>
        <v/>
      </c>
      <c r="AD275" s="128" t="str">
        <f>IF($G275=AD$4&amp;"-"&amp;AD$5,IF(COUNTIF($G$6:$G275,"="&amp;$G275)&gt;1000,"",MAX(AD$6:AD274)+1),"")</f>
        <v/>
      </c>
      <c r="AE275" s="138" t="str">
        <f>IF($G275=AE$4&amp;"-"&amp;AE$5,IF(COUNTIF($G$6:$G275,"="&amp;$G275)&gt;1000,"",MAX(AE$6:AE274)+1),"")</f>
        <v/>
      </c>
      <c r="AF275" s="128" t="str">
        <f>IF($G275=AF$4&amp;"-"&amp;AF$5,IF(COUNTIF($G$6:$G275,"="&amp;$G275)&gt;1000,"",MAX(AF$6:AF274)+1),"")</f>
        <v/>
      </c>
      <c r="AG275" s="138" t="str">
        <f>IF($G275=AG$4&amp;"-"&amp;AG$5,IF(COUNTIF($G$6:$G275,"="&amp;$G275)&gt;1000,"",MAX(AG$6:AG274)+1),"")</f>
        <v/>
      </c>
      <c r="AH275" s="128" t="str">
        <f>IF($G275=AH$4&amp;"-"&amp;AH$5,IF(COUNTIF($G$6:$G275,"="&amp;$G275)&gt;1000,"",MAX(AH$6:AH274)+1),"")</f>
        <v/>
      </c>
      <c r="AI275" s="138">
        <f>IF($G275=AI$4&amp;"-"&amp;AI$5,IF(COUNTIF($G$6:$G275,"="&amp;$G275)&gt;1000,"",MAX(AI$6:AI274)+1),"")</f>
        <v>10</v>
      </c>
      <c r="AJ275" s="128" t="str">
        <f>IF($G275=AJ$4&amp;"-"&amp;AJ$5,IF(COUNTIF($G$6:$G275,"="&amp;$G275)&gt;1000,"",MAX(AJ$6:AJ274)+1),"")</f>
        <v/>
      </c>
      <c r="AK275" s="138" t="str">
        <f>IF($G275=AK$4&amp;"-"&amp;AK$5,IF(COUNTIF($G$6:$G275,"="&amp;$G275)&gt;1000,"",MAX(AK$6:AK274)+1),"")</f>
        <v/>
      </c>
      <c r="AL275" s="128" t="str">
        <f>IF($G275=AL$4&amp;"-"&amp;AL$5,IF(COUNTIF($G$6:$G275,"="&amp;$G275)&gt;1000,"",MAX(AL$6:AL274)+1),"")</f>
        <v/>
      </c>
      <c r="AM275" s="144" t="str">
        <f>IF($G275=AM$4&amp;"-"&amp;AM$5,IF(COUNTIF($G$6:$G275,"="&amp;$G275)&gt;1000,"",MAX(AM$6:AM274)+1),"")</f>
        <v/>
      </c>
    </row>
    <row r="276" spans="1:39">
      <c r="A276" s="24">
        <v>271</v>
      </c>
      <c r="B276" s="123" t="str">
        <f>VLOOKUP(A276,Times_2023!B273:C702,2,FALSE)</f>
        <v>0:26:48</v>
      </c>
      <c r="C276" s="1" t="str">
        <f t="shared" si="18"/>
        <v>Alan Rutterford</v>
      </c>
      <c r="D276" s="2" t="str">
        <f t="shared" si="19"/>
        <v>ELY</v>
      </c>
      <c r="E276" s="2" t="str">
        <f t="shared" si="20"/>
        <v>M</v>
      </c>
      <c r="F276" s="2">
        <f>COUNTIF(E$6:E276,E276)</f>
        <v>190</v>
      </c>
      <c r="G276" s="26" t="str">
        <f t="shared" si="21"/>
        <v>ELY-M</v>
      </c>
      <c r="H276" s="29" t="str">
        <f>IF($G276=H$4&amp;"-"&amp;H$5,IF(COUNTIF($G$6:$G276,"="&amp;$G276)&gt;5,"",$F276),"")</f>
        <v/>
      </c>
      <c r="I276" s="32" t="str">
        <f>IF($G276=I$4&amp;"-"&amp;I$5,IF(COUNTIF($G$6:$G276,"="&amp;$G276)&gt;5,"",$F276),"")</f>
        <v/>
      </c>
      <c r="J276" s="31" t="str">
        <f>IF($G276=J$4&amp;"-"&amp;J$5,IF(COUNTIF($G$6:$G276,"="&amp;$G276)&gt;5,"",$F276),"")</f>
        <v/>
      </c>
      <c r="K276" s="32" t="str">
        <f>IF($G276=K$4&amp;"-"&amp;K$5,IF(COUNTIF($G$6:$G276,"="&amp;$G276)&gt;5,"",$F276),"")</f>
        <v/>
      </c>
      <c r="L276" s="31" t="str">
        <f>IF($G276=L$4&amp;"-"&amp;L$5,IF(COUNTIF($G$6:$G276,"="&amp;$G276)&gt;5,"",$F276),"")</f>
        <v/>
      </c>
      <c r="M276" s="32" t="str">
        <f>IF($G276=M$4&amp;"-"&amp;M$5,IF(COUNTIF($G$6:$G276,"="&amp;$G276)&gt;5,"",$F276),"")</f>
        <v/>
      </c>
      <c r="N276" s="31" t="str">
        <f>IF($G276=N$4&amp;"-"&amp;N$5,IF(COUNTIF($G$6:$G276,"="&amp;$G276)&gt;5,"",$F276),"")</f>
        <v/>
      </c>
      <c r="O276" s="32" t="str">
        <f>IF($G276=O$4&amp;"-"&amp;O$5,IF(COUNTIF($G$6:$G276,"="&amp;$G276)&gt;5,"",$F276),"")</f>
        <v/>
      </c>
      <c r="P276" s="31" t="str">
        <f>IF($G276=P$4&amp;"-"&amp;P$5,IF(COUNTIF($G$6:$G276,"="&amp;$G276)&gt;5,"",$F276),"")</f>
        <v/>
      </c>
      <c r="Q276" s="32" t="str">
        <f>IF($G276=Q$4&amp;"-"&amp;Q$5,IF(COUNTIF($G$6:$G276,"="&amp;$G276)&gt;5,"",$F276),"")</f>
        <v/>
      </c>
      <c r="R276" s="31" t="str">
        <f>IF($G276=R$4&amp;"-"&amp;R$5,IF(COUNTIF($G$6:$G276,"="&amp;$G276)&gt;5,"",$F276),"")</f>
        <v/>
      </c>
      <c r="S276" s="32" t="str">
        <f>IF($G276=S$4&amp;"-"&amp;S$5,IF(COUNTIF($G$6:$G276,"="&amp;$G276)&gt;5,"",$F276),"")</f>
        <v/>
      </c>
      <c r="T276" s="31" t="str">
        <f>IF($G276=T$4&amp;"-"&amp;T$5,IF(COUNTIF($G$6:$G276,"="&amp;$G276)&gt;5,"",$F276),"")</f>
        <v/>
      </c>
      <c r="U276" s="32" t="str">
        <f>IF($G276=U$4&amp;"-"&amp;U$5,IF(COUNTIF($G$6:$G276,"="&amp;$G276)&gt;5,"",$F276),"")</f>
        <v/>
      </c>
      <c r="V276" s="31" t="str">
        <f>IF($G276=V$4&amp;"-"&amp;V$5,IF(COUNTIF($G$6:$G276,"="&amp;$G276)&gt;5,"",$F276),"")</f>
        <v/>
      </c>
      <c r="W276" s="30" t="str">
        <f>IF($G276=W$4&amp;"-"&amp;W$5,IF(COUNTIF($G$6:$G276,"="&amp;$G276)&gt;5,"",$F276),"")</f>
        <v/>
      </c>
      <c r="X276" s="128" t="str">
        <f>IF($G276=X$4&amp;"-"&amp;X$5,IF(COUNTIF($G$6:$G276,"="&amp;$G276)&gt;1000,"",MAX(X$6:X275)+1),"")</f>
        <v/>
      </c>
      <c r="Y276" s="138" t="str">
        <f>IF($G276=Y$4&amp;"-"&amp;Y$5,IF(COUNTIF($G$6:$G276,"="&amp;$G276)&gt;1000,"",MAX(Y$6:Y275)+1),"")</f>
        <v/>
      </c>
      <c r="Z276" s="128" t="str">
        <f>IF($G276=Z$4&amp;"-"&amp;Z$5,IF(COUNTIF($G$6:$G276,"="&amp;$G276)&gt;1000,"",MAX(Z$6:Z275)+1),"")</f>
        <v/>
      </c>
      <c r="AA276" s="138" t="str">
        <f>IF($G276=AA$4&amp;"-"&amp;AA$5,IF(COUNTIF($G$6:$G276,"="&amp;$G276)&gt;1000,"",MAX(AA$6:AA275)+1),"")</f>
        <v/>
      </c>
      <c r="AB276" s="128">
        <f>IF($G276=AB$4&amp;"-"&amp;AB$5,IF(COUNTIF($G$6:$G276,"="&amp;$G276)&gt;1000,"",MAX(AB$6:AB275)+1),"")</f>
        <v>38</v>
      </c>
      <c r="AC276" s="138" t="str">
        <f>IF($G276=AC$4&amp;"-"&amp;AC$5,IF(COUNTIF($G$6:$G276,"="&amp;$G276)&gt;1000,"",MAX(AC$6:AC275)+1),"")</f>
        <v/>
      </c>
      <c r="AD276" s="128" t="str">
        <f>IF($G276=AD$4&amp;"-"&amp;AD$5,IF(COUNTIF($G$6:$G276,"="&amp;$G276)&gt;1000,"",MAX(AD$6:AD275)+1),"")</f>
        <v/>
      </c>
      <c r="AE276" s="138" t="str">
        <f>IF($G276=AE$4&amp;"-"&amp;AE$5,IF(COUNTIF($G$6:$G276,"="&amp;$G276)&gt;1000,"",MAX(AE$6:AE275)+1),"")</f>
        <v/>
      </c>
      <c r="AF276" s="128" t="str">
        <f>IF($G276=AF$4&amp;"-"&amp;AF$5,IF(COUNTIF($G$6:$G276,"="&amp;$G276)&gt;1000,"",MAX(AF$6:AF275)+1),"")</f>
        <v/>
      </c>
      <c r="AG276" s="138" t="str">
        <f>IF($G276=AG$4&amp;"-"&amp;AG$5,IF(COUNTIF($G$6:$G276,"="&amp;$G276)&gt;1000,"",MAX(AG$6:AG275)+1),"")</f>
        <v/>
      </c>
      <c r="AH276" s="128" t="str">
        <f>IF($G276=AH$4&amp;"-"&amp;AH$5,IF(COUNTIF($G$6:$G276,"="&amp;$G276)&gt;1000,"",MAX(AH$6:AH275)+1),"")</f>
        <v/>
      </c>
      <c r="AI276" s="138" t="str">
        <f>IF($G276=AI$4&amp;"-"&amp;AI$5,IF(COUNTIF($G$6:$G276,"="&amp;$G276)&gt;1000,"",MAX(AI$6:AI275)+1),"")</f>
        <v/>
      </c>
      <c r="AJ276" s="128" t="str">
        <f>IF($G276=AJ$4&amp;"-"&amp;AJ$5,IF(COUNTIF($G$6:$G276,"="&amp;$G276)&gt;1000,"",MAX(AJ$6:AJ275)+1),"")</f>
        <v/>
      </c>
      <c r="AK276" s="138" t="str">
        <f>IF($G276=AK$4&amp;"-"&amp;AK$5,IF(COUNTIF($G$6:$G276,"="&amp;$G276)&gt;1000,"",MAX(AK$6:AK275)+1),"")</f>
        <v/>
      </c>
      <c r="AL276" s="128" t="str">
        <f>IF($G276=AL$4&amp;"-"&amp;AL$5,IF(COUNTIF($G$6:$G276,"="&amp;$G276)&gt;1000,"",MAX(AL$6:AL275)+1),"")</f>
        <v/>
      </c>
      <c r="AM276" s="144" t="str">
        <f>IF($G276=AM$4&amp;"-"&amp;AM$5,IF(COUNTIF($G$6:$G276,"="&amp;$G276)&gt;1000,"",MAX(AM$6:AM275)+1),"")</f>
        <v/>
      </c>
    </row>
    <row r="277" spans="1:39">
      <c r="A277" s="23">
        <v>272</v>
      </c>
      <c r="B277" s="123" t="str">
        <f>VLOOKUP(A277,Times_2023!B274:C703,2,FALSE)</f>
        <v>0:26:49</v>
      </c>
      <c r="C277" s="1" t="str">
        <f t="shared" si="18"/>
        <v>Jackie Cort-Monk</v>
      </c>
      <c r="D277" s="2" t="str">
        <f t="shared" si="19"/>
        <v>RR</v>
      </c>
      <c r="E277" s="2" t="str">
        <f t="shared" si="20"/>
        <v>F</v>
      </c>
      <c r="F277" s="2">
        <f>COUNTIF(E$6:E277,E277)</f>
        <v>82</v>
      </c>
      <c r="G277" s="26" t="str">
        <f t="shared" si="21"/>
        <v>RR-F</v>
      </c>
      <c r="H277" s="29" t="str">
        <f>IF($G277=H$4&amp;"-"&amp;H$5,IF(COUNTIF($G$6:$G277,"="&amp;$G277)&gt;5,"",$F277),"")</f>
        <v/>
      </c>
      <c r="I277" s="32" t="str">
        <f>IF($G277=I$4&amp;"-"&amp;I$5,IF(COUNTIF($G$6:$G277,"="&amp;$G277)&gt;5,"",$F277),"")</f>
        <v/>
      </c>
      <c r="J277" s="31" t="str">
        <f>IF($G277=J$4&amp;"-"&amp;J$5,IF(COUNTIF($G$6:$G277,"="&amp;$G277)&gt;5,"",$F277),"")</f>
        <v/>
      </c>
      <c r="K277" s="32" t="str">
        <f>IF($G277=K$4&amp;"-"&amp;K$5,IF(COUNTIF($G$6:$G277,"="&amp;$G277)&gt;5,"",$F277),"")</f>
        <v/>
      </c>
      <c r="L277" s="31" t="str">
        <f>IF($G277=L$4&amp;"-"&amp;L$5,IF(COUNTIF($G$6:$G277,"="&amp;$G277)&gt;5,"",$F277),"")</f>
        <v/>
      </c>
      <c r="M277" s="32" t="str">
        <f>IF($G277=M$4&amp;"-"&amp;M$5,IF(COUNTIF($G$6:$G277,"="&amp;$G277)&gt;5,"",$F277),"")</f>
        <v/>
      </c>
      <c r="N277" s="31" t="str">
        <f>IF($G277=N$4&amp;"-"&amp;N$5,IF(COUNTIF($G$6:$G277,"="&amp;$G277)&gt;5,"",$F277),"")</f>
        <v/>
      </c>
      <c r="O277" s="32" t="str">
        <f>IF($G277=O$4&amp;"-"&amp;O$5,IF(COUNTIF($G$6:$G277,"="&amp;$G277)&gt;5,"",$F277),"")</f>
        <v/>
      </c>
      <c r="P277" s="31" t="str">
        <f>IF($G277=P$4&amp;"-"&amp;P$5,IF(COUNTIF($G$6:$G277,"="&amp;$G277)&gt;5,"",$F277),"")</f>
        <v/>
      </c>
      <c r="Q277" s="32" t="str">
        <f>IF($G277=Q$4&amp;"-"&amp;Q$5,IF(COUNTIF($G$6:$G277,"="&amp;$G277)&gt;5,"",$F277),"")</f>
        <v/>
      </c>
      <c r="R277" s="31" t="str">
        <f>IF($G277=R$4&amp;"-"&amp;R$5,IF(COUNTIF($G$6:$G277,"="&amp;$G277)&gt;5,"",$F277),"")</f>
        <v/>
      </c>
      <c r="S277" s="32" t="str">
        <f>IF($G277=S$4&amp;"-"&amp;S$5,IF(COUNTIF($G$6:$G277,"="&amp;$G277)&gt;5,"",$F277),"")</f>
        <v/>
      </c>
      <c r="T277" s="31" t="str">
        <f>IF($G277=T$4&amp;"-"&amp;T$5,IF(COUNTIF($G$6:$G277,"="&amp;$G277)&gt;5,"",$F277),"")</f>
        <v/>
      </c>
      <c r="U277" s="32">
        <f>IF($G277=U$4&amp;"-"&amp;U$5,IF(COUNTIF($G$6:$G277,"="&amp;$G277)&gt;5,"",$F277),"")</f>
        <v>82</v>
      </c>
      <c r="V277" s="31" t="str">
        <f>IF($G277=V$4&amp;"-"&amp;V$5,IF(COUNTIF($G$6:$G277,"="&amp;$G277)&gt;5,"",$F277),"")</f>
        <v/>
      </c>
      <c r="W277" s="30" t="str">
        <f>IF($G277=W$4&amp;"-"&amp;W$5,IF(COUNTIF($G$6:$G277,"="&amp;$G277)&gt;5,"",$F277),"")</f>
        <v/>
      </c>
      <c r="X277" s="128" t="str">
        <f>IF($G277=X$4&amp;"-"&amp;X$5,IF(COUNTIF($G$6:$G277,"="&amp;$G277)&gt;1000,"",MAX(X$6:X276)+1),"")</f>
        <v/>
      </c>
      <c r="Y277" s="138" t="str">
        <f>IF($G277=Y$4&amp;"-"&amp;Y$5,IF(COUNTIF($G$6:$G277,"="&amp;$G277)&gt;1000,"",MAX(Y$6:Y276)+1),"")</f>
        <v/>
      </c>
      <c r="Z277" s="128" t="str">
        <f>IF($G277=Z$4&amp;"-"&amp;Z$5,IF(COUNTIF($G$6:$G277,"="&amp;$G277)&gt;1000,"",MAX(Z$6:Z276)+1),"")</f>
        <v/>
      </c>
      <c r="AA277" s="138" t="str">
        <f>IF($G277=AA$4&amp;"-"&amp;AA$5,IF(COUNTIF($G$6:$G277,"="&amp;$G277)&gt;1000,"",MAX(AA$6:AA276)+1),"")</f>
        <v/>
      </c>
      <c r="AB277" s="128" t="str">
        <f>IF($G277=AB$4&amp;"-"&amp;AB$5,IF(COUNTIF($G$6:$G277,"="&amp;$G277)&gt;1000,"",MAX(AB$6:AB276)+1),"")</f>
        <v/>
      </c>
      <c r="AC277" s="138" t="str">
        <f>IF($G277=AC$4&amp;"-"&amp;AC$5,IF(COUNTIF($G$6:$G277,"="&amp;$G277)&gt;1000,"",MAX(AC$6:AC276)+1),"")</f>
        <v/>
      </c>
      <c r="AD277" s="128" t="str">
        <f>IF($G277=AD$4&amp;"-"&amp;AD$5,IF(COUNTIF($G$6:$G277,"="&amp;$G277)&gt;1000,"",MAX(AD$6:AD276)+1),"")</f>
        <v/>
      </c>
      <c r="AE277" s="138" t="str">
        <f>IF($G277=AE$4&amp;"-"&amp;AE$5,IF(COUNTIF($G$6:$G277,"="&amp;$G277)&gt;1000,"",MAX(AE$6:AE276)+1),"")</f>
        <v/>
      </c>
      <c r="AF277" s="128" t="str">
        <f>IF($G277=AF$4&amp;"-"&amp;AF$5,IF(COUNTIF($G$6:$G277,"="&amp;$G277)&gt;1000,"",MAX(AF$6:AF276)+1),"")</f>
        <v/>
      </c>
      <c r="AG277" s="138" t="str">
        <f>IF($G277=AG$4&amp;"-"&amp;AG$5,IF(COUNTIF($G$6:$G277,"="&amp;$G277)&gt;1000,"",MAX(AG$6:AG276)+1),"")</f>
        <v/>
      </c>
      <c r="AH277" s="128" t="str">
        <f>IF($G277=AH$4&amp;"-"&amp;AH$5,IF(COUNTIF($G$6:$G277,"="&amp;$G277)&gt;1000,"",MAX(AH$6:AH276)+1),"")</f>
        <v/>
      </c>
      <c r="AI277" s="138" t="str">
        <f>IF($G277=AI$4&amp;"-"&amp;AI$5,IF(COUNTIF($G$6:$G277,"="&amp;$G277)&gt;1000,"",MAX(AI$6:AI276)+1),"")</f>
        <v/>
      </c>
      <c r="AJ277" s="128" t="str">
        <f>IF($G277=AJ$4&amp;"-"&amp;AJ$5,IF(COUNTIF($G$6:$G277,"="&amp;$G277)&gt;1000,"",MAX(AJ$6:AJ276)+1),"")</f>
        <v/>
      </c>
      <c r="AK277" s="138">
        <f>IF($G277=AK$4&amp;"-"&amp;AK$5,IF(COUNTIF($G$6:$G277,"="&amp;$G277)&gt;1000,"",MAX(AK$6:AK276)+1),"")</f>
        <v>4</v>
      </c>
      <c r="AL277" s="128" t="str">
        <f>IF($G277=AL$4&amp;"-"&amp;AL$5,IF(COUNTIF($G$6:$G277,"="&amp;$G277)&gt;1000,"",MAX(AL$6:AL276)+1),"")</f>
        <v/>
      </c>
      <c r="AM277" s="144" t="str">
        <f>IF($G277=AM$4&amp;"-"&amp;AM$5,IF(COUNTIF($G$6:$G277,"="&amp;$G277)&gt;1000,"",MAX(AM$6:AM276)+1),"")</f>
        <v/>
      </c>
    </row>
    <row r="278" spans="1:39">
      <c r="A278" s="24">
        <v>273</v>
      </c>
      <c r="B278" s="123" t="str">
        <f>VLOOKUP(A278,Times_2023!B275:C704,2,FALSE)</f>
        <v>0:26:52</v>
      </c>
      <c r="C278" s="1" t="str">
        <f t="shared" si="18"/>
        <v>Ben Ricketts</v>
      </c>
      <c r="D278" s="2" t="str">
        <f t="shared" si="19"/>
        <v>HI</v>
      </c>
      <c r="E278" s="2" t="str">
        <f t="shared" si="20"/>
        <v>M</v>
      </c>
      <c r="F278" s="2">
        <f>COUNTIF(E$6:E278,E278)</f>
        <v>191</v>
      </c>
      <c r="G278" s="26" t="str">
        <f t="shared" si="21"/>
        <v>HI-M</v>
      </c>
      <c r="H278" s="29" t="str">
        <f>IF($G278=H$4&amp;"-"&amp;H$5,IF(COUNTIF($G$6:$G278,"="&amp;$G278)&gt;5,"",$F278),"")</f>
        <v/>
      </c>
      <c r="I278" s="32" t="str">
        <f>IF($G278=I$4&amp;"-"&amp;I$5,IF(COUNTIF($G$6:$G278,"="&amp;$G278)&gt;5,"",$F278),"")</f>
        <v/>
      </c>
      <c r="J278" s="31" t="str">
        <f>IF($G278=J$4&amp;"-"&amp;J$5,IF(COUNTIF($G$6:$G278,"="&amp;$G278)&gt;5,"",$F278),"")</f>
        <v/>
      </c>
      <c r="K278" s="32" t="str">
        <f>IF($G278=K$4&amp;"-"&amp;K$5,IF(COUNTIF($G$6:$G278,"="&amp;$G278)&gt;5,"",$F278),"")</f>
        <v/>
      </c>
      <c r="L278" s="31" t="str">
        <f>IF($G278=L$4&amp;"-"&amp;L$5,IF(COUNTIF($G$6:$G278,"="&amp;$G278)&gt;5,"",$F278),"")</f>
        <v/>
      </c>
      <c r="M278" s="32" t="str">
        <f>IF($G278=M$4&amp;"-"&amp;M$5,IF(COUNTIF($G$6:$G278,"="&amp;$G278)&gt;5,"",$F278),"")</f>
        <v/>
      </c>
      <c r="N278" s="31" t="str">
        <f>IF($G278=N$4&amp;"-"&amp;N$5,IF(COUNTIF($G$6:$G278,"="&amp;$G278)&gt;5,"",$F278),"")</f>
        <v/>
      </c>
      <c r="O278" s="32" t="str">
        <f>IF($G278=O$4&amp;"-"&amp;O$5,IF(COUNTIF($G$6:$G278,"="&amp;$G278)&gt;5,"",$F278),"")</f>
        <v/>
      </c>
      <c r="P278" s="31" t="str">
        <f>IF($G278=P$4&amp;"-"&amp;P$5,IF(COUNTIF($G$6:$G278,"="&amp;$G278)&gt;5,"",$F278),"")</f>
        <v/>
      </c>
      <c r="Q278" s="32" t="str">
        <f>IF($G278=Q$4&amp;"-"&amp;Q$5,IF(COUNTIF($G$6:$G278,"="&amp;$G278)&gt;5,"",$F278),"")</f>
        <v/>
      </c>
      <c r="R278" s="31" t="str">
        <f>IF($G278=R$4&amp;"-"&amp;R$5,IF(COUNTIF($G$6:$G278,"="&amp;$G278)&gt;5,"",$F278),"")</f>
        <v/>
      </c>
      <c r="S278" s="32" t="str">
        <f>IF($G278=S$4&amp;"-"&amp;S$5,IF(COUNTIF($G$6:$G278,"="&amp;$G278)&gt;5,"",$F278),"")</f>
        <v/>
      </c>
      <c r="T278" s="31" t="str">
        <f>IF($G278=T$4&amp;"-"&amp;T$5,IF(COUNTIF($G$6:$G278,"="&amp;$G278)&gt;5,"",$F278),"")</f>
        <v/>
      </c>
      <c r="U278" s="32" t="str">
        <f>IF($G278=U$4&amp;"-"&amp;U$5,IF(COUNTIF($G$6:$G278,"="&amp;$G278)&gt;5,"",$F278),"")</f>
        <v/>
      </c>
      <c r="V278" s="31" t="str">
        <f>IF($G278=V$4&amp;"-"&amp;V$5,IF(COUNTIF($G$6:$G278,"="&amp;$G278)&gt;5,"",$F278),"")</f>
        <v/>
      </c>
      <c r="W278" s="30" t="str">
        <f>IF($G278=W$4&amp;"-"&amp;W$5,IF(COUNTIF($G$6:$G278,"="&amp;$G278)&gt;5,"",$F278),"")</f>
        <v/>
      </c>
      <c r="X278" s="128" t="str">
        <f>IF($G278=X$4&amp;"-"&amp;X$5,IF(COUNTIF($G$6:$G278,"="&amp;$G278)&gt;1000,"",MAX(X$6:X277)+1),"")</f>
        <v/>
      </c>
      <c r="Y278" s="138" t="str">
        <f>IF($G278=Y$4&amp;"-"&amp;Y$5,IF(COUNTIF($G$6:$G278,"="&amp;$G278)&gt;1000,"",MAX(Y$6:Y277)+1),"")</f>
        <v/>
      </c>
      <c r="Z278" s="128" t="str">
        <f>IF($G278=Z$4&amp;"-"&amp;Z$5,IF(COUNTIF($G$6:$G278,"="&amp;$G278)&gt;1000,"",MAX(Z$6:Z277)+1),"")</f>
        <v/>
      </c>
      <c r="AA278" s="138" t="str">
        <f>IF($G278=AA$4&amp;"-"&amp;AA$5,IF(COUNTIF($G$6:$G278,"="&amp;$G278)&gt;1000,"",MAX(AA$6:AA277)+1),"")</f>
        <v/>
      </c>
      <c r="AB278" s="128" t="str">
        <f>IF($G278=AB$4&amp;"-"&amp;AB$5,IF(COUNTIF($G$6:$G278,"="&amp;$G278)&gt;1000,"",MAX(AB$6:AB277)+1),"")</f>
        <v/>
      </c>
      <c r="AC278" s="138" t="str">
        <f>IF($G278=AC$4&amp;"-"&amp;AC$5,IF(COUNTIF($G$6:$G278,"="&amp;$G278)&gt;1000,"",MAX(AC$6:AC277)+1),"")</f>
        <v/>
      </c>
      <c r="AD278" s="128">
        <f>IF($G278=AD$4&amp;"-"&amp;AD$5,IF(COUNTIF($G$6:$G278,"="&amp;$G278)&gt;1000,"",MAX(AD$6:AD277)+1),"")</f>
        <v>28</v>
      </c>
      <c r="AE278" s="138" t="str">
        <f>IF($G278=AE$4&amp;"-"&amp;AE$5,IF(COUNTIF($G$6:$G278,"="&amp;$G278)&gt;1000,"",MAX(AE$6:AE277)+1),"")</f>
        <v/>
      </c>
      <c r="AF278" s="128" t="str">
        <f>IF($G278=AF$4&amp;"-"&amp;AF$5,IF(COUNTIF($G$6:$G278,"="&amp;$G278)&gt;1000,"",MAX(AF$6:AF277)+1),"")</f>
        <v/>
      </c>
      <c r="AG278" s="138" t="str">
        <f>IF($G278=AG$4&amp;"-"&amp;AG$5,IF(COUNTIF($G$6:$G278,"="&amp;$G278)&gt;1000,"",MAX(AG$6:AG277)+1),"")</f>
        <v/>
      </c>
      <c r="AH278" s="128" t="str">
        <f>IF($G278=AH$4&amp;"-"&amp;AH$5,IF(COUNTIF($G$6:$G278,"="&amp;$G278)&gt;1000,"",MAX(AH$6:AH277)+1),"")</f>
        <v/>
      </c>
      <c r="AI278" s="138" t="str">
        <f>IF($G278=AI$4&amp;"-"&amp;AI$5,IF(COUNTIF($G$6:$G278,"="&amp;$G278)&gt;1000,"",MAX(AI$6:AI277)+1),"")</f>
        <v/>
      </c>
      <c r="AJ278" s="128" t="str">
        <f>IF($G278=AJ$4&amp;"-"&amp;AJ$5,IF(COUNTIF($G$6:$G278,"="&amp;$G278)&gt;1000,"",MAX(AJ$6:AJ277)+1),"")</f>
        <v/>
      </c>
      <c r="AK278" s="138" t="str">
        <f>IF($G278=AK$4&amp;"-"&amp;AK$5,IF(COUNTIF($G$6:$G278,"="&amp;$G278)&gt;1000,"",MAX(AK$6:AK277)+1),"")</f>
        <v/>
      </c>
      <c r="AL278" s="128" t="str">
        <f>IF($G278=AL$4&amp;"-"&amp;AL$5,IF(COUNTIF($G$6:$G278,"="&amp;$G278)&gt;1000,"",MAX(AL$6:AL277)+1),"")</f>
        <v/>
      </c>
      <c r="AM278" s="144" t="str">
        <f>IF($G278=AM$4&amp;"-"&amp;AM$5,IF(COUNTIF($G$6:$G278,"="&amp;$G278)&gt;1000,"",MAX(AM$6:AM277)+1),"")</f>
        <v/>
      </c>
    </row>
    <row r="279" spans="1:39">
      <c r="A279" s="23">
        <v>274</v>
      </c>
      <c r="B279" s="123" t="str">
        <f>VLOOKUP(A279,Times_2023!B276:C705,2,FALSE)</f>
        <v>0:26:54</v>
      </c>
      <c r="C279" s="1" t="str">
        <f t="shared" si="18"/>
        <v>Romy Barfield</v>
      </c>
      <c r="D279" s="2" t="str">
        <f t="shared" si="19"/>
        <v>RR</v>
      </c>
      <c r="E279" s="2" t="str">
        <f t="shared" si="20"/>
        <v>F</v>
      </c>
      <c r="F279" s="2">
        <f>COUNTIF(E$6:E279,E279)</f>
        <v>83</v>
      </c>
      <c r="G279" s="26" t="str">
        <f t="shared" si="21"/>
        <v>RR-F</v>
      </c>
      <c r="H279" s="29" t="str">
        <f>IF($G279=H$4&amp;"-"&amp;H$5,IF(COUNTIF($G$6:$G279,"="&amp;$G279)&gt;5,"",$F279),"")</f>
        <v/>
      </c>
      <c r="I279" s="32" t="str">
        <f>IF($G279=I$4&amp;"-"&amp;I$5,IF(COUNTIF($G$6:$G279,"="&amp;$G279)&gt;5,"",$F279),"")</f>
        <v/>
      </c>
      <c r="J279" s="31" t="str">
        <f>IF($G279=J$4&amp;"-"&amp;J$5,IF(COUNTIF($G$6:$G279,"="&amp;$G279)&gt;5,"",$F279),"")</f>
        <v/>
      </c>
      <c r="K279" s="32" t="str">
        <f>IF($G279=K$4&amp;"-"&amp;K$5,IF(COUNTIF($G$6:$G279,"="&amp;$G279)&gt;5,"",$F279),"")</f>
        <v/>
      </c>
      <c r="L279" s="31" t="str">
        <f>IF($G279=L$4&amp;"-"&amp;L$5,IF(COUNTIF($G$6:$G279,"="&amp;$G279)&gt;5,"",$F279),"")</f>
        <v/>
      </c>
      <c r="M279" s="32" t="str">
        <f>IF($G279=M$4&amp;"-"&amp;M$5,IF(COUNTIF($G$6:$G279,"="&amp;$G279)&gt;5,"",$F279),"")</f>
        <v/>
      </c>
      <c r="N279" s="31" t="str">
        <f>IF($G279=N$4&amp;"-"&amp;N$5,IF(COUNTIF($G$6:$G279,"="&amp;$G279)&gt;5,"",$F279),"")</f>
        <v/>
      </c>
      <c r="O279" s="32" t="str">
        <f>IF($G279=O$4&amp;"-"&amp;O$5,IF(COUNTIF($G$6:$G279,"="&amp;$G279)&gt;5,"",$F279),"")</f>
        <v/>
      </c>
      <c r="P279" s="31" t="str">
        <f>IF($G279=P$4&amp;"-"&amp;P$5,IF(COUNTIF($G$6:$G279,"="&amp;$G279)&gt;5,"",$F279),"")</f>
        <v/>
      </c>
      <c r="Q279" s="32" t="str">
        <f>IF($G279=Q$4&amp;"-"&amp;Q$5,IF(COUNTIF($G$6:$G279,"="&amp;$G279)&gt;5,"",$F279),"")</f>
        <v/>
      </c>
      <c r="R279" s="31" t="str">
        <f>IF($G279=R$4&amp;"-"&amp;R$5,IF(COUNTIF($G$6:$G279,"="&amp;$G279)&gt;5,"",$F279),"")</f>
        <v/>
      </c>
      <c r="S279" s="32" t="str">
        <f>IF($G279=S$4&amp;"-"&amp;S$5,IF(COUNTIF($G$6:$G279,"="&amp;$G279)&gt;5,"",$F279),"")</f>
        <v/>
      </c>
      <c r="T279" s="31" t="str">
        <f>IF($G279=T$4&amp;"-"&amp;T$5,IF(COUNTIF($G$6:$G279,"="&amp;$G279)&gt;5,"",$F279),"")</f>
        <v/>
      </c>
      <c r="U279" s="32">
        <f>IF($G279=U$4&amp;"-"&amp;U$5,IF(COUNTIF($G$6:$G279,"="&amp;$G279)&gt;5,"",$F279),"")</f>
        <v>83</v>
      </c>
      <c r="V279" s="31" t="str">
        <f>IF($G279=V$4&amp;"-"&amp;V$5,IF(COUNTIF($G$6:$G279,"="&amp;$G279)&gt;5,"",$F279),"")</f>
        <v/>
      </c>
      <c r="W279" s="30" t="str">
        <f>IF($G279=W$4&amp;"-"&amp;W$5,IF(COUNTIF($G$6:$G279,"="&amp;$G279)&gt;5,"",$F279),"")</f>
        <v/>
      </c>
      <c r="X279" s="128" t="str">
        <f>IF($G279=X$4&amp;"-"&amp;X$5,IF(COUNTIF($G$6:$G279,"="&amp;$G279)&gt;1000,"",MAX(X$6:X278)+1),"")</f>
        <v/>
      </c>
      <c r="Y279" s="138" t="str">
        <f>IF($G279=Y$4&amp;"-"&amp;Y$5,IF(COUNTIF($G$6:$G279,"="&amp;$G279)&gt;1000,"",MAX(Y$6:Y278)+1),"")</f>
        <v/>
      </c>
      <c r="Z279" s="128" t="str">
        <f>IF($G279=Z$4&amp;"-"&amp;Z$5,IF(COUNTIF($G$6:$G279,"="&amp;$G279)&gt;1000,"",MAX(Z$6:Z278)+1),"")</f>
        <v/>
      </c>
      <c r="AA279" s="138" t="str">
        <f>IF($G279=AA$4&amp;"-"&amp;AA$5,IF(COUNTIF($G$6:$G279,"="&amp;$G279)&gt;1000,"",MAX(AA$6:AA278)+1),"")</f>
        <v/>
      </c>
      <c r="AB279" s="128" t="str">
        <f>IF($G279=AB$4&amp;"-"&amp;AB$5,IF(COUNTIF($G$6:$G279,"="&amp;$G279)&gt;1000,"",MAX(AB$6:AB278)+1),"")</f>
        <v/>
      </c>
      <c r="AC279" s="138" t="str">
        <f>IF($G279=AC$4&amp;"-"&amp;AC$5,IF(COUNTIF($G$6:$G279,"="&amp;$G279)&gt;1000,"",MAX(AC$6:AC278)+1),"")</f>
        <v/>
      </c>
      <c r="AD279" s="128" t="str">
        <f>IF($G279=AD$4&amp;"-"&amp;AD$5,IF(COUNTIF($G$6:$G279,"="&amp;$G279)&gt;1000,"",MAX(AD$6:AD278)+1),"")</f>
        <v/>
      </c>
      <c r="AE279" s="138" t="str">
        <f>IF($G279=AE$4&amp;"-"&amp;AE$5,IF(COUNTIF($G$6:$G279,"="&amp;$G279)&gt;1000,"",MAX(AE$6:AE278)+1),"")</f>
        <v/>
      </c>
      <c r="AF279" s="128" t="str">
        <f>IF($G279=AF$4&amp;"-"&amp;AF$5,IF(COUNTIF($G$6:$G279,"="&amp;$G279)&gt;1000,"",MAX(AF$6:AF278)+1),"")</f>
        <v/>
      </c>
      <c r="AG279" s="138" t="str">
        <f>IF($G279=AG$4&amp;"-"&amp;AG$5,IF(COUNTIF($G$6:$G279,"="&amp;$G279)&gt;1000,"",MAX(AG$6:AG278)+1),"")</f>
        <v/>
      </c>
      <c r="AH279" s="128" t="str">
        <f>IF($G279=AH$4&amp;"-"&amp;AH$5,IF(COUNTIF($G$6:$G279,"="&amp;$G279)&gt;1000,"",MAX(AH$6:AH278)+1),"")</f>
        <v/>
      </c>
      <c r="AI279" s="138" t="str">
        <f>IF($G279=AI$4&amp;"-"&amp;AI$5,IF(COUNTIF($G$6:$G279,"="&amp;$G279)&gt;1000,"",MAX(AI$6:AI278)+1),"")</f>
        <v/>
      </c>
      <c r="AJ279" s="128" t="str">
        <f>IF($G279=AJ$4&amp;"-"&amp;AJ$5,IF(COUNTIF($G$6:$G279,"="&amp;$G279)&gt;1000,"",MAX(AJ$6:AJ278)+1),"")</f>
        <v/>
      </c>
      <c r="AK279" s="138">
        <f>IF($G279=AK$4&amp;"-"&amp;AK$5,IF(COUNTIF($G$6:$G279,"="&amp;$G279)&gt;1000,"",MAX(AK$6:AK278)+1),"")</f>
        <v>5</v>
      </c>
      <c r="AL279" s="128" t="str">
        <f>IF($G279=AL$4&amp;"-"&amp;AL$5,IF(COUNTIF($G$6:$G279,"="&amp;$G279)&gt;1000,"",MAX(AL$6:AL278)+1),"")</f>
        <v/>
      </c>
      <c r="AM279" s="144" t="str">
        <f>IF($G279=AM$4&amp;"-"&amp;AM$5,IF(COUNTIF($G$6:$G279,"="&amp;$G279)&gt;1000,"",MAX(AM$6:AM278)+1),"")</f>
        <v/>
      </c>
    </row>
    <row r="280" spans="1:39">
      <c r="A280" s="24">
        <v>275</v>
      </c>
      <c r="B280" s="123" t="str">
        <f>VLOOKUP(A280,Times_2023!B277:C706,2,FALSE)</f>
        <v>0:26:54</v>
      </c>
      <c r="C280" s="1" t="str">
        <f t="shared" si="18"/>
        <v>Zoe Taylor</v>
      </c>
      <c r="D280" s="2" t="str">
        <f t="shared" si="19"/>
        <v>RR</v>
      </c>
      <c r="E280" s="2" t="str">
        <f t="shared" si="20"/>
        <v>F</v>
      </c>
      <c r="F280" s="2">
        <f>COUNTIF(E$6:E280,E280)</f>
        <v>84</v>
      </c>
      <c r="G280" s="26" t="str">
        <f t="shared" si="21"/>
        <v>RR-F</v>
      </c>
      <c r="H280" s="29" t="str">
        <f>IF($G280=H$4&amp;"-"&amp;H$5,IF(COUNTIF($G$6:$G280,"="&amp;$G280)&gt;5,"",$F280),"")</f>
        <v/>
      </c>
      <c r="I280" s="32" t="str">
        <f>IF($G280=I$4&amp;"-"&amp;I$5,IF(COUNTIF($G$6:$G280,"="&amp;$G280)&gt;5,"",$F280),"")</f>
        <v/>
      </c>
      <c r="J280" s="31" t="str">
        <f>IF($G280=J$4&amp;"-"&amp;J$5,IF(COUNTIF($G$6:$G280,"="&amp;$G280)&gt;5,"",$F280),"")</f>
        <v/>
      </c>
      <c r="K280" s="32" t="str">
        <f>IF($G280=K$4&amp;"-"&amp;K$5,IF(COUNTIF($G$6:$G280,"="&amp;$G280)&gt;5,"",$F280),"")</f>
        <v/>
      </c>
      <c r="L280" s="31" t="str">
        <f>IF($G280=L$4&amp;"-"&amp;L$5,IF(COUNTIF($G$6:$G280,"="&amp;$G280)&gt;5,"",$F280),"")</f>
        <v/>
      </c>
      <c r="M280" s="32" t="str">
        <f>IF($G280=M$4&amp;"-"&amp;M$5,IF(COUNTIF($G$6:$G280,"="&amp;$G280)&gt;5,"",$F280),"")</f>
        <v/>
      </c>
      <c r="N280" s="31" t="str">
        <f>IF($G280=N$4&amp;"-"&amp;N$5,IF(COUNTIF($G$6:$G280,"="&amp;$G280)&gt;5,"",$F280),"")</f>
        <v/>
      </c>
      <c r="O280" s="32" t="str">
        <f>IF($G280=O$4&amp;"-"&amp;O$5,IF(COUNTIF($G$6:$G280,"="&amp;$G280)&gt;5,"",$F280),"")</f>
        <v/>
      </c>
      <c r="P280" s="31" t="str">
        <f>IF($G280=P$4&amp;"-"&amp;P$5,IF(COUNTIF($G$6:$G280,"="&amp;$G280)&gt;5,"",$F280),"")</f>
        <v/>
      </c>
      <c r="Q280" s="32" t="str">
        <f>IF($G280=Q$4&amp;"-"&amp;Q$5,IF(COUNTIF($G$6:$G280,"="&amp;$G280)&gt;5,"",$F280),"")</f>
        <v/>
      </c>
      <c r="R280" s="31" t="str">
        <f>IF($G280=R$4&amp;"-"&amp;R$5,IF(COUNTIF($G$6:$G280,"="&amp;$G280)&gt;5,"",$F280),"")</f>
        <v/>
      </c>
      <c r="S280" s="32" t="str">
        <f>IF($G280=S$4&amp;"-"&amp;S$5,IF(COUNTIF($G$6:$G280,"="&amp;$G280)&gt;5,"",$F280),"")</f>
        <v/>
      </c>
      <c r="T280" s="31" t="str">
        <f>IF($G280=T$4&amp;"-"&amp;T$5,IF(COUNTIF($G$6:$G280,"="&amp;$G280)&gt;5,"",$F280),"")</f>
        <v/>
      </c>
      <c r="U280" s="32" t="str">
        <f>IF($G280=U$4&amp;"-"&amp;U$5,IF(COUNTIF($G$6:$G280,"="&amp;$G280)&gt;5,"",$F280),"")</f>
        <v/>
      </c>
      <c r="V280" s="31" t="str">
        <f>IF($G280=V$4&amp;"-"&amp;V$5,IF(COUNTIF($G$6:$G280,"="&amp;$G280)&gt;5,"",$F280),"")</f>
        <v/>
      </c>
      <c r="W280" s="30" t="str">
        <f>IF($G280=W$4&amp;"-"&amp;W$5,IF(COUNTIF($G$6:$G280,"="&amp;$G280)&gt;5,"",$F280),"")</f>
        <v/>
      </c>
      <c r="X280" s="128" t="str">
        <f>IF($G280=X$4&amp;"-"&amp;X$5,IF(COUNTIF($G$6:$G280,"="&amp;$G280)&gt;1000,"",MAX(X$6:X279)+1),"")</f>
        <v/>
      </c>
      <c r="Y280" s="138" t="str">
        <f>IF($G280=Y$4&amp;"-"&amp;Y$5,IF(COUNTIF($G$6:$G280,"="&amp;$G280)&gt;1000,"",MAX(Y$6:Y279)+1),"")</f>
        <v/>
      </c>
      <c r="Z280" s="128" t="str">
        <f>IF($G280=Z$4&amp;"-"&amp;Z$5,IF(COUNTIF($G$6:$G280,"="&amp;$G280)&gt;1000,"",MAX(Z$6:Z279)+1),"")</f>
        <v/>
      </c>
      <c r="AA280" s="138" t="str">
        <f>IF($G280=AA$4&amp;"-"&amp;AA$5,IF(COUNTIF($G$6:$G280,"="&amp;$G280)&gt;1000,"",MAX(AA$6:AA279)+1),"")</f>
        <v/>
      </c>
      <c r="AB280" s="128" t="str">
        <f>IF($G280=AB$4&amp;"-"&amp;AB$5,IF(COUNTIF($G$6:$G280,"="&amp;$G280)&gt;1000,"",MAX(AB$6:AB279)+1),"")</f>
        <v/>
      </c>
      <c r="AC280" s="138" t="str">
        <f>IF($G280=AC$4&amp;"-"&amp;AC$5,IF(COUNTIF($G$6:$G280,"="&amp;$G280)&gt;1000,"",MAX(AC$6:AC279)+1),"")</f>
        <v/>
      </c>
      <c r="AD280" s="128" t="str">
        <f>IF($G280=AD$4&amp;"-"&amp;AD$5,IF(COUNTIF($G$6:$G280,"="&amp;$G280)&gt;1000,"",MAX(AD$6:AD279)+1),"")</f>
        <v/>
      </c>
      <c r="AE280" s="138" t="str">
        <f>IF($G280=AE$4&amp;"-"&amp;AE$5,IF(COUNTIF($G$6:$G280,"="&amp;$G280)&gt;1000,"",MAX(AE$6:AE279)+1),"")</f>
        <v/>
      </c>
      <c r="AF280" s="128" t="str">
        <f>IF($G280=AF$4&amp;"-"&amp;AF$5,IF(COUNTIF($G$6:$G280,"="&amp;$G280)&gt;1000,"",MAX(AF$6:AF279)+1),"")</f>
        <v/>
      </c>
      <c r="AG280" s="138" t="str">
        <f>IF($G280=AG$4&amp;"-"&amp;AG$5,IF(COUNTIF($G$6:$G280,"="&amp;$G280)&gt;1000,"",MAX(AG$6:AG279)+1),"")</f>
        <v/>
      </c>
      <c r="AH280" s="128" t="str">
        <f>IF($G280=AH$4&amp;"-"&amp;AH$5,IF(COUNTIF($G$6:$G280,"="&amp;$G280)&gt;1000,"",MAX(AH$6:AH279)+1),"")</f>
        <v/>
      </c>
      <c r="AI280" s="138" t="str">
        <f>IF($G280=AI$4&amp;"-"&amp;AI$5,IF(COUNTIF($G$6:$G280,"="&amp;$G280)&gt;1000,"",MAX(AI$6:AI279)+1),"")</f>
        <v/>
      </c>
      <c r="AJ280" s="128" t="str">
        <f>IF($G280=AJ$4&amp;"-"&amp;AJ$5,IF(COUNTIF($G$6:$G280,"="&amp;$G280)&gt;1000,"",MAX(AJ$6:AJ279)+1),"")</f>
        <v/>
      </c>
      <c r="AK280" s="138">
        <f>IF($G280=AK$4&amp;"-"&amp;AK$5,IF(COUNTIF($G$6:$G280,"="&amp;$G280)&gt;1000,"",MAX(AK$6:AK279)+1),"")</f>
        <v>6</v>
      </c>
      <c r="AL280" s="128" t="str">
        <f>IF($G280=AL$4&amp;"-"&amp;AL$5,IF(COUNTIF($G$6:$G280,"="&amp;$G280)&gt;1000,"",MAX(AL$6:AL279)+1),"")</f>
        <v/>
      </c>
      <c r="AM280" s="144" t="str">
        <f>IF($G280=AM$4&amp;"-"&amp;AM$5,IF(COUNTIF($G$6:$G280,"="&amp;$G280)&gt;1000,"",MAX(AM$6:AM279)+1),"")</f>
        <v/>
      </c>
    </row>
    <row r="281" spans="1:39">
      <c r="A281" s="23">
        <v>276</v>
      </c>
      <c r="B281" s="123" t="str">
        <f>VLOOKUP(A281,Times_2023!B278:C707,2,FALSE)</f>
        <v>0:26:55</v>
      </c>
      <c r="C281" s="1" t="str">
        <f t="shared" si="18"/>
        <v>Alex Creasy</v>
      </c>
      <c r="D281" s="2" t="str">
        <f t="shared" si="19"/>
        <v>HRC</v>
      </c>
      <c r="E281" s="2" t="str">
        <f t="shared" si="20"/>
        <v>M</v>
      </c>
      <c r="F281" s="2">
        <f>COUNTIF(E$6:E281,E281)</f>
        <v>192</v>
      </c>
      <c r="G281" s="26" t="str">
        <f t="shared" si="21"/>
        <v>HRC-M</v>
      </c>
      <c r="H281" s="29" t="str">
        <f>IF($G281=H$4&amp;"-"&amp;H$5,IF(COUNTIF($G$6:$G281,"="&amp;$G281)&gt;5,"",$F281),"")</f>
        <v/>
      </c>
      <c r="I281" s="32" t="str">
        <f>IF($G281=I$4&amp;"-"&amp;I$5,IF(COUNTIF($G$6:$G281,"="&amp;$G281)&gt;5,"",$F281),"")</f>
        <v/>
      </c>
      <c r="J281" s="31" t="str">
        <f>IF($G281=J$4&amp;"-"&amp;J$5,IF(COUNTIF($G$6:$G281,"="&amp;$G281)&gt;5,"",$F281),"")</f>
        <v/>
      </c>
      <c r="K281" s="32" t="str">
        <f>IF($G281=K$4&amp;"-"&amp;K$5,IF(COUNTIF($G$6:$G281,"="&amp;$G281)&gt;5,"",$F281),"")</f>
        <v/>
      </c>
      <c r="L281" s="31" t="str">
        <f>IF($G281=L$4&amp;"-"&amp;L$5,IF(COUNTIF($G$6:$G281,"="&amp;$G281)&gt;5,"",$F281),"")</f>
        <v/>
      </c>
      <c r="M281" s="32" t="str">
        <f>IF($G281=M$4&amp;"-"&amp;M$5,IF(COUNTIF($G$6:$G281,"="&amp;$G281)&gt;5,"",$F281),"")</f>
        <v/>
      </c>
      <c r="N281" s="31" t="str">
        <f>IF($G281=N$4&amp;"-"&amp;N$5,IF(COUNTIF($G$6:$G281,"="&amp;$G281)&gt;5,"",$F281),"")</f>
        <v/>
      </c>
      <c r="O281" s="32" t="str">
        <f>IF($G281=O$4&amp;"-"&amp;O$5,IF(COUNTIF($G$6:$G281,"="&amp;$G281)&gt;5,"",$F281),"")</f>
        <v/>
      </c>
      <c r="P281" s="31" t="str">
        <f>IF($G281=P$4&amp;"-"&amp;P$5,IF(COUNTIF($G$6:$G281,"="&amp;$G281)&gt;5,"",$F281),"")</f>
        <v/>
      </c>
      <c r="Q281" s="32" t="str">
        <f>IF($G281=Q$4&amp;"-"&amp;Q$5,IF(COUNTIF($G$6:$G281,"="&amp;$G281)&gt;5,"",$F281),"")</f>
        <v/>
      </c>
      <c r="R281" s="31" t="str">
        <f>IF($G281=R$4&amp;"-"&amp;R$5,IF(COUNTIF($G$6:$G281,"="&amp;$G281)&gt;5,"",$F281),"")</f>
        <v/>
      </c>
      <c r="S281" s="32" t="str">
        <f>IF($G281=S$4&amp;"-"&amp;S$5,IF(COUNTIF($G$6:$G281,"="&amp;$G281)&gt;5,"",$F281),"")</f>
        <v/>
      </c>
      <c r="T281" s="31" t="str">
        <f>IF($G281=T$4&amp;"-"&amp;T$5,IF(COUNTIF($G$6:$G281,"="&amp;$G281)&gt;5,"",$F281),"")</f>
        <v/>
      </c>
      <c r="U281" s="32" t="str">
        <f>IF($G281=U$4&amp;"-"&amp;U$5,IF(COUNTIF($G$6:$G281,"="&amp;$G281)&gt;5,"",$F281),"")</f>
        <v/>
      </c>
      <c r="V281" s="31" t="str">
        <f>IF($G281=V$4&amp;"-"&amp;V$5,IF(COUNTIF($G$6:$G281,"="&amp;$G281)&gt;5,"",$F281),"")</f>
        <v/>
      </c>
      <c r="W281" s="30" t="str">
        <f>IF($G281=W$4&amp;"-"&amp;W$5,IF(COUNTIF($G$6:$G281,"="&amp;$G281)&gt;5,"",$F281),"")</f>
        <v/>
      </c>
      <c r="X281" s="128" t="str">
        <f>IF($G281=X$4&amp;"-"&amp;X$5,IF(COUNTIF($G$6:$G281,"="&amp;$G281)&gt;1000,"",MAX(X$6:X280)+1),"")</f>
        <v/>
      </c>
      <c r="Y281" s="138" t="str">
        <f>IF($G281=Y$4&amp;"-"&amp;Y$5,IF(COUNTIF($G$6:$G281,"="&amp;$G281)&gt;1000,"",MAX(Y$6:Y280)+1),"")</f>
        <v/>
      </c>
      <c r="Z281" s="128" t="str">
        <f>IF($G281=Z$4&amp;"-"&amp;Z$5,IF(COUNTIF($G$6:$G281,"="&amp;$G281)&gt;1000,"",MAX(Z$6:Z280)+1),"")</f>
        <v/>
      </c>
      <c r="AA281" s="138" t="str">
        <f>IF($G281=AA$4&amp;"-"&amp;AA$5,IF(COUNTIF($G$6:$G281,"="&amp;$G281)&gt;1000,"",MAX(AA$6:AA280)+1),"")</f>
        <v/>
      </c>
      <c r="AB281" s="128" t="str">
        <f>IF($G281=AB$4&amp;"-"&amp;AB$5,IF(COUNTIF($G$6:$G281,"="&amp;$G281)&gt;1000,"",MAX(AB$6:AB280)+1),"")</f>
        <v/>
      </c>
      <c r="AC281" s="138" t="str">
        <f>IF($G281=AC$4&amp;"-"&amp;AC$5,IF(COUNTIF($G$6:$G281,"="&amp;$G281)&gt;1000,"",MAX(AC$6:AC280)+1),"")</f>
        <v/>
      </c>
      <c r="AD281" s="128" t="str">
        <f>IF($G281=AD$4&amp;"-"&amp;AD$5,IF(COUNTIF($G$6:$G281,"="&amp;$G281)&gt;1000,"",MAX(AD$6:AD280)+1),"")</f>
        <v/>
      </c>
      <c r="AE281" s="138" t="str">
        <f>IF($G281=AE$4&amp;"-"&amp;AE$5,IF(COUNTIF($G$6:$G281,"="&amp;$G281)&gt;1000,"",MAX(AE$6:AE280)+1),"")</f>
        <v/>
      </c>
      <c r="AF281" s="128">
        <f>IF($G281=AF$4&amp;"-"&amp;AF$5,IF(COUNTIF($G$6:$G281,"="&amp;$G281)&gt;1000,"",MAX(AF$6:AF280)+1),"")</f>
        <v>21</v>
      </c>
      <c r="AG281" s="138" t="str">
        <f>IF($G281=AG$4&amp;"-"&amp;AG$5,IF(COUNTIF($G$6:$G281,"="&amp;$G281)&gt;1000,"",MAX(AG$6:AG280)+1),"")</f>
        <v/>
      </c>
      <c r="AH281" s="128" t="str">
        <f>IF($G281=AH$4&amp;"-"&amp;AH$5,IF(COUNTIF($G$6:$G281,"="&amp;$G281)&gt;1000,"",MAX(AH$6:AH280)+1),"")</f>
        <v/>
      </c>
      <c r="AI281" s="138" t="str">
        <f>IF($G281=AI$4&amp;"-"&amp;AI$5,IF(COUNTIF($G$6:$G281,"="&amp;$G281)&gt;1000,"",MAX(AI$6:AI280)+1),"")</f>
        <v/>
      </c>
      <c r="AJ281" s="128" t="str">
        <f>IF($G281=AJ$4&amp;"-"&amp;AJ$5,IF(COUNTIF($G$6:$G281,"="&amp;$G281)&gt;1000,"",MAX(AJ$6:AJ280)+1),"")</f>
        <v/>
      </c>
      <c r="AK281" s="138" t="str">
        <f>IF($G281=AK$4&amp;"-"&amp;AK$5,IF(COUNTIF($G$6:$G281,"="&amp;$G281)&gt;1000,"",MAX(AK$6:AK280)+1),"")</f>
        <v/>
      </c>
      <c r="AL281" s="128" t="str">
        <f>IF($G281=AL$4&amp;"-"&amp;AL$5,IF(COUNTIF($G$6:$G281,"="&amp;$G281)&gt;1000,"",MAX(AL$6:AL280)+1),"")</f>
        <v/>
      </c>
      <c r="AM281" s="144" t="str">
        <f>IF($G281=AM$4&amp;"-"&amp;AM$5,IF(COUNTIF($G$6:$G281,"="&amp;$G281)&gt;1000,"",MAX(AM$6:AM280)+1),"")</f>
        <v/>
      </c>
    </row>
    <row r="282" spans="1:39">
      <c r="A282" s="24">
        <v>277</v>
      </c>
      <c r="B282" s="123" t="str">
        <f>VLOOKUP(A282,Times_2023!B279:C708,2,FALSE)</f>
        <v>0:27:01</v>
      </c>
      <c r="C282" s="1" t="str">
        <f t="shared" si="18"/>
        <v>Katharine Lewis</v>
      </c>
      <c r="D282" s="2" t="str">
        <f t="shared" si="19"/>
        <v>SS</v>
      </c>
      <c r="E282" s="2" t="str">
        <f t="shared" si="20"/>
        <v>F</v>
      </c>
      <c r="F282" s="2">
        <f>COUNTIF(E$6:E282,E282)</f>
        <v>85</v>
      </c>
      <c r="G282" s="26" t="str">
        <f t="shared" si="21"/>
        <v>SS-F</v>
      </c>
      <c r="H282" s="29" t="str">
        <f>IF($G282=H$4&amp;"-"&amp;H$5,IF(COUNTIF($G$6:$G282,"="&amp;$G282)&gt;5,"",$F282),"")</f>
        <v/>
      </c>
      <c r="I282" s="32" t="str">
        <f>IF($G282=I$4&amp;"-"&amp;I$5,IF(COUNTIF($G$6:$G282,"="&amp;$G282)&gt;5,"",$F282),"")</f>
        <v/>
      </c>
      <c r="J282" s="31" t="str">
        <f>IF($G282=J$4&amp;"-"&amp;J$5,IF(COUNTIF($G$6:$G282,"="&amp;$G282)&gt;5,"",$F282),"")</f>
        <v/>
      </c>
      <c r="K282" s="32" t="str">
        <f>IF($G282=K$4&amp;"-"&amp;K$5,IF(COUNTIF($G$6:$G282,"="&amp;$G282)&gt;5,"",$F282),"")</f>
        <v/>
      </c>
      <c r="L282" s="31" t="str">
        <f>IF($G282=L$4&amp;"-"&amp;L$5,IF(COUNTIF($G$6:$G282,"="&amp;$G282)&gt;5,"",$F282),"")</f>
        <v/>
      </c>
      <c r="M282" s="32" t="str">
        <f>IF($G282=M$4&amp;"-"&amp;M$5,IF(COUNTIF($G$6:$G282,"="&amp;$G282)&gt;5,"",$F282),"")</f>
        <v/>
      </c>
      <c r="N282" s="31" t="str">
        <f>IF($G282=N$4&amp;"-"&amp;N$5,IF(COUNTIF($G$6:$G282,"="&amp;$G282)&gt;5,"",$F282),"")</f>
        <v/>
      </c>
      <c r="O282" s="32" t="str">
        <f>IF($G282=O$4&amp;"-"&amp;O$5,IF(COUNTIF($G$6:$G282,"="&amp;$G282)&gt;5,"",$F282),"")</f>
        <v/>
      </c>
      <c r="P282" s="31" t="str">
        <f>IF($G282=P$4&amp;"-"&amp;P$5,IF(COUNTIF($G$6:$G282,"="&amp;$G282)&gt;5,"",$F282),"")</f>
        <v/>
      </c>
      <c r="Q282" s="32" t="str">
        <f>IF($G282=Q$4&amp;"-"&amp;Q$5,IF(COUNTIF($G$6:$G282,"="&amp;$G282)&gt;5,"",$F282),"")</f>
        <v/>
      </c>
      <c r="R282" s="31" t="str">
        <f>IF($G282=R$4&amp;"-"&amp;R$5,IF(COUNTIF($G$6:$G282,"="&amp;$G282)&gt;5,"",$F282),"")</f>
        <v/>
      </c>
      <c r="S282" s="32" t="str">
        <f>IF($G282=S$4&amp;"-"&amp;S$5,IF(COUNTIF($G$6:$G282,"="&amp;$G282)&gt;5,"",$F282),"")</f>
        <v/>
      </c>
      <c r="T282" s="31" t="str">
        <f>IF($G282=T$4&amp;"-"&amp;T$5,IF(COUNTIF($G$6:$G282,"="&amp;$G282)&gt;5,"",$F282),"")</f>
        <v/>
      </c>
      <c r="U282" s="32" t="str">
        <f>IF($G282=U$4&amp;"-"&amp;U$5,IF(COUNTIF($G$6:$G282,"="&amp;$G282)&gt;5,"",$F282),"")</f>
        <v/>
      </c>
      <c r="V282" s="31" t="str">
        <f>IF($G282=V$4&amp;"-"&amp;V$5,IF(COUNTIF($G$6:$G282,"="&amp;$G282)&gt;5,"",$F282),"")</f>
        <v/>
      </c>
      <c r="W282" s="30" t="str">
        <f>IF($G282=W$4&amp;"-"&amp;W$5,IF(COUNTIF($G$6:$G282,"="&amp;$G282)&gt;5,"",$F282),"")</f>
        <v/>
      </c>
      <c r="X282" s="128" t="str">
        <f>IF($G282=X$4&amp;"-"&amp;X$5,IF(COUNTIF($G$6:$G282,"="&amp;$G282)&gt;1000,"",MAX(X$6:X281)+1),"")</f>
        <v/>
      </c>
      <c r="Y282" s="138" t="str">
        <f>IF($G282=Y$4&amp;"-"&amp;Y$5,IF(COUNTIF($G$6:$G282,"="&amp;$G282)&gt;1000,"",MAX(Y$6:Y281)+1),"")</f>
        <v/>
      </c>
      <c r="Z282" s="128" t="str">
        <f>IF($G282=Z$4&amp;"-"&amp;Z$5,IF(COUNTIF($G$6:$G282,"="&amp;$G282)&gt;1000,"",MAX(Z$6:Z281)+1),"")</f>
        <v/>
      </c>
      <c r="AA282" s="138" t="str">
        <f>IF($G282=AA$4&amp;"-"&amp;AA$5,IF(COUNTIF($G$6:$G282,"="&amp;$G282)&gt;1000,"",MAX(AA$6:AA281)+1),"")</f>
        <v/>
      </c>
      <c r="AB282" s="128" t="str">
        <f>IF($G282=AB$4&amp;"-"&amp;AB$5,IF(COUNTIF($G$6:$G282,"="&amp;$G282)&gt;1000,"",MAX(AB$6:AB281)+1),"")</f>
        <v/>
      </c>
      <c r="AC282" s="138" t="str">
        <f>IF($G282=AC$4&amp;"-"&amp;AC$5,IF(COUNTIF($G$6:$G282,"="&amp;$G282)&gt;1000,"",MAX(AC$6:AC281)+1),"")</f>
        <v/>
      </c>
      <c r="AD282" s="128" t="str">
        <f>IF($G282=AD$4&amp;"-"&amp;AD$5,IF(COUNTIF($G$6:$G282,"="&amp;$G282)&gt;1000,"",MAX(AD$6:AD281)+1),"")</f>
        <v/>
      </c>
      <c r="AE282" s="138" t="str">
        <f>IF($G282=AE$4&amp;"-"&amp;AE$5,IF(COUNTIF($G$6:$G282,"="&amp;$G282)&gt;1000,"",MAX(AE$6:AE281)+1),"")</f>
        <v/>
      </c>
      <c r="AF282" s="128" t="str">
        <f>IF($G282=AF$4&amp;"-"&amp;AF$5,IF(COUNTIF($G$6:$G282,"="&amp;$G282)&gt;1000,"",MAX(AF$6:AF281)+1),"")</f>
        <v/>
      </c>
      <c r="AG282" s="138" t="str">
        <f>IF($G282=AG$4&amp;"-"&amp;AG$5,IF(COUNTIF($G$6:$G282,"="&amp;$G282)&gt;1000,"",MAX(AG$6:AG281)+1),"")</f>
        <v/>
      </c>
      <c r="AH282" s="128" t="str">
        <f>IF($G282=AH$4&amp;"-"&amp;AH$5,IF(COUNTIF($G$6:$G282,"="&amp;$G282)&gt;1000,"",MAX(AH$6:AH281)+1),"")</f>
        <v/>
      </c>
      <c r="AI282" s="138" t="str">
        <f>IF($G282=AI$4&amp;"-"&amp;AI$5,IF(COUNTIF($G$6:$G282,"="&amp;$G282)&gt;1000,"",MAX(AI$6:AI281)+1),"")</f>
        <v/>
      </c>
      <c r="AJ282" s="128" t="str">
        <f>IF($G282=AJ$4&amp;"-"&amp;AJ$5,IF(COUNTIF($G$6:$G282,"="&amp;$G282)&gt;1000,"",MAX(AJ$6:AJ281)+1),"")</f>
        <v/>
      </c>
      <c r="AK282" s="138" t="str">
        <f>IF($G282=AK$4&amp;"-"&amp;AK$5,IF(COUNTIF($G$6:$G282,"="&amp;$G282)&gt;1000,"",MAX(AK$6:AK281)+1),"")</f>
        <v/>
      </c>
      <c r="AL282" s="128" t="str">
        <f>IF($G282=AL$4&amp;"-"&amp;AL$5,IF(COUNTIF($G$6:$G282,"="&amp;$G282)&gt;1000,"",MAX(AL$6:AL281)+1),"")</f>
        <v/>
      </c>
      <c r="AM282" s="144">
        <f>IF($G282=AM$4&amp;"-"&amp;AM$5,IF(COUNTIF($G$6:$G282,"="&amp;$G282)&gt;1000,"",MAX(AM$6:AM281)+1),"")</f>
        <v>8</v>
      </c>
    </row>
    <row r="283" spans="1:39">
      <c r="A283" s="23">
        <v>278</v>
      </c>
      <c r="B283" s="123" t="str">
        <f>VLOOKUP(A283,Times_2023!B280:C709,2,FALSE)</f>
        <v>0:27:03</v>
      </c>
      <c r="C283" s="1" t="str">
        <f t="shared" si="18"/>
        <v>Vashti McDonald-Clink</v>
      </c>
      <c r="D283" s="2" t="str">
        <f t="shared" si="19"/>
        <v>CAC</v>
      </c>
      <c r="E283" s="2" t="str">
        <f t="shared" si="20"/>
        <v>F</v>
      </c>
      <c r="F283" s="2">
        <f>COUNTIF(E$6:E283,E283)</f>
        <v>86</v>
      </c>
      <c r="G283" s="26" t="str">
        <f t="shared" si="21"/>
        <v>CAC-F</v>
      </c>
      <c r="H283" s="29" t="str">
        <f>IF($G283=H$4&amp;"-"&amp;H$5,IF(COUNTIF($G$6:$G283,"="&amp;$G283)&gt;5,"",$F283),"")</f>
        <v/>
      </c>
      <c r="I283" s="32" t="str">
        <f>IF($G283=I$4&amp;"-"&amp;I$5,IF(COUNTIF($G$6:$G283,"="&amp;$G283)&gt;5,"",$F283),"")</f>
        <v/>
      </c>
      <c r="J283" s="31" t="str">
        <f>IF($G283=J$4&amp;"-"&amp;J$5,IF(COUNTIF($G$6:$G283,"="&amp;$G283)&gt;5,"",$F283),"")</f>
        <v/>
      </c>
      <c r="K283" s="32" t="str">
        <f>IF($G283=K$4&amp;"-"&amp;K$5,IF(COUNTIF($G$6:$G283,"="&amp;$G283)&gt;5,"",$F283),"")</f>
        <v/>
      </c>
      <c r="L283" s="31" t="str">
        <f>IF($G283=L$4&amp;"-"&amp;L$5,IF(COUNTIF($G$6:$G283,"="&amp;$G283)&gt;5,"",$F283),"")</f>
        <v/>
      </c>
      <c r="M283" s="32" t="str">
        <f>IF($G283=M$4&amp;"-"&amp;M$5,IF(COUNTIF($G$6:$G283,"="&amp;$G283)&gt;5,"",$F283),"")</f>
        <v/>
      </c>
      <c r="N283" s="31" t="str">
        <f>IF($G283=N$4&amp;"-"&amp;N$5,IF(COUNTIF($G$6:$G283,"="&amp;$G283)&gt;5,"",$F283),"")</f>
        <v/>
      </c>
      <c r="O283" s="32" t="str">
        <f>IF($G283=O$4&amp;"-"&amp;O$5,IF(COUNTIF($G$6:$G283,"="&amp;$G283)&gt;5,"",$F283),"")</f>
        <v/>
      </c>
      <c r="P283" s="31" t="str">
        <f>IF($G283=P$4&amp;"-"&amp;P$5,IF(COUNTIF($G$6:$G283,"="&amp;$G283)&gt;5,"",$F283),"")</f>
        <v/>
      </c>
      <c r="Q283" s="32" t="str">
        <f>IF($G283=Q$4&amp;"-"&amp;Q$5,IF(COUNTIF($G$6:$G283,"="&amp;$G283)&gt;5,"",$F283),"")</f>
        <v/>
      </c>
      <c r="R283" s="31" t="str">
        <f>IF($G283=R$4&amp;"-"&amp;R$5,IF(COUNTIF($G$6:$G283,"="&amp;$G283)&gt;5,"",$F283),"")</f>
        <v/>
      </c>
      <c r="S283" s="32" t="str">
        <f>IF($G283=S$4&amp;"-"&amp;S$5,IF(COUNTIF($G$6:$G283,"="&amp;$G283)&gt;5,"",$F283),"")</f>
        <v/>
      </c>
      <c r="T283" s="31" t="str">
        <f>IF($G283=T$4&amp;"-"&amp;T$5,IF(COUNTIF($G$6:$G283,"="&amp;$G283)&gt;5,"",$F283),"")</f>
        <v/>
      </c>
      <c r="U283" s="32" t="str">
        <f>IF($G283=U$4&amp;"-"&amp;U$5,IF(COUNTIF($G$6:$G283,"="&amp;$G283)&gt;5,"",$F283),"")</f>
        <v/>
      </c>
      <c r="V283" s="31" t="str">
        <f>IF($G283=V$4&amp;"-"&amp;V$5,IF(COUNTIF($G$6:$G283,"="&amp;$G283)&gt;5,"",$F283),"")</f>
        <v/>
      </c>
      <c r="W283" s="30" t="str">
        <f>IF($G283=W$4&amp;"-"&amp;W$5,IF(COUNTIF($G$6:$G283,"="&amp;$G283)&gt;5,"",$F283),"")</f>
        <v/>
      </c>
      <c r="X283" s="128" t="str">
        <f>IF($G283=X$4&amp;"-"&amp;X$5,IF(COUNTIF($G$6:$G283,"="&amp;$G283)&gt;1000,"",MAX(X$6:X282)+1),"")</f>
        <v/>
      </c>
      <c r="Y283" s="138">
        <f>IF($G283=Y$4&amp;"-"&amp;Y$5,IF(COUNTIF($G$6:$G283,"="&amp;$G283)&gt;1000,"",MAX(Y$6:Y282)+1),"")</f>
        <v>21</v>
      </c>
      <c r="Z283" s="128" t="str">
        <f>IF($G283=Z$4&amp;"-"&amp;Z$5,IF(COUNTIF($G$6:$G283,"="&amp;$G283)&gt;1000,"",MAX(Z$6:Z282)+1),"")</f>
        <v/>
      </c>
      <c r="AA283" s="138" t="str">
        <f>IF($G283=AA$4&amp;"-"&amp;AA$5,IF(COUNTIF($G$6:$G283,"="&amp;$G283)&gt;1000,"",MAX(AA$6:AA282)+1),"")</f>
        <v/>
      </c>
      <c r="AB283" s="128" t="str">
        <f>IF($G283=AB$4&amp;"-"&amp;AB$5,IF(COUNTIF($G$6:$G283,"="&amp;$G283)&gt;1000,"",MAX(AB$6:AB282)+1),"")</f>
        <v/>
      </c>
      <c r="AC283" s="138" t="str">
        <f>IF($G283=AC$4&amp;"-"&amp;AC$5,IF(COUNTIF($G$6:$G283,"="&amp;$G283)&gt;1000,"",MAX(AC$6:AC282)+1),"")</f>
        <v/>
      </c>
      <c r="AD283" s="128" t="str">
        <f>IF($G283=AD$4&amp;"-"&amp;AD$5,IF(COUNTIF($G$6:$G283,"="&amp;$G283)&gt;1000,"",MAX(AD$6:AD282)+1),"")</f>
        <v/>
      </c>
      <c r="AE283" s="138" t="str">
        <f>IF($G283=AE$4&amp;"-"&amp;AE$5,IF(COUNTIF($G$6:$G283,"="&amp;$G283)&gt;1000,"",MAX(AE$6:AE282)+1),"")</f>
        <v/>
      </c>
      <c r="AF283" s="128" t="str">
        <f>IF($G283=AF$4&amp;"-"&amp;AF$5,IF(COUNTIF($G$6:$G283,"="&amp;$G283)&gt;1000,"",MAX(AF$6:AF282)+1),"")</f>
        <v/>
      </c>
      <c r="AG283" s="138" t="str">
        <f>IF($G283=AG$4&amp;"-"&amp;AG$5,IF(COUNTIF($G$6:$G283,"="&amp;$G283)&gt;1000,"",MAX(AG$6:AG282)+1),"")</f>
        <v/>
      </c>
      <c r="AH283" s="128" t="str">
        <f>IF($G283=AH$4&amp;"-"&amp;AH$5,IF(COUNTIF($G$6:$G283,"="&amp;$G283)&gt;1000,"",MAX(AH$6:AH282)+1),"")</f>
        <v/>
      </c>
      <c r="AI283" s="138" t="str">
        <f>IF($G283=AI$4&amp;"-"&amp;AI$5,IF(COUNTIF($G$6:$G283,"="&amp;$G283)&gt;1000,"",MAX(AI$6:AI282)+1),"")</f>
        <v/>
      </c>
      <c r="AJ283" s="128" t="str">
        <f>IF($G283=AJ$4&amp;"-"&amp;AJ$5,IF(COUNTIF($G$6:$G283,"="&amp;$G283)&gt;1000,"",MAX(AJ$6:AJ282)+1),"")</f>
        <v/>
      </c>
      <c r="AK283" s="138" t="str">
        <f>IF($G283=AK$4&amp;"-"&amp;AK$5,IF(COUNTIF($G$6:$G283,"="&amp;$G283)&gt;1000,"",MAX(AK$6:AK282)+1),"")</f>
        <v/>
      </c>
      <c r="AL283" s="128" t="str">
        <f>IF($G283=AL$4&amp;"-"&amp;AL$5,IF(COUNTIF($G$6:$G283,"="&amp;$G283)&gt;1000,"",MAX(AL$6:AL282)+1),"")</f>
        <v/>
      </c>
      <c r="AM283" s="144" t="str">
        <f>IF($G283=AM$4&amp;"-"&amp;AM$5,IF(COUNTIF($G$6:$G283,"="&amp;$G283)&gt;1000,"",MAX(AM$6:AM282)+1),"")</f>
        <v/>
      </c>
    </row>
    <row r="284" spans="1:39">
      <c r="A284" s="24">
        <v>279</v>
      </c>
      <c r="B284" s="123" t="str">
        <f>VLOOKUP(A284,Times_2023!B281:C710,2,FALSE)</f>
        <v>0:27:04</v>
      </c>
      <c r="C284" s="1" t="str">
        <f t="shared" si="18"/>
        <v>Sandy Rogers</v>
      </c>
      <c r="D284" s="2" t="str">
        <f t="shared" si="19"/>
        <v>CAC</v>
      </c>
      <c r="E284" s="2" t="str">
        <f t="shared" si="20"/>
        <v>M</v>
      </c>
      <c r="F284" s="2">
        <f>COUNTIF(E$6:E284,E284)</f>
        <v>193</v>
      </c>
      <c r="G284" s="26" t="str">
        <f t="shared" si="21"/>
        <v>CAC-M</v>
      </c>
      <c r="H284" s="29" t="str">
        <f>IF($G284=H$4&amp;"-"&amp;H$5,IF(COUNTIF($G$6:$G284,"="&amp;$G284)&gt;5,"",$F284),"")</f>
        <v/>
      </c>
      <c r="I284" s="32" t="str">
        <f>IF($G284=I$4&amp;"-"&amp;I$5,IF(COUNTIF($G$6:$G284,"="&amp;$G284)&gt;5,"",$F284),"")</f>
        <v/>
      </c>
      <c r="J284" s="31" t="str">
        <f>IF($G284=J$4&amp;"-"&amp;J$5,IF(COUNTIF($G$6:$G284,"="&amp;$G284)&gt;5,"",$F284),"")</f>
        <v/>
      </c>
      <c r="K284" s="32" t="str">
        <f>IF($G284=K$4&amp;"-"&amp;K$5,IF(COUNTIF($G$6:$G284,"="&amp;$G284)&gt;5,"",$F284),"")</f>
        <v/>
      </c>
      <c r="L284" s="31" t="str">
        <f>IF($G284=L$4&amp;"-"&amp;L$5,IF(COUNTIF($G$6:$G284,"="&amp;$G284)&gt;5,"",$F284),"")</f>
        <v/>
      </c>
      <c r="M284" s="32" t="str">
        <f>IF($G284=M$4&amp;"-"&amp;M$5,IF(COUNTIF($G$6:$G284,"="&amp;$G284)&gt;5,"",$F284),"")</f>
        <v/>
      </c>
      <c r="N284" s="31" t="str">
        <f>IF($G284=N$4&amp;"-"&amp;N$5,IF(COUNTIF($G$6:$G284,"="&amp;$G284)&gt;5,"",$F284),"")</f>
        <v/>
      </c>
      <c r="O284" s="32" t="str">
        <f>IF($G284=O$4&amp;"-"&amp;O$5,IF(COUNTIF($G$6:$G284,"="&amp;$G284)&gt;5,"",$F284),"")</f>
        <v/>
      </c>
      <c r="P284" s="31" t="str">
        <f>IF($G284=P$4&amp;"-"&amp;P$5,IF(COUNTIF($G$6:$G284,"="&amp;$G284)&gt;5,"",$F284),"")</f>
        <v/>
      </c>
      <c r="Q284" s="32" t="str">
        <f>IF($G284=Q$4&amp;"-"&amp;Q$5,IF(COUNTIF($G$6:$G284,"="&amp;$G284)&gt;5,"",$F284),"")</f>
        <v/>
      </c>
      <c r="R284" s="31" t="str">
        <f>IF($G284=R$4&amp;"-"&amp;R$5,IF(COUNTIF($G$6:$G284,"="&amp;$G284)&gt;5,"",$F284),"")</f>
        <v/>
      </c>
      <c r="S284" s="32" t="str">
        <f>IF($G284=S$4&amp;"-"&amp;S$5,IF(COUNTIF($G$6:$G284,"="&amp;$G284)&gt;5,"",$F284),"")</f>
        <v/>
      </c>
      <c r="T284" s="31" t="str">
        <f>IF($G284=T$4&amp;"-"&amp;T$5,IF(COUNTIF($G$6:$G284,"="&amp;$G284)&gt;5,"",$F284),"")</f>
        <v/>
      </c>
      <c r="U284" s="32" t="str">
        <f>IF($G284=U$4&amp;"-"&amp;U$5,IF(COUNTIF($G$6:$G284,"="&amp;$G284)&gt;5,"",$F284),"")</f>
        <v/>
      </c>
      <c r="V284" s="31" t="str">
        <f>IF($G284=V$4&amp;"-"&amp;V$5,IF(COUNTIF($G$6:$G284,"="&amp;$G284)&gt;5,"",$F284),"")</f>
        <v/>
      </c>
      <c r="W284" s="30" t="str">
        <f>IF($G284=W$4&amp;"-"&amp;W$5,IF(COUNTIF($G$6:$G284,"="&amp;$G284)&gt;5,"",$F284),"")</f>
        <v/>
      </c>
      <c r="X284" s="128">
        <f>IF($G284=X$4&amp;"-"&amp;X$5,IF(COUNTIF($G$6:$G284,"="&amp;$G284)&gt;1000,"",MAX(X$6:X283)+1),"")</f>
        <v>33</v>
      </c>
      <c r="Y284" s="138" t="str">
        <f>IF($G284=Y$4&amp;"-"&amp;Y$5,IF(COUNTIF($G$6:$G284,"="&amp;$G284)&gt;1000,"",MAX(Y$6:Y283)+1),"")</f>
        <v/>
      </c>
      <c r="Z284" s="128" t="str">
        <f>IF($G284=Z$4&amp;"-"&amp;Z$5,IF(COUNTIF($G$6:$G284,"="&amp;$G284)&gt;1000,"",MAX(Z$6:Z283)+1),"")</f>
        <v/>
      </c>
      <c r="AA284" s="138" t="str">
        <f>IF($G284=AA$4&amp;"-"&amp;AA$5,IF(COUNTIF($G$6:$G284,"="&amp;$G284)&gt;1000,"",MAX(AA$6:AA283)+1),"")</f>
        <v/>
      </c>
      <c r="AB284" s="128" t="str">
        <f>IF($G284=AB$4&amp;"-"&amp;AB$5,IF(COUNTIF($G$6:$G284,"="&amp;$G284)&gt;1000,"",MAX(AB$6:AB283)+1),"")</f>
        <v/>
      </c>
      <c r="AC284" s="138" t="str">
        <f>IF($G284=AC$4&amp;"-"&amp;AC$5,IF(COUNTIF($G$6:$G284,"="&amp;$G284)&gt;1000,"",MAX(AC$6:AC283)+1),"")</f>
        <v/>
      </c>
      <c r="AD284" s="128" t="str">
        <f>IF($G284=AD$4&amp;"-"&amp;AD$5,IF(COUNTIF($G$6:$G284,"="&amp;$G284)&gt;1000,"",MAX(AD$6:AD283)+1),"")</f>
        <v/>
      </c>
      <c r="AE284" s="138" t="str">
        <f>IF($G284=AE$4&amp;"-"&amp;AE$5,IF(COUNTIF($G$6:$G284,"="&amp;$G284)&gt;1000,"",MAX(AE$6:AE283)+1),"")</f>
        <v/>
      </c>
      <c r="AF284" s="128" t="str">
        <f>IF($G284=AF$4&amp;"-"&amp;AF$5,IF(COUNTIF($G$6:$G284,"="&amp;$G284)&gt;1000,"",MAX(AF$6:AF283)+1),"")</f>
        <v/>
      </c>
      <c r="AG284" s="138" t="str">
        <f>IF($G284=AG$4&amp;"-"&amp;AG$5,IF(COUNTIF($G$6:$G284,"="&amp;$G284)&gt;1000,"",MAX(AG$6:AG283)+1),"")</f>
        <v/>
      </c>
      <c r="AH284" s="128" t="str">
        <f>IF($G284=AH$4&amp;"-"&amp;AH$5,IF(COUNTIF($G$6:$G284,"="&amp;$G284)&gt;1000,"",MAX(AH$6:AH283)+1),"")</f>
        <v/>
      </c>
      <c r="AI284" s="138" t="str">
        <f>IF($G284=AI$4&amp;"-"&amp;AI$5,IF(COUNTIF($G$6:$G284,"="&amp;$G284)&gt;1000,"",MAX(AI$6:AI283)+1),"")</f>
        <v/>
      </c>
      <c r="AJ284" s="128" t="str">
        <f>IF($G284=AJ$4&amp;"-"&amp;AJ$5,IF(COUNTIF($G$6:$G284,"="&amp;$G284)&gt;1000,"",MAX(AJ$6:AJ283)+1),"")</f>
        <v/>
      </c>
      <c r="AK284" s="138" t="str">
        <f>IF($G284=AK$4&amp;"-"&amp;AK$5,IF(COUNTIF($G$6:$G284,"="&amp;$G284)&gt;1000,"",MAX(AK$6:AK283)+1),"")</f>
        <v/>
      </c>
      <c r="AL284" s="128" t="str">
        <f>IF($G284=AL$4&amp;"-"&amp;AL$5,IF(COUNTIF($G$6:$G284,"="&amp;$G284)&gt;1000,"",MAX(AL$6:AL283)+1),"")</f>
        <v/>
      </c>
      <c r="AM284" s="144" t="str">
        <f>IF($G284=AM$4&amp;"-"&amp;AM$5,IF(COUNTIF($G$6:$G284,"="&amp;$G284)&gt;1000,"",MAX(AM$6:AM283)+1),"")</f>
        <v/>
      </c>
    </row>
    <row r="285" spans="1:39">
      <c r="A285" s="23">
        <v>280</v>
      </c>
      <c r="B285" s="123" t="str">
        <f>VLOOKUP(A285,Times_2023!B282:C711,2,FALSE)</f>
        <v>0:27:11</v>
      </c>
      <c r="C285" s="1" t="str">
        <f t="shared" si="18"/>
        <v>Charlotte White</v>
      </c>
      <c r="D285" s="2" t="str">
        <f t="shared" si="19"/>
        <v>HI</v>
      </c>
      <c r="E285" s="2" t="str">
        <f t="shared" si="20"/>
        <v>F</v>
      </c>
      <c r="F285" s="2">
        <f>COUNTIF(E$6:E285,E285)</f>
        <v>87</v>
      </c>
      <c r="G285" s="26" t="str">
        <f t="shared" si="21"/>
        <v>HI-F</v>
      </c>
      <c r="H285" s="29" t="str">
        <f>IF($G285=H$4&amp;"-"&amp;H$5,IF(COUNTIF($G$6:$G285,"="&amp;$G285)&gt;5,"",$F285),"")</f>
        <v/>
      </c>
      <c r="I285" s="32" t="str">
        <f>IF($G285=I$4&amp;"-"&amp;I$5,IF(COUNTIF($G$6:$G285,"="&amp;$G285)&gt;5,"",$F285),"")</f>
        <v/>
      </c>
      <c r="J285" s="31" t="str">
        <f>IF($G285=J$4&amp;"-"&amp;J$5,IF(COUNTIF($G$6:$G285,"="&amp;$G285)&gt;5,"",$F285),"")</f>
        <v/>
      </c>
      <c r="K285" s="32" t="str">
        <f>IF($G285=K$4&amp;"-"&amp;K$5,IF(COUNTIF($G$6:$G285,"="&amp;$G285)&gt;5,"",$F285),"")</f>
        <v/>
      </c>
      <c r="L285" s="31" t="str">
        <f>IF($G285=L$4&amp;"-"&amp;L$5,IF(COUNTIF($G$6:$G285,"="&amp;$G285)&gt;5,"",$F285),"")</f>
        <v/>
      </c>
      <c r="M285" s="32" t="str">
        <f>IF($G285=M$4&amp;"-"&amp;M$5,IF(COUNTIF($G$6:$G285,"="&amp;$G285)&gt;5,"",$F285),"")</f>
        <v/>
      </c>
      <c r="N285" s="31" t="str">
        <f>IF($G285=N$4&amp;"-"&amp;N$5,IF(COUNTIF($G$6:$G285,"="&amp;$G285)&gt;5,"",$F285),"")</f>
        <v/>
      </c>
      <c r="O285" s="32" t="str">
        <f>IF($G285=O$4&amp;"-"&amp;O$5,IF(COUNTIF($G$6:$G285,"="&amp;$G285)&gt;5,"",$F285),"")</f>
        <v/>
      </c>
      <c r="P285" s="31" t="str">
        <f>IF($G285=P$4&amp;"-"&amp;P$5,IF(COUNTIF($G$6:$G285,"="&amp;$G285)&gt;5,"",$F285),"")</f>
        <v/>
      </c>
      <c r="Q285" s="32" t="str">
        <f>IF($G285=Q$4&amp;"-"&amp;Q$5,IF(COUNTIF($G$6:$G285,"="&amp;$G285)&gt;5,"",$F285),"")</f>
        <v/>
      </c>
      <c r="R285" s="31" t="str">
        <f>IF($G285=R$4&amp;"-"&amp;R$5,IF(COUNTIF($G$6:$G285,"="&amp;$G285)&gt;5,"",$F285),"")</f>
        <v/>
      </c>
      <c r="S285" s="32" t="str">
        <f>IF($G285=S$4&amp;"-"&amp;S$5,IF(COUNTIF($G$6:$G285,"="&amp;$G285)&gt;5,"",$F285),"")</f>
        <v/>
      </c>
      <c r="T285" s="31" t="str">
        <f>IF($G285=T$4&amp;"-"&amp;T$5,IF(COUNTIF($G$6:$G285,"="&amp;$G285)&gt;5,"",$F285),"")</f>
        <v/>
      </c>
      <c r="U285" s="32" t="str">
        <f>IF($G285=U$4&amp;"-"&amp;U$5,IF(COUNTIF($G$6:$G285,"="&amp;$G285)&gt;5,"",$F285),"")</f>
        <v/>
      </c>
      <c r="V285" s="31" t="str">
        <f>IF($G285=V$4&amp;"-"&amp;V$5,IF(COUNTIF($G$6:$G285,"="&amp;$G285)&gt;5,"",$F285),"")</f>
        <v/>
      </c>
      <c r="W285" s="30" t="str">
        <f>IF($G285=W$4&amp;"-"&amp;W$5,IF(COUNTIF($G$6:$G285,"="&amp;$G285)&gt;5,"",$F285),"")</f>
        <v/>
      </c>
      <c r="X285" s="128" t="str">
        <f>IF($G285=X$4&amp;"-"&amp;X$5,IF(COUNTIF($G$6:$G285,"="&amp;$G285)&gt;1000,"",MAX(X$6:X284)+1),"")</f>
        <v/>
      </c>
      <c r="Y285" s="138" t="str">
        <f>IF($G285=Y$4&amp;"-"&amp;Y$5,IF(COUNTIF($G$6:$G285,"="&amp;$G285)&gt;1000,"",MAX(Y$6:Y284)+1),"")</f>
        <v/>
      </c>
      <c r="Z285" s="128" t="str">
        <f>IF($G285=Z$4&amp;"-"&amp;Z$5,IF(COUNTIF($G$6:$G285,"="&amp;$G285)&gt;1000,"",MAX(Z$6:Z284)+1),"")</f>
        <v/>
      </c>
      <c r="AA285" s="138" t="str">
        <f>IF($G285=AA$4&amp;"-"&amp;AA$5,IF(COUNTIF($G$6:$G285,"="&amp;$G285)&gt;1000,"",MAX(AA$6:AA284)+1),"")</f>
        <v/>
      </c>
      <c r="AB285" s="128" t="str">
        <f>IF($G285=AB$4&amp;"-"&amp;AB$5,IF(COUNTIF($G$6:$G285,"="&amp;$G285)&gt;1000,"",MAX(AB$6:AB284)+1),"")</f>
        <v/>
      </c>
      <c r="AC285" s="138" t="str">
        <f>IF($G285=AC$4&amp;"-"&amp;AC$5,IF(COUNTIF($G$6:$G285,"="&amp;$G285)&gt;1000,"",MAX(AC$6:AC284)+1),"")</f>
        <v/>
      </c>
      <c r="AD285" s="128" t="str">
        <f>IF($G285=AD$4&amp;"-"&amp;AD$5,IF(COUNTIF($G$6:$G285,"="&amp;$G285)&gt;1000,"",MAX(AD$6:AD284)+1),"")</f>
        <v/>
      </c>
      <c r="AE285" s="138">
        <f>IF($G285=AE$4&amp;"-"&amp;AE$5,IF(COUNTIF($G$6:$G285,"="&amp;$G285)&gt;1000,"",MAX(AE$6:AE284)+1),"")</f>
        <v>16</v>
      </c>
      <c r="AF285" s="128" t="str">
        <f>IF($G285=AF$4&amp;"-"&amp;AF$5,IF(COUNTIF($G$6:$G285,"="&amp;$G285)&gt;1000,"",MAX(AF$6:AF284)+1),"")</f>
        <v/>
      </c>
      <c r="AG285" s="138" t="str">
        <f>IF($G285=AG$4&amp;"-"&amp;AG$5,IF(COUNTIF($G$6:$G285,"="&amp;$G285)&gt;1000,"",MAX(AG$6:AG284)+1),"")</f>
        <v/>
      </c>
      <c r="AH285" s="128" t="str">
        <f>IF($G285=AH$4&amp;"-"&amp;AH$5,IF(COUNTIF($G$6:$G285,"="&amp;$G285)&gt;1000,"",MAX(AH$6:AH284)+1),"")</f>
        <v/>
      </c>
      <c r="AI285" s="138" t="str">
        <f>IF($G285=AI$4&amp;"-"&amp;AI$5,IF(COUNTIF($G$6:$G285,"="&amp;$G285)&gt;1000,"",MAX(AI$6:AI284)+1),"")</f>
        <v/>
      </c>
      <c r="AJ285" s="128" t="str">
        <f>IF($G285=AJ$4&amp;"-"&amp;AJ$5,IF(COUNTIF($G$6:$G285,"="&amp;$G285)&gt;1000,"",MAX(AJ$6:AJ284)+1),"")</f>
        <v/>
      </c>
      <c r="AK285" s="138" t="str">
        <f>IF($G285=AK$4&amp;"-"&amp;AK$5,IF(COUNTIF($G$6:$G285,"="&amp;$G285)&gt;1000,"",MAX(AK$6:AK284)+1),"")</f>
        <v/>
      </c>
      <c r="AL285" s="128" t="str">
        <f>IF($G285=AL$4&amp;"-"&amp;AL$5,IF(COUNTIF($G$6:$G285,"="&amp;$G285)&gt;1000,"",MAX(AL$6:AL284)+1),"")</f>
        <v/>
      </c>
      <c r="AM285" s="144" t="str">
        <f>IF($G285=AM$4&amp;"-"&amp;AM$5,IF(COUNTIF($G$6:$G285,"="&amp;$G285)&gt;1000,"",MAX(AM$6:AM284)+1),"")</f>
        <v/>
      </c>
    </row>
    <row r="286" spans="1:39">
      <c r="A286" s="24">
        <v>281</v>
      </c>
      <c r="B286" s="123" t="str">
        <f>VLOOKUP(A286,Times_2023!B283:C712,2,FALSE)</f>
        <v>0:27:15</v>
      </c>
      <c r="C286" s="1" t="str">
        <f t="shared" si="18"/>
        <v>Thomas Roelleke</v>
      </c>
      <c r="D286" s="2" t="str">
        <f t="shared" si="19"/>
        <v>SS</v>
      </c>
      <c r="E286" s="2" t="str">
        <f t="shared" si="20"/>
        <v>M</v>
      </c>
      <c r="F286" s="2">
        <f>COUNTIF(E$6:E286,E286)</f>
        <v>194</v>
      </c>
      <c r="G286" s="26" t="str">
        <f t="shared" si="21"/>
        <v>SS-M</v>
      </c>
      <c r="H286" s="29" t="str">
        <f>IF($G286=H$4&amp;"-"&amp;H$5,IF(COUNTIF($G$6:$G286,"="&amp;$G286)&gt;5,"",$F286),"")</f>
        <v/>
      </c>
      <c r="I286" s="32" t="str">
        <f>IF($G286=I$4&amp;"-"&amp;I$5,IF(COUNTIF($G$6:$G286,"="&amp;$G286)&gt;5,"",$F286),"")</f>
        <v/>
      </c>
      <c r="J286" s="31" t="str">
        <f>IF($G286=J$4&amp;"-"&amp;J$5,IF(COUNTIF($G$6:$G286,"="&amp;$G286)&gt;5,"",$F286),"")</f>
        <v/>
      </c>
      <c r="K286" s="32" t="str">
        <f>IF($G286=K$4&amp;"-"&amp;K$5,IF(COUNTIF($G$6:$G286,"="&amp;$G286)&gt;5,"",$F286),"")</f>
        <v/>
      </c>
      <c r="L286" s="31" t="str">
        <f>IF($G286=L$4&amp;"-"&amp;L$5,IF(COUNTIF($G$6:$G286,"="&amp;$G286)&gt;5,"",$F286),"")</f>
        <v/>
      </c>
      <c r="M286" s="32" t="str">
        <f>IF($G286=M$4&amp;"-"&amp;M$5,IF(COUNTIF($G$6:$G286,"="&amp;$G286)&gt;5,"",$F286),"")</f>
        <v/>
      </c>
      <c r="N286" s="31" t="str">
        <f>IF($G286=N$4&amp;"-"&amp;N$5,IF(COUNTIF($G$6:$G286,"="&amp;$G286)&gt;5,"",$F286),"")</f>
        <v/>
      </c>
      <c r="O286" s="32" t="str">
        <f>IF($G286=O$4&amp;"-"&amp;O$5,IF(COUNTIF($G$6:$G286,"="&amp;$G286)&gt;5,"",$F286),"")</f>
        <v/>
      </c>
      <c r="P286" s="31" t="str">
        <f>IF($G286=P$4&amp;"-"&amp;P$5,IF(COUNTIF($G$6:$G286,"="&amp;$G286)&gt;5,"",$F286),"")</f>
        <v/>
      </c>
      <c r="Q286" s="32" t="str">
        <f>IF($G286=Q$4&amp;"-"&amp;Q$5,IF(COUNTIF($G$6:$G286,"="&amp;$G286)&gt;5,"",$F286),"")</f>
        <v/>
      </c>
      <c r="R286" s="31" t="str">
        <f>IF($G286=R$4&amp;"-"&amp;R$5,IF(COUNTIF($G$6:$G286,"="&amp;$G286)&gt;5,"",$F286),"")</f>
        <v/>
      </c>
      <c r="S286" s="32" t="str">
        <f>IF($G286=S$4&amp;"-"&amp;S$5,IF(COUNTIF($G$6:$G286,"="&amp;$G286)&gt;5,"",$F286),"")</f>
        <v/>
      </c>
      <c r="T286" s="31" t="str">
        <f>IF($G286=T$4&amp;"-"&amp;T$5,IF(COUNTIF($G$6:$G286,"="&amp;$G286)&gt;5,"",$F286),"")</f>
        <v/>
      </c>
      <c r="U286" s="32" t="str">
        <f>IF($G286=U$4&amp;"-"&amp;U$5,IF(COUNTIF($G$6:$G286,"="&amp;$G286)&gt;5,"",$F286),"")</f>
        <v/>
      </c>
      <c r="V286" s="31" t="str">
        <f>IF($G286=V$4&amp;"-"&amp;V$5,IF(COUNTIF($G$6:$G286,"="&amp;$G286)&gt;5,"",$F286),"")</f>
        <v/>
      </c>
      <c r="W286" s="30" t="str">
        <f>IF($G286=W$4&amp;"-"&amp;W$5,IF(COUNTIF($G$6:$G286,"="&amp;$G286)&gt;5,"",$F286),"")</f>
        <v/>
      </c>
      <c r="X286" s="128" t="str">
        <f>IF($G286=X$4&amp;"-"&amp;X$5,IF(COUNTIF($G$6:$G286,"="&amp;$G286)&gt;1000,"",MAX(X$6:X285)+1),"")</f>
        <v/>
      </c>
      <c r="Y286" s="138" t="str">
        <f>IF($G286=Y$4&amp;"-"&amp;Y$5,IF(COUNTIF($G$6:$G286,"="&amp;$G286)&gt;1000,"",MAX(Y$6:Y285)+1),"")</f>
        <v/>
      </c>
      <c r="Z286" s="128" t="str">
        <f>IF($G286=Z$4&amp;"-"&amp;Z$5,IF(COUNTIF($G$6:$G286,"="&amp;$G286)&gt;1000,"",MAX(Z$6:Z285)+1),"")</f>
        <v/>
      </c>
      <c r="AA286" s="138" t="str">
        <f>IF($G286=AA$4&amp;"-"&amp;AA$5,IF(COUNTIF($G$6:$G286,"="&amp;$G286)&gt;1000,"",MAX(AA$6:AA285)+1),"")</f>
        <v/>
      </c>
      <c r="AB286" s="128" t="str">
        <f>IF($G286=AB$4&amp;"-"&amp;AB$5,IF(COUNTIF($G$6:$G286,"="&amp;$G286)&gt;1000,"",MAX(AB$6:AB285)+1),"")</f>
        <v/>
      </c>
      <c r="AC286" s="138" t="str">
        <f>IF($G286=AC$4&amp;"-"&amp;AC$5,IF(COUNTIF($G$6:$G286,"="&amp;$G286)&gt;1000,"",MAX(AC$6:AC285)+1),"")</f>
        <v/>
      </c>
      <c r="AD286" s="128" t="str">
        <f>IF($G286=AD$4&amp;"-"&amp;AD$5,IF(COUNTIF($G$6:$G286,"="&amp;$G286)&gt;1000,"",MAX(AD$6:AD285)+1),"")</f>
        <v/>
      </c>
      <c r="AE286" s="138" t="str">
        <f>IF($G286=AE$4&amp;"-"&amp;AE$5,IF(COUNTIF($G$6:$G286,"="&amp;$G286)&gt;1000,"",MAX(AE$6:AE285)+1),"")</f>
        <v/>
      </c>
      <c r="AF286" s="128" t="str">
        <f>IF($G286=AF$4&amp;"-"&amp;AF$5,IF(COUNTIF($G$6:$G286,"="&amp;$G286)&gt;1000,"",MAX(AF$6:AF285)+1),"")</f>
        <v/>
      </c>
      <c r="AG286" s="138" t="str">
        <f>IF($G286=AG$4&amp;"-"&amp;AG$5,IF(COUNTIF($G$6:$G286,"="&amp;$G286)&gt;1000,"",MAX(AG$6:AG285)+1),"")</f>
        <v/>
      </c>
      <c r="AH286" s="128" t="str">
        <f>IF($G286=AH$4&amp;"-"&amp;AH$5,IF(COUNTIF($G$6:$G286,"="&amp;$G286)&gt;1000,"",MAX(AH$6:AH285)+1),"")</f>
        <v/>
      </c>
      <c r="AI286" s="138" t="str">
        <f>IF($G286=AI$4&amp;"-"&amp;AI$5,IF(COUNTIF($G$6:$G286,"="&amp;$G286)&gt;1000,"",MAX(AI$6:AI285)+1),"")</f>
        <v/>
      </c>
      <c r="AJ286" s="128" t="str">
        <f>IF($G286=AJ$4&amp;"-"&amp;AJ$5,IF(COUNTIF($G$6:$G286,"="&amp;$G286)&gt;1000,"",MAX(AJ$6:AJ285)+1),"")</f>
        <v/>
      </c>
      <c r="AK286" s="138" t="str">
        <f>IF($G286=AK$4&amp;"-"&amp;AK$5,IF(COUNTIF($G$6:$G286,"="&amp;$G286)&gt;1000,"",MAX(AK$6:AK285)+1),"")</f>
        <v/>
      </c>
      <c r="AL286" s="128">
        <f>IF($G286=AL$4&amp;"-"&amp;AL$5,IF(COUNTIF($G$6:$G286,"="&amp;$G286)&gt;1000,"",MAX(AL$6:AL285)+1),"")</f>
        <v>14</v>
      </c>
      <c r="AM286" s="144" t="str">
        <f>IF($G286=AM$4&amp;"-"&amp;AM$5,IF(COUNTIF($G$6:$G286,"="&amp;$G286)&gt;1000,"",MAX(AM$6:AM285)+1),"")</f>
        <v/>
      </c>
    </row>
    <row r="287" spans="1:39">
      <c r="A287" s="23">
        <v>282</v>
      </c>
      <c r="B287" s="123" t="str">
        <f>VLOOKUP(A287,Times_2023!B284:C713,2,FALSE)</f>
        <v>0:27:18</v>
      </c>
      <c r="C287" s="1" t="str">
        <f t="shared" si="18"/>
        <v>Cheryl Trundle</v>
      </c>
      <c r="D287" s="2" t="str">
        <f t="shared" si="19"/>
        <v>HRC</v>
      </c>
      <c r="E287" s="2" t="str">
        <f t="shared" si="20"/>
        <v>F</v>
      </c>
      <c r="F287" s="2">
        <f>COUNTIF(E$6:E287,E287)</f>
        <v>88</v>
      </c>
      <c r="G287" s="26" t="str">
        <f t="shared" si="21"/>
        <v>HRC-F</v>
      </c>
      <c r="H287" s="29" t="str">
        <f>IF($G287=H$4&amp;"-"&amp;H$5,IF(COUNTIF($G$6:$G287,"="&amp;$G287)&gt;5,"",$F287),"")</f>
        <v/>
      </c>
      <c r="I287" s="32" t="str">
        <f>IF($G287=I$4&amp;"-"&amp;I$5,IF(COUNTIF($G$6:$G287,"="&amp;$G287)&gt;5,"",$F287),"")</f>
        <v/>
      </c>
      <c r="J287" s="31" t="str">
        <f>IF($G287=J$4&amp;"-"&amp;J$5,IF(COUNTIF($G$6:$G287,"="&amp;$G287)&gt;5,"",$F287),"")</f>
        <v/>
      </c>
      <c r="K287" s="32" t="str">
        <f>IF($G287=K$4&amp;"-"&amp;K$5,IF(COUNTIF($G$6:$G287,"="&amp;$G287)&gt;5,"",$F287),"")</f>
        <v/>
      </c>
      <c r="L287" s="31" t="str">
        <f>IF($G287=L$4&amp;"-"&amp;L$5,IF(COUNTIF($G$6:$G287,"="&amp;$G287)&gt;5,"",$F287),"")</f>
        <v/>
      </c>
      <c r="M287" s="32" t="str">
        <f>IF($G287=M$4&amp;"-"&amp;M$5,IF(COUNTIF($G$6:$G287,"="&amp;$G287)&gt;5,"",$F287),"")</f>
        <v/>
      </c>
      <c r="N287" s="31" t="str">
        <f>IF($G287=N$4&amp;"-"&amp;N$5,IF(COUNTIF($G$6:$G287,"="&amp;$G287)&gt;5,"",$F287),"")</f>
        <v/>
      </c>
      <c r="O287" s="32" t="str">
        <f>IF($G287=O$4&amp;"-"&amp;O$5,IF(COUNTIF($G$6:$G287,"="&amp;$G287)&gt;5,"",$F287),"")</f>
        <v/>
      </c>
      <c r="P287" s="31" t="str">
        <f>IF($G287=P$4&amp;"-"&amp;P$5,IF(COUNTIF($G$6:$G287,"="&amp;$G287)&gt;5,"",$F287),"")</f>
        <v/>
      </c>
      <c r="Q287" s="32" t="str">
        <f>IF($G287=Q$4&amp;"-"&amp;Q$5,IF(COUNTIF($G$6:$G287,"="&amp;$G287)&gt;5,"",$F287),"")</f>
        <v/>
      </c>
      <c r="R287" s="31" t="str">
        <f>IF($G287=R$4&amp;"-"&amp;R$5,IF(COUNTIF($G$6:$G287,"="&amp;$G287)&gt;5,"",$F287),"")</f>
        <v/>
      </c>
      <c r="S287" s="32" t="str">
        <f>IF($G287=S$4&amp;"-"&amp;S$5,IF(COUNTIF($G$6:$G287,"="&amp;$G287)&gt;5,"",$F287),"")</f>
        <v/>
      </c>
      <c r="T287" s="31" t="str">
        <f>IF($G287=T$4&amp;"-"&amp;T$5,IF(COUNTIF($G$6:$G287,"="&amp;$G287)&gt;5,"",$F287),"")</f>
        <v/>
      </c>
      <c r="U287" s="32" t="str">
        <f>IF($G287=U$4&amp;"-"&amp;U$5,IF(COUNTIF($G$6:$G287,"="&amp;$G287)&gt;5,"",$F287),"")</f>
        <v/>
      </c>
      <c r="V287" s="31" t="str">
        <f>IF($G287=V$4&amp;"-"&amp;V$5,IF(COUNTIF($G$6:$G287,"="&amp;$G287)&gt;5,"",$F287),"")</f>
        <v/>
      </c>
      <c r="W287" s="30" t="str">
        <f>IF($G287=W$4&amp;"-"&amp;W$5,IF(COUNTIF($G$6:$G287,"="&amp;$G287)&gt;5,"",$F287),"")</f>
        <v/>
      </c>
      <c r="X287" s="128" t="str">
        <f>IF($G287=X$4&amp;"-"&amp;X$5,IF(COUNTIF($G$6:$G287,"="&amp;$G287)&gt;1000,"",MAX(X$6:X286)+1),"")</f>
        <v/>
      </c>
      <c r="Y287" s="138" t="str">
        <f>IF($G287=Y$4&amp;"-"&amp;Y$5,IF(COUNTIF($G$6:$G287,"="&amp;$G287)&gt;1000,"",MAX(Y$6:Y286)+1),"")</f>
        <v/>
      </c>
      <c r="Z287" s="128" t="str">
        <f>IF($G287=Z$4&amp;"-"&amp;Z$5,IF(COUNTIF($G$6:$G287,"="&amp;$G287)&gt;1000,"",MAX(Z$6:Z286)+1),"")</f>
        <v/>
      </c>
      <c r="AA287" s="138" t="str">
        <f>IF($G287=AA$4&amp;"-"&amp;AA$5,IF(COUNTIF($G$6:$G287,"="&amp;$G287)&gt;1000,"",MAX(AA$6:AA286)+1),"")</f>
        <v/>
      </c>
      <c r="AB287" s="128" t="str">
        <f>IF($G287=AB$4&amp;"-"&amp;AB$5,IF(COUNTIF($G$6:$G287,"="&amp;$G287)&gt;1000,"",MAX(AB$6:AB286)+1),"")</f>
        <v/>
      </c>
      <c r="AC287" s="138" t="str">
        <f>IF($G287=AC$4&amp;"-"&amp;AC$5,IF(COUNTIF($G$6:$G287,"="&amp;$G287)&gt;1000,"",MAX(AC$6:AC286)+1),"")</f>
        <v/>
      </c>
      <c r="AD287" s="128" t="str">
        <f>IF($G287=AD$4&amp;"-"&amp;AD$5,IF(COUNTIF($G$6:$G287,"="&amp;$G287)&gt;1000,"",MAX(AD$6:AD286)+1),"")</f>
        <v/>
      </c>
      <c r="AE287" s="138" t="str">
        <f>IF($G287=AE$4&amp;"-"&amp;AE$5,IF(COUNTIF($G$6:$G287,"="&amp;$G287)&gt;1000,"",MAX(AE$6:AE286)+1),"")</f>
        <v/>
      </c>
      <c r="AF287" s="128" t="str">
        <f>IF($G287=AF$4&amp;"-"&amp;AF$5,IF(COUNTIF($G$6:$G287,"="&amp;$G287)&gt;1000,"",MAX(AF$6:AF286)+1),"")</f>
        <v/>
      </c>
      <c r="AG287" s="138">
        <f>IF($G287=AG$4&amp;"-"&amp;AG$5,IF(COUNTIF($G$6:$G287,"="&amp;$G287)&gt;1000,"",MAX(AG$6:AG286)+1),"")</f>
        <v>6</v>
      </c>
      <c r="AH287" s="128" t="str">
        <f>IF($G287=AH$4&amp;"-"&amp;AH$5,IF(COUNTIF($G$6:$G287,"="&amp;$G287)&gt;1000,"",MAX(AH$6:AH286)+1),"")</f>
        <v/>
      </c>
      <c r="AI287" s="138" t="str">
        <f>IF($G287=AI$4&amp;"-"&amp;AI$5,IF(COUNTIF($G$6:$G287,"="&amp;$G287)&gt;1000,"",MAX(AI$6:AI286)+1),"")</f>
        <v/>
      </c>
      <c r="AJ287" s="128" t="str">
        <f>IF($G287=AJ$4&amp;"-"&amp;AJ$5,IF(COUNTIF($G$6:$G287,"="&amp;$G287)&gt;1000,"",MAX(AJ$6:AJ286)+1),"")</f>
        <v/>
      </c>
      <c r="AK287" s="138" t="str">
        <f>IF($G287=AK$4&amp;"-"&amp;AK$5,IF(COUNTIF($G$6:$G287,"="&amp;$G287)&gt;1000,"",MAX(AK$6:AK286)+1),"")</f>
        <v/>
      </c>
      <c r="AL287" s="128" t="str">
        <f>IF($G287=AL$4&amp;"-"&amp;AL$5,IF(COUNTIF($G$6:$G287,"="&amp;$G287)&gt;1000,"",MAX(AL$6:AL286)+1),"")</f>
        <v/>
      </c>
      <c r="AM287" s="144" t="str">
        <f>IF($G287=AM$4&amp;"-"&amp;AM$5,IF(COUNTIF($G$6:$G287,"="&amp;$G287)&gt;1000,"",MAX(AM$6:AM286)+1),"")</f>
        <v/>
      </c>
    </row>
    <row r="288" spans="1:39">
      <c r="A288" s="24">
        <v>283</v>
      </c>
      <c r="B288" s="123" t="str">
        <f>VLOOKUP(A288,Times_2023!B285:C714,2,FALSE)</f>
        <v>0:27:19</v>
      </c>
      <c r="C288" s="1" t="str">
        <f t="shared" si="18"/>
        <v>Iain Rogers</v>
      </c>
      <c r="D288" s="2" t="str">
        <f t="shared" si="19"/>
        <v>SS</v>
      </c>
      <c r="E288" s="2" t="str">
        <f t="shared" si="20"/>
        <v>M</v>
      </c>
      <c r="F288" s="2">
        <f>COUNTIF(E$6:E288,E288)</f>
        <v>195</v>
      </c>
      <c r="G288" s="26" t="str">
        <f t="shared" si="21"/>
        <v>SS-M</v>
      </c>
      <c r="H288" s="29" t="str">
        <f>IF($G288=H$4&amp;"-"&amp;H$5,IF(COUNTIF($G$6:$G288,"="&amp;$G288)&gt;5,"",$F288),"")</f>
        <v/>
      </c>
      <c r="I288" s="32" t="str">
        <f>IF($G288=I$4&amp;"-"&amp;I$5,IF(COUNTIF($G$6:$G288,"="&amp;$G288)&gt;5,"",$F288),"")</f>
        <v/>
      </c>
      <c r="J288" s="31" t="str">
        <f>IF($G288=J$4&amp;"-"&amp;J$5,IF(COUNTIF($G$6:$G288,"="&amp;$G288)&gt;5,"",$F288),"")</f>
        <v/>
      </c>
      <c r="K288" s="32" t="str">
        <f>IF($G288=K$4&amp;"-"&amp;K$5,IF(COUNTIF($G$6:$G288,"="&amp;$G288)&gt;5,"",$F288),"")</f>
        <v/>
      </c>
      <c r="L288" s="31" t="str">
        <f>IF($G288=L$4&amp;"-"&amp;L$5,IF(COUNTIF($G$6:$G288,"="&amp;$G288)&gt;5,"",$F288),"")</f>
        <v/>
      </c>
      <c r="M288" s="32" t="str">
        <f>IF($G288=M$4&amp;"-"&amp;M$5,IF(COUNTIF($G$6:$G288,"="&amp;$G288)&gt;5,"",$F288),"")</f>
        <v/>
      </c>
      <c r="N288" s="31" t="str">
        <f>IF($G288=N$4&amp;"-"&amp;N$5,IF(COUNTIF($G$6:$G288,"="&amp;$G288)&gt;5,"",$F288),"")</f>
        <v/>
      </c>
      <c r="O288" s="32" t="str">
        <f>IF($G288=O$4&amp;"-"&amp;O$5,IF(COUNTIF($G$6:$G288,"="&amp;$G288)&gt;5,"",$F288),"")</f>
        <v/>
      </c>
      <c r="P288" s="31" t="str">
        <f>IF($G288=P$4&amp;"-"&amp;P$5,IF(COUNTIF($G$6:$G288,"="&amp;$G288)&gt;5,"",$F288),"")</f>
        <v/>
      </c>
      <c r="Q288" s="32" t="str">
        <f>IF($G288=Q$4&amp;"-"&amp;Q$5,IF(COUNTIF($G$6:$G288,"="&amp;$G288)&gt;5,"",$F288),"")</f>
        <v/>
      </c>
      <c r="R288" s="31" t="str">
        <f>IF($G288=R$4&amp;"-"&amp;R$5,IF(COUNTIF($G$6:$G288,"="&amp;$G288)&gt;5,"",$F288),"")</f>
        <v/>
      </c>
      <c r="S288" s="32" t="str">
        <f>IF($G288=S$4&amp;"-"&amp;S$5,IF(COUNTIF($G$6:$G288,"="&amp;$G288)&gt;5,"",$F288),"")</f>
        <v/>
      </c>
      <c r="T288" s="31" t="str">
        <f>IF($G288=T$4&amp;"-"&amp;T$5,IF(COUNTIF($G$6:$G288,"="&amp;$G288)&gt;5,"",$F288),"")</f>
        <v/>
      </c>
      <c r="U288" s="32" t="str">
        <f>IF($G288=U$4&amp;"-"&amp;U$5,IF(COUNTIF($G$6:$G288,"="&amp;$G288)&gt;5,"",$F288),"")</f>
        <v/>
      </c>
      <c r="V288" s="31" t="str">
        <f>IF($G288=V$4&amp;"-"&amp;V$5,IF(COUNTIF($G$6:$G288,"="&amp;$G288)&gt;5,"",$F288),"")</f>
        <v/>
      </c>
      <c r="W288" s="30" t="str">
        <f>IF($G288=W$4&amp;"-"&amp;W$5,IF(COUNTIF($G$6:$G288,"="&amp;$G288)&gt;5,"",$F288),"")</f>
        <v/>
      </c>
      <c r="X288" s="128" t="str">
        <f>IF($G288=X$4&amp;"-"&amp;X$5,IF(COUNTIF($G$6:$G288,"="&amp;$G288)&gt;1000,"",MAX(X$6:X287)+1),"")</f>
        <v/>
      </c>
      <c r="Y288" s="138" t="str">
        <f>IF($G288=Y$4&amp;"-"&amp;Y$5,IF(COUNTIF($G$6:$G288,"="&amp;$G288)&gt;1000,"",MAX(Y$6:Y287)+1),"")</f>
        <v/>
      </c>
      <c r="Z288" s="128" t="str">
        <f>IF($G288=Z$4&amp;"-"&amp;Z$5,IF(COUNTIF($G$6:$G288,"="&amp;$G288)&gt;1000,"",MAX(Z$6:Z287)+1),"")</f>
        <v/>
      </c>
      <c r="AA288" s="138" t="str">
        <f>IF($G288=AA$4&amp;"-"&amp;AA$5,IF(COUNTIF($G$6:$G288,"="&amp;$G288)&gt;1000,"",MAX(AA$6:AA287)+1),"")</f>
        <v/>
      </c>
      <c r="AB288" s="128" t="str">
        <f>IF($G288=AB$4&amp;"-"&amp;AB$5,IF(COUNTIF($G$6:$G288,"="&amp;$G288)&gt;1000,"",MAX(AB$6:AB287)+1),"")</f>
        <v/>
      </c>
      <c r="AC288" s="138" t="str">
        <f>IF($G288=AC$4&amp;"-"&amp;AC$5,IF(COUNTIF($G$6:$G288,"="&amp;$G288)&gt;1000,"",MAX(AC$6:AC287)+1),"")</f>
        <v/>
      </c>
      <c r="AD288" s="128" t="str">
        <f>IF($G288=AD$4&amp;"-"&amp;AD$5,IF(COUNTIF($G$6:$G288,"="&amp;$G288)&gt;1000,"",MAX(AD$6:AD287)+1),"")</f>
        <v/>
      </c>
      <c r="AE288" s="138" t="str">
        <f>IF($G288=AE$4&amp;"-"&amp;AE$5,IF(COUNTIF($G$6:$G288,"="&amp;$G288)&gt;1000,"",MAX(AE$6:AE287)+1),"")</f>
        <v/>
      </c>
      <c r="AF288" s="128" t="str">
        <f>IF($G288=AF$4&amp;"-"&amp;AF$5,IF(COUNTIF($G$6:$G288,"="&amp;$G288)&gt;1000,"",MAX(AF$6:AF287)+1),"")</f>
        <v/>
      </c>
      <c r="AG288" s="138" t="str">
        <f>IF($G288=AG$4&amp;"-"&amp;AG$5,IF(COUNTIF($G$6:$G288,"="&amp;$G288)&gt;1000,"",MAX(AG$6:AG287)+1),"")</f>
        <v/>
      </c>
      <c r="AH288" s="128" t="str">
        <f>IF($G288=AH$4&amp;"-"&amp;AH$5,IF(COUNTIF($G$6:$G288,"="&amp;$G288)&gt;1000,"",MAX(AH$6:AH287)+1),"")</f>
        <v/>
      </c>
      <c r="AI288" s="138" t="str">
        <f>IF($G288=AI$4&amp;"-"&amp;AI$5,IF(COUNTIF($G$6:$G288,"="&amp;$G288)&gt;1000,"",MAX(AI$6:AI287)+1),"")</f>
        <v/>
      </c>
      <c r="AJ288" s="128" t="str">
        <f>IF($G288=AJ$4&amp;"-"&amp;AJ$5,IF(COUNTIF($G$6:$G288,"="&amp;$G288)&gt;1000,"",MAX(AJ$6:AJ287)+1),"")</f>
        <v/>
      </c>
      <c r="AK288" s="138" t="str">
        <f>IF($G288=AK$4&amp;"-"&amp;AK$5,IF(COUNTIF($G$6:$G288,"="&amp;$G288)&gt;1000,"",MAX(AK$6:AK287)+1),"")</f>
        <v/>
      </c>
      <c r="AL288" s="128">
        <f>IF($G288=AL$4&amp;"-"&amp;AL$5,IF(COUNTIF($G$6:$G288,"="&amp;$G288)&gt;1000,"",MAX(AL$6:AL287)+1),"")</f>
        <v>15</v>
      </c>
      <c r="AM288" s="144" t="str">
        <f>IF($G288=AM$4&amp;"-"&amp;AM$5,IF(COUNTIF($G$6:$G288,"="&amp;$G288)&gt;1000,"",MAX(AM$6:AM287)+1),"")</f>
        <v/>
      </c>
    </row>
    <row r="289" spans="1:39">
      <c r="A289" s="23">
        <v>284</v>
      </c>
      <c r="B289" s="123" t="str">
        <f>VLOOKUP(A289,Times_2023!B286:C715,2,FALSE)</f>
        <v>0:27:23</v>
      </c>
      <c r="C289" s="1" t="str">
        <f t="shared" si="18"/>
        <v>Janette Palmer</v>
      </c>
      <c r="D289" s="2" t="str">
        <f t="shared" si="19"/>
        <v>ELY</v>
      </c>
      <c r="E289" s="2" t="str">
        <f t="shared" si="20"/>
        <v>F</v>
      </c>
      <c r="F289" s="2">
        <f>COUNTIF(E$6:E289,E289)</f>
        <v>89</v>
      </c>
      <c r="G289" s="26" t="str">
        <f t="shared" si="21"/>
        <v>ELY-F</v>
      </c>
      <c r="H289" s="29" t="str">
        <f>IF($G289=H$4&amp;"-"&amp;H$5,IF(COUNTIF($G$6:$G289,"="&amp;$G289)&gt;5,"",$F289),"")</f>
        <v/>
      </c>
      <c r="I289" s="32" t="str">
        <f>IF($G289=I$4&amp;"-"&amp;I$5,IF(COUNTIF($G$6:$G289,"="&amp;$G289)&gt;5,"",$F289),"")</f>
        <v/>
      </c>
      <c r="J289" s="31" t="str">
        <f>IF($G289=J$4&amp;"-"&amp;J$5,IF(COUNTIF($G$6:$G289,"="&amp;$G289)&gt;5,"",$F289),"")</f>
        <v/>
      </c>
      <c r="K289" s="32" t="str">
        <f>IF($G289=K$4&amp;"-"&amp;K$5,IF(COUNTIF($G$6:$G289,"="&amp;$G289)&gt;5,"",$F289),"")</f>
        <v/>
      </c>
      <c r="L289" s="31" t="str">
        <f>IF($G289=L$4&amp;"-"&amp;L$5,IF(COUNTIF($G$6:$G289,"="&amp;$G289)&gt;5,"",$F289),"")</f>
        <v/>
      </c>
      <c r="M289" s="32" t="str">
        <f>IF($G289=M$4&amp;"-"&amp;M$5,IF(COUNTIF($G$6:$G289,"="&amp;$G289)&gt;5,"",$F289),"")</f>
        <v/>
      </c>
      <c r="N289" s="31" t="str">
        <f>IF($G289=N$4&amp;"-"&amp;N$5,IF(COUNTIF($G$6:$G289,"="&amp;$G289)&gt;5,"",$F289),"")</f>
        <v/>
      </c>
      <c r="O289" s="32" t="str">
        <f>IF($G289=O$4&amp;"-"&amp;O$5,IF(COUNTIF($G$6:$G289,"="&amp;$G289)&gt;5,"",$F289),"")</f>
        <v/>
      </c>
      <c r="P289" s="31" t="str">
        <f>IF($G289=P$4&amp;"-"&amp;P$5,IF(COUNTIF($G$6:$G289,"="&amp;$G289)&gt;5,"",$F289),"")</f>
        <v/>
      </c>
      <c r="Q289" s="32" t="str">
        <f>IF($G289=Q$4&amp;"-"&amp;Q$5,IF(COUNTIF($G$6:$G289,"="&amp;$G289)&gt;5,"",$F289),"")</f>
        <v/>
      </c>
      <c r="R289" s="31" t="str">
        <f>IF($G289=R$4&amp;"-"&amp;R$5,IF(COUNTIF($G$6:$G289,"="&amp;$G289)&gt;5,"",$F289),"")</f>
        <v/>
      </c>
      <c r="S289" s="32" t="str">
        <f>IF($G289=S$4&amp;"-"&amp;S$5,IF(COUNTIF($G$6:$G289,"="&amp;$G289)&gt;5,"",$F289),"")</f>
        <v/>
      </c>
      <c r="T289" s="31" t="str">
        <f>IF($G289=T$4&amp;"-"&amp;T$5,IF(COUNTIF($G$6:$G289,"="&amp;$G289)&gt;5,"",$F289),"")</f>
        <v/>
      </c>
      <c r="U289" s="32" t="str">
        <f>IF($G289=U$4&amp;"-"&amp;U$5,IF(COUNTIF($G$6:$G289,"="&amp;$G289)&gt;5,"",$F289),"")</f>
        <v/>
      </c>
      <c r="V289" s="31" t="str">
        <f>IF($G289=V$4&amp;"-"&amp;V$5,IF(COUNTIF($G$6:$G289,"="&amp;$G289)&gt;5,"",$F289),"")</f>
        <v/>
      </c>
      <c r="W289" s="30" t="str">
        <f>IF($G289=W$4&amp;"-"&amp;W$5,IF(COUNTIF($G$6:$G289,"="&amp;$G289)&gt;5,"",$F289),"")</f>
        <v/>
      </c>
      <c r="X289" s="128" t="str">
        <f>IF($G289=X$4&amp;"-"&amp;X$5,IF(COUNTIF($G$6:$G289,"="&amp;$G289)&gt;1000,"",MAX(X$6:X288)+1),"")</f>
        <v/>
      </c>
      <c r="Y289" s="138" t="str">
        <f>IF($G289=Y$4&amp;"-"&amp;Y$5,IF(COUNTIF($G$6:$G289,"="&amp;$G289)&gt;1000,"",MAX(Y$6:Y288)+1),"")</f>
        <v/>
      </c>
      <c r="Z289" s="128" t="str">
        <f>IF($G289=Z$4&amp;"-"&amp;Z$5,IF(COUNTIF($G$6:$G289,"="&amp;$G289)&gt;1000,"",MAX(Z$6:Z288)+1),"")</f>
        <v/>
      </c>
      <c r="AA289" s="138" t="str">
        <f>IF($G289=AA$4&amp;"-"&amp;AA$5,IF(COUNTIF($G$6:$G289,"="&amp;$G289)&gt;1000,"",MAX(AA$6:AA288)+1),"")</f>
        <v/>
      </c>
      <c r="AB289" s="128" t="str">
        <f>IF($G289=AB$4&amp;"-"&amp;AB$5,IF(COUNTIF($G$6:$G289,"="&amp;$G289)&gt;1000,"",MAX(AB$6:AB288)+1),"")</f>
        <v/>
      </c>
      <c r="AC289" s="138">
        <f>IF($G289=AC$4&amp;"-"&amp;AC$5,IF(COUNTIF($G$6:$G289,"="&amp;$G289)&gt;1000,"",MAX(AC$6:AC288)+1),"")</f>
        <v>16</v>
      </c>
      <c r="AD289" s="128" t="str">
        <f>IF($G289=AD$4&amp;"-"&amp;AD$5,IF(COUNTIF($G$6:$G289,"="&amp;$G289)&gt;1000,"",MAX(AD$6:AD288)+1),"")</f>
        <v/>
      </c>
      <c r="AE289" s="138" t="str">
        <f>IF($G289=AE$4&amp;"-"&amp;AE$5,IF(COUNTIF($G$6:$G289,"="&amp;$G289)&gt;1000,"",MAX(AE$6:AE288)+1),"")</f>
        <v/>
      </c>
      <c r="AF289" s="128" t="str">
        <f>IF($G289=AF$4&amp;"-"&amp;AF$5,IF(COUNTIF($G$6:$G289,"="&amp;$G289)&gt;1000,"",MAX(AF$6:AF288)+1),"")</f>
        <v/>
      </c>
      <c r="AG289" s="138" t="str">
        <f>IF($G289=AG$4&amp;"-"&amp;AG$5,IF(COUNTIF($G$6:$G289,"="&amp;$G289)&gt;1000,"",MAX(AG$6:AG288)+1),"")</f>
        <v/>
      </c>
      <c r="AH289" s="128" t="str">
        <f>IF($G289=AH$4&amp;"-"&amp;AH$5,IF(COUNTIF($G$6:$G289,"="&amp;$G289)&gt;1000,"",MAX(AH$6:AH288)+1),"")</f>
        <v/>
      </c>
      <c r="AI289" s="138" t="str">
        <f>IF($G289=AI$4&amp;"-"&amp;AI$5,IF(COUNTIF($G$6:$G289,"="&amp;$G289)&gt;1000,"",MAX(AI$6:AI288)+1),"")</f>
        <v/>
      </c>
      <c r="AJ289" s="128" t="str">
        <f>IF($G289=AJ$4&amp;"-"&amp;AJ$5,IF(COUNTIF($G$6:$G289,"="&amp;$G289)&gt;1000,"",MAX(AJ$6:AJ288)+1),"")</f>
        <v/>
      </c>
      <c r="AK289" s="138" t="str">
        <f>IF($G289=AK$4&amp;"-"&amp;AK$5,IF(COUNTIF($G$6:$G289,"="&amp;$G289)&gt;1000,"",MAX(AK$6:AK288)+1),"")</f>
        <v/>
      </c>
      <c r="AL289" s="128" t="str">
        <f>IF($G289=AL$4&amp;"-"&amp;AL$5,IF(COUNTIF($G$6:$G289,"="&amp;$G289)&gt;1000,"",MAX(AL$6:AL288)+1),"")</f>
        <v/>
      </c>
      <c r="AM289" s="144" t="str">
        <f>IF($G289=AM$4&amp;"-"&amp;AM$5,IF(COUNTIF($G$6:$G289,"="&amp;$G289)&gt;1000,"",MAX(AM$6:AM288)+1),"")</f>
        <v/>
      </c>
    </row>
    <row r="290" spans="1:39">
      <c r="A290" s="24">
        <v>285</v>
      </c>
      <c r="B290" s="123" t="str">
        <f>VLOOKUP(A290,Times_2023!B287:C716,2,FALSE)</f>
        <v>0:27:27</v>
      </c>
      <c r="C290" s="1" t="str">
        <f t="shared" si="18"/>
        <v>Andrew Rands</v>
      </c>
      <c r="D290" s="2" t="str">
        <f t="shared" si="19"/>
        <v>ELY</v>
      </c>
      <c r="E290" s="2" t="str">
        <f t="shared" si="20"/>
        <v>M</v>
      </c>
      <c r="F290" s="2">
        <f>COUNTIF(E$6:E290,E290)</f>
        <v>196</v>
      </c>
      <c r="G290" s="26" t="str">
        <f t="shared" si="21"/>
        <v>ELY-M</v>
      </c>
      <c r="H290" s="29" t="str">
        <f>IF($G290=H$4&amp;"-"&amp;H$5,IF(COUNTIF($G$6:$G290,"="&amp;$G290)&gt;5,"",$F290),"")</f>
        <v/>
      </c>
      <c r="I290" s="32" t="str">
        <f>IF($G290=I$4&amp;"-"&amp;I$5,IF(COUNTIF($G$6:$G290,"="&amp;$G290)&gt;5,"",$F290),"")</f>
        <v/>
      </c>
      <c r="J290" s="31" t="str">
        <f>IF($G290=J$4&amp;"-"&amp;J$5,IF(COUNTIF($G$6:$G290,"="&amp;$G290)&gt;5,"",$F290),"")</f>
        <v/>
      </c>
      <c r="K290" s="32" t="str">
        <f>IF($G290=K$4&amp;"-"&amp;K$5,IF(COUNTIF($G$6:$G290,"="&amp;$G290)&gt;5,"",$F290),"")</f>
        <v/>
      </c>
      <c r="L290" s="31" t="str">
        <f>IF($G290=L$4&amp;"-"&amp;L$5,IF(COUNTIF($G$6:$G290,"="&amp;$G290)&gt;5,"",$F290),"")</f>
        <v/>
      </c>
      <c r="M290" s="32" t="str">
        <f>IF($G290=M$4&amp;"-"&amp;M$5,IF(COUNTIF($G$6:$G290,"="&amp;$G290)&gt;5,"",$F290),"")</f>
        <v/>
      </c>
      <c r="N290" s="31" t="str">
        <f>IF($G290=N$4&amp;"-"&amp;N$5,IF(COUNTIF($G$6:$G290,"="&amp;$G290)&gt;5,"",$F290),"")</f>
        <v/>
      </c>
      <c r="O290" s="32" t="str">
        <f>IF($G290=O$4&amp;"-"&amp;O$5,IF(COUNTIF($G$6:$G290,"="&amp;$G290)&gt;5,"",$F290),"")</f>
        <v/>
      </c>
      <c r="P290" s="31" t="str">
        <f>IF($G290=P$4&amp;"-"&amp;P$5,IF(COUNTIF($G$6:$G290,"="&amp;$G290)&gt;5,"",$F290),"")</f>
        <v/>
      </c>
      <c r="Q290" s="32" t="str">
        <f>IF($G290=Q$4&amp;"-"&amp;Q$5,IF(COUNTIF($G$6:$G290,"="&amp;$G290)&gt;5,"",$F290),"")</f>
        <v/>
      </c>
      <c r="R290" s="31" t="str">
        <f>IF($G290=R$4&amp;"-"&amp;R$5,IF(COUNTIF($G$6:$G290,"="&amp;$G290)&gt;5,"",$F290),"")</f>
        <v/>
      </c>
      <c r="S290" s="32" t="str">
        <f>IF($G290=S$4&amp;"-"&amp;S$5,IF(COUNTIF($G$6:$G290,"="&amp;$G290)&gt;5,"",$F290),"")</f>
        <v/>
      </c>
      <c r="T290" s="31" t="str">
        <f>IF($G290=T$4&amp;"-"&amp;T$5,IF(COUNTIF($G$6:$G290,"="&amp;$G290)&gt;5,"",$F290),"")</f>
        <v/>
      </c>
      <c r="U290" s="32" t="str">
        <f>IF($G290=U$4&amp;"-"&amp;U$5,IF(COUNTIF($G$6:$G290,"="&amp;$G290)&gt;5,"",$F290),"")</f>
        <v/>
      </c>
      <c r="V290" s="31" t="str">
        <f>IF($G290=V$4&amp;"-"&amp;V$5,IF(COUNTIF($G$6:$G290,"="&amp;$G290)&gt;5,"",$F290),"")</f>
        <v/>
      </c>
      <c r="W290" s="30" t="str">
        <f>IF($G290=W$4&amp;"-"&amp;W$5,IF(COUNTIF($G$6:$G290,"="&amp;$G290)&gt;5,"",$F290),"")</f>
        <v/>
      </c>
      <c r="X290" s="128" t="str">
        <f>IF($G290=X$4&amp;"-"&amp;X$5,IF(COUNTIF($G$6:$G290,"="&amp;$G290)&gt;1000,"",MAX(X$6:X289)+1),"")</f>
        <v/>
      </c>
      <c r="Y290" s="138" t="str">
        <f>IF($G290=Y$4&amp;"-"&amp;Y$5,IF(COUNTIF($G$6:$G290,"="&amp;$G290)&gt;1000,"",MAX(Y$6:Y289)+1),"")</f>
        <v/>
      </c>
      <c r="Z290" s="128" t="str">
        <f>IF($G290=Z$4&amp;"-"&amp;Z$5,IF(COUNTIF($G$6:$G290,"="&amp;$G290)&gt;1000,"",MAX(Z$6:Z289)+1),"")</f>
        <v/>
      </c>
      <c r="AA290" s="138" t="str">
        <f>IF($G290=AA$4&amp;"-"&amp;AA$5,IF(COUNTIF($G$6:$G290,"="&amp;$G290)&gt;1000,"",MAX(AA$6:AA289)+1),"")</f>
        <v/>
      </c>
      <c r="AB290" s="128">
        <f>IF($G290=AB$4&amp;"-"&amp;AB$5,IF(COUNTIF($G$6:$G290,"="&amp;$G290)&gt;1000,"",MAX(AB$6:AB289)+1),"")</f>
        <v>39</v>
      </c>
      <c r="AC290" s="138" t="str">
        <f>IF($G290=AC$4&amp;"-"&amp;AC$5,IF(COUNTIF($G$6:$G290,"="&amp;$G290)&gt;1000,"",MAX(AC$6:AC289)+1),"")</f>
        <v/>
      </c>
      <c r="AD290" s="128" t="str">
        <f>IF($G290=AD$4&amp;"-"&amp;AD$5,IF(COUNTIF($G$6:$G290,"="&amp;$G290)&gt;1000,"",MAX(AD$6:AD289)+1),"")</f>
        <v/>
      </c>
      <c r="AE290" s="138" t="str">
        <f>IF($G290=AE$4&amp;"-"&amp;AE$5,IF(COUNTIF($G$6:$G290,"="&amp;$G290)&gt;1000,"",MAX(AE$6:AE289)+1),"")</f>
        <v/>
      </c>
      <c r="AF290" s="128" t="str">
        <f>IF($G290=AF$4&amp;"-"&amp;AF$5,IF(COUNTIF($G$6:$G290,"="&amp;$G290)&gt;1000,"",MAX(AF$6:AF289)+1),"")</f>
        <v/>
      </c>
      <c r="AG290" s="138" t="str">
        <f>IF($G290=AG$4&amp;"-"&amp;AG$5,IF(COUNTIF($G$6:$G290,"="&amp;$G290)&gt;1000,"",MAX(AG$6:AG289)+1),"")</f>
        <v/>
      </c>
      <c r="AH290" s="128" t="str">
        <f>IF($G290=AH$4&amp;"-"&amp;AH$5,IF(COUNTIF($G$6:$G290,"="&amp;$G290)&gt;1000,"",MAX(AH$6:AH289)+1),"")</f>
        <v/>
      </c>
      <c r="AI290" s="138" t="str">
        <f>IF($G290=AI$4&amp;"-"&amp;AI$5,IF(COUNTIF($G$6:$G290,"="&amp;$G290)&gt;1000,"",MAX(AI$6:AI289)+1),"")</f>
        <v/>
      </c>
      <c r="AJ290" s="128" t="str">
        <f>IF($G290=AJ$4&amp;"-"&amp;AJ$5,IF(COUNTIF($G$6:$G290,"="&amp;$G290)&gt;1000,"",MAX(AJ$6:AJ289)+1),"")</f>
        <v/>
      </c>
      <c r="AK290" s="138" t="str">
        <f>IF($G290=AK$4&amp;"-"&amp;AK$5,IF(COUNTIF($G$6:$G290,"="&amp;$G290)&gt;1000,"",MAX(AK$6:AK289)+1),"")</f>
        <v/>
      </c>
      <c r="AL290" s="128" t="str">
        <f>IF($G290=AL$4&amp;"-"&amp;AL$5,IF(COUNTIF($G$6:$G290,"="&amp;$G290)&gt;1000,"",MAX(AL$6:AL289)+1),"")</f>
        <v/>
      </c>
      <c r="AM290" s="144" t="str">
        <f>IF($G290=AM$4&amp;"-"&amp;AM$5,IF(COUNTIF($G$6:$G290,"="&amp;$G290)&gt;1000,"",MAX(AM$6:AM289)+1),"")</f>
        <v/>
      </c>
    </row>
    <row r="291" spans="1:39">
      <c r="A291" s="23">
        <v>286</v>
      </c>
      <c r="B291" s="123" t="str">
        <f>VLOOKUP(A291,Times_2023!B288:C717,2,FALSE)</f>
        <v>0:27:31</v>
      </c>
      <c r="C291" s="1" t="str">
        <f t="shared" si="18"/>
        <v>Heather Withers</v>
      </c>
      <c r="D291" s="2" t="str">
        <f t="shared" si="19"/>
        <v>HI</v>
      </c>
      <c r="E291" s="2" t="str">
        <f t="shared" si="20"/>
        <v>F</v>
      </c>
      <c r="F291" s="2">
        <f>COUNTIF(E$6:E291,E291)</f>
        <v>90</v>
      </c>
      <c r="G291" s="26" t="str">
        <f t="shared" si="21"/>
        <v>HI-F</v>
      </c>
      <c r="H291" s="29" t="str">
        <f>IF($G291=H$4&amp;"-"&amp;H$5,IF(COUNTIF($G$6:$G291,"="&amp;$G291)&gt;5,"",$F291),"")</f>
        <v/>
      </c>
      <c r="I291" s="32" t="str">
        <f>IF($G291=I$4&amp;"-"&amp;I$5,IF(COUNTIF($G$6:$G291,"="&amp;$G291)&gt;5,"",$F291),"")</f>
        <v/>
      </c>
      <c r="J291" s="31" t="str">
        <f>IF($G291=J$4&amp;"-"&amp;J$5,IF(COUNTIF($G$6:$G291,"="&amp;$G291)&gt;5,"",$F291),"")</f>
        <v/>
      </c>
      <c r="K291" s="32" t="str">
        <f>IF($G291=K$4&amp;"-"&amp;K$5,IF(COUNTIF($G$6:$G291,"="&amp;$G291)&gt;5,"",$F291),"")</f>
        <v/>
      </c>
      <c r="L291" s="31" t="str">
        <f>IF($G291=L$4&amp;"-"&amp;L$5,IF(COUNTIF($G$6:$G291,"="&amp;$G291)&gt;5,"",$F291),"")</f>
        <v/>
      </c>
      <c r="M291" s="32" t="str">
        <f>IF($G291=M$4&amp;"-"&amp;M$5,IF(COUNTIF($G$6:$G291,"="&amp;$G291)&gt;5,"",$F291),"")</f>
        <v/>
      </c>
      <c r="N291" s="31" t="str">
        <f>IF($G291=N$4&amp;"-"&amp;N$5,IF(COUNTIF($G$6:$G291,"="&amp;$G291)&gt;5,"",$F291),"")</f>
        <v/>
      </c>
      <c r="O291" s="32" t="str">
        <f>IF($G291=O$4&amp;"-"&amp;O$5,IF(COUNTIF($G$6:$G291,"="&amp;$G291)&gt;5,"",$F291),"")</f>
        <v/>
      </c>
      <c r="P291" s="31" t="str">
        <f>IF($G291=P$4&amp;"-"&amp;P$5,IF(COUNTIF($G$6:$G291,"="&amp;$G291)&gt;5,"",$F291),"")</f>
        <v/>
      </c>
      <c r="Q291" s="32" t="str">
        <f>IF($G291=Q$4&amp;"-"&amp;Q$5,IF(COUNTIF($G$6:$G291,"="&amp;$G291)&gt;5,"",$F291),"")</f>
        <v/>
      </c>
      <c r="R291" s="31" t="str">
        <f>IF($G291=R$4&amp;"-"&amp;R$5,IF(COUNTIF($G$6:$G291,"="&amp;$G291)&gt;5,"",$F291),"")</f>
        <v/>
      </c>
      <c r="S291" s="32" t="str">
        <f>IF($G291=S$4&amp;"-"&amp;S$5,IF(COUNTIF($G$6:$G291,"="&amp;$G291)&gt;5,"",$F291),"")</f>
        <v/>
      </c>
      <c r="T291" s="31" t="str">
        <f>IF($G291=T$4&amp;"-"&amp;T$5,IF(COUNTIF($G$6:$G291,"="&amp;$G291)&gt;5,"",$F291),"")</f>
        <v/>
      </c>
      <c r="U291" s="32" t="str">
        <f>IF($G291=U$4&amp;"-"&amp;U$5,IF(COUNTIF($G$6:$G291,"="&amp;$G291)&gt;5,"",$F291),"")</f>
        <v/>
      </c>
      <c r="V291" s="31" t="str">
        <f>IF($G291=V$4&amp;"-"&amp;V$5,IF(COUNTIF($G$6:$G291,"="&amp;$G291)&gt;5,"",$F291),"")</f>
        <v/>
      </c>
      <c r="W291" s="30" t="str">
        <f>IF($G291=W$4&amp;"-"&amp;W$5,IF(COUNTIF($G$6:$G291,"="&amp;$G291)&gt;5,"",$F291),"")</f>
        <v/>
      </c>
      <c r="X291" s="128" t="str">
        <f>IF($G291=X$4&amp;"-"&amp;X$5,IF(COUNTIF($G$6:$G291,"="&amp;$G291)&gt;1000,"",MAX(X$6:X290)+1),"")</f>
        <v/>
      </c>
      <c r="Y291" s="138" t="str">
        <f>IF($G291=Y$4&amp;"-"&amp;Y$5,IF(COUNTIF($G$6:$G291,"="&amp;$G291)&gt;1000,"",MAX(Y$6:Y290)+1),"")</f>
        <v/>
      </c>
      <c r="Z291" s="128" t="str">
        <f>IF($G291=Z$4&amp;"-"&amp;Z$5,IF(COUNTIF($G$6:$G291,"="&amp;$G291)&gt;1000,"",MAX(Z$6:Z290)+1),"")</f>
        <v/>
      </c>
      <c r="AA291" s="138" t="str">
        <f>IF($G291=AA$4&amp;"-"&amp;AA$5,IF(COUNTIF($G$6:$G291,"="&amp;$G291)&gt;1000,"",MAX(AA$6:AA290)+1),"")</f>
        <v/>
      </c>
      <c r="AB291" s="128" t="str">
        <f>IF($G291=AB$4&amp;"-"&amp;AB$5,IF(COUNTIF($G$6:$G291,"="&amp;$G291)&gt;1000,"",MAX(AB$6:AB290)+1),"")</f>
        <v/>
      </c>
      <c r="AC291" s="138" t="str">
        <f>IF($G291=AC$4&amp;"-"&amp;AC$5,IF(COUNTIF($G$6:$G291,"="&amp;$G291)&gt;1000,"",MAX(AC$6:AC290)+1),"")</f>
        <v/>
      </c>
      <c r="AD291" s="128" t="str">
        <f>IF($G291=AD$4&amp;"-"&amp;AD$5,IF(COUNTIF($G$6:$G291,"="&amp;$G291)&gt;1000,"",MAX(AD$6:AD290)+1),"")</f>
        <v/>
      </c>
      <c r="AE291" s="138">
        <f>IF($G291=AE$4&amp;"-"&amp;AE$5,IF(COUNTIF($G$6:$G291,"="&amp;$G291)&gt;1000,"",MAX(AE$6:AE290)+1),"")</f>
        <v>17</v>
      </c>
      <c r="AF291" s="128" t="str">
        <f>IF($G291=AF$4&amp;"-"&amp;AF$5,IF(COUNTIF($G$6:$G291,"="&amp;$G291)&gt;1000,"",MAX(AF$6:AF290)+1),"")</f>
        <v/>
      </c>
      <c r="AG291" s="138" t="str">
        <f>IF($G291=AG$4&amp;"-"&amp;AG$5,IF(COUNTIF($G$6:$G291,"="&amp;$G291)&gt;1000,"",MAX(AG$6:AG290)+1),"")</f>
        <v/>
      </c>
      <c r="AH291" s="128" t="str">
        <f>IF($G291=AH$4&amp;"-"&amp;AH$5,IF(COUNTIF($G$6:$G291,"="&amp;$G291)&gt;1000,"",MAX(AH$6:AH290)+1),"")</f>
        <v/>
      </c>
      <c r="AI291" s="138" t="str">
        <f>IF($G291=AI$4&amp;"-"&amp;AI$5,IF(COUNTIF($G$6:$G291,"="&amp;$G291)&gt;1000,"",MAX(AI$6:AI290)+1),"")</f>
        <v/>
      </c>
      <c r="AJ291" s="128" t="str">
        <f>IF($G291=AJ$4&amp;"-"&amp;AJ$5,IF(COUNTIF($G$6:$G291,"="&amp;$G291)&gt;1000,"",MAX(AJ$6:AJ290)+1),"")</f>
        <v/>
      </c>
      <c r="AK291" s="138" t="str">
        <f>IF($G291=AK$4&amp;"-"&amp;AK$5,IF(COUNTIF($G$6:$G291,"="&amp;$G291)&gt;1000,"",MAX(AK$6:AK290)+1),"")</f>
        <v/>
      </c>
      <c r="AL291" s="128" t="str">
        <f>IF($G291=AL$4&amp;"-"&amp;AL$5,IF(COUNTIF($G$6:$G291,"="&amp;$G291)&gt;1000,"",MAX(AL$6:AL290)+1),"")</f>
        <v/>
      </c>
      <c r="AM291" s="144" t="str">
        <f>IF($G291=AM$4&amp;"-"&amp;AM$5,IF(COUNTIF($G$6:$G291,"="&amp;$G291)&gt;1000,"",MAX(AM$6:AM290)+1),"")</f>
        <v/>
      </c>
    </row>
    <row r="292" spans="1:39">
      <c r="A292" s="24">
        <v>287</v>
      </c>
      <c r="B292" s="123" t="str">
        <f>VLOOKUP(A292,Times_2023!B289:C718,2,FALSE)</f>
        <v>0:27:32</v>
      </c>
      <c r="C292" s="1" t="str">
        <f t="shared" si="18"/>
        <v>Mike Taylor</v>
      </c>
      <c r="D292" s="2" t="str">
        <f t="shared" si="19"/>
        <v>HI</v>
      </c>
      <c r="E292" s="2" t="str">
        <f t="shared" si="20"/>
        <v>M</v>
      </c>
      <c r="F292" s="2">
        <f>COUNTIF(E$6:E292,E292)</f>
        <v>197</v>
      </c>
      <c r="G292" s="26" t="str">
        <f t="shared" si="21"/>
        <v>HI-M</v>
      </c>
      <c r="H292" s="29" t="str">
        <f>IF($G292=H$4&amp;"-"&amp;H$5,IF(COUNTIF($G$6:$G292,"="&amp;$G292)&gt;5,"",$F292),"")</f>
        <v/>
      </c>
      <c r="I292" s="32" t="str">
        <f>IF($G292=I$4&amp;"-"&amp;I$5,IF(COUNTIF($G$6:$G292,"="&amp;$G292)&gt;5,"",$F292),"")</f>
        <v/>
      </c>
      <c r="J292" s="31" t="str">
        <f>IF($G292=J$4&amp;"-"&amp;J$5,IF(COUNTIF($G$6:$G292,"="&amp;$G292)&gt;5,"",$F292),"")</f>
        <v/>
      </c>
      <c r="K292" s="32" t="str">
        <f>IF($G292=K$4&amp;"-"&amp;K$5,IF(COUNTIF($G$6:$G292,"="&amp;$G292)&gt;5,"",$F292),"")</f>
        <v/>
      </c>
      <c r="L292" s="31" t="str">
        <f>IF($G292=L$4&amp;"-"&amp;L$5,IF(COUNTIF($G$6:$G292,"="&amp;$G292)&gt;5,"",$F292),"")</f>
        <v/>
      </c>
      <c r="M292" s="32" t="str">
        <f>IF($G292=M$4&amp;"-"&amp;M$5,IF(COUNTIF($G$6:$G292,"="&amp;$G292)&gt;5,"",$F292),"")</f>
        <v/>
      </c>
      <c r="N292" s="31" t="str">
        <f>IF($G292=N$4&amp;"-"&amp;N$5,IF(COUNTIF($G$6:$G292,"="&amp;$G292)&gt;5,"",$F292),"")</f>
        <v/>
      </c>
      <c r="O292" s="32" t="str">
        <f>IF($G292=O$4&amp;"-"&amp;O$5,IF(COUNTIF($G$6:$G292,"="&amp;$G292)&gt;5,"",$F292),"")</f>
        <v/>
      </c>
      <c r="P292" s="31" t="str">
        <f>IF($G292=P$4&amp;"-"&amp;P$5,IF(COUNTIF($G$6:$G292,"="&amp;$G292)&gt;5,"",$F292),"")</f>
        <v/>
      </c>
      <c r="Q292" s="32" t="str">
        <f>IF($G292=Q$4&amp;"-"&amp;Q$5,IF(COUNTIF($G$6:$G292,"="&amp;$G292)&gt;5,"",$F292),"")</f>
        <v/>
      </c>
      <c r="R292" s="31" t="str">
        <f>IF($G292=R$4&amp;"-"&amp;R$5,IF(COUNTIF($G$6:$G292,"="&amp;$G292)&gt;5,"",$F292),"")</f>
        <v/>
      </c>
      <c r="S292" s="32" t="str">
        <f>IF($G292=S$4&amp;"-"&amp;S$5,IF(COUNTIF($G$6:$G292,"="&amp;$G292)&gt;5,"",$F292),"")</f>
        <v/>
      </c>
      <c r="T292" s="31" t="str">
        <f>IF($G292=T$4&amp;"-"&amp;T$5,IF(COUNTIF($G$6:$G292,"="&amp;$G292)&gt;5,"",$F292),"")</f>
        <v/>
      </c>
      <c r="U292" s="32" t="str">
        <f>IF($G292=U$4&amp;"-"&amp;U$5,IF(COUNTIF($G$6:$G292,"="&amp;$G292)&gt;5,"",$F292),"")</f>
        <v/>
      </c>
      <c r="V292" s="31" t="str">
        <f>IF($G292=V$4&amp;"-"&amp;V$5,IF(COUNTIF($G$6:$G292,"="&amp;$G292)&gt;5,"",$F292),"")</f>
        <v/>
      </c>
      <c r="W292" s="30" t="str">
        <f>IF($G292=W$4&amp;"-"&amp;W$5,IF(COUNTIF($G$6:$G292,"="&amp;$G292)&gt;5,"",$F292),"")</f>
        <v/>
      </c>
      <c r="X292" s="128" t="str">
        <f>IF($G292=X$4&amp;"-"&amp;X$5,IF(COUNTIF($G$6:$G292,"="&amp;$G292)&gt;1000,"",MAX(X$6:X291)+1),"")</f>
        <v/>
      </c>
      <c r="Y292" s="138" t="str">
        <f>IF($G292=Y$4&amp;"-"&amp;Y$5,IF(COUNTIF($G$6:$G292,"="&amp;$G292)&gt;1000,"",MAX(Y$6:Y291)+1),"")</f>
        <v/>
      </c>
      <c r="Z292" s="128" t="str">
        <f>IF($G292=Z$4&amp;"-"&amp;Z$5,IF(COUNTIF($G$6:$G292,"="&amp;$G292)&gt;1000,"",MAX(Z$6:Z291)+1),"")</f>
        <v/>
      </c>
      <c r="AA292" s="138" t="str">
        <f>IF($G292=AA$4&amp;"-"&amp;AA$5,IF(COUNTIF($G$6:$G292,"="&amp;$G292)&gt;1000,"",MAX(AA$6:AA291)+1),"")</f>
        <v/>
      </c>
      <c r="AB292" s="128" t="str">
        <f>IF($G292=AB$4&amp;"-"&amp;AB$5,IF(COUNTIF($G$6:$G292,"="&amp;$G292)&gt;1000,"",MAX(AB$6:AB291)+1),"")</f>
        <v/>
      </c>
      <c r="AC292" s="138" t="str">
        <f>IF($G292=AC$4&amp;"-"&amp;AC$5,IF(COUNTIF($G$6:$G292,"="&amp;$G292)&gt;1000,"",MAX(AC$6:AC291)+1),"")</f>
        <v/>
      </c>
      <c r="AD292" s="128">
        <f>IF($G292=AD$4&amp;"-"&amp;AD$5,IF(COUNTIF($G$6:$G292,"="&amp;$G292)&gt;1000,"",MAX(AD$6:AD291)+1),"")</f>
        <v>29</v>
      </c>
      <c r="AE292" s="138" t="str">
        <f>IF($G292=AE$4&amp;"-"&amp;AE$5,IF(COUNTIF($G$6:$G292,"="&amp;$G292)&gt;1000,"",MAX(AE$6:AE291)+1),"")</f>
        <v/>
      </c>
      <c r="AF292" s="128" t="str">
        <f>IF($G292=AF$4&amp;"-"&amp;AF$5,IF(COUNTIF($G$6:$G292,"="&amp;$G292)&gt;1000,"",MAX(AF$6:AF291)+1),"")</f>
        <v/>
      </c>
      <c r="AG292" s="138" t="str">
        <f>IF($G292=AG$4&amp;"-"&amp;AG$5,IF(COUNTIF($G$6:$G292,"="&amp;$G292)&gt;1000,"",MAX(AG$6:AG291)+1),"")</f>
        <v/>
      </c>
      <c r="AH292" s="128" t="str">
        <f>IF($G292=AH$4&amp;"-"&amp;AH$5,IF(COUNTIF($G$6:$G292,"="&amp;$G292)&gt;1000,"",MAX(AH$6:AH291)+1),"")</f>
        <v/>
      </c>
      <c r="AI292" s="138" t="str">
        <f>IF($G292=AI$4&amp;"-"&amp;AI$5,IF(COUNTIF($G$6:$G292,"="&amp;$G292)&gt;1000,"",MAX(AI$6:AI291)+1),"")</f>
        <v/>
      </c>
      <c r="AJ292" s="128" t="str">
        <f>IF($G292=AJ$4&amp;"-"&amp;AJ$5,IF(COUNTIF($G$6:$G292,"="&amp;$G292)&gt;1000,"",MAX(AJ$6:AJ291)+1),"")</f>
        <v/>
      </c>
      <c r="AK292" s="138" t="str">
        <f>IF($G292=AK$4&amp;"-"&amp;AK$5,IF(COUNTIF($G$6:$G292,"="&amp;$G292)&gt;1000,"",MAX(AK$6:AK291)+1),"")</f>
        <v/>
      </c>
      <c r="AL292" s="128" t="str">
        <f>IF($G292=AL$4&amp;"-"&amp;AL$5,IF(COUNTIF($G$6:$G292,"="&amp;$G292)&gt;1000,"",MAX(AL$6:AL291)+1),"")</f>
        <v/>
      </c>
      <c r="AM292" s="144" t="str">
        <f>IF($G292=AM$4&amp;"-"&amp;AM$5,IF(COUNTIF($G$6:$G292,"="&amp;$G292)&gt;1000,"",MAX(AM$6:AM291)+1),"")</f>
        <v/>
      </c>
    </row>
    <row r="293" spans="1:39">
      <c r="A293" s="23">
        <v>288</v>
      </c>
      <c r="B293" s="123" t="str">
        <f>VLOOKUP(A293,Times_2023!B290:C719,2,FALSE)</f>
        <v>0:27:35</v>
      </c>
      <c r="C293" s="1" t="str">
        <f t="shared" si="18"/>
        <v>Jake Williams</v>
      </c>
      <c r="D293" s="2" t="str">
        <f t="shared" si="19"/>
        <v>CTC</v>
      </c>
      <c r="E293" s="2" t="str">
        <f t="shared" si="20"/>
        <v>M</v>
      </c>
      <c r="F293" s="2">
        <f>COUNTIF(E$6:E293,E293)</f>
        <v>198</v>
      </c>
      <c r="G293" s="26" t="str">
        <f t="shared" si="21"/>
        <v>CTC-M</v>
      </c>
      <c r="H293" s="29" t="str">
        <f>IF($G293=H$4&amp;"-"&amp;H$5,IF(COUNTIF($G$6:$G293,"="&amp;$G293)&gt;5,"",$F293),"")</f>
        <v/>
      </c>
      <c r="I293" s="32" t="str">
        <f>IF($G293=I$4&amp;"-"&amp;I$5,IF(COUNTIF($G$6:$G293,"="&amp;$G293)&gt;5,"",$F293),"")</f>
        <v/>
      </c>
      <c r="J293" s="31" t="str">
        <f>IF($G293=J$4&amp;"-"&amp;J$5,IF(COUNTIF($G$6:$G293,"="&amp;$G293)&gt;5,"",$F293),"")</f>
        <v/>
      </c>
      <c r="K293" s="32" t="str">
        <f>IF($G293=K$4&amp;"-"&amp;K$5,IF(COUNTIF($G$6:$G293,"="&amp;$G293)&gt;5,"",$F293),"")</f>
        <v/>
      </c>
      <c r="L293" s="31" t="str">
        <f>IF($G293=L$4&amp;"-"&amp;L$5,IF(COUNTIF($G$6:$G293,"="&amp;$G293)&gt;5,"",$F293),"")</f>
        <v/>
      </c>
      <c r="M293" s="32" t="str">
        <f>IF($G293=M$4&amp;"-"&amp;M$5,IF(COUNTIF($G$6:$G293,"="&amp;$G293)&gt;5,"",$F293),"")</f>
        <v/>
      </c>
      <c r="N293" s="31" t="str">
        <f>IF($G293=N$4&amp;"-"&amp;N$5,IF(COUNTIF($G$6:$G293,"="&amp;$G293)&gt;5,"",$F293),"")</f>
        <v/>
      </c>
      <c r="O293" s="32" t="str">
        <f>IF($G293=O$4&amp;"-"&amp;O$5,IF(COUNTIF($G$6:$G293,"="&amp;$G293)&gt;5,"",$F293),"")</f>
        <v/>
      </c>
      <c r="P293" s="31" t="str">
        <f>IF($G293=P$4&amp;"-"&amp;P$5,IF(COUNTIF($G$6:$G293,"="&amp;$G293)&gt;5,"",$F293),"")</f>
        <v/>
      </c>
      <c r="Q293" s="32" t="str">
        <f>IF($G293=Q$4&amp;"-"&amp;Q$5,IF(COUNTIF($G$6:$G293,"="&amp;$G293)&gt;5,"",$F293),"")</f>
        <v/>
      </c>
      <c r="R293" s="31" t="str">
        <f>IF($G293=R$4&amp;"-"&amp;R$5,IF(COUNTIF($G$6:$G293,"="&amp;$G293)&gt;5,"",$F293),"")</f>
        <v/>
      </c>
      <c r="S293" s="32" t="str">
        <f>IF($G293=S$4&amp;"-"&amp;S$5,IF(COUNTIF($G$6:$G293,"="&amp;$G293)&gt;5,"",$F293),"")</f>
        <v/>
      </c>
      <c r="T293" s="31" t="str">
        <f>IF($G293=T$4&amp;"-"&amp;T$5,IF(COUNTIF($G$6:$G293,"="&amp;$G293)&gt;5,"",$F293),"")</f>
        <v/>
      </c>
      <c r="U293" s="32" t="str">
        <f>IF($G293=U$4&amp;"-"&amp;U$5,IF(COUNTIF($G$6:$G293,"="&amp;$G293)&gt;5,"",$F293),"")</f>
        <v/>
      </c>
      <c r="V293" s="31" t="str">
        <f>IF($G293=V$4&amp;"-"&amp;V$5,IF(COUNTIF($G$6:$G293,"="&amp;$G293)&gt;5,"",$F293),"")</f>
        <v/>
      </c>
      <c r="W293" s="30" t="str">
        <f>IF($G293=W$4&amp;"-"&amp;W$5,IF(COUNTIF($G$6:$G293,"="&amp;$G293)&gt;5,"",$F293),"")</f>
        <v/>
      </c>
      <c r="X293" s="128" t="str">
        <f>IF($G293=X$4&amp;"-"&amp;X$5,IF(COUNTIF($G$6:$G293,"="&amp;$G293)&gt;1000,"",MAX(X$6:X292)+1),"")</f>
        <v/>
      </c>
      <c r="Y293" s="138" t="str">
        <f>IF($G293=Y$4&amp;"-"&amp;Y$5,IF(COUNTIF($G$6:$G293,"="&amp;$G293)&gt;1000,"",MAX(Y$6:Y292)+1),"")</f>
        <v/>
      </c>
      <c r="Z293" s="128">
        <f>IF($G293=Z$4&amp;"-"&amp;Z$5,IF(COUNTIF($G$6:$G293,"="&amp;$G293)&gt;1000,"",MAX(Z$6:Z292)+1),"")</f>
        <v>23</v>
      </c>
      <c r="AA293" s="138" t="str">
        <f>IF($G293=AA$4&amp;"-"&amp;AA$5,IF(COUNTIF($G$6:$G293,"="&amp;$G293)&gt;1000,"",MAX(AA$6:AA292)+1),"")</f>
        <v/>
      </c>
      <c r="AB293" s="128" t="str">
        <f>IF($G293=AB$4&amp;"-"&amp;AB$5,IF(COUNTIF($G$6:$G293,"="&amp;$G293)&gt;1000,"",MAX(AB$6:AB292)+1),"")</f>
        <v/>
      </c>
      <c r="AC293" s="138" t="str">
        <f>IF($G293=AC$4&amp;"-"&amp;AC$5,IF(COUNTIF($G$6:$G293,"="&amp;$G293)&gt;1000,"",MAX(AC$6:AC292)+1),"")</f>
        <v/>
      </c>
      <c r="AD293" s="128" t="str">
        <f>IF($G293=AD$4&amp;"-"&amp;AD$5,IF(COUNTIF($G$6:$G293,"="&amp;$G293)&gt;1000,"",MAX(AD$6:AD292)+1),"")</f>
        <v/>
      </c>
      <c r="AE293" s="138" t="str">
        <f>IF($G293=AE$4&amp;"-"&amp;AE$5,IF(COUNTIF($G$6:$G293,"="&amp;$G293)&gt;1000,"",MAX(AE$6:AE292)+1),"")</f>
        <v/>
      </c>
      <c r="AF293" s="128" t="str">
        <f>IF($G293=AF$4&amp;"-"&amp;AF$5,IF(COUNTIF($G$6:$G293,"="&amp;$G293)&gt;1000,"",MAX(AF$6:AF292)+1),"")</f>
        <v/>
      </c>
      <c r="AG293" s="138" t="str">
        <f>IF($G293=AG$4&amp;"-"&amp;AG$5,IF(COUNTIF($G$6:$G293,"="&amp;$G293)&gt;1000,"",MAX(AG$6:AG292)+1),"")</f>
        <v/>
      </c>
      <c r="AH293" s="128" t="str">
        <f>IF($G293=AH$4&amp;"-"&amp;AH$5,IF(COUNTIF($G$6:$G293,"="&amp;$G293)&gt;1000,"",MAX(AH$6:AH292)+1),"")</f>
        <v/>
      </c>
      <c r="AI293" s="138" t="str">
        <f>IF($G293=AI$4&amp;"-"&amp;AI$5,IF(COUNTIF($G$6:$G293,"="&amp;$G293)&gt;1000,"",MAX(AI$6:AI292)+1),"")</f>
        <v/>
      </c>
      <c r="AJ293" s="128" t="str">
        <f>IF($G293=AJ$4&amp;"-"&amp;AJ$5,IF(COUNTIF($G$6:$G293,"="&amp;$G293)&gt;1000,"",MAX(AJ$6:AJ292)+1),"")</f>
        <v/>
      </c>
      <c r="AK293" s="138" t="str">
        <f>IF($G293=AK$4&amp;"-"&amp;AK$5,IF(COUNTIF($G$6:$G293,"="&amp;$G293)&gt;1000,"",MAX(AK$6:AK292)+1),"")</f>
        <v/>
      </c>
      <c r="AL293" s="128" t="str">
        <f>IF($G293=AL$4&amp;"-"&amp;AL$5,IF(COUNTIF($G$6:$G293,"="&amp;$G293)&gt;1000,"",MAX(AL$6:AL292)+1),"")</f>
        <v/>
      </c>
      <c r="AM293" s="144" t="str">
        <f>IF($G293=AM$4&amp;"-"&amp;AM$5,IF(COUNTIF($G$6:$G293,"="&amp;$G293)&gt;1000,"",MAX(AM$6:AM292)+1),"")</f>
        <v/>
      </c>
    </row>
    <row r="294" spans="1:39">
      <c r="A294" s="24">
        <v>289</v>
      </c>
      <c r="B294" s="123" t="str">
        <f>VLOOKUP(A294,Times_2023!B291:C720,2,FALSE)</f>
        <v>0:27:35</v>
      </c>
      <c r="C294" s="1" t="str">
        <f t="shared" si="18"/>
        <v>Nicole Smith</v>
      </c>
      <c r="D294" s="2" t="str">
        <f t="shared" si="19"/>
        <v>NJ</v>
      </c>
      <c r="E294" s="2" t="str">
        <f t="shared" si="20"/>
        <v>F</v>
      </c>
      <c r="F294" s="2">
        <f>COUNTIF(E$6:E294,E294)</f>
        <v>91</v>
      </c>
      <c r="G294" s="26" t="str">
        <f t="shared" si="21"/>
        <v>NJ-F</v>
      </c>
      <c r="H294" s="29" t="str">
        <f>IF($G294=H$4&amp;"-"&amp;H$5,IF(COUNTIF($G$6:$G294,"="&amp;$G294)&gt;5,"",$F294),"")</f>
        <v/>
      </c>
      <c r="I294" s="32" t="str">
        <f>IF($G294=I$4&amp;"-"&amp;I$5,IF(COUNTIF($G$6:$G294,"="&amp;$G294)&gt;5,"",$F294),"")</f>
        <v/>
      </c>
      <c r="J294" s="31" t="str">
        <f>IF($G294=J$4&amp;"-"&amp;J$5,IF(COUNTIF($G$6:$G294,"="&amp;$G294)&gt;5,"",$F294),"")</f>
        <v/>
      </c>
      <c r="K294" s="32" t="str">
        <f>IF($G294=K$4&amp;"-"&amp;K$5,IF(COUNTIF($G$6:$G294,"="&amp;$G294)&gt;5,"",$F294),"")</f>
        <v/>
      </c>
      <c r="L294" s="31" t="str">
        <f>IF($G294=L$4&amp;"-"&amp;L$5,IF(COUNTIF($G$6:$G294,"="&amp;$G294)&gt;5,"",$F294),"")</f>
        <v/>
      </c>
      <c r="M294" s="32" t="str">
        <f>IF($G294=M$4&amp;"-"&amp;M$5,IF(COUNTIF($G$6:$G294,"="&amp;$G294)&gt;5,"",$F294),"")</f>
        <v/>
      </c>
      <c r="N294" s="31" t="str">
        <f>IF($G294=N$4&amp;"-"&amp;N$5,IF(COUNTIF($G$6:$G294,"="&amp;$G294)&gt;5,"",$F294),"")</f>
        <v/>
      </c>
      <c r="O294" s="32" t="str">
        <f>IF($G294=O$4&amp;"-"&amp;O$5,IF(COUNTIF($G$6:$G294,"="&amp;$G294)&gt;5,"",$F294),"")</f>
        <v/>
      </c>
      <c r="P294" s="31" t="str">
        <f>IF($G294=P$4&amp;"-"&amp;P$5,IF(COUNTIF($G$6:$G294,"="&amp;$G294)&gt;5,"",$F294),"")</f>
        <v/>
      </c>
      <c r="Q294" s="32" t="str">
        <f>IF($G294=Q$4&amp;"-"&amp;Q$5,IF(COUNTIF($G$6:$G294,"="&amp;$G294)&gt;5,"",$F294),"")</f>
        <v/>
      </c>
      <c r="R294" s="31" t="str">
        <f>IF($G294=R$4&amp;"-"&amp;R$5,IF(COUNTIF($G$6:$G294,"="&amp;$G294)&gt;5,"",$F294),"")</f>
        <v/>
      </c>
      <c r="S294" s="32" t="str">
        <f>IF($G294=S$4&amp;"-"&amp;S$5,IF(COUNTIF($G$6:$G294,"="&amp;$G294)&gt;5,"",$F294),"")</f>
        <v/>
      </c>
      <c r="T294" s="31" t="str">
        <f>IF($G294=T$4&amp;"-"&amp;T$5,IF(COUNTIF($G$6:$G294,"="&amp;$G294)&gt;5,"",$F294),"")</f>
        <v/>
      </c>
      <c r="U294" s="32" t="str">
        <f>IF($G294=U$4&amp;"-"&amp;U$5,IF(COUNTIF($G$6:$G294,"="&amp;$G294)&gt;5,"",$F294),"")</f>
        <v/>
      </c>
      <c r="V294" s="31" t="str">
        <f>IF($G294=V$4&amp;"-"&amp;V$5,IF(COUNTIF($G$6:$G294,"="&amp;$G294)&gt;5,"",$F294),"")</f>
        <v/>
      </c>
      <c r="W294" s="30" t="str">
        <f>IF($G294=W$4&amp;"-"&amp;W$5,IF(COUNTIF($G$6:$G294,"="&amp;$G294)&gt;5,"",$F294),"")</f>
        <v/>
      </c>
      <c r="X294" s="128" t="str">
        <f>IF($G294=X$4&amp;"-"&amp;X$5,IF(COUNTIF($G$6:$G294,"="&amp;$G294)&gt;1000,"",MAX(X$6:X293)+1),"")</f>
        <v/>
      </c>
      <c r="Y294" s="138" t="str">
        <f>IF($G294=Y$4&amp;"-"&amp;Y$5,IF(COUNTIF($G$6:$G294,"="&amp;$G294)&gt;1000,"",MAX(Y$6:Y293)+1),"")</f>
        <v/>
      </c>
      <c r="Z294" s="128" t="str">
        <f>IF($G294=Z$4&amp;"-"&amp;Z$5,IF(COUNTIF($G$6:$G294,"="&amp;$G294)&gt;1000,"",MAX(Z$6:Z293)+1),"")</f>
        <v/>
      </c>
      <c r="AA294" s="138" t="str">
        <f>IF($G294=AA$4&amp;"-"&amp;AA$5,IF(COUNTIF($G$6:$G294,"="&amp;$G294)&gt;1000,"",MAX(AA$6:AA293)+1),"")</f>
        <v/>
      </c>
      <c r="AB294" s="128" t="str">
        <f>IF($G294=AB$4&amp;"-"&amp;AB$5,IF(COUNTIF($G$6:$G294,"="&amp;$G294)&gt;1000,"",MAX(AB$6:AB293)+1),"")</f>
        <v/>
      </c>
      <c r="AC294" s="138" t="str">
        <f>IF($G294=AC$4&amp;"-"&amp;AC$5,IF(COUNTIF($G$6:$G294,"="&amp;$G294)&gt;1000,"",MAX(AC$6:AC293)+1),"")</f>
        <v/>
      </c>
      <c r="AD294" s="128" t="str">
        <f>IF($G294=AD$4&amp;"-"&amp;AD$5,IF(COUNTIF($G$6:$G294,"="&amp;$G294)&gt;1000,"",MAX(AD$6:AD293)+1),"")</f>
        <v/>
      </c>
      <c r="AE294" s="138" t="str">
        <f>IF($G294=AE$4&amp;"-"&amp;AE$5,IF(COUNTIF($G$6:$G294,"="&amp;$G294)&gt;1000,"",MAX(AE$6:AE293)+1),"")</f>
        <v/>
      </c>
      <c r="AF294" s="128" t="str">
        <f>IF($G294=AF$4&amp;"-"&amp;AF$5,IF(COUNTIF($G$6:$G294,"="&amp;$G294)&gt;1000,"",MAX(AF$6:AF293)+1),"")</f>
        <v/>
      </c>
      <c r="AG294" s="138" t="str">
        <f>IF($G294=AG$4&amp;"-"&amp;AG$5,IF(COUNTIF($G$6:$G294,"="&amp;$G294)&gt;1000,"",MAX(AG$6:AG293)+1),"")</f>
        <v/>
      </c>
      <c r="AH294" s="128" t="str">
        <f>IF($G294=AH$4&amp;"-"&amp;AH$5,IF(COUNTIF($G$6:$G294,"="&amp;$G294)&gt;1000,"",MAX(AH$6:AH293)+1),"")</f>
        <v/>
      </c>
      <c r="AI294" s="138">
        <f>IF($G294=AI$4&amp;"-"&amp;AI$5,IF(COUNTIF($G$6:$G294,"="&amp;$G294)&gt;1000,"",MAX(AI$6:AI293)+1),"")</f>
        <v>11</v>
      </c>
      <c r="AJ294" s="128" t="str">
        <f>IF($G294=AJ$4&amp;"-"&amp;AJ$5,IF(COUNTIF($G$6:$G294,"="&amp;$G294)&gt;1000,"",MAX(AJ$6:AJ293)+1),"")</f>
        <v/>
      </c>
      <c r="AK294" s="138" t="str">
        <f>IF($G294=AK$4&amp;"-"&amp;AK$5,IF(COUNTIF($G$6:$G294,"="&amp;$G294)&gt;1000,"",MAX(AK$6:AK293)+1),"")</f>
        <v/>
      </c>
      <c r="AL294" s="128" t="str">
        <f>IF($G294=AL$4&amp;"-"&amp;AL$5,IF(COUNTIF($G$6:$G294,"="&amp;$G294)&gt;1000,"",MAX(AL$6:AL293)+1),"")</f>
        <v/>
      </c>
      <c r="AM294" s="144" t="str">
        <f>IF($G294=AM$4&amp;"-"&amp;AM$5,IF(COUNTIF($G$6:$G294,"="&amp;$G294)&gt;1000,"",MAX(AM$6:AM293)+1),"")</f>
        <v/>
      </c>
    </row>
    <row r="295" spans="1:39">
      <c r="A295" s="23">
        <v>290</v>
      </c>
      <c r="B295" s="123" t="str">
        <f>VLOOKUP(A295,Times_2023!B292:C721,2,FALSE)</f>
        <v>0:27:37</v>
      </c>
      <c r="C295" s="1" t="str">
        <f t="shared" si="18"/>
        <v>Debbie Abraham</v>
      </c>
      <c r="D295" s="2" t="str">
        <f t="shared" si="19"/>
        <v>ELY</v>
      </c>
      <c r="E295" s="2" t="str">
        <f t="shared" si="20"/>
        <v>F</v>
      </c>
      <c r="F295" s="2">
        <f>COUNTIF(E$6:E295,E295)</f>
        <v>92</v>
      </c>
      <c r="G295" s="26" t="str">
        <f t="shared" si="21"/>
        <v>ELY-F</v>
      </c>
      <c r="H295" s="29" t="str">
        <f>IF($G295=H$4&amp;"-"&amp;H$5,IF(COUNTIF($G$6:$G295,"="&amp;$G295)&gt;5,"",$F295),"")</f>
        <v/>
      </c>
      <c r="I295" s="32" t="str">
        <f>IF($G295=I$4&amp;"-"&amp;I$5,IF(COUNTIF($G$6:$G295,"="&amp;$G295)&gt;5,"",$F295),"")</f>
        <v/>
      </c>
      <c r="J295" s="31" t="str">
        <f>IF($G295=J$4&amp;"-"&amp;J$5,IF(COUNTIF($G$6:$G295,"="&amp;$G295)&gt;5,"",$F295),"")</f>
        <v/>
      </c>
      <c r="K295" s="32" t="str">
        <f>IF($G295=K$4&amp;"-"&amp;K$5,IF(COUNTIF($G$6:$G295,"="&amp;$G295)&gt;5,"",$F295),"")</f>
        <v/>
      </c>
      <c r="L295" s="31" t="str">
        <f>IF($G295=L$4&amp;"-"&amp;L$5,IF(COUNTIF($G$6:$G295,"="&amp;$G295)&gt;5,"",$F295),"")</f>
        <v/>
      </c>
      <c r="M295" s="32" t="str">
        <f>IF($G295=M$4&amp;"-"&amp;M$5,IF(COUNTIF($G$6:$G295,"="&amp;$G295)&gt;5,"",$F295),"")</f>
        <v/>
      </c>
      <c r="N295" s="31" t="str">
        <f>IF($G295=N$4&amp;"-"&amp;N$5,IF(COUNTIF($G$6:$G295,"="&amp;$G295)&gt;5,"",$F295),"")</f>
        <v/>
      </c>
      <c r="O295" s="32" t="str">
        <f>IF($G295=O$4&amp;"-"&amp;O$5,IF(COUNTIF($G$6:$G295,"="&amp;$G295)&gt;5,"",$F295),"")</f>
        <v/>
      </c>
      <c r="P295" s="31" t="str">
        <f>IF($G295=P$4&amp;"-"&amp;P$5,IF(COUNTIF($G$6:$G295,"="&amp;$G295)&gt;5,"",$F295),"")</f>
        <v/>
      </c>
      <c r="Q295" s="32" t="str">
        <f>IF($G295=Q$4&amp;"-"&amp;Q$5,IF(COUNTIF($G$6:$G295,"="&amp;$G295)&gt;5,"",$F295),"")</f>
        <v/>
      </c>
      <c r="R295" s="31" t="str">
        <f>IF($G295=R$4&amp;"-"&amp;R$5,IF(COUNTIF($G$6:$G295,"="&amp;$G295)&gt;5,"",$F295),"")</f>
        <v/>
      </c>
      <c r="S295" s="32" t="str">
        <f>IF($G295=S$4&amp;"-"&amp;S$5,IF(COUNTIF($G$6:$G295,"="&amp;$G295)&gt;5,"",$F295),"")</f>
        <v/>
      </c>
      <c r="T295" s="31" t="str">
        <f>IF($G295=T$4&amp;"-"&amp;T$5,IF(COUNTIF($G$6:$G295,"="&amp;$G295)&gt;5,"",$F295),"")</f>
        <v/>
      </c>
      <c r="U295" s="32" t="str">
        <f>IF($G295=U$4&amp;"-"&amp;U$5,IF(COUNTIF($G$6:$G295,"="&amp;$G295)&gt;5,"",$F295),"")</f>
        <v/>
      </c>
      <c r="V295" s="31" t="str">
        <f>IF($G295=V$4&amp;"-"&amp;V$5,IF(COUNTIF($G$6:$G295,"="&amp;$G295)&gt;5,"",$F295),"")</f>
        <v/>
      </c>
      <c r="W295" s="30" t="str">
        <f>IF($G295=W$4&amp;"-"&amp;W$5,IF(COUNTIF($G$6:$G295,"="&amp;$G295)&gt;5,"",$F295),"")</f>
        <v/>
      </c>
      <c r="X295" s="128" t="str">
        <f>IF($G295=X$4&amp;"-"&amp;X$5,IF(COUNTIF($G$6:$G295,"="&amp;$G295)&gt;1000,"",MAX(X$6:X294)+1),"")</f>
        <v/>
      </c>
      <c r="Y295" s="138" t="str">
        <f>IF($G295=Y$4&amp;"-"&amp;Y$5,IF(COUNTIF($G$6:$G295,"="&amp;$G295)&gt;1000,"",MAX(Y$6:Y294)+1),"")</f>
        <v/>
      </c>
      <c r="Z295" s="128" t="str">
        <f>IF($G295=Z$4&amp;"-"&amp;Z$5,IF(COUNTIF($G$6:$G295,"="&amp;$G295)&gt;1000,"",MAX(Z$6:Z294)+1),"")</f>
        <v/>
      </c>
      <c r="AA295" s="138" t="str">
        <f>IF($G295=AA$4&amp;"-"&amp;AA$5,IF(COUNTIF($G$6:$G295,"="&amp;$G295)&gt;1000,"",MAX(AA$6:AA294)+1),"")</f>
        <v/>
      </c>
      <c r="AB295" s="128" t="str">
        <f>IF($G295=AB$4&amp;"-"&amp;AB$5,IF(COUNTIF($G$6:$G295,"="&amp;$G295)&gt;1000,"",MAX(AB$6:AB294)+1),"")</f>
        <v/>
      </c>
      <c r="AC295" s="138">
        <f>IF($G295=AC$4&amp;"-"&amp;AC$5,IF(COUNTIF($G$6:$G295,"="&amp;$G295)&gt;1000,"",MAX(AC$6:AC294)+1),"")</f>
        <v>17</v>
      </c>
      <c r="AD295" s="128" t="str">
        <f>IF($G295=AD$4&amp;"-"&amp;AD$5,IF(COUNTIF($G$6:$G295,"="&amp;$G295)&gt;1000,"",MAX(AD$6:AD294)+1),"")</f>
        <v/>
      </c>
      <c r="AE295" s="138" t="str">
        <f>IF($G295=AE$4&amp;"-"&amp;AE$5,IF(COUNTIF($G$6:$G295,"="&amp;$G295)&gt;1000,"",MAX(AE$6:AE294)+1),"")</f>
        <v/>
      </c>
      <c r="AF295" s="128" t="str">
        <f>IF($G295=AF$4&amp;"-"&amp;AF$5,IF(COUNTIF($G$6:$G295,"="&amp;$G295)&gt;1000,"",MAX(AF$6:AF294)+1),"")</f>
        <v/>
      </c>
      <c r="AG295" s="138" t="str">
        <f>IF($G295=AG$4&amp;"-"&amp;AG$5,IF(COUNTIF($G$6:$G295,"="&amp;$G295)&gt;1000,"",MAX(AG$6:AG294)+1),"")</f>
        <v/>
      </c>
      <c r="AH295" s="128" t="str">
        <f>IF($G295=AH$4&amp;"-"&amp;AH$5,IF(COUNTIF($G$6:$G295,"="&amp;$G295)&gt;1000,"",MAX(AH$6:AH294)+1),"")</f>
        <v/>
      </c>
      <c r="AI295" s="138" t="str">
        <f>IF($G295=AI$4&amp;"-"&amp;AI$5,IF(COUNTIF($G$6:$G295,"="&amp;$G295)&gt;1000,"",MAX(AI$6:AI294)+1),"")</f>
        <v/>
      </c>
      <c r="AJ295" s="128" t="str">
        <f>IF($G295=AJ$4&amp;"-"&amp;AJ$5,IF(COUNTIF($G$6:$G295,"="&amp;$G295)&gt;1000,"",MAX(AJ$6:AJ294)+1),"")</f>
        <v/>
      </c>
      <c r="AK295" s="138" t="str">
        <f>IF($G295=AK$4&amp;"-"&amp;AK$5,IF(COUNTIF($G$6:$G295,"="&amp;$G295)&gt;1000,"",MAX(AK$6:AK294)+1),"")</f>
        <v/>
      </c>
      <c r="AL295" s="128" t="str">
        <f>IF($G295=AL$4&amp;"-"&amp;AL$5,IF(COUNTIF($G$6:$G295,"="&amp;$G295)&gt;1000,"",MAX(AL$6:AL294)+1),"")</f>
        <v/>
      </c>
      <c r="AM295" s="144" t="str">
        <f>IF($G295=AM$4&amp;"-"&amp;AM$5,IF(COUNTIF($G$6:$G295,"="&amp;$G295)&gt;1000,"",MAX(AM$6:AM294)+1),"")</f>
        <v/>
      </c>
    </row>
    <row r="296" spans="1:39">
      <c r="A296" s="24">
        <v>291</v>
      </c>
      <c r="B296" s="123" t="str">
        <f>VLOOKUP(A296,Times_2023!B293:C722,2,FALSE)</f>
        <v>0:27:39</v>
      </c>
      <c r="C296" s="1" t="str">
        <f t="shared" si="18"/>
        <v>Estivy Perez</v>
      </c>
      <c r="D296" s="2" t="str">
        <f t="shared" si="19"/>
        <v>ELY</v>
      </c>
      <c r="E296" s="2" t="str">
        <f t="shared" si="20"/>
        <v>M</v>
      </c>
      <c r="F296" s="2">
        <f>COUNTIF(E$6:E296,E296)</f>
        <v>199</v>
      </c>
      <c r="G296" s="26" t="str">
        <f t="shared" si="21"/>
        <v>ELY-M</v>
      </c>
      <c r="H296" s="29" t="str">
        <f>IF($G296=H$4&amp;"-"&amp;H$5,IF(COUNTIF($G$6:$G296,"="&amp;$G296)&gt;5,"",$F296),"")</f>
        <v/>
      </c>
      <c r="I296" s="32" t="str">
        <f>IF($G296=I$4&amp;"-"&amp;I$5,IF(COUNTIF($G$6:$G296,"="&amp;$G296)&gt;5,"",$F296),"")</f>
        <v/>
      </c>
      <c r="J296" s="31" t="str">
        <f>IF($G296=J$4&amp;"-"&amp;J$5,IF(COUNTIF($G$6:$G296,"="&amp;$G296)&gt;5,"",$F296),"")</f>
        <v/>
      </c>
      <c r="K296" s="32" t="str">
        <f>IF($G296=K$4&amp;"-"&amp;K$5,IF(COUNTIF($G$6:$G296,"="&amp;$G296)&gt;5,"",$F296),"")</f>
        <v/>
      </c>
      <c r="L296" s="31" t="str">
        <f>IF($G296=L$4&amp;"-"&amp;L$5,IF(COUNTIF($G$6:$G296,"="&amp;$G296)&gt;5,"",$F296),"")</f>
        <v/>
      </c>
      <c r="M296" s="32" t="str">
        <f>IF($G296=M$4&amp;"-"&amp;M$5,IF(COUNTIF($G$6:$G296,"="&amp;$G296)&gt;5,"",$F296),"")</f>
        <v/>
      </c>
      <c r="N296" s="31" t="str">
        <f>IF($G296=N$4&amp;"-"&amp;N$5,IF(COUNTIF($G$6:$G296,"="&amp;$G296)&gt;5,"",$F296),"")</f>
        <v/>
      </c>
      <c r="O296" s="32" t="str">
        <f>IF($G296=O$4&amp;"-"&amp;O$5,IF(COUNTIF($G$6:$G296,"="&amp;$G296)&gt;5,"",$F296),"")</f>
        <v/>
      </c>
      <c r="P296" s="31" t="str">
        <f>IF($G296=P$4&amp;"-"&amp;P$5,IF(COUNTIF($G$6:$G296,"="&amp;$G296)&gt;5,"",$F296),"")</f>
        <v/>
      </c>
      <c r="Q296" s="32" t="str">
        <f>IF($G296=Q$4&amp;"-"&amp;Q$5,IF(COUNTIF($G$6:$G296,"="&amp;$G296)&gt;5,"",$F296),"")</f>
        <v/>
      </c>
      <c r="R296" s="31" t="str">
        <f>IF($G296=R$4&amp;"-"&amp;R$5,IF(COUNTIF($G$6:$G296,"="&amp;$G296)&gt;5,"",$F296),"")</f>
        <v/>
      </c>
      <c r="S296" s="32" t="str">
        <f>IF($G296=S$4&amp;"-"&amp;S$5,IF(COUNTIF($G$6:$G296,"="&amp;$G296)&gt;5,"",$F296),"")</f>
        <v/>
      </c>
      <c r="T296" s="31" t="str">
        <f>IF($G296=T$4&amp;"-"&amp;T$5,IF(COUNTIF($G$6:$G296,"="&amp;$G296)&gt;5,"",$F296),"")</f>
        <v/>
      </c>
      <c r="U296" s="32" t="str">
        <f>IF($G296=U$4&amp;"-"&amp;U$5,IF(COUNTIF($G$6:$G296,"="&amp;$G296)&gt;5,"",$F296),"")</f>
        <v/>
      </c>
      <c r="V296" s="31" t="str">
        <f>IF($G296=V$4&amp;"-"&amp;V$5,IF(COUNTIF($G$6:$G296,"="&amp;$G296)&gt;5,"",$F296),"")</f>
        <v/>
      </c>
      <c r="W296" s="30" t="str">
        <f>IF($G296=W$4&amp;"-"&amp;W$5,IF(COUNTIF($G$6:$G296,"="&amp;$G296)&gt;5,"",$F296),"")</f>
        <v/>
      </c>
      <c r="X296" s="128" t="str">
        <f>IF($G296=X$4&amp;"-"&amp;X$5,IF(COUNTIF($G$6:$G296,"="&amp;$G296)&gt;1000,"",MAX(X$6:X295)+1),"")</f>
        <v/>
      </c>
      <c r="Y296" s="138" t="str">
        <f>IF($G296=Y$4&amp;"-"&amp;Y$5,IF(COUNTIF($G$6:$G296,"="&amp;$G296)&gt;1000,"",MAX(Y$6:Y295)+1),"")</f>
        <v/>
      </c>
      <c r="Z296" s="128" t="str">
        <f>IF($G296=Z$4&amp;"-"&amp;Z$5,IF(COUNTIF($G$6:$G296,"="&amp;$G296)&gt;1000,"",MAX(Z$6:Z295)+1),"")</f>
        <v/>
      </c>
      <c r="AA296" s="138" t="str">
        <f>IF($G296=AA$4&amp;"-"&amp;AA$5,IF(COUNTIF($G$6:$G296,"="&amp;$G296)&gt;1000,"",MAX(AA$6:AA295)+1),"")</f>
        <v/>
      </c>
      <c r="AB296" s="128">
        <f>IF($G296=AB$4&amp;"-"&amp;AB$5,IF(COUNTIF($G$6:$G296,"="&amp;$G296)&gt;1000,"",MAX(AB$6:AB295)+1),"")</f>
        <v>40</v>
      </c>
      <c r="AC296" s="138" t="str">
        <f>IF($G296=AC$4&amp;"-"&amp;AC$5,IF(COUNTIF($G$6:$G296,"="&amp;$G296)&gt;1000,"",MAX(AC$6:AC295)+1),"")</f>
        <v/>
      </c>
      <c r="AD296" s="128" t="str">
        <f>IF($G296=AD$4&amp;"-"&amp;AD$5,IF(COUNTIF($G$6:$G296,"="&amp;$G296)&gt;1000,"",MAX(AD$6:AD295)+1),"")</f>
        <v/>
      </c>
      <c r="AE296" s="138" t="str">
        <f>IF($G296=AE$4&amp;"-"&amp;AE$5,IF(COUNTIF($G$6:$G296,"="&amp;$G296)&gt;1000,"",MAX(AE$6:AE295)+1),"")</f>
        <v/>
      </c>
      <c r="AF296" s="128" t="str">
        <f>IF($G296=AF$4&amp;"-"&amp;AF$5,IF(COUNTIF($G$6:$G296,"="&amp;$G296)&gt;1000,"",MAX(AF$6:AF295)+1),"")</f>
        <v/>
      </c>
      <c r="AG296" s="138" t="str">
        <f>IF($G296=AG$4&amp;"-"&amp;AG$5,IF(COUNTIF($G$6:$G296,"="&amp;$G296)&gt;1000,"",MAX(AG$6:AG295)+1),"")</f>
        <v/>
      </c>
      <c r="AH296" s="128" t="str">
        <f>IF($G296=AH$4&amp;"-"&amp;AH$5,IF(COUNTIF($G$6:$G296,"="&amp;$G296)&gt;1000,"",MAX(AH$6:AH295)+1),"")</f>
        <v/>
      </c>
      <c r="AI296" s="138" t="str">
        <f>IF($G296=AI$4&amp;"-"&amp;AI$5,IF(COUNTIF($G$6:$G296,"="&amp;$G296)&gt;1000,"",MAX(AI$6:AI295)+1),"")</f>
        <v/>
      </c>
      <c r="AJ296" s="128" t="str">
        <f>IF($G296=AJ$4&amp;"-"&amp;AJ$5,IF(COUNTIF($G$6:$G296,"="&amp;$G296)&gt;1000,"",MAX(AJ$6:AJ295)+1),"")</f>
        <v/>
      </c>
      <c r="AK296" s="138" t="str">
        <f>IF($G296=AK$4&amp;"-"&amp;AK$5,IF(COUNTIF($G$6:$G296,"="&amp;$G296)&gt;1000,"",MAX(AK$6:AK295)+1),"")</f>
        <v/>
      </c>
      <c r="AL296" s="128" t="str">
        <f>IF($G296=AL$4&amp;"-"&amp;AL$5,IF(COUNTIF($G$6:$G296,"="&amp;$G296)&gt;1000,"",MAX(AL$6:AL295)+1),"")</f>
        <v/>
      </c>
      <c r="AM296" s="144" t="str">
        <f>IF($G296=AM$4&amp;"-"&amp;AM$5,IF(COUNTIF($G$6:$G296,"="&amp;$G296)&gt;1000,"",MAX(AM$6:AM295)+1),"")</f>
        <v/>
      </c>
    </row>
    <row r="297" spans="1:39">
      <c r="A297" s="23">
        <v>292</v>
      </c>
      <c r="B297" s="123" t="str">
        <f>VLOOKUP(A297,Times_2023!B294:C723,2,FALSE)</f>
        <v>0:27:43</v>
      </c>
      <c r="C297" s="1" t="str">
        <f t="shared" si="18"/>
        <v>Ruth Eberhardt</v>
      </c>
      <c r="D297" s="2" t="str">
        <f t="shared" si="19"/>
        <v>NJ</v>
      </c>
      <c r="E297" s="2" t="str">
        <f t="shared" si="20"/>
        <v>F</v>
      </c>
      <c r="F297" s="2">
        <f>COUNTIF(E$6:E297,E297)</f>
        <v>93</v>
      </c>
      <c r="G297" s="26" t="str">
        <f t="shared" si="21"/>
        <v>NJ-F</v>
      </c>
      <c r="H297" s="29" t="str">
        <f>IF($G297=H$4&amp;"-"&amp;H$5,IF(COUNTIF($G$6:$G297,"="&amp;$G297)&gt;5,"",$F297),"")</f>
        <v/>
      </c>
      <c r="I297" s="32" t="str">
        <f>IF($G297=I$4&amp;"-"&amp;I$5,IF(COUNTIF($G$6:$G297,"="&amp;$G297)&gt;5,"",$F297),"")</f>
        <v/>
      </c>
      <c r="J297" s="31" t="str">
        <f>IF($G297=J$4&amp;"-"&amp;J$5,IF(COUNTIF($G$6:$G297,"="&amp;$G297)&gt;5,"",$F297),"")</f>
        <v/>
      </c>
      <c r="K297" s="32" t="str">
        <f>IF($G297=K$4&amp;"-"&amp;K$5,IF(COUNTIF($G$6:$G297,"="&amp;$G297)&gt;5,"",$F297),"")</f>
        <v/>
      </c>
      <c r="L297" s="31" t="str">
        <f>IF($G297=L$4&amp;"-"&amp;L$5,IF(COUNTIF($G$6:$G297,"="&amp;$G297)&gt;5,"",$F297),"")</f>
        <v/>
      </c>
      <c r="M297" s="32" t="str">
        <f>IF($G297=M$4&amp;"-"&amp;M$5,IF(COUNTIF($G$6:$G297,"="&amp;$G297)&gt;5,"",$F297),"")</f>
        <v/>
      </c>
      <c r="N297" s="31" t="str">
        <f>IF($G297=N$4&amp;"-"&amp;N$5,IF(COUNTIF($G$6:$G297,"="&amp;$G297)&gt;5,"",$F297),"")</f>
        <v/>
      </c>
      <c r="O297" s="32" t="str">
        <f>IF($G297=O$4&amp;"-"&amp;O$5,IF(COUNTIF($G$6:$G297,"="&amp;$G297)&gt;5,"",$F297),"")</f>
        <v/>
      </c>
      <c r="P297" s="31" t="str">
        <f>IF($G297=P$4&amp;"-"&amp;P$5,IF(COUNTIF($G$6:$G297,"="&amp;$G297)&gt;5,"",$F297),"")</f>
        <v/>
      </c>
      <c r="Q297" s="32" t="str">
        <f>IF($G297=Q$4&amp;"-"&amp;Q$5,IF(COUNTIF($G$6:$G297,"="&amp;$G297)&gt;5,"",$F297),"")</f>
        <v/>
      </c>
      <c r="R297" s="31" t="str">
        <f>IF($G297=R$4&amp;"-"&amp;R$5,IF(COUNTIF($G$6:$G297,"="&amp;$G297)&gt;5,"",$F297),"")</f>
        <v/>
      </c>
      <c r="S297" s="32" t="str">
        <f>IF($G297=S$4&amp;"-"&amp;S$5,IF(COUNTIF($G$6:$G297,"="&amp;$G297)&gt;5,"",$F297),"")</f>
        <v/>
      </c>
      <c r="T297" s="31" t="str">
        <f>IF($G297=T$4&amp;"-"&amp;T$5,IF(COUNTIF($G$6:$G297,"="&amp;$G297)&gt;5,"",$F297),"")</f>
        <v/>
      </c>
      <c r="U297" s="32" t="str">
        <f>IF($G297=U$4&amp;"-"&amp;U$5,IF(COUNTIF($G$6:$G297,"="&amp;$G297)&gt;5,"",$F297),"")</f>
        <v/>
      </c>
      <c r="V297" s="31" t="str">
        <f>IF($G297=V$4&amp;"-"&amp;V$5,IF(COUNTIF($G$6:$G297,"="&amp;$G297)&gt;5,"",$F297),"")</f>
        <v/>
      </c>
      <c r="W297" s="30" t="str">
        <f>IF($G297=W$4&amp;"-"&amp;W$5,IF(COUNTIF($G$6:$G297,"="&amp;$G297)&gt;5,"",$F297),"")</f>
        <v/>
      </c>
      <c r="X297" s="128" t="str">
        <f>IF($G297=X$4&amp;"-"&amp;X$5,IF(COUNTIF($G$6:$G297,"="&amp;$G297)&gt;1000,"",MAX(X$6:X296)+1),"")</f>
        <v/>
      </c>
      <c r="Y297" s="138" t="str">
        <f>IF($G297=Y$4&amp;"-"&amp;Y$5,IF(COUNTIF($G$6:$G297,"="&amp;$G297)&gt;1000,"",MAX(Y$6:Y296)+1),"")</f>
        <v/>
      </c>
      <c r="Z297" s="128" t="str">
        <f>IF($G297=Z$4&amp;"-"&amp;Z$5,IF(COUNTIF($G$6:$G297,"="&amp;$G297)&gt;1000,"",MAX(Z$6:Z296)+1),"")</f>
        <v/>
      </c>
      <c r="AA297" s="138" t="str">
        <f>IF($G297=AA$4&amp;"-"&amp;AA$5,IF(COUNTIF($G$6:$G297,"="&amp;$G297)&gt;1000,"",MAX(AA$6:AA296)+1),"")</f>
        <v/>
      </c>
      <c r="AB297" s="128" t="str">
        <f>IF($G297=AB$4&amp;"-"&amp;AB$5,IF(COUNTIF($G$6:$G297,"="&amp;$G297)&gt;1000,"",MAX(AB$6:AB296)+1),"")</f>
        <v/>
      </c>
      <c r="AC297" s="138" t="str">
        <f>IF($G297=AC$4&amp;"-"&amp;AC$5,IF(COUNTIF($G$6:$G297,"="&amp;$G297)&gt;1000,"",MAX(AC$6:AC296)+1),"")</f>
        <v/>
      </c>
      <c r="AD297" s="128" t="str">
        <f>IF($G297=AD$4&amp;"-"&amp;AD$5,IF(COUNTIF($G$6:$G297,"="&amp;$G297)&gt;1000,"",MAX(AD$6:AD296)+1),"")</f>
        <v/>
      </c>
      <c r="AE297" s="138" t="str">
        <f>IF($G297=AE$4&amp;"-"&amp;AE$5,IF(COUNTIF($G$6:$G297,"="&amp;$G297)&gt;1000,"",MAX(AE$6:AE296)+1),"")</f>
        <v/>
      </c>
      <c r="AF297" s="128" t="str">
        <f>IF($G297=AF$4&amp;"-"&amp;AF$5,IF(COUNTIF($G$6:$G297,"="&amp;$G297)&gt;1000,"",MAX(AF$6:AF296)+1),"")</f>
        <v/>
      </c>
      <c r="AG297" s="138" t="str">
        <f>IF($G297=AG$4&amp;"-"&amp;AG$5,IF(COUNTIF($G$6:$G297,"="&amp;$G297)&gt;1000,"",MAX(AG$6:AG296)+1),"")</f>
        <v/>
      </c>
      <c r="AH297" s="128" t="str">
        <f>IF($G297=AH$4&amp;"-"&amp;AH$5,IF(COUNTIF($G$6:$G297,"="&amp;$G297)&gt;1000,"",MAX(AH$6:AH296)+1),"")</f>
        <v/>
      </c>
      <c r="AI297" s="138">
        <f>IF($G297=AI$4&amp;"-"&amp;AI$5,IF(COUNTIF($G$6:$G297,"="&amp;$G297)&gt;1000,"",MAX(AI$6:AI296)+1),"")</f>
        <v>12</v>
      </c>
      <c r="AJ297" s="128" t="str">
        <f>IF($G297=AJ$4&amp;"-"&amp;AJ$5,IF(COUNTIF($G$6:$G297,"="&amp;$G297)&gt;1000,"",MAX(AJ$6:AJ296)+1),"")</f>
        <v/>
      </c>
      <c r="AK297" s="138" t="str">
        <f>IF($G297=AK$4&amp;"-"&amp;AK$5,IF(COUNTIF($G$6:$G297,"="&amp;$G297)&gt;1000,"",MAX(AK$6:AK296)+1),"")</f>
        <v/>
      </c>
      <c r="AL297" s="128" t="str">
        <f>IF($G297=AL$4&amp;"-"&amp;AL$5,IF(COUNTIF($G$6:$G297,"="&amp;$G297)&gt;1000,"",MAX(AL$6:AL296)+1),"")</f>
        <v/>
      </c>
      <c r="AM297" s="144" t="str">
        <f>IF($G297=AM$4&amp;"-"&amp;AM$5,IF(COUNTIF($G$6:$G297,"="&amp;$G297)&gt;1000,"",MAX(AM$6:AM296)+1),"")</f>
        <v/>
      </c>
    </row>
    <row r="298" spans="1:39">
      <c r="A298" s="24">
        <v>293</v>
      </c>
      <c r="B298" s="123" t="str">
        <f>VLOOKUP(A298,Times_2023!B295:C724,2,FALSE)</f>
        <v>0:27:44</v>
      </c>
      <c r="C298" s="1" t="str">
        <f t="shared" si="18"/>
        <v>Robert Shaw</v>
      </c>
      <c r="D298" s="2" t="str">
        <f t="shared" si="19"/>
        <v>SS</v>
      </c>
      <c r="E298" s="2" t="str">
        <f t="shared" si="20"/>
        <v>M</v>
      </c>
      <c r="F298" s="2">
        <f>COUNTIF(E$6:E298,E298)</f>
        <v>200</v>
      </c>
      <c r="G298" s="26" t="str">
        <f t="shared" si="21"/>
        <v>SS-M</v>
      </c>
      <c r="H298" s="29" t="str">
        <f>IF($G298=H$4&amp;"-"&amp;H$5,IF(COUNTIF($G$6:$G298,"="&amp;$G298)&gt;5,"",$F298),"")</f>
        <v/>
      </c>
      <c r="I298" s="32" t="str">
        <f>IF($G298=I$4&amp;"-"&amp;I$5,IF(COUNTIF($G$6:$G298,"="&amp;$G298)&gt;5,"",$F298),"")</f>
        <v/>
      </c>
      <c r="J298" s="31" t="str">
        <f>IF($G298=J$4&amp;"-"&amp;J$5,IF(COUNTIF($G$6:$G298,"="&amp;$G298)&gt;5,"",$F298),"")</f>
        <v/>
      </c>
      <c r="K298" s="32" t="str">
        <f>IF($G298=K$4&amp;"-"&amp;K$5,IF(COUNTIF($G$6:$G298,"="&amp;$G298)&gt;5,"",$F298),"")</f>
        <v/>
      </c>
      <c r="L298" s="31" t="str">
        <f>IF($G298=L$4&amp;"-"&amp;L$5,IF(COUNTIF($G$6:$G298,"="&amp;$G298)&gt;5,"",$F298),"")</f>
        <v/>
      </c>
      <c r="M298" s="32" t="str">
        <f>IF($G298=M$4&amp;"-"&amp;M$5,IF(COUNTIF($G$6:$G298,"="&amp;$G298)&gt;5,"",$F298),"")</f>
        <v/>
      </c>
      <c r="N298" s="31" t="str">
        <f>IF($G298=N$4&amp;"-"&amp;N$5,IF(COUNTIF($G$6:$G298,"="&amp;$G298)&gt;5,"",$F298),"")</f>
        <v/>
      </c>
      <c r="O298" s="32" t="str">
        <f>IF($G298=O$4&amp;"-"&amp;O$5,IF(COUNTIF($G$6:$G298,"="&amp;$G298)&gt;5,"",$F298),"")</f>
        <v/>
      </c>
      <c r="P298" s="31" t="str">
        <f>IF($G298=P$4&amp;"-"&amp;P$5,IF(COUNTIF($G$6:$G298,"="&amp;$G298)&gt;5,"",$F298),"")</f>
        <v/>
      </c>
      <c r="Q298" s="32" t="str">
        <f>IF($G298=Q$4&amp;"-"&amp;Q$5,IF(COUNTIF($G$6:$G298,"="&amp;$G298)&gt;5,"",$F298),"")</f>
        <v/>
      </c>
      <c r="R298" s="31" t="str">
        <f>IF($G298=R$4&amp;"-"&amp;R$5,IF(COUNTIF($G$6:$G298,"="&amp;$G298)&gt;5,"",$F298),"")</f>
        <v/>
      </c>
      <c r="S298" s="32" t="str">
        <f>IF($G298=S$4&amp;"-"&amp;S$5,IF(COUNTIF($G$6:$G298,"="&amp;$G298)&gt;5,"",$F298),"")</f>
        <v/>
      </c>
      <c r="T298" s="31" t="str">
        <f>IF($G298=T$4&amp;"-"&amp;T$5,IF(COUNTIF($G$6:$G298,"="&amp;$G298)&gt;5,"",$F298),"")</f>
        <v/>
      </c>
      <c r="U298" s="32" t="str">
        <f>IF($G298=U$4&amp;"-"&amp;U$5,IF(COUNTIF($G$6:$G298,"="&amp;$G298)&gt;5,"",$F298),"")</f>
        <v/>
      </c>
      <c r="V298" s="31" t="str">
        <f>IF($G298=V$4&amp;"-"&amp;V$5,IF(COUNTIF($G$6:$G298,"="&amp;$G298)&gt;5,"",$F298),"")</f>
        <v/>
      </c>
      <c r="W298" s="30" t="str">
        <f>IF($G298=W$4&amp;"-"&amp;W$5,IF(COUNTIF($G$6:$G298,"="&amp;$G298)&gt;5,"",$F298),"")</f>
        <v/>
      </c>
      <c r="X298" s="128" t="str">
        <f>IF($G298=X$4&amp;"-"&amp;X$5,IF(COUNTIF($G$6:$G298,"="&amp;$G298)&gt;1000,"",MAX(X$6:X297)+1),"")</f>
        <v/>
      </c>
      <c r="Y298" s="138" t="str">
        <f>IF($G298=Y$4&amp;"-"&amp;Y$5,IF(COUNTIF($G$6:$G298,"="&amp;$G298)&gt;1000,"",MAX(Y$6:Y297)+1),"")</f>
        <v/>
      </c>
      <c r="Z298" s="128" t="str">
        <f>IF($G298=Z$4&amp;"-"&amp;Z$5,IF(COUNTIF($G$6:$G298,"="&amp;$G298)&gt;1000,"",MAX(Z$6:Z297)+1),"")</f>
        <v/>
      </c>
      <c r="AA298" s="138" t="str">
        <f>IF($G298=AA$4&amp;"-"&amp;AA$5,IF(COUNTIF($G$6:$G298,"="&amp;$G298)&gt;1000,"",MAX(AA$6:AA297)+1),"")</f>
        <v/>
      </c>
      <c r="AB298" s="128" t="str">
        <f>IF($G298=AB$4&amp;"-"&amp;AB$5,IF(COUNTIF($G$6:$G298,"="&amp;$G298)&gt;1000,"",MAX(AB$6:AB297)+1),"")</f>
        <v/>
      </c>
      <c r="AC298" s="138" t="str">
        <f>IF($G298=AC$4&amp;"-"&amp;AC$5,IF(COUNTIF($G$6:$G298,"="&amp;$G298)&gt;1000,"",MAX(AC$6:AC297)+1),"")</f>
        <v/>
      </c>
      <c r="AD298" s="128" t="str">
        <f>IF($G298=AD$4&amp;"-"&amp;AD$5,IF(COUNTIF($G$6:$G298,"="&amp;$G298)&gt;1000,"",MAX(AD$6:AD297)+1),"")</f>
        <v/>
      </c>
      <c r="AE298" s="138" t="str">
        <f>IF($G298=AE$4&amp;"-"&amp;AE$5,IF(COUNTIF($G$6:$G298,"="&amp;$G298)&gt;1000,"",MAX(AE$6:AE297)+1),"")</f>
        <v/>
      </c>
      <c r="AF298" s="128" t="str">
        <f>IF($G298=AF$4&amp;"-"&amp;AF$5,IF(COUNTIF($G$6:$G298,"="&amp;$G298)&gt;1000,"",MAX(AF$6:AF297)+1),"")</f>
        <v/>
      </c>
      <c r="AG298" s="138" t="str">
        <f>IF($G298=AG$4&amp;"-"&amp;AG$5,IF(COUNTIF($G$6:$G298,"="&amp;$G298)&gt;1000,"",MAX(AG$6:AG297)+1),"")</f>
        <v/>
      </c>
      <c r="AH298" s="128" t="str">
        <f>IF($G298=AH$4&amp;"-"&amp;AH$5,IF(COUNTIF($G$6:$G298,"="&amp;$G298)&gt;1000,"",MAX(AH$6:AH297)+1),"")</f>
        <v/>
      </c>
      <c r="AI298" s="138" t="str">
        <f>IF($G298=AI$4&amp;"-"&amp;AI$5,IF(COUNTIF($G$6:$G298,"="&amp;$G298)&gt;1000,"",MAX(AI$6:AI297)+1),"")</f>
        <v/>
      </c>
      <c r="AJ298" s="128" t="str">
        <f>IF($G298=AJ$4&amp;"-"&amp;AJ$5,IF(COUNTIF($G$6:$G298,"="&amp;$G298)&gt;1000,"",MAX(AJ$6:AJ297)+1),"")</f>
        <v/>
      </c>
      <c r="AK298" s="138" t="str">
        <f>IF($G298=AK$4&amp;"-"&amp;AK$5,IF(COUNTIF($G$6:$G298,"="&amp;$G298)&gt;1000,"",MAX(AK$6:AK297)+1),"")</f>
        <v/>
      </c>
      <c r="AL298" s="128">
        <f>IF($G298=AL$4&amp;"-"&amp;AL$5,IF(COUNTIF($G$6:$G298,"="&amp;$G298)&gt;1000,"",MAX(AL$6:AL297)+1),"")</f>
        <v>16</v>
      </c>
      <c r="AM298" s="144" t="str">
        <f>IF($G298=AM$4&amp;"-"&amp;AM$5,IF(COUNTIF($G$6:$G298,"="&amp;$G298)&gt;1000,"",MAX(AM$6:AM297)+1),"")</f>
        <v/>
      </c>
    </row>
    <row r="299" spans="1:39">
      <c r="A299" s="23">
        <v>294</v>
      </c>
      <c r="B299" s="123" t="str">
        <f>VLOOKUP(A299,Times_2023!B296:C725,2,FALSE)</f>
        <v>0:27:45</v>
      </c>
      <c r="C299" s="1" t="str">
        <f t="shared" si="18"/>
        <v>Alistair Cooke</v>
      </c>
      <c r="D299" s="2" t="str">
        <f t="shared" si="19"/>
        <v>SS</v>
      </c>
      <c r="E299" s="2" t="str">
        <f t="shared" si="20"/>
        <v>M</v>
      </c>
      <c r="F299" s="2">
        <f>COUNTIF(E$6:E299,E299)</f>
        <v>201</v>
      </c>
      <c r="G299" s="26" t="str">
        <f t="shared" si="21"/>
        <v>SS-M</v>
      </c>
      <c r="H299" s="29" t="str">
        <f>IF($G299=H$4&amp;"-"&amp;H$5,IF(COUNTIF($G$6:$G299,"="&amp;$G299)&gt;5,"",$F299),"")</f>
        <v/>
      </c>
      <c r="I299" s="32" t="str">
        <f>IF($G299=I$4&amp;"-"&amp;I$5,IF(COUNTIF($G$6:$G299,"="&amp;$G299)&gt;5,"",$F299),"")</f>
        <v/>
      </c>
      <c r="J299" s="31" t="str">
        <f>IF($G299=J$4&amp;"-"&amp;J$5,IF(COUNTIF($G$6:$G299,"="&amp;$G299)&gt;5,"",$F299),"")</f>
        <v/>
      </c>
      <c r="K299" s="32" t="str">
        <f>IF($G299=K$4&amp;"-"&amp;K$5,IF(COUNTIF($G$6:$G299,"="&amp;$G299)&gt;5,"",$F299),"")</f>
        <v/>
      </c>
      <c r="L299" s="31" t="str">
        <f>IF($G299=L$4&amp;"-"&amp;L$5,IF(COUNTIF($G$6:$G299,"="&amp;$G299)&gt;5,"",$F299),"")</f>
        <v/>
      </c>
      <c r="M299" s="32" t="str">
        <f>IF($G299=M$4&amp;"-"&amp;M$5,IF(COUNTIF($G$6:$G299,"="&amp;$G299)&gt;5,"",$F299),"")</f>
        <v/>
      </c>
      <c r="N299" s="31" t="str">
        <f>IF($G299=N$4&amp;"-"&amp;N$5,IF(COUNTIF($G$6:$G299,"="&amp;$G299)&gt;5,"",$F299),"")</f>
        <v/>
      </c>
      <c r="O299" s="32" t="str">
        <f>IF($G299=O$4&amp;"-"&amp;O$5,IF(COUNTIF($G$6:$G299,"="&amp;$G299)&gt;5,"",$F299),"")</f>
        <v/>
      </c>
      <c r="P299" s="31" t="str">
        <f>IF($G299=P$4&amp;"-"&amp;P$5,IF(COUNTIF($G$6:$G299,"="&amp;$G299)&gt;5,"",$F299),"")</f>
        <v/>
      </c>
      <c r="Q299" s="32" t="str">
        <f>IF($G299=Q$4&amp;"-"&amp;Q$5,IF(COUNTIF($G$6:$G299,"="&amp;$G299)&gt;5,"",$F299),"")</f>
        <v/>
      </c>
      <c r="R299" s="31" t="str">
        <f>IF($G299=R$4&amp;"-"&amp;R$5,IF(COUNTIF($G$6:$G299,"="&amp;$G299)&gt;5,"",$F299),"")</f>
        <v/>
      </c>
      <c r="S299" s="32" t="str">
        <f>IF($G299=S$4&amp;"-"&amp;S$5,IF(COUNTIF($G$6:$G299,"="&amp;$G299)&gt;5,"",$F299),"")</f>
        <v/>
      </c>
      <c r="T299" s="31" t="str">
        <f>IF($G299=T$4&amp;"-"&amp;T$5,IF(COUNTIF($G$6:$G299,"="&amp;$G299)&gt;5,"",$F299),"")</f>
        <v/>
      </c>
      <c r="U299" s="32" t="str">
        <f>IF($G299=U$4&amp;"-"&amp;U$5,IF(COUNTIF($G$6:$G299,"="&amp;$G299)&gt;5,"",$F299),"")</f>
        <v/>
      </c>
      <c r="V299" s="31" t="str">
        <f>IF($G299=V$4&amp;"-"&amp;V$5,IF(COUNTIF($G$6:$G299,"="&amp;$G299)&gt;5,"",$F299),"")</f>
        <v/>
      </c>
      <c r="W299" s="30" t="str">
        <f>IF($G299=W$4&amp;"-"&amp;W$5,IF(COUNTIF($G$6:$G299,"="&amp;$G299)&gt;5,"",$F299),"")</f>
        <v/>
      </c>
      <c r="X299" s="128" t="str">
        <f>IF($G299=X$4&amp;"-"&amp;X$5,IF(COUNTIF($G$6:$G299,"="&amp;$G299)&gt;1000,"",MAX(X$6:X298)+1),"")</f>
        <v/>
      </c>
      <c r="Y299" s="138" t="str">
        <f>IF($G299=Y$4&amp;"-"&amp;Y$5,IF(COUNTIF($G$6:$G299,"="&amp;$G299)&gt;1000,"",MAX(Y$6:Y298)+1),"")</f>
        <v/>
      </c>
      <c r="Z299" s="128" t="str">
        <f>IF($G299=Z$4&amp;"-"&amp;Z$5,IF(COUNTIF($G$6:$G299,"="&amp;$G299)&gt;1000,"",MAX(Z$6:Z298)+1),"")</f>
        <v/>
      </c>
      <c r="AA299" s="138" t="str">
        <f>IF($G299=AA$4&amp;"-"&amp;AA$5,IF(COUNTIF($G$6:$G299,"="&amp;$G299)&gt;1000,"",MAX(AA$6:AA298)+1),"")</f>
        <v/>
      </c>
      <c r="AB299" s="128" t="str">
        <f>IF($G299=AB$4&amp;"-"&amp;AB$5,IF(COUNTIF($G$6:$G299,"="&amp;$G299)&gt;1000,"",MAX(AB$6:AB298)+1),"")</f>
        <v/>
      </c>
      <c r="AC299" s="138" t="str">
        <f>IF($G299=AC$4&amp;"-"&amp;AC$5,IF(COUNTIF($G$6:$G299,"="&amp;$G299)&gt;1000,"",MAX(AC$6:AC298)+1),"")</f>
        <v/>
      </c>
      <c r="AD299" s="128" t="str">
        <f>IF($G299=AD$4&amp;"-"&amp;AD$5,IF(COUNTIF($G$6:$G299,"="&amp;$G299)&gt;1000,"",MAX(AD$6:AD298)+1),"")</f>
        <v/>
      </c>
      <c r="AE299" s="138" t="str">
        <f>IF($G299=AE$4&amp;"-"&amp;AE$5,IF(COUNTIF($G$6:$G299,"="&amp;$G299)&gt;1000,"",MAX(AE$6:AE298)+1),"")</f>
        <v/>
      </c>
      <c r="AF299" s="128" t="str">
        <f>IF($G299=AF$4&amp;"-"&amp;AF$5,IF(COUNTIF($G$6:$G299,"="&amp;$G299)&gt;1000,"",MAX(AF$6:AF298)+1),"")</f>
        <v/>
      </c>
      <c r="AG299" s="138" t="str">
        <f>IF($G299=AG$4&amp;"-"&amp;AG$5,IF(COUNTIF($G$6:$G299,"="&amp;$G299)&gt;1000,"",MAX(AG$6:AG298)+1),"")</f>
        <v/>
      </c>
      <c r="AH299" s="128" t="str">
        <f>IF($G299=AH$4&amp;"-"&amp;AH$5,IF(COUNTIF($G$6:$G299,"="&amp;$G299)&gt;1000,"",MAX(AH$6:AH298)+1),"")</f>
        <v/>
      </c>
      <c r="AI299" s="138" t="str">
        <f>IF($G299=AI$4&amp;"-"&amp;AI$5,IF(COUNTIF($G$6:$G299,"="&amp;$G299)&gt;1000,"",MAX(AI$6:AI298)+1),"")</f>
        <v/>
      </c>
      <c r="AJ299" s="128" t="str">
        <f>IF($G299=AJ$4&amp;"-"&amp;AJ$5,IF(COUNTIF($G$6:$G299,"="&amp;$G299)&gt;1000,"",MAX(AJ$6:AJ298)+1),"")</f>
        <v/>
      </c>
      <c r="AK299" s="138" t="str">
        <f>IF($G299=AK$4&amp;"-"&amp;AK$5,IF(COUNTIF($G$6:$G299,"="&amp;$G299)&gt;1000,"",MAX(AK$6:AK298)+1),"")</f>
        <v/>
      </c>
      <c r="AL299" s="128">
        <f>IF($G299=AL$4&amp;"-"&amp;AL$5,IF(COUNTIF($G$6:$G299,"="&amp;$G299)&gt;1000,"",MAX(AL$6:AL298)+1),"")</f>
        <v>17</v>
      </c>
      <c r="AM299" s="144" t="str">
        <f>IF($G299=AM$4&amp;"-"&amp;AM$5,IF(COUNTIF($G$6:$G299,"="&amp;$G299)&gt;1000,"",MAX(AM$6:AM298)+1),"")</f>
        <v/>
      </c>
    </row>
    <row r="300" spans="1:39">
      <c r="A300" s="24">
        <v>295</v>
      </c>
      <c r="B300" s="123" t="str">
        <f>VLOOKUP(A300,Times_2023!B297:C726,2,FALSE)</f>
        <v>0:27:46</v>
      </c>
      <c r="C300" s="1" t="str">
        <f t="shared" si="18"/>
        <v>Lee Gamble</v>
      </c>
      <c r="D300" s="2" t="str">
        <f t="shared" si="19"/>
        <v>SS</v>
      </c>
      <c r="E300" s="2" t="str">
        <f t="shared" si="20"/>
        <v>M</v>
      </c>
      <c r="F300" s="2">
        <f>COUNTIF(E$6:E300,E300)</f>
        <v>202</v>
      </c>
      <c r="G300" s="26" t="str">
        <f t="shared" si="21"/>
        <v>SS-M</v>
      </c>
      <c r="H300" s="29" t="str">
        <f>IF($G300=H$4&amp;"-"&amp;H$5,IF(COUNTIF($G$6:$G300,"="&amp;$G300)&gt;5,"",$F300),"")</f>
        <v/>
      </c>
      <c r="I300" s="32" t="str">
        <f>IF($G300=I$4&amp;"-"&amp;I$5,IF(COUNTIF($G$6:$G300,"="&amp;$G300)&gt;5,"",$F300),"")</f>
        <v/>
      </c>
      <c r="J300" s="31" t="str">
        <f>IF($G300=J$4&amp;"-"&amp;J$5,IF(COUNTIF($G$6:$G300,"="&amp;$G300)&gt;5,"",$F300),"")</f>
        <v/>
      </c>
      <c r="K300" s="32" t="str">
        <f>IF($G300=K$4&amp;"-"&amp;K$5,IF(COUNTIF($G$6:$G300,"="&amp;$G300)&gt;5,"",$F300),"")</f>
        <v/>
      </c>
      <c r="L300" s="31" t="str">
        <f>IF($G300=L$4&amp;"-"&amp;L$5,IF(COUNTIF($G$6:$G300,"="&amp;$G300)&gt;5,"",$F300),"")</f>
        <v/>
      </c>
      <c r="M300" s="32" t="str">
        <f>IF($G300=M$4&amp;"-"&amp;M$5,IF(COUNTIF($G$6:$G300,"="&amp;$G300)&gt;5,"",$F300),"")</f>
        <v/>
      </c>
      <c r="N300" s="31" t="str">
        <f>IF($G300=N$4&amp;"-"&amp;N$5,IF(COUNTIF($G$6:$G300,"="&amp;$G300)&gt;5,"",$F300),"")</f>
        <v/>
      </c>
      <c r="O300" s="32" t="str">
        <f>IF($G300=O$4&amp;"-"&amp;O$5,IF(COUNTIF($G$6:$G300,"="&amp;$G300)&gt;5,"",$F300),"")</f>
        <v/>
      </c>
      <c r="P300" s="31" t="str">
        <f>IF($G300=P$4&amp;"-"&amp;P$5,IF(COUNTIF($G$6:$G300,"="&amp;$G300)&gt;5,"",$F300),"")</f>
        <v/>
      </c>
      <c r="Q300" s="32" t="str">
        <f>IF($G300=Q$4&amp;"-"&amp;Q$5,IF(COUNTIF($G$6:$G300,"="&amp;$G300)&gt;5,"",$F300),"")</f>
        <v/>
      </c>
      <c r="R300" s="31" t="str">
        <f>IF($G300=R$4&amp;"-"&amp;R$5,IF(COUNTIF($G$6:$G300,"="&amp;$G300)&gt;5,"",$F300),"")</f>
        <v/>
      </c>
      <c r="S300" s="32" t="str">
        <f>IF($G300=S$4&amp;"-"&amp;S$5,IF(COUNTIF($G$6:$G300,"="&amp;$G300)&gt;5,"",$F300),"")</f>
        <v/>
      </c>
      <c r="T300" s="31" t="str">
        <f>IF($G300=T$4&amp;"-"&amp;T$5,IF(COUNTIF($G$6:$G300,"="&amp;$G300)&gt;5,"",$F300),"")</f>
        <v/>
      </c>
      <c r="U300" s="32" t="str">
        <f>IF($G300=U$4&amp;"-"&amp;U$5,IF(COUNTIF($G$6:$G300,"="&amp;$G300)&gt;5,"",$F300),"")</f>
        <v/>
      </c>
      <c r="V300" s="31" t="str">
        <f>IF($G300=V$4&amp;"-"&amp;V$5,IF(COUNTIF($G$6:$G300,"="&amp;$G300)&gt;5,"",$F300),"")</f>
        <v/>
      </c>
      <c r="W300" s="30" t="str">
        <f>IF($G300=W$4&amp;"-"&amp;W$5,IF(COUNTIF($G$6:$G300,"="&amp;$G300)&gt;5,"",$F300),"")</f>
        <v/>
      </c>
      <c r="X300" s="128" t="str">
        <f>IF($G300=X$4&amp;"-"&amp;X$5,IF(COUNTIF($G$6:$G300,"="&amp;$G300)&gt;1000,"",MAX(X$6:X299)+1),"")</f>
        <v/>
      </c>
      <c r="Y300" s="138" t="str">
        <f>IF($G300=Y$4&amp;"-"&amp;Y$5,IF(COUNTIF($G$6:$G300,"="&amp;$G300)&gt;1000,"",MAX(Y$6:Y299)+1),"")</f>
        <v/>
      </c>
      <c r="Z300" s="128" t="str">
        <f>IF($G300=Z$4&amp;"-"&amp;Z$5,IF(COUNTIF($G$6:$G300,"="&amp;$G300)&gt;1000,"",MAX(Z$6:Z299)+1),"")</f>
        <v/>
      </c>
      <c r="AA300" s="138" t="str">
        <f>IF($G300=AA$4&amp;"-"&amp;AA$5,IF(COUNTIF($G$6:$G300,"="&amp;$G300)&gt;1000,"",MAX(AA$6:AA299)+1),"")</f>
        <v/>
      </c>
      <c r="AB300" s="128" t="str">
        <f>IF($G300=AB$4&amp;"-"&amp;AB$5,IF(COUNTIF($G$6:$G300,"="&amp;$G300)&gt;1000,"",MAX(AB$6:AB299)+1),"")</f>
        <v/>
      </c>
      <c r="AC300" s="138" t="str">
        <f>IF($G300=AC$4&amp;"-"&amp;AC$5,IF(COUNTIF($G$6:$G300,"="&amp;$G300)&gt;1000,"",MAX(AC$6:AC299)+1),"")</f>
        <v/>
      </c>
      <c r="AD300" s="128" t="str">
        <f>IF($G300=AD$4&amp;"-"&amp;AD$5,IF(COUNTIF($G$6:$G300,"="&amp;$G300)&gt;1000,"",MAX(AD$6:AD299)+1),"")</f>
        <v/>
      </c>
      <c r="AE300" s="138" t="str">
        <f>IF($G300=AE$4&amp;"-"&amp;AE$5,IF(COUNTIF($G$6:$G300,"="&amp;$G300)&gt;1000,"",MAX(AE$6:AE299)+1),"")</f>
        <v/>
      </c>
      <c r="AF300" s="128" t="str">
        <f>IF($G300=AF$4&amp;"-"&amp;AF$5,IF(COUNTIF($G$6:$G300,"="&amp;$G300)&gt;1000,"",MAX(AF$6:AF299)+1),"")</f>
        <v/>
      </c>
      <c r="AG300" s="138" t="str">
        <f>IF($G300=AG$4&amp;"-"&amp;AG$5,IF(COUNTIF($G$6:$G300,"="&amp;$G300)&gt;1000,"",MAX(AG$6:AG299)+1),"")</f>
        <v/>
      </c>
      <c r="AH300" s="128" t="str">
        <f>IF($G300=AH$4&amp;"-"&amp;AH$5,IF(COUNTIF($G$6:$G300,"="&amp;$G300)&gt;1000,"",MAX(AH$6:AH299)+1),"")</f>
        <v/>
      </c>
      <c r="AI300" s="138" t="str">
        <f>IF($G300=AI$4&amp;"-"&amp;AI$5,IF(COUNTIF($G$6:$G300,"="&amp;$G300)&gt;1000,"",MAX(AI$6:AI299)+1),"")</f>
        <v/>
      </c>
      <c r="AJ300" s="128" t="str">
        <f>IF($G300=AJ$4&amp;"-"&amp;AJ$5,IF(COUNTIF($G$6:$G300,"="&amp;$G300)&gt;1000,"",MAX(AJ$6:AJ299)+1),"")</f>
        <v/>
      </c>
      <c r="AK300" s="138" t="str">
        <f>IF($G300=AK$4&amp;"-"&amp;AK$5,IF(COUNTIF($G$6:$G300,"="&amp;$G300)&gt;1000,"",MAX(AK$6:AK299)+1),"")</f>
        <v/>
      </c>
      <c r="AL300" s="128">
        <f>IF($G300=AL$4&amp;"-"&amp;AL$5,IF(COUNTIF($G$6:$G300,"="&amp;$G300)&gt;1000,"",MAX(AL$6:AL299)+1),"")</f>
        <v>18</v>
      </c>
      <c r="AM300" s="144" t="str">
        <f>IF($G300=AM$4&amp;"-"&amp;AM$5,IF(COUNTIF($G$6:$G300,"="&amp;$G300)&gt;1000,"",MAX(AM$6:AM299)+1),"")</f>
        <v/>
      </c>
    </row>
    <row r="301" spans="1:39">
      <c r="A301" s="23">
        <v>296</v>
      </c>
      <c r="B301" s="123" t="str">
        <f>VLOOKUP(A301,Times_2023!B298:C727,2,FALSE)</f>
        <v>0:27:48</v>
      </c>
      <c r="C301" s="1" t="str">
        <f t="shared" si="18"/>
        <v>Grace Judge</v>
      </c>
      <c r="D301" s="2" t="str">
        <f t="shared" si="19"/>
        <v>HRC</v>
      </c>
      <c r="E301" s="2" t="str">
        <f t="shared" si="20"/>
        <v>F</v>
      </c>
      <c r="F301" s="2">
        <f>COUNTIF(E$6:E301,E301)</f>
        <v>94</v>
      </c>
      <c r="G301" s="26" t="str">
        <f t="shared" si="21"/>
        <v>HRC-F</v>
      </c>
      <c r="H301" s="29" t="str">
        <f>IF($G301=H$4&amp;"-"&amp;H$5,IF(COUNTIF($G$6:$G301,"="&amp;$G301)&gt;5,"",$F301),"")</f>
        <v/>
      </c>
      <c r="I301" s="32" t="str">
        <f>IF($G301=I$4&amp;"-"&amp;I$5,IF(COUNTIF($G$6:$G301,"="&amp;$G301)&gt;5,"",$F301),"")</f>
        <v/>
      </c>
      <c r="J301" s="31" t="str">
        <f>IF($G301=J$4&amp;"-"&amp;J$5,IF(COUNTIF($G$6:$G301,"="&amp;$G301)&gt;5,"",$F301),"")</f>
        <v/>
      </c>
      <c r="K301" s="32" t="str">
        <f>IF($G301=K$4&amp;"-"&amp;K$5,IF(COUNTIF($G$6:$G301,"="&amp;$G301)&gt;5,"",$F301),"")</f>
        <v/>
      </c>
      <c r="L301" s="31" t="str">
        <f>IF($G301=L$4&amp;"-"&amp;L$5,IF(COUNTIF($G$6:$G301,"="&amp;$G301)&gt;5,"",$F301),"")</f>
        <v/>
      </c>
      <c r="M301" s="32" t="str">
        <f>IF($G301=M$4&amp;"-"&amp;M$5,IF(COUNTIF($G$6:$G301,"="&amp;$G301)&gt;5,"",$F301),"")</f>
        <v/>
      </c>
      <c r="N301" s="31" t="str">
        <f>IF($G301=N$4&amp;"-"&amp;N$5,IF(COUNTIF($G$6:$G301,"="&amp;$G301)&gt;5,"",$F301),"")</f>
        <v/>
      </c>
      <c r="O301" s="32" t="str">
        <f>IF($G301=O$4&amp;"-"&amp;O$5,IF(COUNTIF($G$6:$G301,"="&amp;$G301)&gt;5,"",$F301),"")</f>
        <v/>
      </c>
      <c r="P301" s="31" t="str">
        <f>IF($G301=P$4&amp;"-"&amp;P$5,IF(COUNTIF($G$6:$G301,"="&amp;$G301)&gt;5,"",$F301),"")</f>
        <v/>
      </c>
      <c r="Q301" s="32" t="str">
        <f>IF($G301=Q$4&amp;"-"&amp;Q$5,IF(COUNTIF($G$6:$G301,"="&amp;$G301)&gt;5,"",$F301),"")</f>
        <v/>
      </c>
      <c r="R301" s="31" t="str">
        <f>IF($G301=R$4&amp;"-"&amp;R$5,IF(COUNTIF($G$6:$G301,"="&amp;$G301)&gt;5,"",$F301),"")</f>
        <v/>
      </c>
      <c r="S301" s="32" t="str">
        <f>IF($G301=S$4&amp;"-"&amp;S$5,IF(COUNTIF($G$6:$G301,"="&amp;$G301)&gt;5,"",$F301),"")</f>
        <v/>
      </c>
      <c r="T301" s="31" t="str">
        <f>IF($G301=T$4&amp;"-"&amp;T$5,IF(COUNTIF($G$6:$G301,"="&amp;$G301)&gt;5,"",$F301),"")</f>
        <v/>
      </c>
      <c r="U301" s="32" t="str">
        <f>IF($G301=U$4&amp;"-"&amp;U$5,IF(COUNTIF($G$6:$G301,"="&amp;$G301)&gt;5,"",$F301),"")</f>
        <v/>
      </c>
      <c r="V301" s="31" t="str">
        <f>IF($G301=V$4&amp;"-"&amp;V$5,IF(COUNTIF($G$6:$G301,"="&amp;$G301)&gt;5,"",$F301),"")</f>
        <v/>
      </c>
      <c r="W301" s="30" t="str">
        <f>IF($G301=W$4&amp;"-"&amp;W$5,IF(COUNTIF($G$6:$G301,"="&amp;$G301)&gt;5,"",$F301),"")</f>
        <v/>
      </c>
      <c r="X301" s="128" t="str">
        <f>IF($G301=X$4&amp;"-"&amp;X$5,IF(COUNTIF($G$6:$G301,"="&amp;$G301)&gt;1000,"",MAX(X$6:X300)+1),"")</f>
        <v/>
      </c>
      <c r="Y301" s="138" t="str">
        <f>IF($G301=Y$4&amp;"-"&amp;Y$5,IF(COUNTIF($G$6:$G301,"="&amp;$G301)&gt;1000,"",MAX(Y$6:Y300)+1),"")</f>
        <v/>
      </c>
      <c r="Z301" s="128" t="str">
        <f>IF($G301=Z$4&amp;"-"&amp;Z$5,IF(COUNTIF($G$6:$G301,"="&amp;$G301)&gt;1000,"",MAX(Z$6:Z300)+1),"")</f>
        <v/>
      </c>
      <c r="AA301" s="138" t="str">
        <f>IF($G301=AA$4&amp;"-"&amp;AA$5,IF(COUNTIF($G$6:$G301,"="&amp;$G301)&gt;1000,"",MAX(AA$6:AA300)+1),"")</f>
        <v/>
      </c>
      <c r="AB301" s="128" t="str">
        <f>IF($G301=AB$4&amp;"-"&amp;AB$5,IF(COUNTIF($G$6:$G301,"="&amp;$G301)&gt;1000,"",MAX(AB$6:AB300)+1),"")</f>
        <v/>
      </c>
      <c r="AC301" s="138" t="str">
        <f>IF($G301=AC$4&amp;"-"&amp;AC$5,IF(COUNTIF($G$6:$G301,"="&amp;$G301)&gt;1000,"",MAX(AC$6:AC300)+1),"")</f>
        <v/>
      </c>
      <c r="AD301" s="128" t="str">
        <f>IF($G301=AD$4&amp;"-"&amp;AD$5,IF(COUNTIF($G$6:$G301,"="&amp;$G301)&gt;1000,"",MAX(AD$6:AD300)+1),"")</f>
        <v/>
      </c>
      <c r="AE301" s="138" t="str">
        <f>IF($G301=AE$4&amp;"-"&amp;AE$5,IF(COUNTIF($G$6:$G301,"="&amp;$G301)&gt;1000,"",MAX(AE$6:AE300)+1),"")</f>
        <v/>
      </c>
      <c r="AF301" s="128" t="str">
        <f>IF($G301=AF$4&amp;"-"&amp;AF$5,IF(COUNTIF($G$6:$G301,"="&amp;$G301)&gt;1000,"",MAX(AF$6:AF300)+1),"")</f>
        <v/>
      </c>
      <c r="AG301" s="138">
        <f>IF($G301=AG$4&amp;"-"&amp;AG$5,IF(COUNTIF($G$6:$G301,"="&amp;$G301)&gt;1000,"",MAX(AG$6:AG300)+1),"")</f>
        <v>7</v>
      </c>
      <c r="AH301" s="128" t="str">
        <f>IF($G301=AH$4&amp;"-"&amp;AH$5,IF(COUNTIF($G$6:$G301,"="&amp;$G301)&gt;1000,"",MAX(AH$6:AH300)+1),"")</f>
        <v/>
      </c>
      <c r="AI301" s="138" t="str">
        <f>IF($G301=AI$4&amp;"-"&amp;AI$5,IF(COUNTIF($G$6:$G301,"="&amp;$G301)&gt;1000,"",MAX(AI$6:AI300)+1),"")</f>
        <v/>
      </c>
      <c r="AJ301" s="128" t="str">
        <f>IF($G301=AJ$4&amp;"-"&amp;AJ$5,IF(COUNTIF($G$6:$G301,"="&amp;$G301)&gt;1000,"",MAX(AJ$6:AJ300)+1),"")</f>
        <v/>
      </c>
      <c r="AK301" s="138" t="str">
        <f>IF($G301=AK$4&amp;"-"&amp;AK$5,IF(COUNTIF($G$6:$G301,"="&amp;$G301)&gt;1000,"",MAX(AK$6:AK300)+1),"")</f>
        <v/>
      </c>
      <c r="AL301" s="128" t="str">
        <f>IF($G301=AL$4&amp;"-"&amp;AL$5,IF(COUNTIF($G$6:$G301,"="&amp;$G301)&gt;1000,"",MAX(AL$6:AL300)+1),"")</f>
        <v/>
      </c>
      <c r="AM301" s="144" t="str">
        <f>IF($G301=AM$4&amp;"-"&amp;AM$5,IF(COUNTIF($G$6:$G301,"="&amp;$G301)&gt;1000,"",MAX(AM$6:AM300)+1),"")</f>
        <v/>
      </c>
    </row>
    <row r="302" spans="1:39">
      <c r="A302" s="24">
        <v>297</v>
      </c>
      <c r="B302" s="123" t="str">
        <f>VLOOKUP(A302,Times_2023!B299:C728,2,FALSE)</f>
        <v>0:27:54</v>
      </c>
      <c r="C302" s="1" t="str">
        <f t="shared" si="18"/>
        <v>Martina Mobelell</v>
      </c>
      <c r="D302" s="2" t="str">
        <f t="shared" si="19"/>
        <v>CTC</v>
      </c>
      <c r="E302" s="2" t="str">
        <f t="shared" si="20"/>
        <v>F</v>
      </c>
      <c r="F302" s="2">
        <f>COUNTIF(E$6:E302,E302)</f>
        <v>95</v>
      </c>
      <c r="G302" s="26" t="str">
        <f t="shared" si="21"/>
        <v>CTC-F</v>
      </c>
      <c r="H302" s="29" t="str">
        <f>IF($G302=H$4&amp;"-"&amp;H$5,IF(COUNTIF($G$6:$G302,"="&amp;$G302)&gt;5,"",$F302),"")</f>
        <v/>
      </c>
      <c r="I302" s="32" t="str">
        <f>IF($G302=I$4&amp;"-"&amp;I$5,IF(COUNTIF($G$6:$G302,"="&amp;$G302)&gt;5,"",$F302),"")</f>
        <v/>
      </c>
      <c r="J302" s="31" t="str">
        <f>IF($G302=J$4&amp;"-"&amp;J$5,IF(COUNTIF($G$6:$G302,"="&amp;$G302)&gt;5,"",$F302),"")</f>
        <v/>
      </c>
      <c r="K302" s="32" t="str">
        <f>IF($G302=K$4&amp;"-"&amp;K$5,IF(COUNTIF($G$6:$G302,"="&amp;$G302)&gt;5,"",$F302),"")</f>
        <v/>
      </c>
      <c r="L302" s="31" t="str">
        <f>IF($G302=L$4&amp;"-"&amp;L$5,IF(COUNTIF($G$6:$G302,"="&amp;$G302)&gt;5,"",$F302),"")</f>
        <v/>
      </c>
      <c r="M302" s="32" t="str">
        <f>IF($G302=M$4&amp;"-"&amp;M$5,IF(COUNTIF($G$6:$G302,"="&amp;$G302)&gt;5,"",$F302),"")</f>
        <v/>
      </c>
      <c r="N302" s="31" t="str">
        <f>IF($G302=N$4&amp;"-"&amp;N$5,IF(COUNTIF($G$6:$G302,"="&amp;$G302)&gt;5,"",$F302),"")</f>
        <v/>
      </c>
      <c r="O302" s="32" t="str">
        <f>IF($G302=O$4&amp;"-"&amp;O$5,IF(COUNTIF($G$6:$G302,"="&amp;$G302)&gt;5,"",$F302),"")</f>
        <v/>
      </c>
      <c r="P302" s="31" t="str">
        <f>IF($G302=P$4&amp;"-"&amp;P$5,IF(COUNTIF($G$6:$G302,"="&amp;$G302)&gt;5,"",$F302),"")</f>
        <v/>
      </c>
      <c r="Q302" s="32" t="str">
        <f>IF($G302=Q$4&amp;"-"&amp;Q$5,IF(COUNTIF($G$6:$G302,"="&amp;$G302)&gt;5,"",$F302),"")</f>
        <v/>
      </c>
      <c r="R302" s="31" t="str">
        <f>IF($G302=R$4&amp;"-"&amp;R$5,IF(COUNTIF($G$6:$G302,"="&amp;$G302)&gt;5,"",$F302),"")</f>
        <v/>
      </c>
      <c r="S302" s="32" t="str">
        <f>IF($G302=S$4&amp;"-"&amp;S$5,IF(COUNTIF($G$6:$G302,"="&amp;$G302)&gt;5,"",$F302),"")</f>
        <v/>
      </c>
      <c r="T302" s="31" t="str">
        <f>IF($G302=T$4&amp;"-"&amp;T$5,IF(COUNTIF($G$6:$G302,"="&amp;$G302)&gt;5,"",$F302),"")</f>
        <v/>
      </c>
      <c r="U302" s="32" t="str">
        <f>IF($G302=U$4&amp;"-"&amp;U$5,IF(COUNTIF($G$6:$G302,"="&amp;$G302)&gt;5,"",$F302),"")</f>
        <v/>
      </c>
      <c r="V302" s="31" t="str">
        <f>IF($G302=V$4&amp;"-"&amp;V$5,IF(COUNTIF($G$6:$G302,"="&amp;$G302)&gt;5,"",$F302),"")</f>
        <v/>
      </c>
      <c r="W302" s="30" t="str">
        <f>IF($G302=W$4&amp;"-"&amp;W$5,IF(COUNTIF($G$6:$G302,"="&amp;$G302)&gt;5,"",$F302),"")</f>
        <v/>
      </c>
      <c r="X302" s="128" t="str">
        <f>IF($G302=X$4&amp;"-"&amp;X$5,IF(COUNTIF($G$6:$G302,"="&amp;$G302)&gt;1000,"",MAX(X$6:X301)+1),"")</f>
        <v/>
      </c>
      <c r="Y302" s="138" t="str">
        <f>IF($G302=Y$4&amp;"-"&amp;Y$5,IF(COUNTIF($G$6:$G302,"="&amp;$G302)&gt;1000,"",MAX(Y$6:Y301)+1),"")</f>
        <v/>
      </c>
      <c r="Z302" s="128" t="str">
        <f>IF($G302=Z$4&amp;"-"&amp;Z$5,IF(COUNTIF($G$6:$G302,"="&amp;$G302)&gt;1000,"",MAX(Z$6:Z301)+1),"")</f>
        <v/>
      </c>
      <c r="AA302" s="138">
        <f>IF($G302=AA$4&amp;"-"&amp;AA$5,IF(COUNTIF($G$6:$G302,"="&amp;$G302)&gt;1000,"",MAX(AA$6:AA301)+1),"")</f>
        <v>7</v>
      </c>
      <c r="AB302" s="128" t="str">
        <f>IF($G302=AB$4&amp;"-"&amp;AB$5,IF(COUNTIF($G$6:$G302,"="&amp;$G302)&gt;1000,"",MAX(AB$6:AB301)+1),"")</f>
        <v/>
      </c>
      <c r="AC302" s="138" t="str">
        <f>IF($G302=AC$4&amp;"-"&amp;AC$5,IF(COUNTIF($G$6:$G302,"="&amp;$G302)&gt;1000,"",MAX(AC$6:AC301)+1),"")</f>
        <v/>
      </c>
      <c r="AD302" s="128" t="str">
        <f>IF($G302=AD$4&amp;"-"&amp;AD$5,IF(COUNTIF($G$6:$G302,"="&amp;$G302)&gt;1000,"",MAX(AD$6:AD301)+1),"")</f>
        <v/>
      </c>
      <c r="AE302" s="138" t="str">
        <f>IF($G302=AE$4&amp;"-"&amp;AE$5,IF(COUNTIF($G$6:$G302,"="&amp;$G302)&gt;1000,"",MAX(AE$6:AE301)+1),"")</f>
        <v/>
      </c>
      <c r="AF302" s="128" t="str">
        <f>IF($G302=AF$4&amp;"-"&amp;AF$5,IF(COUNTIF($G$6:$G302,"="&amp;$G302)&gt;1000,"",MAX(AF$6:AF301)+1),"")</f>
        <v/>
      </c>
      <c r="AG302" s="138" t="str">
        <f>IF($G302=AG$4&amp;"-"&amp;AG$5,IF(COUNTIF($G$6:$G302,"="&amp;$G302)&gt;1000,"",MAX(AG$6:AG301)+1),"")</f>
        <v/>
      </c>
      <c r="AH302" s="128" t="str">
        <f>IF($G302=AH$4&amp;"-"&amp;AH$5,IF(COUNTIF($G$6:$G302,"="&amp;$G302)&gt;1000,"",MAX(AH$6:AH301)+1),"")</f>
        <v/>
      </c>
      <c r="AI302" s="138" t="str">
        <f>IF($G302=AI$4&amp;"-"&amp;AI$5,IF(COUNTIF($G$6:$G302,"="&amp;$G302)&gt;1000,"",MAX(AI$6:AI301)+1),"")</f>
        <v/>
      </c>
      <c r="AJ302" s="128" t="str">
        <f>IF($G302=AJ$4&amp;"-"&amp;AJ$5,IF(COUNTIF($G$6:$G302,"="&amp;$G302)&gt;1000,"",MAX(AJ$6:AJ301)+1),"")</f>
        <v/>
      </c>
      <c r="AK302" s="138" t="str">
        <f>IF($G302=AK$4&amp;"-"&amp;AK$5,IF(COUNTIF($G$6:$G302,"="&amp;$G302)&gt;1000,"",MAX(AK$6:AK301)+1),"")</f>
        <v/>
      </c>
      <c r="AL302" s="128" t="str">
        <f>IF($G302=AL$4&amp;"-"&amp;AL$5,IF(COUNTIF($G$6:$G302,"="&amp;$G302)&gt;1000,"",MAX(AL$6:AL301)+1),"")</f>
        <v/>
      </c>
      <c r="AM302" s="144" t="str">
        <f>IF($G302=AM$4&amp;"-"&amp;AM$5,IF(COUNTIF($G$6:$G302,"="&amp;$G302)&gt;1000,"",MAX(AM$6:AM301)+1),"")</f>
        <v/>
      </c>
    </row>
    <row r="303" spans="1:39">
      <c r="A303" s="23">
        <v>298</v>
      </c>
      <c r="B303" s="123" t="str">
        <f>VLOOKUP(A303,Times_2023!B300:C729,2,FALSE)</f>
        <v>0:27:56</v>
      </c>
      <c r="C303" s="1" t="str">
        <f t="shared" si="18"/>
        <v>Matt Pullen</v>
      </c>
      <c r="D303" s="2" t="str">
        <f t="shared" si="19"/>
        <v>CTC</v>
      </c>
      <c r="E303" s="2" t="str">
        <f t="shared" si="20"/>
        <v>M</v>
      </c>
      <c r="F303" s="2">
        <f>COUNTIF(E$6:E303,E303)</f>
        <v>203</v>
      </c>
      <c r="G303" s="26" t="str">
        <f t="shared" si="21"/>
        <v>CTC-M</v>
      </c>
      <c r="H303" s="29" t="str">
        <f>IF($G303=H$4&amp;"-"&amp;H$5,IF(COUNTIF($G$6:$G303,"="&amp;$G303)&gt;5,"",$F303),"")</f>
        <v/>
      </c>
      <c r="I303" s="32" t="str">
        <f>IF($G303=I$4&amp;"-"&amp;I$5,IF(COUNTIF($G$6:$G303,"="&amp;$G303)&gt;5,"",$F303),"")</f>
        <v/>
      </c>
      <c r="J303" s="31" t="str">
        <f>IF($G303=J$4&amp;"-"&amp;J$5,IF(COUNTIF($G$6:$G303,"="&amp;$G303)&gt;5,"",$F303),"")</f>
        <v/>
      </c>
      <c r="K303" s="32" t="str">
        <f>IF($G303=K$4&amp;"-"&amp;K$5,IF(COUNTIF($G$6:$G303,"="&amp;$G303)&gt;5,"",$F303),"")</f>
        <v/>
      </c>
      <c r="L303" s="31" t="str">
        <f>IF($G303=L$4&amp;"-"&amp;L$5,IF(COUNTIF($G$6:$G303,"="&amp;$G303)&gt;5,"",$F303),"")</f>
        <v/>
      </c>
      <c r="M303" s="32" t="str">
        <f>IF($G303=M$4&amp;"-"&amp;M$5,IF(COUNTIF($G$6:$G303,"="&amp;$G303)&gt;5,"",$F303),"")</f>
        <v/>
      </c>
      <c r="N303" s="31" t="str">
        <f>IF($G303=N$4&amp;"-"&amp;N$5,IF(COUNTIF($G$6:$G303,"="&amp;$G303)&gt;5,"",$F303),"")</f>
        <v/>
      </c>
      <c r="O303" s="32" t="str">
        <f>IF($G303=O$4&amp;"-"&amp;O$5,IF(COUNTIF($G$6:$G303,"="&amp;$G303)&gt;5,"",$F303),"")</f>
        <v/>
      </c>
      <c r="P303" s="31" t="str">
        <f>IF($G303=P$4&amp;"-"&amp;P$5,IF(COUNTIF($G$6:$G303,"="&amp;$G303)&gt;5,"",$F303),"")</f>
        <v/>
      </c>
      <c r="Q303" s="32" t="str">
        <f>IF($G303=Q$4&amp;"-"&amp;Q$5,IF(COUNTIF($G$6:$G303,"="&amp;$G303)&gt;5,"",$F303),"")</f>
        <v/>
      </c>
      <c r="R303" s="31" t="str">
        <f>IF($G303=R$4&amp;"-"&amp;R$5,IF(COUNTIF($G$6:$G303,"="&amp;$G303)&gt;5,"",$F303),"")</f>
        <v/>
      </c>
      <c r="S303" s="32" t="str">
        <f>IF($G303=S$4&amp;"-"&amp;S$5,IF(COUNTIF($G$6:$G303,"="&amp;$G303)&gt;5,"",$F303),"")</f>
        <v/>
      </c>
      <c r="T303" s="31" t="str">
        <f>IF($G303=T$4&amp;"-"&amp;T$5,IF(COUNTIF($G$6:$G303,"="&amp;$G303)&gt;5,"",$F303),"")</f>
        <v/>
      </c>
      <c r="U303" s="32" t="str">
        <f>IF($G303=U$4&amp;"-"&amp;U$5,IF(COUNTIF($G$6:$G303,"="&amp;$G303)&gt;5,"",$F303),"")</f>
        <v/>
      </c>
      <c r="V303" s="31" t="str">
        <f>IF($G303=V$4&amp;"-"&amp;V$5,IF(COUNTIF($G$6:$G303,"="&amp;$G303)&gt;5,"",$F303),"")</f>
        <v/>
      </c>
      <c r="W303" s="30" t="str">
        <f>IF($G303=W$4&amp;"-"&amp;W$5,IF(COUNTIF($G$6:$G303,"="&amp;$G303)&gt;5,"",$F303),"")</f>
        <v/>
      </c>
      <c r="X303" s="128" t="str">
        <f>IF($G303=X$4&amp;"-"&amp;X$5,IF(COUNTIF($G$6:$G303,"="&amp;$G303)&gt;1000,"",MAX(X$6:X302)+1),"")</f>
        <v/>
      </c>
      <c r="Y303" s="138" t="str">
        <f>IF($G303=Y$4&amp;"-"&amp;Y$5,IF(COUNTIF($G$6:$G303,"="&amp;$G303)&gt;1000,"",MAX(Y$6:Y302)+1),"")</f>
        <v/>
      </c>
      <c r="Z303" s="128">
        <f>IF($G303=Z$4&amp;"-"&amp;Z$5,IF(COUNTIF($G$6:$G303,"="&amp;$G303)&gt;1000,"",MAX(Z$6:Z302)+1),"")</f>
        <v>24</v>
      </c>
      <c r="AA303" s="138" t="str">
        <f>IF($G303=AA$4&amp;"-"&amp;AA$5,IF(COUNTIF($G$6:$G303,"="&amp;$G303)&gt;1000,"",MAX(AA$6:AA302)+1),"")</f>
        <v/>
      </c>
      <c r="AB303" s="128" t="str">
        <f>IF($G303=AB$4&amp;"-"&amp;AB$5,IF(COUNTIF($G$6:$G303,"="&amp;$G303)&gt;1000,"",MAX(AB$6:AB302)+1),"")</f>
        <v/>
      </c>
      <c r="AC303" s="138" t="str">
        <f>IF($G303=AC$4&amp;"-"&amp;AC$5,IF(COUNTIF($G$6:$G303,"="&amp;$G303)&gt;1000,"",MAX(AC$6:AC302)+1),"")</f>
        <v/>
      </c>
      <c r="AD303" s="128" t="str">
        <f>IF($G303=AD$4&amp;"-"&amp;AD$5,IF(COUNTIF($G$6:$G303,"="&amp;$G303)&gt;1000,"",MAX(AD$6:AD302)+1),"")</f>
        <v/>
      </c>
      <c r="AE303" s="138" t="str">
        <f>IF($G303=AE$4&amp;"-"&amp;AE$5,IF(COUNTIF($G$6:$G303,"="&amp;$G303)&gt;1000,"",MAX(AE$6:AE302)+1),"")</f>
        <v/>
      </c>
      <c r="AF303" s="128" t="str">
        <f>IF($G303=AF$4&amp;"-"&amp;AF$5,IF(COUNTIF($G$6:$G303,"="&amp;$G303)&gt;1000,"",MAX(AF$6:AF302)+1),"")</f>
        <v/>
      </c>
      <c r="AG303" s="138" t="str">
        <f>IF($G303=AG$4&amp;"-"&amp;AG$5,IF(COUNTIF($G$6:$G303,"="&amp;$G303)&gt;1000,"",MAX(AG$6:AG302)+1),"")</f>
        <v/>
      </c>
      <c r="AH303" s="128" t="str">
        <f>IF($G303=AH$4&amp;"-"&amp;AH$5,IF(COUNTIF($G$6:$G303,"="&amp;$G303)&gt;1000,"",MAX(AH$6:AH302)+1),"")</f>
        <v/>
      </c>
      <c r="AI303" s="138" t="str">
        <f>IF($G303=AI$4&amp;"-"&amp;AI$5,IF(COUNTIF($G$6:$G303,"="&amp;$G303)&gt;1000,"",MAX(AI$6:AI302)+1),"")</f>
        <v/>
      </c>
      <c r="AJ303" s="128" t="str">
        <f>IF($G303=AJ$4&amp;"-"&amp;AJ$5,IF(COUNTIF($G$6:$G303,"="&amp;$G303)&gt;1000,"",MAX(AJ$6:AJ302)+1),"")</f>
        <v/>
      </c>
      <c r="AK303" s="138" t="str">
        <f>IF($G303=AK$4&amp;"-"&amp;AK$5,IF(COUNTIF($G$6:$G303,"="&amp;$G303)&gt;1000,"",MAX(AK$6:AK302)+1),"")</f>
        <v/>
      </c>
      <c r="AL303" s="128" t="str">
        <f>IF($G303=AL$4&amp;"-"&amp;AL$5,IF(COUNTIF($G$6:$G303,"="&amp;$G303)&gt;1000,"",MAX(AL$6:AL302)+1),"")</f>
        <v/>
      </c>
      <c r="AM303" s="144" t="str">
        <f>IF($G303=AM$4&amp;"-"&amp;AM$5,IF(COUNTIF($G$6:$G303,"="&amp;$G303)&gt;1000,"",MAX(AM$6:AM302)+1),"")</f>
        <v/>
      </c>
    </row>
    <row r="304" spans="1:39">
      <c r="A304" s="24">
        <v>299</v>
      </c>
      <c r="B304" s="123" t="str">
        <f>VLOOKUP(A304,Times_2023!B301:C730,2,FALSE)</f>
        <v>0:28:01</v>
      </c>
      <c r="C304" s="1" t="str">
        <f t="shared" si="18"/>
        <v>Charlotte Nevison</v>
      </c>
      <c r="D304" s="2" t="str">
        <f t="shared" si="19"/>
        <v>ELY</v>
      </c>
      <c r="E304" s="2" t="str">
        <f t="shared" si="20"/>
        <v>F</v>
      </c>
      <c r="F304" s="2">
        <f>COUNTIF(E$6:E304,E304)</f>
        <v>96</v>
      </c>
      <c r="G304" s="26" t="str">
        <f t="shared" si="21"/>
        <v>ELY-F</v>
      </c>
      <c r="H304" s="29" t="str">
        <f>IF($G304=H$4&amp;"-"&amp;H$5,IF(COUNTIF($G$6:$G304,"="&amp;$G304)&gt;5,"",$F304),"")</f>
        <v/>
      </c>
      <c r="I304" s="32" t="str">
        <f>IF($G304=I$4&amp;"-"&amp;I$5,IF(COUNTIF($G$6:$G304,"="&amp;$G304)&gt;5,"",$F304),"")</f>
        <v/>
      </c>
      <c r="J304" s="31" t="str">
        <f>IF($G304=J$4&amp;"-"&amp;J$5,IF(COUNTIF($G$6:$G304,"="&amp;$G304)&gt;5,"",$F304),"")</f>
        <v/>
      </c>
      <c r="K304" s="32" t="str">
        <f>IF($G304=K$4&amp;"-"&amp;K$5,IF(COUNTIF($G$6:$G304,"="&amp;$G304)&gt;5,"",$F304),"")</f>
        <v/>
      </c>
      <c r="L304" s="31" t="str">
        <f>IF($G304=L$4&amp;"-"&amp;L$5,IF(COUNTIF($G$6:$G304,"="&amp;$G304)&gt;5,"",$F304),"")</f>
        <v/>
      </c>
      <c r="M304" s="32" t="str">
        <f>IF($G304=M$4&amp;"-"&amp;M$5,IF(COUNTIF($G$6:$G304,"="&amp;$G304)&gt;5,"",$F304),"")</f>
        <v/>
      </c>
      <c r="N304" s="31" t="str">
        <f>IF($G304=N$4&amp;"-"&amp;N$5,IF(COUNTIF($G$6:$G304,"="&amp;$G304)&gt;5,"",$F304),"")</f>
        <v/>
      </c>
      <c r="O304" s="32" t="str">
        <f>IF($G304=O$4&amp;"-"&amp;O$5,IF(COUNTIF($G$6:$G304,"="&amp;$G304)&gt;5,"",$F304),"")</f>
        <v/>
      </c>
      <c r="P304" s="31" t="str">
        <f>IF($G304=P$4&amp;"-"&amp;P$5,IF(COUNTIF($G$6:$G304,"="&amp;$G304)&gt;5,"",$F304),"")</f>
        <v/>
      </c>
      <c r="Q304" s="32" t="str">
        <f>IF($G304=Q$4&amp;"-"&amp;Q$5,IF(COUNTIF($G$6:$G304,"="&amp;$G304)&gt;5,"",$F304),"")</f>
        <v/>
      </c>
      <c r="R304" s="31" t="str">
        <f>IF($G304=R$4&amp;"-"&amp;R$5,IF(COUNTIF($G$6:$G304,"="&amp;$G304)&gt;5,"",$F304),"")</f>
        <v/>
      </c>
      <c r="S304" s="32" t="str">
        <f>IF($G304=S$4&amp;"-"&amp;S$5,IF(COUNTIF($G$6:$G304,"="&amp;$G304)&gt;5,"",$F304),"")</f>
        <v/>
      </c>
      <c r="T304" s="31" t="str">
        <f>IF($G304=T$4&amp;"-"&amp;T$5,IF(COUNTIF($G$6:$G304,"="&amp;$G304)&gt;5,"",$F304),"")</f>
        <v/>
      </c>
      <c r="U304" s="32" t="str">
        <f>IF($G304=U$4&amp;"-"&amp;U$5,IF(COUNTIF($G$6:$G304,"="&amp;$G304)&gt;5,"",$F304),"")</f>
        <v/>
      </c>
      <c r="V304" s="31" t="str">
        <f>IF($G304=V$4&amp;"-"&amp;V$5,IF(COUNTIF($G$6:$G304,"="&amp;$G304)&gt;5,"",$F304),"")</f>
        <v/>
      </c>
      <c r="W304" s="30" t="str">
        <f>IF($G304=W$4&amp;"-"&amp;W$5,IF(COUNTIF($G$6:$G304,"="&amp;$G304)&gt;5,"",$F304),"")</f>
        <v/>
      </c>
      <c r="X304" s="128" t="str">
        <f>IF($G304=X$4&amp;"-"&amp;X$5,IF(COUNTIF($G$6:$G304,"="&amp;$G304)&gt;1000,"",MAX(X$6:X303)+1),"")</f>
        <v/>
      </c>
      <c r="Y304" s="138" t="str">
        <f>IF($G304=Y$4&amp;"-"&amp;Y$5,IF(COUNTIF($G$6:$G304,"="&amp;$G304)&gt;1000,"",MAX(Y$6:Y303)+1),"")</f>
        <v/>
      </c>
      <c r="Z304" s="128" t="str">
        <f>IF($G304=Z$4&amp;"-"&amp;Z$5,IF(COUNTIF($G$6:$G304,"="&amp;$G304)&gt;1000,"",MAX(Z$6:Z303)+1),"")</f>
        <v/>
      </c>
      <c r="AA304" s="138" t="str">
        <f>IF($G304=AA$4&amp;"-"&amp;AA$5,IF(COUNTIF($G$6:$G304,"="&amp;$G304)&gt;1000,"",MAX(AA$6:AA303)+1),"")</f>
        <v/>
      </c>
      <c r="AB304" s="128" t="str">
        <f>IF($G304=AB$4&amp;"-"&amp;AB$5,IF(COUNTIF($G$6:$G304,"="&amp;$G304)&gt;1000,"",MAX(AB$6:AB303)+1),"")</f>
        <v/>
      </c>
      <c r="AC304" s="138">
        <f>IF($G304=AC$4&amp;"-"&amp;AC$5,IF(COUNTIF($G$6:$G304,"="&amp;$G304)&gt;1000,"",MAX(AC$6:AC303)+1),"")</f>
        <v>18</v>
      </c>
      <c r="AD304" s="128" t="str">
        <f>IF($G304=AD$4&amp;"-"&amp;AD$5,IF(COUNTIF($G$6:$G304,"="&amp;$G304)&gt;1000,"",MAX(AD$6:AD303)+1),"")</f>
        <v/>
      </c>
      <c r="AE304" s="138" t="str">
        <f>IF($G304=AE$4&amp;"-"&amp;AE$5,IF(COUNTIF($G$6:$G304,"="&amp;$G304)&gt;1000,"",MAX(AE$6:AE303)+1),"")</f>
        <v/>
      </c>
      <c r="AF304" s="128" t="str">
        <f>IF($G304=AF$4&amp;"-"&amp;AF$5,IF(COUNTIF($G$6:$G304,"="&amp;$G304)&gt;1000,"",MAX(AF$6:AF303)+1),"")</f>
        <v/>
      </c>
      <c r="AG304" s="138" t="str">
        <f>IF($G304=AG$4&amp;"-"&amp;AG$5,IF(COUNTIF($G$6:$G304,"="&amp;$G304)&gt;1000,"",MAX(AG$6:AG303)+1),"")</f>
        <v/>
      </c>
      <c r="AH304" s="128" t="str">
        <f>IF($G304=AH$4&amp;"-"&amp;AH$5,IF(COUNTIF($G$6:$G304,"="&amp;$G304)&gt;1000,"",MAX(AH$6:AH303)+1),"")</f>
        <v/>
      </c>
      <c r="AI304" s="138" t="str">
        <f>IF($G304=AI$4&amp;"-"&amp;AI$5,IF(COUNTIF($G$6:$G304,"="&amp;$G304)&gt;1000,"",MAX(AI$6:AI303)+1),"")</f>
        <v/>
      </c>
      <c r="AJ304" s="128" t="str">
        <f>IF($G304=AJ$4&amp;"-"&amp;AJ$5,IF(COUNTIF($G$6:$G304,"="&amp;$G304)&gt;1000,"",MAX(AJ$6:AJ303)+1),"")</f>
        <v/>
      </c>
      <c r="AK304" s="138" t="str">
        <f>IF($G304=AK$4&amp;"-"&amp;AK$5,IF(COUNTIF($G$6:$G304,"="&amp;$G304)&gt;1000,"",MAX(AK$6:AK303)+1),"")</f>
        <v/>
      </c>
      <c r="AL304" s="128" t="str">
        <f>IF($G304=AL$4&amp;"-"&amp;AL$5,IF(COUNTIF($G$6:$G304,"="&amp;$G304)&gt;1000,"",MAX(AL$6:AL303)+1),"")</f>
        <v/>
      </c>
      <c r="AM304" s="144" t="str">
        <f>IF($G304=AM$4&amp;"-"&amp;AM$5,IF(COUNTIF($G$6:$G304,"="&amp;$G304)&gt;1000,"",MAX(AM$6:AM303)+1),"")</f>
        <v/>
      </c>
    </row>
    <row r="305" spans="1:39">
      <c r="A305" s="23">
        <v>300</v>
      </c>
      <c r="B305" s="123" t="str">
        <f>VLOOKUP(A305,Times_2023!B302:C731,2,FALSE)</f>
        <v>0:28:17</v>
      </c>
      <c r="C305" s="1" t="str">
        <f t="shared" si="18"/>
        <v>Jenny Payne</v>
      </c>
      <c r="D305" s="2" t="str">
        <f t="shared" si="19"/>
        <v>HI</v>
      </c>
      <c r="E305" s="2" t="str">
        <f t="shared" si="20"/>
        <v>F</v>
      </c>
      <c r="F305" s="2">
        <f>COUNTIF(E$6:E305,E305)</f>
        <v>97</v>
      </c>
      <c r="G305" s="26" t="str">
        <f t="shared" si="21"/>
        <v>HI-F</v>
      </c>
      <c r="H305" s="29" t="str">
        <f>IF($G305=H$4&amp;"-"&amp;H$5,IF(COUNTIF($G$6:$G305,"="&amp;$G305)&gt;5,"",$F305),"")</f>
        <v/>
      </c>
      <c r="I305" s="32" t="str">
        <f>IF($G305=I$4&amp;"-"&amp;I$5,IF(COUNTIF($G$6:$G305,"="&amp;$G305)&gt;5,"",$F305),"")</f>
        <v/>
      </c>
      <c r="J305" s="31" t="str">
        <f>IF($G305=J$4&amp;"-"&amp;J$5,IF(COUNTIF($G$6:$G305,"="&amp;$G305)&gt;5,"",$F305),"")</f>
        <v/>
      </c>
      <c r="K305" s="32" t="str">
        <f>IF($G305=K$4&amp;"-"&amp;K$5,IF(COUNTIF($G$6:$G305,"="&amp;$G305)&gt;5,"",$F305),"")</f>
        <v/>
      </c>
      <c r="L305" s="31" t="str">
        <f>IF($G305=L$4&amp;"-"&amp;L$5,IF(COUNTIF($G$6:$G305,"="&amp;$G305)&gt;5,"",$F305),"")</f>
        <v/>
      </c>
      <c r="M305" s="32" t="str">
        <f>IF($G305=M$4&amp;"-"&amp;M$5,IF(COUNTIF($G$6:$G305,"="&amp;$G305)&gt;5,"",$F305),"")</f>
        <v/>
      </c>
      <c r="N305" s="31" t="str">
        <f>IF($G305=N$4&amp;"-"&amp;N$5,IF(COUNTIF($G$6:$G305,"="&amp;$G305)&gt;5,"",$F305),"")</f>
        <v/>
      </c>
      <c r="O305" s="32" t="str">
        <f>IF($G305=O$4&amp;"-"&amp;O$5,IF(COUNTIF($G$6:$G305,"="&amp;$G305)&gt;5,"",$F305),"")</f>
        <v/>
      </c>
      <c r="P305" s="31" t="str">
        <f>IF($G305=P$4&amp;"-"&amp;P$5,IF(COUNTIF($G$6:$G305,"="&amp;$G305)&gt;5,"",$F305),"")</f>
        <v/>
      </c>
      <c r="Q305" s="32" t="str">
        <f>IF($G305=Q$4&amp;"-"&amp;Q$5,IF(COUNTIF($G$6:$G305,"="&amp;$G305)&gt;5,"",$F305),"")</f>
        <v/>
      </c>
      <c r="R305" s="31" t="str">
        <f>IF($G305=R$4&amp;"-"&amp;R$5,IF(COUNTIF($G$6:$G305,"="&amp;$G305)&gt;5,"",$F305),"")</f>
        <v/>
      </c>
      <c r="S305" s="32" t="str">
        <f>IF($G305=S$4&amp;"-"&amp;S$5,IF(COUNTIF($G$6:$G305,"="&amp;$G305)&gt;5,"",$F305),"")</f>
        <v/>
      </c>
      <c r="T305" s="31" t="str">
        <f>IF($G305=T$4&amp;"-"&amp;T$5,IF(COUNTIF($G$6:$G305,"="&amp;$G305)&gt;5,"",$F305),"")</f>
        <v/>
      </c>
      <c r="U305" s="32" t="str">
        <f>IF($G305=U$4&amp;"-"&amp;U$5,IF(COUNTIF($G$6:$G305,"="&amp;$G305)&gt;5,"",$F305),"")</f>
        <v/>
      </c>
      <c r="V305" s="31" t="str">
        <f>IF($G305=V$4&amp;"-"&amp;V$5,IF(COUNTIF($G$6:$G305,"="&amp;$G305)&gt;5,"",$F305),"")</f>
        <v/>
      </c>
      <c r="W305" s="30" t="str">
        <f>IF($G305=W$4&amp;"-"&amp;W$5,IF(COUNTIF($G$6:$G305,"="&amp;$G305)&gt;5,"",$F305),"")</f>
        <v/>
      </c>
      <c r="X305" s="128" t="str">
        <f>IF($G305=X$4&amp;"-"&amp;X$5,IF(COUNTIF($G$6:$G305,"="&amp;$G305)&gt;1000,"",MAX(X$6:X304)+1),"")</f>
        <v/>
      </c>
      <c r="Y305" s="138" t="str">
        <f>IF($G305=Y$4&amp;"-"&amp;Y$5,IF(COUNTIF($G$6:$G305,"="&amp;$G305)&gt;1000,"",MAX(Y$6:Y304)+1),"")</f>
        <v/>
      </c>
      <c r="Z305" s="128" t="str">
        <f>IF($G305=Z$4&amp;"-"&amp;Z$5,IF(COUNTIF($G$6:$G305,"="&amp;$G305)&gt;1000,"",MAX(Z$6:Z304)+1),"")</f>
        <v/>
      </c>
      <c r="AA305" s="138" t="str">
        <f>IF($G305=AA$4&amp;"-"&amp;AA$5,IF(COUNTIF($G$6:$G305,"="&amp;$G305)&gt;1000,"",MAX(AA$6:AA304)+1),"")</f>
        <v/>
      </c>
      <c r="AB305" s="128" t="str">
        <f>IF($G305=AB$4&amp;"-"&amp;AB$5,IF(COUNTIF($G$6:$G305,"="&amp;$G305)&gt;1000,"",MAX(AB$6:AB304)+1),"")</f>
        <v/>
      </c>
      <c r="AC305" s="138" t="str">
        <f>IF($G305=AC$4&amp;"-"&amp;AC$5,IF(COUNTIF($G$6:$G305,"="&amp;$G305)&gt;1000,"",MAX(AC$6:AC304)+1),"")</f>
        <v/>
      </c>
      <c r="AD305" s="128" t="str">
        <f>IF($G305=AD$4&amp;"-"&amp;AD$5,IF(COUNTIF($G$6:$G305,"="&amp;$G305)&gt;1000,"",MAX(AD$6:AD304)+1),"")</f>
        <v/>
      </c>
      <c r="AE305" s="138">
        <f>IF($G305=AE$4&amp;"-"&amp;AE$5,IF(COUNTIF($G$6:$G305,"="&amp;$G305)&gt;1000,"",MAX(AE$6:AE304)+1),"")</f>
        <v>18</v>
      </c>
      <c r="AF305" s="128" t="str">
        <f>IF($G305=AF$4&amp;"-"&amp;AF$5,IF(COUNTIF($G$6:$G305,"="&amp;$G305)&gt;1000,"",MAX(AF$6:AF304)+1),"")</f>
        <v/>
      </c>
      <c r="AG305" s="138" t="str">
        <f>IF($G305=AG$4&amp;"-"&amp;AG$5,IF(COUNTIF($G$6:$G305,"="&amp;$G305)&gt;1000,"",MAX(AG$6:AG304)+1),"")</f>
        <v/>
      </c>
      <c r="AH305" s="128" t="str">
        <f>IF($G305=AH$4&amp;"-"&amp;AH$5,IF(COUNTIF($G$6:$G305,"="&amp;$G305)&gt;1000,"",MAX(AH$6:AH304)+1),"")</f>
        <v/>
      </c>
      <c r="AI305" s="138" t="str">
        <f>IF($G305=AI$4&amp;"-"&amp;AI$5,IF(COUNTIF($G$6:$G305,"="&amp;$G305)&gt;1000,"",MAX(AI$6:AI304)+1),"")</f>
        <v/>
      </c>
      <c r="AJ305" s="128" t="str">
        <f>IF($G305=AJ$4&amp;"-"&amp;AJ$5,IF(COUNTIF($G$6:$G305,"="&amp;$G305)&gt;1000,"",MAX(AJ$6:AJ304)+1),"")</f>
        <v/>
      </c>
      <c r="AK305" s="138" t="str">
        <f>IF($G305=AK$4&amp;"-"&amp;AK$5,IF(COUNTIF($G$6:$G305,"="&amp;$G305)&gt;1000,"",MAX(AK$6:AK304)+1),"")</f>
        <v/>
      </c>
      <c r="AL305" s="128" t="str">
        <f>IF($G305=AL$4&amp;"-"&amp;AL$5,IF(COUNTIF($G$6:$G305,"="&amp;$G305)&gt;1000,"",MAX(AL$6:AL304)+1),"")</f>
        <v/>
      </c>
      <c r="AM305" s="144" t="str">
        <f>IF($G305=AM$4&amp;"-"&amp;AM$5,IF(COUNTIF($G$6:$G305,"="&amp;$G305)&gt;1000,"",MAX(AM$6:AM304)+1),"")</f>
        <v/>
      </c>
    </row>
    <row r="306" spans="1:39">
      <c r="A306" s="24">
        <v>301</v>
      </c>
      <c r="B306" s="123" t="str">
        <f>VLOOKUP(A306,Times_2023!B303:C732,2,FALSE)</f>
        <v>0:28:18</v>
      </c>
      <c r="C306" s="1" t="str">
        <f t="shared" si="18"/>
        <v>Alan Thornhill</v>
      </c>
      <c r="D306" s="2" t="str">
        <f t="shared" si="19"/>
        <v>NJ</v>
      </c>
      <c r="E306" s="2" t="str">
        <f t="shared" si="20"/>
        <v>M</v>
      </c>
      <c r="F306" s="2">
        <f>COUNTIF(E$6:E306,E306)</f>
        <v>204</v>
      </c>
      <c r="G306" s="26" t="str">
        <f t="shared" si="21"/>
        <v>NJ-M</v>
      </c>
      <c r="H306" s="29" t="str">
        <f>IF($G306=H$4&amp;"-"&amp;H$5,IF(COUNTIF($G$6:$G306,"="&amp;$G306)&gt;5,"",$F306),"")</f>
        <v/>
      </c>
      <c r="I306" s="32" t="str">
        <f>IF($G306=I$4&amp;"-"&amp;I$5,IF(COUNTIF($G$6:$G306,"="&amp;$G306)&gt;5,"",$F306),"")</f>
        <v/>
      </c>
      <c r="J306" s="31" t="str">
        <f>IF($G306=J$4&amp;"-"&amp;J$5,IF(COUNTIF($G$6:$G306,"="&amp;$G306)&gt;5,"",$F306),"")</f>
        <v/>
      </c>
      <c r="K306" s="32" t="str">
        <f>IF($G306=K$4&amp;"-"&amp;K$5,IF(COUNTIF($G$6:$G306,"="&amp;$G306)&gt;5,"",$F306),"")</f>
        <v/>
      </c>
      <c r="L306" s="31" t="str">
        <f>IF($G306=L$4&amp;"-"&amp;L$5,IF(COUNTIF($G$6:$G306,"="&amp;$G306)&gt;5,"",$F306),"")</f>
        <v/>
      </c>
      <c r="M306" s="32" t="str">
        <f>IF($G306=M$4&amp;"-"&amp;M$5,IF(COUNTIF($G$6:$G306,"="&amp;$G306)&gt;5,"",$F306),"")</f>
        <v/>
      </c>
      <c r="N306" s="31" t="str">
        <f>IF($G306=N$4&amp;"-"&amp;N$5,IF(COUNTIF($G$6:$G306,"="&amp;$G306)&gt;5,"",$F306),"")</f>
        <v/>
      </c>
      <c r="O306" s="32" t="str">
        <f>IF($G306=O$4&amp;"-"&amp;O$5,IF(COUNTIF($G$6:$G306,"="&amp;$G306)&gt;5,"",$F306),"")</f>
        <v/>
      </c>
      <c r="P306" s="31" t="str">
        <f>IF($G306=P$4&amp;"-"&amp;P$5,IF(COUNTIF($G$6:$G306,"="&amp;$G306)&gt;5,"",$F306),"")</f>
        <v/>
      </c>
      <c r="Q306" s="32" t="str">
        <f>IF($G306=Q$4&amp;"-"&amp;Q$5,IF(COUNTIF($G$6:$G306,"="&amp;$G306)&gt;5,"",$F306),"")</f>
        <v/>
      </c>
      <c r="R306" s="31" t="str">
        <f>IF($G306=R$4&amp;"-"&amp;R$5,IF(COUNTIF($G$6:$G306,"="&amp;$G306)&gt;5,"",$F306),"")</f>
        <v/>
      </c>
      <c r="S306" s="32" t="str">
        <f>IF($G306=S$4&amp;"-"&amp;S$5,IF(COUNTIF($G$6:$G306,"="&amp;$G306)&gt;5,"",$F306),"")</f>
        <v/>
      </c>
      <c r="T306" s="31" t="str">
        <f>IF($G306=T$4&amp;"-"&amp;T$5,IF(COUNTIF($G$6:$G306,"="&amp;$G306)&gt;5,"",$F306),"")</f>
        <v/>
      </c>
      <c r="U306" s="32" t="str">
        <f>IF($G306=U$4&amp;"-"&amp;U$5,IF(COUNTIF($G$6:$G306,"="&amp;$G306)&gt;5,"",$F306),"")</f>
        <v/>
      </c>
      <c r="V306" s="31" t="str">
        <f>IF($G306=V$4&amp;"-"&amp;V$5,IF(COUNTIF($G$6:$G306,"="&amp;$G306)&gt;5,"",$F306),"")</f>
        <v/>
      </c>
      <c r="W306" s="30" t="str">
        <f>IF($G306=W$4&amp;"-"&amp;W$5,IF(COUNTIF($G$6:$G306,"="&amp;$G306)&gt;5,"",$F306),"")</f>
        <v/>
      </c>
      <c r="X306" s="128" t="str">
        <f>IF($G306=X$4&amp;"-"&amp;X$5,IF(COUNTIF($G$6:$G306,"="&amp;$G306)&gt;1000,"",MAX(X$6:X305)+1),"")</f>
        <v/>
      </c>
      <c r="Y306" s="138" t="str">
        <f>IF($G306=Y$4&amp;"-"&amp;Y$5,IF(COUNTIF($G$6:$G306,"="&amp;$G306)&gt;1000,"",MAX(Y$6:Y305)+1),"")</f>
        <v/>
      </c>
      <c r="Z306" s="128" t="str">
        <f>IF($G306=Z$4&amp;"-"&amp;Z$5,IF(COUNTIF($G$6:$G306,"="&amp;$G306)&gt;1000,"",MAX(Z$6:Z305)+1),"")</f>
        <v/>
      </c>
      <c r="AA306" s="138" t="str">
        <f>IF($G306=AA$4&amp;"-"&amp;AA$5,IF(COUNTIF($G$6:$G306,"="&amp;$G306)&gt;1000,"",MAX(AA$6:AA305)+1),"")</f>
        <v/>
      </c>
      <c r="AB306" s="128" t="str">
        <f>IF($G306=AB$4&amp;"-"&amp;AB$5,IF(COUNTIF($G$6:$G306,"="&amp;$G306)&gt;1000,"",MAX(AB$6:AB305)+1),"")</f>
        <v/>
      </c>
      <c r="AC306" s="138" t="str">
        <f>IF($G306=AC$4&amp;"-"&amp;AC$5,IF(COUNTIF($G$6:$G306,"="&amp;$G306)&gt;1000,"",MAX(AC$6:AC305)+1),"")</f>
        <v/>
      </c>
      <c r="AD306" s="128" t="str">
        <f>IF($G306=AD$4&amp;"-"&amp;AD$5,IF(COUNTIF($G$6:$G306,"="&amp;$G306)&gt;1000,"",MAX(AD$6:AD305)+1),"")</f>
        <v/>
      </c>
      <c r="AE306" s="138" t="str">
        <f>IF($G306=AE$4&amp;"-"&amp;AE$5,IF(COUNTIF($G$6:$G306,"="&amp;$G306)&gt;1000,"",MAX(AE$6:AE305)+1),"")</f>
        <v/>
      </c>
      <c r="AF306" s="128" t="str">
        <f>IF($G306=AF$4&amp;"-"&amp;AF$5,IF(COUNTIF($G$6:$G306,"="&amp;$G306)&gt;1000,"",MAX(AF$6:AF305)+1),"")</f>
        <v/>
      </c>
      <c r="AG306" s="138" t="str">
        <f>IF($G306=AG$4&amp;"-"&amp;AG$5,IF(COUNTIF($G$6:$G306,"="&amp;$G306)&gt;1000,"",MAX(AG$6:AG305)+1),"")</f>
        <v/>
      </c>
      <c r="AH306" s="128">
        <f>IF($G306=AH$4&amp;"-"&amp;AH$5,IF(COUNTIF($G$6:$G306,"="&amp;$G306)&gt;1000,"",MAX(AH$6:AH305)+1),"")</f>
        <v>24</v>
      </c>
      <c r="AI306" s="138" t="str">
        <f>IF($G306=AI$4&amp;"-"&amp;AI$5,IF(COUNTIF($G$6:$G306,"="&amp;$G306)&gt;1000,"",MAX(AI$6:AI305)+1),"")</f>
        <v/>
      </c>
      <c r="AJ306" s="128" t="str">
        <f>IF($G306=AJ$4&amp;"-"&amp;AJ$5,IF(COUNTIF($G$6:$G306,"="&amp;$G306)&gt;1000,"",MAX(AJ$6:AJ305)+1),"")</f>
        <v/>
      </c>
      <c r="AK306" s="138" t="str">
        <f>IF($G306=AK$4&amp;"-"&amp;AK$5,IF(COUNTIF($G$6:$G306,"="&amp;$G306)&gt;1000,"",MAX(AK$6:AK305)+1),"")</f>
        <v/>
      </c>
      <c r="AL306" s="128" t="str">
        <f>IF($G306=AL$4&amp;"-"&amp;AL$5,IF(COUNTIF($G$6:$G306,"="&amp;$G306)&gt;1000,"",MAX(AL$6:AL305)+1),"")</f>
        <v/>
      </c>
      <c r="AM306" s="144" t="str">
        <f>IF($G306=AM$4&amp;"-"&amp;AM$5,IF(COUNTIF($G$6:$G306,"="&amp;$G306)&gt;1000,"",MAX(AM$6:AM305)+1),"")</f>
        <v/>
      </c>
    </row>
    <row r="307" spans="1:39">
      <c r="A307" s="23">
        <v>302</v>
      </c>
      <c r="B307" s="123" t="str">
        <f>VLOOKUP(A307,Times_2023!B304:C733,2,FALSE)</f>
        <v>0:28:18</v>
      </c>
      <c r="C307" s="1" t="str">
        <f t="shared" si="18"/>
        <v>David Carnac</v>
      </c>
      <c r="D307" s="2" t="str">
        <f t="shared" si="19"/>
        <v>ELY</v>
      </c>
      <c r="E307" s="2" t="str">
        <f t="shared" si="20"/>
        <v>M</v>
      </c>
      <c r="F307" s="2">
        <f>COUNTIF(E$6:E307,E307)</f>
        <v>205</v>
      </c>
      <c r="G307" s="26" t="str">
        <f t="shared" si="21"/>
        <v>ELY-M</v>
      </c>
      <c r="H307" s="29" t="str">
        <f>IF($G307=H$4&amp;"-"&amp;H$5,IF(COUNTIF($G$6:$G307,"="&amp;$G307)&gt;5,"",$F307),"")</f>
        <v/>
      </c>
      <c r="I307" s="32" t="str">
        <f>IF($G307=I$4&amp;"-"&amp;I$5,IF(COUNTIF($G$6:$G307,"="&amp;$G307)&gt;5,"",$F307),"")</f>
        <v/>
      </c>
      <c r="J307" s="31" t="str">
        <f>IF($G307=J$4&amp;"-"&amp;J$5,IF(COUNTIF($G$6:$G307,"="&amp;$G307)&gt;5,"",$F307),"")</f>
        <v/>
      </c>
      <c r="K307" s="32" t="str">
        <f>IF($G307=K$4&amp;"-"&amp;K$5,IF(COUNTIF($G$6:$G307,"="&amp;$G307)&gt;5,"",$F307),"")</f>
        <v/>
      </c>
      <c r="L307" s="31" t="str">
        <f>IF($G307=L$4&amp;"-"&amp;L$5,IF(COUNTIF($G$6:$G307,"="&amp;$G307)&gt;5,"",$F307),"")</f>
        <v/>
      </c>
      <c r="M307" s="32" t="str">
        <f>IF($G307=M$4&amp;"-"&amp;M$5,IF(COUNTIF($G$6:$G307,"="&amp;$G307)&gt;5,"",$F307),"")</f>
        <v/>
      </c>
      <c r="N307" s="31" t="str">
        <f>IF($G307=N$4&amp;"-"&amp;N$5,IF(COUNTIF($G$6:$G307,"="&amp;$G307)&gt;5,"",$F307),"")</f>
        <v/>
      </c>
      <c r="O307" s="32" t="str">
        <f>IF($G307=O$4&amp;"-"&amp;O$5,IF(COUNTIF($G$6:$G307,"="&amp;$G307)&gt;5,"",$F307),"")</f>
        <v/>
      </c>
      <c r="P307" s="31" t="str">
        <f>IF($G307=P$4&amp;"-"&amp;P$5,IF(COUNTIF($G$6:$G307,"="&amp;$G307)&gt;5,"",$F307),"")</f>
        <v/>
      </c>
      <c r="Q307" s="32" t="str">
        <f>IF($G307=Q$4&amp;"-"&amp;Q$5,IF(COUNTIF($G$6:$G307,"="&amp;$G307)&gt;5,"",$F307),"")</f>
        <v/>
      </c>
      <c r="R307" s="31" t="str">
        <f>IF($G307=R$4&amp;"-"&amp;R$5,IF(COUNTIF($G$6:$G307,"="&amp;$G307)&gt;5,"",$F307),"")</f>
        <v/>
      </c>
      <c r="S307" s="32" t="str">
        <f>IF($G307=S$4&amp;"-"&amp;S$5,IF(COUNTIF($G$6:$G307,"="&amp;$G307)&gt;5,"",$F307),"")</f>
        <v/>
      </c>
      <c r="T307" s="31" t="str">
        <f>IF($G307=T$4&amp;"-"&amp;T$5,IF(COUNTIF($G$6:$G307,"="&amp;$G307)&gt;5,"",$F307),"")</f>
        <v/>
      </c>
      <c r="U307" s="32" t="str">
        <f>IF($G307=U$4&amp;"-"&amp;U$5,IF(COUNTIF($G$6:$G307,"="&amp;$G307)&gt;5,"",$F307),"")</f>
        <v/>
      </c>
      <c r="V307" s="31" t="str">
        <f>IF($G307=V$4&amp;"-"&amp;V$5,IF(COUNTIF($G$6:$G307,"="&amp;$G307)&gt;5,"",$F307),"")</f>
        <v/>
      </c>
      <c r="W307" s="30" t="str">
        <f>IF($G307=W$4&amp;"-"&amp;W$5,IF(COUNTIF($G$6:$G307,"="&amp;$G307)&gt;5,"",$F307),"")</f>
        <v/>
      </c>
      <c r="X307" s="128" t="str">
        <f>IF($G307=X$4&amp;"-"&amp;X$5,IF(COUNTIF($G$6:$G307,"="&amp;$G307)&gt;1000,"",MAX(X$6:X306)+1),"")</f>
        <v/>
      </c>
      <c r="Y307" s="138" t="str">
        <f>IF($G307=Y$4&amp;"-"&amp;Y$5,IF(COUNTIF($G$6:$G307,"="&amp;$G307)&gt;1000,"",MAX(Y$6:Y306)+1),"")</f>
        <v/>
      </c>
      <c r="Z307" s="128" t="str">
        <f>IF($G307=Z$4&amp;"-"&amp;Z$5,IF(COUNTIF($G$6:$G307,"="&amp;$G307)&gt;1000,"",MAX(Z$6:Z306)+1),"")</f>
        <v/>
      </c>
      <c r="AA307" s="138" t="str">
        <f>IF($G307=AA$4&amp;"-"&amp;AA$5,IF(COUNTIF($G$6:$G307,"="&amp;$G307)&gt;1000,"",MAX(AA$6:AA306)+1),"")</f>
        <v/>
      </c>
      <c r="AB307" s="128">
        <f>IF($G307=AB$4&amp;"-"&amp;AB$5,IF(COUNTIF($G$6:$G307,"="&amp;$G307)&gt;1000,"",MAX(AB$6:AB306)+1),"")</f>
        <v>41</v>
      </c>
      <c r="AC307" s="138" t="str">
        <f>IF($G307=AC$4&amp;"-"&amp;AC$5,IF(COUNTIF($G$6:$G307,"="&amp;$G307)&gt;1000,"",MAX(AC$6:AC306)+1),"")</f>
        <v/>
      </c>
      <c r="AD307" s="128" t="str">
        <f>IF($G307=AD$4&amp;"-"&amp;AD$5,IF(COUNTIF($G$6:$G307,"="&amp;$G307)&gt;1000,"",MAX(AD$6:AD306)+1),"")</f>
        <v/>
      </c>
      <c r="AE307" s="138" t="str">
        <f>IF($G307=AE$4&amp;"-"&amp;AE$5,IF(COUNTIF($G$6:$G307,"="&amp;$G307)&gt;1000,"",MAX(AE$6:AE306)+1),"")</f>
        <v/>
      </c>
      <c r="AF307" s="128" t="str">
        <f>IF($G307=AF$4&amp;"-"&amp;AF$5,IF(COUNTIF($G$6:$G307,"="&amp;$G307)&gt;1000,"",MAX(AF$6:AF306)+1),"")</f>
        <v/>
      </c>
      <c r="AG307" s="138" t="str">
        <f>IF($G307=AG$4&amp;"-"&amp;AG$5,IF(COUNTIF($G$6:$G307,"="&amp;$G307)&gt;1000,"",MAX(AG$6:AG306)+1),"")</f>
        <v/>
      </c>
      <c r="AH307" s="128" t="str">
        <f>IF($G307=AH$4&amp;"-"&amp;AH$5,IF(COUNTIF($G$6:$G307,"="&amp;$G307)&gt;1000,"",MAX(AH$6:AH306)+1),"")</f>
        <v/>
      </c>
      <c r="AI307" s="138" t="str">
        <f>IF($G307=AI$4&amp;"-"&amp;AI$5,IF(COUNTIF($G$6:$G307,"="&amp;$G307)&gt;1000,"",MAX(AI$6:AI306)+1),"")</f>
        <v/>
      </c>
      <c r="AJ307" s="128" t="str">
        <f>IF($G307=AJ$4&amp;"-"&amp;AJ$5,IF(COUNTIF($G$6:$G307,"="&amp;$G307)&gt;1000,"",MAX(AJ$6:AJ306)+1),"")</f>
        <v/>
      </c>
      <c r="AK307" s="138" t="str">
        <f>IF($G307=AK$4&amp;"-"&amp;AK$5,IF(COUNTIF($G$6:$G307,"="&amp;$G307)&gt;1000,"",MAX(AK$6:AK306)+1),"")</f>
        <v/>
      </c>
      <c r="AL307" s="128" t="str">
        <f>IF($G307=AL$4&amp;"-"&amp;AL$5,IF(COUNTIF($G$6:$G307,"="&amp;$G307)&gt;1000,"",MAX(AL$6:AL306)+1),"")</f>
        <v/>
      </c>
      <c r="AM307" s="144" t="str">
        <f>IF($G307=AM$4&amp;"-"&amp;AM$5,IF(COUNTIF($G$6:$G307,"="&amp;$G307)&gt;1000,"",MAX(AM$6:AM306)+1),"")</f>
        <v/>
      </c>
    </row>
    <row r="308" spans="1:39">
      <c r="A308" s="24">
        <v>303</v>
      </c>
      <c r="B308" s="123" t="str">
        <f>VLOOKUP(A308,Times_2023!B305:C734,2,FALSE)</f>
        <v>0:28:26</v>
      </c>
      <c r="C308" s="1" t="str">
        <f t="shared" si="18"/>
        <v>Eric Taylor</v>
      </c>
      <c r="D308" s="2" t="str">
        <f t="shared" si="19"/>
        <v>RR</v>
      </c>
      <c r="E308" s="2" t="str">
        <f t="shared" si="20"/>
        <v>M</v>
      </c>
      <c r="F308" s="2">
        <f>COUNTIF(E$6:E308,E308)</f>
        <v>206</v>
      </c>
      <c r="G308" s="26" t="str">
        <f t="shared" si="21"/>
        <v>RR-M</v>
      </c>
      <c r="H308" s="29" t="str">
        <f>IF($G308=H$4&amp;"-"&amp;H$5,IF(COUNTIF($G$6:$G308,"="&amp;$G308)&gt;5,"",$F308),"")</f>
        <v/>
      </c>
      <c r="I308" s="32" t="str">
        <f>IF($G308=I$4&amp;"-"&amp;I$5,IF(COUNTIF($G$6:$G308,"="&amp;$G308)&gt;5,"",$F308),"")</f>
        <v/>
      </c>
      <c r="J308" s="31" t="str">
        <f>IF($G308=J$4&amp;"-"&amp;J$5,IF(COUNTIF($G$6:$G308,"="&amp;$G308)&gt;5,"",$F308),"")</f>
        <v/>
      </c>
      <c r="K308" s="32" t="str">
        <f>IF($G308=K$4&amp;"-"&amp;K$5,IF(COUNTIF($G$6:$G308,"="&amp;$G308)&gt;5,"",$F308),"")</f>
        <v/>
      </c>
      <c r="L308" s="31" t="str">
        <f>IF($G308=L$4&amp;"-"&amp;L$5,IF(COUNTIF($G$6:$G308,"="&amp;$G308)&gt;5,"",$F308),"")</f>
        <v/>
      </c>
      <c r="M308" s="32" t="str">
        <f>IF($G308=M$4&amp;"-"&amp;M$5,IF(COUNTIF($G$6:$G308,"="&amp;$G308)&gt;5,"",$F308),"")</f>
        <v/>
      </c>
      <c r="N308" s="31" t="str">
        <f>IF($G308=N$4&amp;"-"&amp;N$5,IF(COUNTIF($G$6:$G308,"="&amp;$G308)&gt;5,"",$F308),"")</f>
        <v/>
      </c>
      <c r="O308" s="32" t="str">
        <f>IF($G308=O$4&amp;"-"&amp;O$5,IF(COUNTIF($G$6:$G308,"="&amp;$G308)&gt;5,"",$F308),"")</f>
        <v/>
      </c>
      <c r="P308" s="31" t="str">
        <f>IF($G308=P$4&amp;"-"&amp;P$5,IF(COUNTIF($G$6:$G308,"="&amp;$G308)&gt;5,"",$F308),"")</f>
        <v/>
      </c>
      <c r="Q308" s="32" t="str">
        <f>IF($G308=Q$4&amp;"-"&amp;Q$5,IF(COUNTIF($G$6:$G308,"="&amp;$G308)&gt;5,"",$F308),"")</f>
        <v/>
      </c>
      <c r="R308" s="31" t="str">
        <f>IF($G308=R$4&amp;"-"&amp;R$5,IF(COUNTIF($G$6:$G308,"="&amp;$G308)&gt;5,"",$F308),"")</f>
        <v/>
      </c>
      <c r="S308" s="32" t="str">
        <f>IF($G308=S$4&amp;"-"&amp;S$5,IF(COUNTIF($G$6:$G308,"="&amp;$G308)&gt;5,"",$F308),"")</f>
        <v/>
      </c>
      <c r="T308" s="31" t="str">
        <f>IF($G308=T$4&amp;"-"&amp;T$5,IF(COUNTIF($G$6:$G308,"="&amp;$G308)&gt;5,"",$F308),"")</f>
        <v/>
      </c>
      <c r="U308" s="32" t="str">
        <f>IF($G308=U$4&amp;"-"&amp;U$5,IF(COUNTIF($G$6:$G308,"="&amp;$G308)&gt;5,"",$F308),"")</f>
        <v/>
      </c>
      <c r="V308" s="31" t="str">
        <f>IF($G308=V$4&amp;"-"&amp;V$5,IF(COUNTIF($G$6:$G308,"="&amp;$G308)&gt;5,"",$F308),"")</f>
        <v/>
      </c>
      <c r="W308" s="30" t="str">
        <f>IF($G308=W$4&amp;"-"&amp;W$5,IF(COUNTIF($G$6:$G308,"="&amp;$G308)&gt;5,"",$F308),"")</f>
        <v/>
      </c>
      <c r="X308" s="128" t="str">
        <f>IF($G308=X$4&amp;"-"&amp;X$5,IF(COUNTIF($G$6:$G308,"="&amp;$G308)&gt;1000,"",MAX(X$6:X307)+1),"")</f>
        <v/>
      </c>
      <c r="Y308" s="138" t="str">
        <f>IF($G308=Y$4&amp;"-"&amp;Y$5,IF(COUNTIF($G$6:$G308,"="&amp;$G308)&gt;1000,"",MAX(Y$6:Y307)+1),"")</f>
        <v/>
      </c>
      <c r="Z308" s="128" t="str">
        <f>IF($G308=Z$4&amp;"-"&amp;Z$5,IF(COUNTIF($G$6:$G308,"="&amp;$G308)&gt;1000,"",MAX(Z$6:Z307)+1),"")</f>
        <v/>
      </c>
      <c r="AA308" s="138" t="str">
        <f>IF($G308=AA$4&amp;"-"&amp;AA$5,IF(COUNTIF($G$6:$G308,"="&amp;$G308)&gt;1000,"",MAX(AA$6:AA307)+1),"")</f>
        <v/>
      </c>
      <c r="AB308" s="128" t="str">
        <f>IF($G308=AB$4&amp;"-"&amp;AB$5,IF(COUNTIF($G$6:$G308,"="&amp;$G308)&gt;1000,"",MAX(AB$6:AB307)+1),"")</f>
        <v/>
      </c>
      <c r="AC308" s="138" t="str">
        <f>IF($G308=AC$4&amp;"-"&amp;AC$5,IF(COUNTIF($G$6:$G308,"="&amp;$G308)&gt;1000,"",MAX(AC$6:AC307)+1),"")</f>
        <v/>
      </c>
      <c r="AD308" s="128" t="str">
        <f>IF($G308=AD$4&amp;"-"&amp;AD$5,IF(COUNTIF($G$6:$G308,"="&amp;$G308)&gt;1000,"",MAX(AD$6:AD307)+1),"")</f>
        <v/>
      </c>
      <c r="AE308" s="138" t="str">
        <f>IF($G308=AE$4&amp;"-"&amp;AE$5,IF(COUNTIF($G$6:$G308,"="&amp;$G308)&gt;1000,"",MAX(AE$6:AE307)+1),"")</f>
        <v/>
      </c>
      <c r="AF308" s="128" t="str">
        <f>IF($G308=AF$4&amp;"-"&amp;AF$5,IF(COUNTIF($G$6:$G308,"="&amp;$G308)&gt;1000,"",MAX(AF$6:AF307)+1),"")</f>
        <v/>
      </c>
      <c r="AG308" s="138" t="str">
        <f>IF($G308=AG$4&amp;"-"&amp;AG$5,IF(COUNTIF($G$6:$G308,"="&amp;$G308)&gt;1000,"",MAX(AG$6:AG307)+1),"")</f>
        <v/>
      </c>
      <c r="AH308" s="128" t="str">
        <f>IF($G308=AH$4&amp;"-"&amp;AH$5,IF(COUNTIF($G$6:$G308,"="&amp;$G308)&gt;1000,"",MAX(AH$6:AH307)+1),"")</f>
        <v/>
      </c>
      <c r="AI308" s="138" t="str">
        <f>IF($G308=AI$4&amp;"-"&amp;AI$5,IF(COUNTIF($G$6:$G308,"="&amp;$G308)&gt;1000,"",MAX(AI$6:AI307)+1),"")</f>
        <v/>
      </c>
      <c r="AJ308" s="128">
        <f>IF($G308=AJ$4&amp;"-"&amp;AJ$5,IF(COUNTIF($G$6:$G308,"="&amp;$G308)&gt;1000,"",MAX(AJ$6:AJ307)+1),"")</f>
        <v>16</v>
      </c>
      <c r="AK308" s="138" t="str">
        <f>IF($G308=AK$4&amp;"-"&amp;AK$5,IF(COUNTIF($G$6:$G308,"="&amp;$G308)&gt;1000,"",MAX(AK$6:AK307)+1),"")</f>
        <v/>
      </c>
      <c r="AL308" s="128" t="str">
        <f>IF($G308=AL$4&amp;"-"&amp;AL$5,IF(COUNTIF($G$6:$G308,"="&amp;$G308)&gt;1000,"",MAX(AL$6:AL307)+1),"")</f>
        <v/>
      </c>
      <c r="AM308" s="144" t="str">
        <f>IF($G308=AM$4&amp;"-"&amp;AM$5,IF(COUNTIF($G$6:$G308,"="&amp;$G308)&gt;1000,"",MAX(AM$6:AM307)+1),"")</f>
        <v/>
      </c>
    </row>
    <row r="309" spans="1:39">
      <c r="A309" s="23">
        <v>304</v>
      </c>
      <c r="B309" s="123" t="str">
        <f>VLOOKUP(A309,Times_2023!B306:C735,2,FALSE)</f>
        <v>0:28:33</v>
      </c>
      <c r="C309" s="1" t="str">
        <f t="shared" si="18"/>
        <v>Annemarie Humphreys</v>
      </c>
      <c r="D309" s="2" t="str">
        <f t="shared" si="19"/>
        <v>HI</v>
      </c>
      <c r="E309" s="2" t="str">
        <f t="shared" si="20"/>
        <v>F</v>
      </c>
      <c r="F309" s="2">
        <f>COUNTIF(E$6:E309,E309)</f>
        <v>98</v>
      </c>
      <c r="G309" s="26" t="str">
        <f t="shared" si="21"/>
        <v>HI-F</v>
      </c>
      <c r="H309" s="29" t="str">
        <f>IF($G309=H$4&amp;"-"&amp;H$5,IF(COUNTIF($G$6:$G309,"="&amp;$G309)&gt;5,"",$F309),"")</f>
        <v/>
      </c>
      <c r="I309" s="32" t="str">
        <f>IF($G309=I$4&amp;"-"&amp;I$5,IF(COUNTIF($G$6:$G309,"="&amp;$G309)&gt;5,"",$F309),"")</f>
        <v/>
      </c>
      <c r="J309" s="31" t="str">
        <f>IF($G309=J$4&amp;"-"&amp;J$5,IF(COUNTIF($G$6:$G309,"="&amp;$G309)&gt;5,"",$F309),"")</f>
        <v/>
      </c>
      <c r="K309" s="32" t="str">
        <f>IF($G309=K$4&amp;"-"&amp;K$5,IF(COUNTIF($G$6:$G309,"="&amp;$G309)&gt;5,"",$F309),"")</f>
        <v/>
      </c>
      <c r="L309" s="31" t="str">
        <f>IF($G309=L$4&amp;"-"&amp;L$5,IF(COUNTIF($G$6:$G309,"="&amp;$G309)&gt;5,"",$F309),"")</f>
        <v/>
      </c>
      <c r="M309" s="32" t="str">
        <f>IF($G309=M$4&amp;"-"&amp;M$5,IF(COUNTIF($G$6:$G309,"="&amp;$G309)&gt;5,"",$F309),"")</f>
        <v/>
      </c>
      <c r="N309" s="31" t="str">
        <f>IF($G309=N$4&amp;"-"&amp;N$5,IF(COUNTIF($G$6:$G309,"="&amp;$G309)&gt;5,"",$F309),"")</f>
        <v/>
      </c>
      <c r="O309" s="32" t="str">
        <f>IF($G309=O$4&amp;"-"&amp;O$5,IF(COUNTIF($G$6:$G309,"="&amp;$G309)&gt;5,"",$F309),"")</f>
        <v/>
      </c>
      <c r="P309" s="31" t="str">
        <f>IF($G309=P$4&amp;"-"&amp;P$5,IF(COUNTIF($G$6:$G309,"="&amp;$G309)&gt;5,"",$F309),"")</f>
        <v/>
      </c>
      <c r="Q309" s="32" t="str">
        <f>IF($G309=Q$4&amp;"-"&amp;Q$5,IF(COUNTIF($G$6:$G309,"="&amp;$G309)&gt;5,"",$F309),"")</f>
        <v/>
      </c>
      <c r="R309" s="31" t="str">
        <f>IF($G309=R$4&amp;"-"&amp;R$5,IF(COUNTIF($G$6:$G309,"="&amp;$G309)&gt;5,"",$F309),"")</f>
        <v/>
      </c>
      <c r="S309" s="32" t="str">
        <f>IF($G309=S$4&amp;"-"&amp;S$5,IF(COUNTIF($G$6:$G309,"="&amp;$G309)&gt;5,"",$F309),"")</f>
        <v/>
      </c>
      <c r="T309" s="31" t="str">
        <f>IF($G309=T$4&amp;"-"&amp;T$5,IF(COUNTIF($G$6:$G309,"="&amp;$G309)&gt;5,"",$F309),"")</f>
        <v/>
      </c>
      <c r="U309" s="32" t="str">
        <f>IF($G309=U$4&amp;"-"&amp;U$5,IF(COUNTIF($G$6:$G309,"="&amp;$G309)&gt;5,"",$F309),"")</f>
        <v/>
      </c>
      <c r="V309" s="31" t="str">
        <f>IF($G309=V$4&amp;"-"&amp;V$5,IF(COUNTIF($G$6:$G309,"="&amp;$G309)&gt;5,"",$F309),"")</f>
        <v/>
      </c>
      <c r="W309" s="30" t="str">
        <f>IF($G309=W$4&amp;"-"&amp;W$5,IF(COUNTIF($G$6:$G309,"="&amp;$G309)&gt;5,"",$F309),"")</f>
        <v/>
      </c>
      <c r="X309" s="128" t="str">
        <f>IF($G309=X$4&amp;"-"&amp;X$5,IF(COUNTIF($G$6:$G309,"="&amp;$G309)&gt;1000,"",MAX(X$6:X308)+1),"")</f>
        <v/>
      </c>
      <c r="Y309" s="138" t="str">
        <f>IF($G309=Y$4&amp;"-"&amp;Y$5,IF(COUNTIF($G$6:$G309,"="&amp;$G309)&gt;1000,"",MAX(Y$6:Y308)+1),"")</f>
        <v/>
      </c>
      <c r="Z309" s="128" t="str">
        <f>IF($G309=Z$4&amp;"-"&amp;Z$5,IF(COUNTIF($G$6:$G309,"="&amp;$G309)&gt;1000,"",MAX(Z$6:Z308)+1),"")</f>
        <v/>
      </c>
      <c r="AA309" s="138" t="str">
        <f>IF($G309=AA$4&amp;"-"&amp;AA$5,IF(COUNTIF($G$6:$G309,"="&amp;$G309)&gt;1000,"",MAX(AA$6:AA308)+1),"")</f>
        <v/>
      </c>
      <c r="AB309" s="128" t="str">
        <f>IF($G309=AB$4&amp;"-"&amp;AB$5,IF(COUNTIF($G$6:$G309,"="&amp;$G309)&gt;1000,"",MAX(AB$6:AB308)+1),"")</f>
        <v/>
      </c>
      <c r="AC309" s="138" t="str">
        <f>IF($G309=AC$4&amp;"-"&amp;AC$5,IF(COUNTIF($G$6:$G309,"="&amp;$G309)&gt;1000,"",MAX(AC$6:AC308)+1),"")</f>
        <v/>
      </c>
      <c r="AD309" s="128" t="str">
        <f>IF($G309=AD$4&amp;"-"&amp;AD$5,IF(COUNTIF($G$6:$G309,"="&amp;$G309)&gt;1000,"",MAX(AD$6:AD308)+1),"")</f>
        <v/>
      </c>
      <c r="AE309" s="138">
        <f>IF($G309=AE$4&amp;"-"&amp;AE$5,IF(COUNTIF($G$6:$G309,"="&amp;$G309)&gt;1000,"",MAX(AE$6:AE308)+1),"")</f>
        <v>19</v>
      </c>
      <c r="AF309" s="128" t="str">
        <f>IF($G309=AF$4&amp;"-"&amp;AF$5,IF(COUNTIF($G$6:$G309,"="&amp;$G309)&gt;1000,"",MAX(AF$6:AF308)+1),"")</f>
        <v/>
      </c>
      <c r="AG309" s="138" t="str">
        <f>IF($G309=AG$4&amp;"-"&amp;AG$5,IF(COUNTIF($G$6:$G309,"="&amp;$G309)&gt;1000,"",MAX(AG$6:AG308)+1),"")</f>
        <v/>
      </c>
      <c r="AH309" s="128" t="str">
        <f>IF($G309=AH$4&amp;"-"&amp;AH$5,IF(COUNTIF($G$6:$G309,"="&amp;$G309)&gt;1000,"",MAX(AH$6:AH308)+1),"")</f>
        <v/>
      </c>
      <c r="AI309" s="138" t="str">
        <f>IF($G309=AI$4&amp;"-"&amp;AI$5,IF(COUNTIF($G$6:$G309,"="&amp;$G309)&gt;1000,"",MAX(AI$6:AI308)+1),"")</f>
        <v/>
      </c>
      <c r="AJ309" s="128" t="str">
        <f>IF($G309=AJ$4&amp;"-"&amp;AJ$5,IF(COUNTIF($G$6:$G309,"="&amp;$G309)&gt;1000,"",MAX(AJ$6:AJ308)+1),"")</f>
        <v/>
      </c>
      <c r="AK309" s="138" t="str">
        <f>IF($G309=AK$4&amp;"-"&amp;AK$5,IF(COUNTIF($G$6:$G309,"="&amp;$G309)&gt;1000,"",MAX(AK$6:AK308)+1),"")</f>
        <v/>
      </c>
      <c r="AL309" s="128" t="str">
        <f>IF($G309=AL$4&amp;"-"&amp;AL$5,IF(COUNTIF($G$6:$G309,"="&amp;$G309)&gt;1000,"",MAX(AL$6:AL308)+1),"")</f>
        <v/>
      </c>
      <c r="AM309" s="144" t="str">
        <f>IF($G309=AM$4&amp;"-"&amp;AM$5,IF(COUNTIF($G$6:$G309,"="&amp;$G309)&gt;1000,"",MAX(AM$6:AM308)+1),"")</f>
        <v/>
      </c>
    </row>
    <row r="310" spans="1:39">
      <c r="A310" s="24">
        <v>305</v>
      </c>
      <c r="B310" s="123" t="str">
        <f>VLOOKUP(A310,Times_2023!B307:C736,2,FALSE)</f>
        <v>0:28:38</v>
      </c>
      <c r="C310" s="1" t="str">
        <f t="shared" si="18"/>
        <v>Tina Filby</v>
      </c>
      <c r="D310" s="2" t="str">
        <f t="shared" si="19"/>
        <v>RR</v>
      </c>
      <c r="E310" s="2" t="str">
        <f t="shared" si="20"/>
        <v>F</v>
      </c>
      <c r="F310" s="2">
        <f>COUNTIF(E$6:E310,E310)</f>
        <v>99</v>
      </c>
      <c r="G310" s="26" t="str">
        <f t="shared" si="21"/>
        <v>RR-F</v>
      </c>
      <c r="H310" s="29" t="str">
        <f>IF($G310=H$4&amp;"-"&amp;H$5,IF(COUNTIF($G$6:$G310,"="&amp;$G310)&gt;5,"",$F310),"")</f>
        <v/>
      </c>
      <c r="I310" s="32" t="str">
        <f>IF($G310=I$4&amp;"-"&amp;I$5,IF(COUNTIF($G$6:$G310,"="&amp;$G310)&gt;5,"",$F310),"")</f>
        <v/>
      </c>
      <c r="J310" s="31" t="str">
        <f>IF($G310=J$4&amp;"-"&amp;J$5,IF(COUNTIF($G$6:$G310,"="&amp;$G310)&gt;5,"",$F310),"")</f>
        <v/>
      </c>
      <c r="K310" s="32" t="str">
        <f>IF($G310=K$4&amp;"-"&amp;K$5,IF(COUNTIF($G$6:$G310,"="&amp;$G310)&gt;5,"",$F310),"")</f>
        <v/>
      </c>
      <c r="L310" s="31" t="str">
        <f>IF($G310=L$4&amp;"-"&amp;L$5,IF(COUNTIF($G$6:$G310,"="&amp;$G310)&gt;5,"",$F310),"")</f>
        <v/>
      </c>
      <c r="M310" s="32" t="str">
        <f>IF($G310=M$4&amp;"-"&amp;M$5,IF(COUNTIF($G$6:$G310,"="&amp;$G310)&gt;5,"",$F310),"")</f>
        <v/>
      </c>
      <c r="N310" s="31" t="str">
        <f>IF($G310=N$4&amp;"-"&amp;N$5,IF(COUNTIF($G$6:$G310,"="&amp;$G310)&gt;5,"",$F310),"")</f>
        <v/>
      </c>
      <c r="O310" s="32" t="str">
        <f>IF($G310=O$4&amp;"-"&amp;O$5,IF(COUNTIF($G$6:$G310,"="&amp;$G310)&gt;5,"",$F310),"")</f>
        <v/>
      </c>
      <c r="P310" s="31" t="str">
        <f>IF($G310=P$4&amp;"-"&amp;P$5,IF(COUNTIF($G$6:$G310,"="&amp;$G310)&gt;5,"",$F310),"")</f>
        <v/>
      </c>
      <c r="Q310" s="32" t="str">
        <f>IF($G310=Q$4&amp;"-"&amp;Q$5,IF(COUNTIF($G$6:$G310,"="&amp;$G310)&gt;5,"",$F310),"")</f>
        <v/>
      </c>
      <c r="R310" s="31" t="str">
        <f>IF($G310=R$4&amp;"-"&amp;R$5,IF(COUNTIF($G$6:$G310,"="&amp;$G310)&gt;5,"",$F310),"")</f>
        <v/>
      </c>
      <c r="S310" s="32" t="str">
        <f>IF($G310=S$4&amp;"-"&amp;S$5,IF(COUNTIF($G$6:$G310,"="&amp;$G310)&gt;5,"",$F310),"")</f>
        <v/>
      </c>
      <c r="T310" s="31" t="str">
        <f>IF($G310=T$4&amp;"-"&amp;T$5,IF(COUNTIF($G$6:$G310,"="&amp;$G310)&gt;5,"",$F310),"")</f>
        <v/>
      </c>
      <c r="U310" s="32" t="str">
        <f>IF($G310=U$4&amp;"-"&amp;U$5,IF(COUNTIF($G$6:$G310,"="&amp;$G310)&gt;5,"",$F310),"")</f>
        <v/>
      </c>
      <c r="V310" s="31" t="str">
        <f>IF($G310=V$4&amp;"-"&amp;V$5,IF(COUNTIF($G$6:$G310,"="&amp;$G310)&gt;5,"",$F310),"")</f>
        <v/>
      </c>
      <c r="W310" s="30" t="str">
        <f>IF($G310=W$4&amp;"-"&amp;W$5,IF(COUNTIF($G$6:$G310,"="&amp;$G310)&gt;5,"",$F310),"")</f>
        <v/>
      </c>
      <c r="X310" s="128" t="str">
        <f>IF($G310=X$4&amp;"-"&amp;X$5,IF(COUNTIF($G$6:$G310,"="&amp;$G310)&gt;1000,"",MAX(X$6:X309)+1),"")</f>
        <v/>
      </c>
      <c r="Y310" s="138" t="str">
        <f>IF($G310=Y$4&amp;"-"&amp;Y$5,IF(COUNTIF($G$6:$G310,"="&amp;$G310)&gt;1000,"",MAX(Y$6:Y309)+1),"")</f>
        <v/>
      </c>
      <c r="Z310" s="128" t="str">
        <f>IF($G310=Z$4&amp;"-"&amp;Z$5,IF(COUNTIF($G$6:$G310,"="&amp;$G310)&gt;1000,"",MAX(Z$6:Z309)+1),"")</f>
        <v/>
      </c>
      <c r="AA310" s="138" t="str">
        <f>IF($G310=AA$4&amp;"-"&amp;AA$5,IF(COUNTIF($G$6:$G310,"="&amp;$G310)&gt;1000,"",MAX(AA$6:AA309)+1),"")</f>
        <v/>
      </c>
      <c r="AB310" s="128" t="str">
        <f>IF($G310=AB$4&amp;"-"&amp;AB$5,IF(COUNTIF($G$6:$G310,"="&amp;$G310)&gt;1000,"",MAX(AB$6:AB309)+1),"")</f>
        <v/>
      </c>
      <c r="AC310" s="138" t="str">
        <f>IF($G310=AC$4&amp;"-"&amp;AC$5,IF(COUNTIF($G$6:$G310,"="&amp;$G310)&gt;1000,"",MAX(AC$6:AC309)+1),"")</f>
        <v/>
      </c>
      <c r="AD310" s="128" t="str">
        <f>IF($G310=AD$4&amp;"-"&amp;AD$5,IF(COUNTIF($G$6:$G310,"="&amp;$G310)&gt;1000,"",MAX(AD$6:AD309)+1),"")</f>
        <v/>
      </c>
      <c r="AE310" s="138" t="str">
        <f>IF($G310=AE$4&amp;"-"&amp;AE$5,IF(COUNTIF($G$6:$G310,"="&amp;$G310)&gt;1000,"",MAX(AE$6:AE309)+1),"")</f>
        <v/>
      </c>
      <c r="AF310" s="128" t="str">
        <f>IF($G310=AF$4&amp;"-"&amp;AF$5,IF(COUNTIF($G$6:$G310,"="&amp;$G310)&gt;1000,"",MAX(AF$6:AF309)+1),"")</f>
        <v/>
      </c>
      <c r="AG310" s="138" t="str">
        <f>IF($G310=AG$4&amp;"-"&amp;AG$5,IF(COUNTIF($G$6:$G310,"="&amp;$G310)&gt;1000,"",MAX(AG$6:AG309)+1),"")</f>
        <v/>
      </c>
      <c r="AH310" s="128" t="str">
        <f>IF($G310=AH$4&amp;"-"&amp;AH$5,IF(COUNTIF($G$6:$G310,"="&amp;$G310)&gt;1000,"",MAX(AH$6:AH309)+1),"")</f>
        <v/>
      </c>
      <c r="AI310" s="138" t="str">
        <f>IF($G310=AI$4&amp;"-"&amp;AI$5,IF(COUNTIF($G$6:$G310,"="&amp;$G310)&gt;1000,"",MAX(AI$6:AI309)+1),"")</f>
        <v/>
      </c>
      <c r="AJ310" s="128" t="str">
        <f>IF($G310=AJ$4&amp;"-"&amp;AJ$5,IF(COUNTIF($G$6:$G310,"="&amp;$G310)&gt;1000,"",MAX(AJ$6:AJ309)+1),"")</f>
        <v/>
      </c>
      <c r="AK310" s="138">
        <f>IF($G310=AK$4&amp;"-"&amp;AK$5,IF(COUNTIF($G$6:$G310,"="&amp;$G310)&gt;1000,"",MAX(AK$6:AK309)+1),"")</f>
        <v>7</v>
      </c>
      <c r="AL310" s="128" t="str">
        <f>IF($G310=AL$4&amp;"-"&amp;AL$5,IF(COUNTIF($G$6:$G310,"="&amp;$G310)&gt;1000,"",MAX(AL$6:AL309)+1),"")</f>
        <v/>
      </c>
      <c r="AM310" s="144" t="str">
        <f>IF($G310=AM$4&amp;"-"&amp;AM$5,IF(COUNTIF($G$6:$G310,"="&amp;$G310)&gt;1000,"",MAX(AM$6:AM309)+1),"")</f>
        <v/>
      </c>
    </row>
    <row r="311" spans="1:39">
      <c r="A311" s="23">
        <v>306</v>
      </c>
      <c r="B311" s="123" t="str">
        <f>VLOOKUP(A311,Times_2023!B308:C737,2,FALSE)</f>
        <v>0:28:40</v>
      </c>
      <c r="C311" s="1" t="str">
        <f t="shared" si="18"/>
        <v>Neil Marsh</v>
      </c>
      <c r="D311" s="2" t="str">
        <f t="shared" si="19"/>
        <v>HI</v>
      </c>
      <c r="E311" s="2" t="str">
        <f t="shared" si="20"/>
        <v>M</v>
      </c>
      <c r="F311" s="2">
        <f>COUNTIF(E$6:E311,E311)</f>
        <v>207</v>
      </c>
      <c r="G311" s="26" t="str">
        <f t="shared" si="21"/>
        <v>HI-M</v>
      </c>
      <c r="H311" s="29" t="str">
        <f>IF($G311=H$4&amp;"-"&amp;H$5,IF(COUNTIF($G$6:$G311,"="&amp;$G311)&gt;5,"",$F311),"")</f>
        <v/>
      </c>
      <c r="I311" s="32" t="str">
        <f>IF($G311=I$4&amp;"-"&amp;I$5,IF(COUNTIF($G$6:$G311,"="&amp;$G311)&gt;5,"",$F311),"")</f>
        <v/>
      </c>
      <c r="J311" s="31" t="str">
        <f>IF($G311=J$4&amp;"-"&amp;J$5,IF(COUNTIF($G$6:$G311,"="&amp;$G311)&gt;5,"",$F311),"")</f>
        <v/>
      </c>
      <c r="K311" s="32" t="str">
        <f>IF($G311=K$4&amp;"-"&amp;K$5,IF(COUNTIF($G$6:$G311,"="&amp;$G311)&gt;5,"",$F311),"")</f>
        <v/>
      </c>
      <c r="L311" s="31" t="str">
        <f>IF($G311=L$4&amp;"-"&amp;L$5,IF(COUNTIF($G$6:$G311,"="&amp;$G311)&gt;5,"",$F311),"")</f>
        <v/>
      </c>
      <c r="M311" s="32" t="str">
        <f>IF($G311=M$4&amp;"-"&amp;M$5,IF(COUNTIF($G$6:$G311,"="&amp;$G311)&gt;5,"",$F311),"")</f>
        <v/>
      </c>
      <c r="N311" s="31" t="str">
        <f>IF($G311=N$4&amp;"-"&amp;N$5,IF(COUNTIF($G$6:$G311,"="&amp;$G311)&gt;5,"",$F311),"")</f>
        <v/>
      </c>
      <c r="O311" s="32" t="str">
        <f>IF($G311=O$4&amp;"-"&amp;O$5,IF(COUNTIF($G$6:$G311,"="&amp;$G311)&gt;5,"",$F311),"")</f>
        <v/>
      </c>
      <c r="P311" s="31" t="str">
        <f>IF($G311=P$4&amp;"-"&amp;P$5,IF(COUNTIF($G$6:$G311,"="&amp;$G311)&gt;5,"",$F311),"")</f>
        <v/>
      </c>
      <c r="Q311" s="32" t="str">
        <f>IF($G311=Q$4&amp;"-"&amp;Q$5,IF(COUNTIF($G$6:$G311,"="&amp;$G311)&gt;5,"",$F311),"")</f>
        <v/>
      </c>
      <c r="R311" s="31" t="str">
        <f>IF($G311=R$4&amp;"-"&amp;R$5,IF(COUNTIF($G$6:$G311,"="&amp;$G311)&gt;5,"",$F311),"")</f>
        <v/>
      </c>
      <c r="S311" s="32" t="str">
        <f>IF($G311=S$4&amp;"-"&amp;S$5,IF(COUNTIF($G$6:$G311,"="&amp;$G311)&gt;5,"",$F311),"")</f>
        <v/>
      </c>
      <c r="T311" s="31" t="str">
        <f>IF($G311=T$4&amp;"-"&amp;T$5,IF(COUNTIF($G$6:$G311,"="&amp;$G311)&gt;5,"",$F311),"")</f>
        <v/>
      </c>
      <c r="U311" s="32" t="str">
        <f>IF($G311=U$4&amp;"-"&amp;U$5,IF(COUNTIF($G$6:$G311,"="&amp;$G311)&gt;5,"",$F311),"")</f>
        <v/>
      </c>
      <c r="V311" s="31" t="str">
        <f>IF($G311=V$4&amp;"-"&amp;V$5,IF(COUNTIF($G$6:$G311,"="&amp;$G311)&gt;5,"",$F311),"")</f>
        <v/>
      </c>
      <c r="W311" s="30" t="str">
        <f>IF($G311=W$4&amp;"-"&amp;W$5,IF(COUNTIF($G$6:$G311,"="&amp;$G311)&gt;5,"",$F311),"")</f>
        <v/>
      </c>
      <c r="X311" s="128" t="str">
        <f>IF($G311=X$4&amp;"-"&amp;X$5,IF(COUNTIF($G$6:$G311,"="&amp;$G311)&gt;1000,"",MAX(X$6:X310)+1),"")</f>
        <v/>
      </c>
      <c r="Y311" s="138" t="str">
        <f>IF($G311=Y$4&amp;"-"&amp;Y$5,IF(COUNTIF($G$6:$G311,"="&amp;$G311)&gt;1000,"",MAX(Y$6:Y310)+1),"")</f>
        <v/>
      </c>
      <c r="Z311" s="128" t="str">
        <f>IF($G311=Z$4&amp;"-"&amp;Z$5,IF(COUNTIF($G$6:$G311,"="&amp;$G311)&gt;1000,"",MAX(Z$6:Z310)+1),"")</f>
        <v/>
      </c>
      <c r="AA311" s="138" t="str">
        <f>IF($G311=AA$4&amp;"-"&amp;AA$5,IF(COUNTIF($G$6:$G311,"="&amp;$G311)&gt;1000,"",MAX(AA$6:AA310)+1),"")</f>
        <v/>
      </c>
      <c r="AB311" s="128" t="str">
        <f>IF($G311=AB$4&amp;"-"&amp;AB$5,IF(COUNTIF($G$6:$G311,"="&amp;$G311)&gt;1000,"",MAX(AB$6:AB310)+1),"")</f>
        <v/>
      </c>
      <c r="AC311" s="138" t="str">
        <f>IF($G311=AC$4&amp;"-"&amp;AC$5,IF(COUNTIF($G$6:$G311,"="&amp;$G311)&gt;1000,"",MAX(AC$6:AC310)+1),"")</f>
        <v/>
      </c>
      <c r="AD311" s="128">
        <f>IF($G311=AD$4&amp;"-"&amp;AD$5,IF(COUNTIF($G$6:$G311,"="&amp;$G311)&gt;1000,"",MAX(AD$6:AD310)+1),"")</f>
        <v>30</v>
      </c>
      <c r="AE311" s="138" t="str">
        <f>IF($G311=AE$4&amp;"-"&amp;AE$5,IF(COUNTIF($G$6:$G311,"="&amp;$G311)&gt;1000,"",MAX(AE$6:AE310)+1),"")</f>
        <v/>
      </c>
      <c r="AF311" s="128" t="str">
        <f>IF($G311=AF$4&amp;"-"&amp;AF$5,IF(COUNTIF($G$6:$G311,"="&amp;$G311)&gt;1000,"",MAX(AF$6:AF310)+1),"")</f>
        <v/>
      </c>
      <c r="AG311" s="138" t="str">
        <f>IF($G311=AG$4&amp;"-"&amp;AG$5,IF(COUNTIF($G$6:$G311,"="&amp;$G311)&gt;1000,"",MAX(AG$6:AG310)+1),"")</f>
        <v/>
      </c>
      <c r="AH311" s="128" t="str">
        <f>IF($G311=AH$4&amp;"-"&amp;AH$5,IF(COUNTIF($G$6:$G311,"="&amp;$G311)&gt;1000,"",MAX(AH$6:AH310)+1),"")</f>
        <v/>
      </c>
      <c r="AI311" s="138" t="str">
        <f>IF($G311=AI$4&amp;"-"&amp;AI$5,IF(COUNTIF($G$6:$G311,"="&amp;$G311)&gt;1000,"",MAX(AI$6:AI310)+1),"")</f>
        <v/>
      </c>
      <c r="AJ311" s="128" t="str">
        <f>IF($G311=AJ$4&amp;"-"&amp;AJ$5,IF(COUNTIF($G$6:$G311,"="&amp;$G311)&gt;1000,"",MAX(AJ$6:AJ310)+1),"")</f>
        <v/>
      </c>
      <c r="AK311" s="138" t="str">
        <f>IF($G311=AK$4&amp;"-"&amp;AK$5,IF(COUNTIF($G$6:$G311,"="&amp;$G311)&gt;1000,"",MAX(AK$6:AK310)+1),"")</f>
        <v/>
      </c>
      <c r="AL311" s="128" t="str">
        <f>IF($G311=AL$4&amp;"-"&amp;AL$5,IF(COUNTIF($G$6:$G311,"="&amp;$G311)&gt;1000,"",MAX(AL$6:AL310)+1),"")</f>
        <v/>
      </c>
      <c r="AM311" s="144" t="str">
        <f>IF($G311=AM$4&amp;"-"&amp;AM$5,IF(COUNTIF($G$6:$G311,"="&amp;$G311)&gt;1000,"",MAX(AM$6:AM310)+1),"")</f>
        <v/>
      </c>
    </row>
    <row r="312" spans="1:39">
      <c r="A312" s="24">
        <v>307</v>
      </c>
      <c r="B312" s="123" t="str">
        <f>VLOOKUP(A312,Times_2023!B309:C738,2,FALSE)</f>
        <v>0:28:46</v>
      </c>
      <c r="C312" s="1" t="str">
        <f t="shared" si="18"/>
        <v>Charlotte Hall</v>
      </c>
      <c r="D312" s="2" t="str">
        <f t="shared" si="19"/>
        <v>ELY</v>
      </c>
      <c r="E312" s="2" t="str">
        <f t="shared" si="20"/>
        <v>F</v>
      </c>
      <c r="F312" s="2">
        <f>COUNTIF(E$6:E312,E312)</f>
        <v>100</v>
      </c>
      <c r="G312" s="26" t="str">
        <f t="shared" si="21"/>
        <v>ELY-F</v>
      </c>
      <c r="H312" s="29" t="str">
        <f>IF($G312=H$4&amp;"-"&amp;H$5,IF(COUNTIF($G$6:$G312,"="&amp;$G312)&gt;5,"",$F312),"")</f>
        <v/>
      </c>
      <c r="I312" s="32" t="str">
        <f>IF($G312=I$4&amp;"-"&amp;I$5,IF(COUNTIF($G$6:$G312,"="&amp;$G312)&gt;5,"",$F312),"")</f>
        <v/>
      </c>
      <c r="J312" s="31" t="str">
        <f>IF($G312=J$4&amp;"-"&amp;J$5,IF(COUNTIF($G$6:$G312,"="&amp;$G312)&gt;5,"",$F312),"")</f>
        <v/>
      </c>
      <c r="K312" s="32" t="str">
        <f>IF($G312=K$4&amp;"-"&amp;K$5,IF(COUNTIF($G$6:$G312,"="&amp;$G312)&gt;5,"",$F312),"")</f>
        <v/>
      </c>
      <c r="L312" s="31" t="str">
        <f>IF($G312=L$4&amp;"-"&amp;L$5,IF(COUNTIF($G$6:$G312,"="&amp;$G312)&gt;5,"",$F312),"")</f>
        <v/>
      </c>
      <c r="M312" s="32" t="str">
        <f>IF($G312=M$4&amp;"-"&amp;M$5,IF(COUNTIF($G$6:$G312,"="&amp;$G312)&gt;5,"",$F312),"")</f>
        <v/>
      </c>
      <c r="N312" s="31" t="str">
        <f>IF($G312=N$4&amp;"-"&amp;N$5,IF(COUNTIF($G$6:$G312,"="&amp;$G312)&gt;5,"",$F312),"")</f>
        <v/>
      </c>
      <c r="O312" s="32" t="str">
        <f>IF($G312=O$4&amp;"-"&amp;O$5,IF(COUNTIF($G$6:$G312,"="&amp;$G312)&gt;5,"",$F312),"")</f>
        <v/>
      </c>
      <c r="P312" s="31" t="str">
        <f>IF($G312=P$4&amp;"-"&amp;P$5,IF(COUNTIF($G$6:$G312,"="&amp;$G312)&gt;5,"",$F312),"")</f>
        <v/>
      </c>
      <c r="Q312" s="32" t="str">
        <f>IF($G312=Q$4&amp;"-"&amp;Q$5,IF(COUNTIF($G$6:$G312,"="&amp;$G312)&gt;5,"",$F312),"")</f>
        <v/>
      </c>
      <c r="R312" s="31" t="str">
        <f>IF($G312=R$4&amp;"-"&amp;R$5,IF(COUNTIF($G$6:$G312,"="&amp;$G312)&gt;5,"",$F312),"")</f>
        <v/>
      </c>
      <c r="S312" s="32" t="str">
        <f>IF($G312=S$4&amp;"-"&amp;S$5,IF(COUNTIF($G$6:$G312,"="&amp;$G312)&gt;5,"",$F312),"")</f>
        <v/>
      </c>
      <c r="T312" s="31" t="str">
        <f>IF($G312=T$4&amp;"-"&amp;T$5,IF(COUNTIF($G$6:$G312,"="&amp;$G312)&gt;5,"",$F312),"")</f>
        <v/>
      </c>
      <c r="U312" s="32" t="str">
        <f>IF($G312=U$4&amp;"-"&amp;U$5,IF(COUNTIF($G$6:$G312,"="&amp;$G312)&gt;5,"",$F312),"")</f>
        <v/>
      </c>
      <c r="V312" s="31" t="str">
        <f>IF($G312=V$4&amp;"-"&amp;V$5,IF(COUNTIF($G$6:$G312,"="&amp;$G312)&gt;5,"",$F312),"")</f>
        <v/>
      </c>
      <c r="W312" s="30" t="str">
        <f>IF($G312=W$4&amp;"-"&amp;W$5,IF(COUNTIF($G$6:$G312,"="&amp;$G312)&gt;5,"",$F312),"")</f>
        <v/>
      </c>
      <c r="X312" s="128" t="str">
        <f>IF($G312=X$4&amp;"-"&amp;X$5,IF(COUNTIF($G$6:$G312,"="&amp;$G312)&gt;1000,"",MAX(X$6:X311)+1),"")</f>
        <v/>
      </c>
      <c r="Y312" s="138" t="str">
        <f>IF($G312=Y$4&amp;"-"&amp;Y$5,IF(COUNTIF($G$6:$G312,"="&amp;$G312)&gt;1000,"",MAX(Y$6:Y311)+1),"")</f>
        <v/>
      </c>
      <c r="Z312" s="128" t="str">
        <f>IF($G312=Z$4&amp;"-"&amp;Z$5,IF(COUNTIF($G$6:$G312,"="&amp;$G312)&gt;1000,"",MAX(Z$6:Z311)+1),"")</f>
        <v/>
      </c>
      <c r="AA312" s="138" t="str">
        <f>IF($G312=AA$4&amp;"-"&amp;AA$5,IF(COUNTIF($G$6:$G312,"="&amp;$G312)&gt;1000,"",MAX(AA$6:AA311)+1),"")</f>
        <v/>
      </c>
      <c r="AB312" s="128" t="str">
        <f>IF($G312=AB$4&amp;"-"&amp;AB$5,IF(COUNTIF($G$6:$G312,"="&amp;$G312)&gt;1000,"",MAX(AB$6:AB311)+1),"")</f>
        <v/>
      </c>
      <c r="AC312" s="138">
        <f>IF($G312=AC$4&amp;"-"&amp;AC$5,IF(COUNTIF($G$6:$G312,"="&amp;$G312)&gt;1000,"",MAX(AC$6:AC311)+1),"")</f>
        <v>19</v>
      </c>
      <c r="AD312" s="128" t="str">
        <f>IF($G312=AD$4&amp;"-"&amp;AD$5,IF(COUNTIF($G$6:$G312,"="&amp;$G312)&gt;1000,"",MAX(AD$6:AD311)+1),"")</f>
        <v/>
      </c>
      <c r="AE312" s="138" t="str">
        <f>IF($G312=AE$4&amp;"-"&amp;AE$5,IF(COUNTIF($G$6:$G312,"="&amp;$G312)&gt;1000,"",MAX(AE$6:AE311)+1),"")</f>
        <v/>
      </c>
      <c r="AF312" s="128" t="str">
        <f>IF($G312=AF$4&amp;"-"&amp;AF$5,IF(COUNTIF($G$6:$G312,"="&amp;$G312)&gt;1000,"",MAX(AF$6:AF311)+1),"")</f>
        <v/>
      </c>
      <c r="AG312" s="138" t="str">
        <f>IF($G312=AG$4&amp;"-"&amp;AG$5,IF(COUNTIF($G$6:$G312,"="&amp;$G312)&gt;1000,"",MAX(AG$6:AG311)+1),"")</f>
        <v/>
      </c>
      <c r="AH312" s="128" t="str">
        <f>IF($G312=AH$4&amp;"-"&amp;AH$5,IF(COUNTIF($G$6:$G312,"="&amp;$G312)&gt;1000,"",MAX(AH$6:AH311)+1),"")</f>
        <v/>
      </c>
      <c r="AI312" s="138" t="str">
        <f>IF($G312=AI$4&amp;"-"&amp;AI$5,IF(COUNTIF($G$6:$G312,"="&amp;$G312)&gt;1000,"",MAX(AI$6:AI311)+1),"")</f>
        <v/>
      </c>
      <c r="AJ312" s="128" t="str">
        <f>IF($G312=AJ$4&amp;"-"&amp;AJ$5,IF(COUNTIF($G$6:$G312,"="&amp;$G312)&gt;1000,"",MAX(AJ$6:AJ311)+1),"")</f>
        <v/>
      </c>
      <c r="AK312" s="138" t="str">
        <f>IF($G312=AK$4&amp;"-"&amp;AK$5,IF(COUNTIF($G$6:$G312,"="&amp;$G312)&gt;1000,"",MAX(AK$6:AK311)+1),"")</f>
        <v/>
      </c>
      <c r="AL312" s="128" t="str">
        <f>IF($G312=AL$4&amp;"-"&amp;AL$5,IF(COUNTIF($G$6:$G312,"="&amp;$G312)&gt;1000,"",MAX(AL$6:AL311)+1),"")</f>
        <v/>
      </c>
      <c r="AM312" s="144" t="str">
        <f>IF($G312=AM$4&amp;"-"&amp;AM$5,IF(COUNTIF($G$6:$G312,"="&amp;$G312)&gt;1000,"",MAX(AM$6:AM311)+1),"")</f>
        <v/>
      </c>
    </row>
    <row r="313" spans="1:39">
      <c r="A313" s="23">
        <v>308</v>
      </c>
      <c r="B313" s="123" t="str">
        <f>VLOOKUP(A313,Times_2023!B310:C739,2,FALSE)</f>
        <v>0:28:49</v>
      </c>
      <c r="C313" s="1" t="str">
        <f t="shared" si="18"/>
        <v>Andres Luna</v>
      </c>
      <c r="D313" s="2" t="str">
        <f t="shared" si="19"/>
        <v>HRC</v>
      </c>
      <c r="E313" s="2" t="str">
        <f t="shared" si="20"/>
        <v>M</v>
      </c>
      <c r="F313" s="2">
        <f>COUNTIF(E$6:E313,E313)</f>
        <v>208</v>
      </c>
      <c r="G313" s="26" t="str">
        <f t="shared" si="21"/>
        <v>HRC-M</v>
      </c>
      <c r="H313" s="29" t="str">
        <f>IF($G313=H$4&amp;"-"&amp;H$5,IF(COUNTIF($G$6:$G313,"="&amp;$G313)&gt;5,"",$F313),"")</f>
        <v/>
      </c>
      <c r="I313" s="32" t="str">
        <f>IF($G313=I$4&amp;"-"&amp;I$5,IF(COUNTIF($G$6:$G313,"="&amp;$G313)&gt;5,"",$F313),"")</f>
        <v/>
      </c>
      <c r="J313" s="31" t="str">
        <f>IF($G313=J$4&amp;"-"&amp;J$5,IF(COUNTIF($G$6:$G313,"="&amp;$G313)&gt;5,"",$F313),"")</f>
        <v/>
      </c>
      <c r="K313" s="32" t="str">
        <f>IF($G313=K$4&amp;"-"&amp;K$5,IF(COUNTIF($G$6:$G313,"="&amp;$G313)&gt;5,"",$F313),"")</f>
        <v/>
      </c>
      <c r="L313" s="31" t="str">
        <f>IF($G313=L$4&amp;"-"&amp;L$5,IF(COUNTIF($G$6:$G313,"="&amp;$G313)&gt;5,"",$F313),"")</f>
        <v/>
      </c>
      <c r="M313" s="32" t="str">
        <f>IF($G313=M$4&amp;"-"&amp;M$5,IF(COUNTIF($G$6:$G313,"="&amp;$G313)&gt;5,"",$F313),"")</f>
        <v/>
      </c>
      <c r="N313" s="31" t="str">
        <f>IF($G313=N$4&amp;"-"&amp;N$5,IF(COUNTIF($G$6:$G313,"="&amp;$G313)&gt;5,"",$F313),"")</f>
        <v/>
      </c>
      <c r="O313" s="32" t="str">
        <f>IF($G313=O$4&amp;"-"&amp;O$5,IF(COUNTIF($G$6:$G313,"="&amp;$G313)&gt;5,"",$F313),"")</f>
        <v/>
      </c>
      <c r="P313" s="31" t="str">
        <f>IF($G313=P$4&amp;"-"&amp;P$5,IF(COUNTIF($G$6:$G313,"="&amp;$G313)&gt;5,"",$F313),"")</f>
        <v/>
      </c>
      <c r="Q313" s="32" t="str">
        <f>IF($G313=Q$4&amp;"-"&amp;Q$5,IF(COUNTIF($G$6:$G313,"="&amp;$G313)&gt;5,"",$F313),"")</f>
        <v/>
      </c>
      <c r="R313" s="31" t="str">
        <f>IF($G313=R$4&amp;"-"&amp;R$5,IF(COUNTIF($G$6:$G313,"="&amp;$G313)&gt;5,"",$F313),"")</f>
        <v/>
      </c>
      <c r="S313" s="32" t="str">
        <f>IF($G313=S$4&amp;"-"&amp;S$5,IF(COUNTIF($G$6:$G313,"="&amp;$G313)&gt;5,"",$F313),"")</f>
        <v/>
      </c>
      <c r="T313" s="31" t="str">
        <f>IF($G313=T$4&amp;"-"&amp;T$5,IF(COUNTIF($G$6:$G313,"="&amp;$G313)&gt;5,"",$F313),"")</f>
        <v/>
      </c>
      <c r="U313" s="32" t="str">
        <f>IF($G313=U$4&amp;"-"&amp;U$5,IF(COUNTIF($G$6:$G313,"="&amp;$G313)&gt;5,"",$F313),"")</f>
        <v/>
      </c>
      <c r="V313" s="31" t="str">
        <f>IF($G313=V$4&amp;"-"&amp;V$5,IF(COUNTIF($G$6:$G313,"="&amp;$G313)&gt;5,"",$F313),"")</f>
        <v/>
      </c>
      <c r="W313" s="30" t="str">
        <f>IF($G313=W$4&amp;"-"&amp;W$5,IF(COUNTIF($G$6:$G313,"="&amp;$G313)&gt;5,"",$F313),"")</f>
        <v/>
      </c>
      <c r="X313" s="128" t="str">
        <f>IF($G313=X$4&amp;"-"&amp;X$5,IF(COUNTIF($G$6:$G313,"="&amp;$G313)&gt;1000,"",MAX(X$6:X312)+1),"")</f>
        <v/>
      </c>
      <c r="Y313" s="138" t="str">
        <f>IF($G313=Y$4&amp;"-"&amp;Y$5,IF(COUNTIF($G$6:$G313,"="&amp;$G313)&gt;1000,"",MAX(Y$6:Y312)+1),"")</f>
        <v/>
      </c>
      <c r="Z313" s="128" t="str">
        <f>IF($G313=Z$4&amp;"-"&amp;Z$5,IF(COUNTIF($G$6:$G313,"="&amp;$G313)&gt;1000,"",MAX(Z$6:Z312)+1),"")</f>
        <v/>
      </c>
      <c r="AA313" s="138" t="str">
        <f>IF($G313=AA$4&amp;"-"&amp;AA$5,IF(COUNTIF($G$6:$G313,"="&amp;$G313)&gt;1000,"",MAX(AA$6:AA312)+1),"")</f>
        <v/>
      </c>
      <c r="AB313" s="128" t="str">
        <f>IF($G313=AB$4&amp;"-"&amp;AB$5,IF(COUNTIF($G$6:$G313,"="&amp;$G313)&gt;1000,"",MAX(AB$6:AB312)+1),"")</f>
        <v/>
      </c>
      <c r="AC313" s="138" t="str">
        <f>IF($G313=AC$4&amp;"-"&amp;AC$5,IF(COUNTIF($G$6:$G313,"="&amp;$G313)&gt;1000,"",MAX(AC$6:AC312)+1),"")</f>
        <v/>
      </c>
      <c r="AD313" s="128" t="str">
        <f>IF($G313=AD$4&amp;"-"&amp;AD$5,IF(COUNTIF($G$6:$G313,"="&amp;$G313)&gt;1000,"",MAX(AD$6:AD312)+1),"")</f>
        <v/>
      </c>
      <c r="AE313" s="138" t="str">
        <f>IF($G313=AE$4&amp;"-"&amp;AE$5,IF(COUNTIF($G$6:$G313,"="&amp;$G313)&gt;1000,"",MAX(AE$6:AE312)+1),"")</f>
        <v/>
      </c>
      <c r="AF313" s="128">
        <f>IF($G313=AF$4&amp;"-"&amp;AF$5,IF(COUNTIF($G$6:$G313,"="&amp;$G313)&gt;1000,"",MAX(AF$6:AF312)+1),"")</f>
        <v>22</v>
      </c>
      <c r="AG313" s="138" t="str">
        <f>IF($G313=AG$4&amp;"-"&amp;AG$5,IF(COUNTIF($G$6:$G313,"="&amp;$G313)&gt;1000,"",MAX(AG$6:AG312)+1),"")</f>
        <v/>
      </c>
      <c r="AH313" s="128" t="str">
        <f>IF($G313=AH$4&amp;"-"&amp;AH$5,IF(COUNTIF($G$6:$G313,"="&amp;$G313)&gt;1000,"",MAX(AH$6:AH312)+1),"")</f>
        <v/>
      </c>
      <c r="AI313" s="138" t="str">
        <f>IF($G313=AI$4&amp;"-"&amp;AI$5,IF(COUNTIF($G$6:$G313,"="&amp;$G313)&gt;1000,"",MAX(AI$6:AI312)+1),"")</f>
        <v/>
      </c>
      <c r="AJ313" s="128" t="str">
        <f>IF($G313=AJ$4&amp;"-"&amp;AJ$5,IF(COUNTIF($G$6:$G313,"="&amp;$G313)&gt;1000,"",MAX(AJ$6:AJ312)+1),"")</f>
        <v/>
      </c>
      <c r="AK313" s="138" t="str">
        <f>IF($G313=AK$4&amp;"-"&amp;AK$5,IF(COUNTIF($G$6:$G313,"="&amp;$G313)&gt;1000,"",MAX(AK$6:AK312)+1),"")</f>
        <v/>
      </c>
      <c r="AL313" s="128" t="str">
        <f>IF($G313=AL$4&amp;"-"&amp;AL$5,IF(COUNTIF($G$6:$G313,"="&amp;$G313)&gt;1000,"",MAX(AL$6:AL312)+1),"")</f>
        <v/>
      </c>
      <c r="AM313" s="144" t="str">
        <f>IF($G313=AM$4&amp;"-"&amp;AM$5,IF(COUNTIF($G$6:$G313,"="&amp;$G313)&gt;1000,"",MAX(AM$6:AM312)+1),"")</f>
        <v/>
      </c>
    </row>
    <row r="314" spans="1:39">
      <c r="A314" s="24">
        <v>309</v>
      </c>
      <c r="B314" s="123" t="str">
        <f>VLOOKUP(A314,Times_2023!B311:C740,2,FALSE)</f>
        <v>0:28:51</v>
      </c>
      <c r="C314" s="1" t="str">
        <f t="shared" si="18"/>
        <v>Siane Painter</v>
      </c>
      <c r="D314" s="2" t="str">
        <f t="shared" si="19"/>
        <v>NJ</v>
      </c>
      <c r="E314" s="2" t="str">
        <f t="shared" si="20"/>
        <v>F</v>
      </c>
      <c r="F314" s="2">
        <f>COUNTIF(E$6:E314,E314)</f>
        <v>101</v>
      </c>
      <c r="G314" s="26" t="str">
        <f t="shared" si="21"/>
        <v>NJ-F</v>
      </c>
      <c r="H314" s="29" t="str">
        <f>IF($G314=H$4&amp;"-"&amp;H$5,IF(COUNTIF($G$6:$G314,"="&amp;$G314)&gt;5,"",$F314),"")</f>
        <v/>
      </c>
      <c r="I314" s="32" t="str">
        <f>IF($G314=I$4&amp;"-"&amp;I$5,IF(COUNTIF($G$6:$G314,"="&amp;$G314)&gt;5,"",$F314),"")</f>
        <v/>
      </c>
      <c r="J314" s="31" t="str">
        <f>IF($G314=J$4&amp;"-"&amp;J$5,IF(COUNTIF($G$6:$G314,"="&amp;$G314)&gt;5,"",$F314),"")</f>
        <v/>
      </c>
      <c r="K314" s="32" t="str">
        <f>IF($G314=K$4&amp;"-"&amp;K$5,IF(COUNTIF($G$6:$G314,"="&amp;$G314)&gt;5,"",$F314),"")</f>
        <v/>
      </c>
      <c r="L314" s="31" t="str">
        <f>IF($G314=L$4&amp;"-"&amp;L$5,IF(COUNTIF($G$6:$G314,"="&amp;$G314)&gt;5,"",$F314),"")</f>
        <v/>
      </c>
      <c r="M314" s="32" t="str">
        <f>IF($G314=M$4&amp;"-"&amp;M$5,IF(COUNTIF($G$6:$G314,"="&amp;$G314)&gt;5,"",$F314),"")</f>
        <v/>
      </c>
      <c r="N314" s="31" t="str">
        <f>IF($G314=N$4&amp;"-"&amp;N$5,IF(COUNTIF($G$6:$G314,"="&amp;$G314)&gt;5,"",$F314),"")</f>
        <v/>
      </c>
      <c r="O314" s="32" t="str">
        <f>IF($G314=O$4&amp;"-"&amp;O$5,IF(COUNTIF($G$6:$G314,"="&amp;$G314)&gt;5,"",$F314),"")</f>
        <v/>
      </c>
      <c r="P314" s="31" t="str">
        <f>IF($G314=P$4&amp;"-"&amp;P$5,IF(COUNTIF($G$6:$G314,"="&amp;$G314)&gt;5,"",$F314),"")</f>
        <v/>
      </c>
      <c r="Q314" s="32" t="str">
        <f>IF($G314=Q$4&amp;"-"&amp;Q$5,IF(COUNTIF($G$6:$G314,"="&amp;$G314)&gt;5,"",$F314),"")</f>
        <v/>
      </c>
      <c r="R314" s="31" t="str">
        <f>IF($G314=R$4&amp;"-"&amp;R$5,IF(COUNTIF($G$6:$G314,"="&amp;$G314)&gt;5,"",$F314),"")</f>
        <v/>
      </c>
      <c r="S314" s="32" t="str">
        <f>IF($G314=S$4&amp;"-"&amp;S$5,IF(COUNTIF($G$6:$G314,"="&amp;$G314)&gt;5,"",$F314),"")</f>
        <v/>
      </c>
      <c r="T314" s="31" t="str">
        <f>IF($G314=T$4&amp;"-"&amp;T$5,IF(COUNTIF($G$6:$G314,"="&amp;$G314)&gt;5,"",$F314),"")</f>
        <v/>
      </c>
      <c r="U314" s="32" t="str">
        <f>IF($G314=U$4&amp;"-"&amp;U$5,IF(COUNTIF($G$6:$G314,"="&amp;$G314)&gt;5,"",$F314),"")</f>
        <v/>
      </c>
      <c r="V314" s="31" t="str">
        <f>IF($G314=V$4&amp;"-"&amp;V$5,IF(COUNTIF($G$6:$G314,"="&amp;$G314)&gt;5,"",$F314),"")</f>
        <v/>
      </c>
      <c r="W314" s="30" t="str">
        <f>IF($G314=W$4&amp;"-"&amp;W$5,IF(COUNTIF($G$6:$G314,"="&amp;$G314)&gt;5,"",$F314),"")</f>
        <v/>
      </c>
      <c r="X314" s="128" t="str">
        <f>IF($G314=X$4&amp;"-"&amp;X$5,IF(COUNTIF($G$6:$G314,"="&amp;$G314)&gt;1000,"",MAX(X$6:X313)+1),"")</f>
        <v/>
      </c>
      <c r="Y314" s="138" t="str">
        <f>IF($G314=Y$4&amp;"-"&amp;Y$5,IF(COUNTIF($G$6:$G314,"="&amp;$G314)&gt;1000,"",MAX(Y$6:Y313)+1),"")</f>
        <v/>
      </c>
      <c r="Z314" s="128" t="str">
        <f>IF($G314=Z$4&amp;"-"&amp;Z$5,IF(COUNTIF($G$6:$G314,"="&amp;$G314)&gt;1000,"",MAX(Z$6:Z313)+1),"")</f>
        <v/>
      </c>
      <c r="AA314" s="138" t="str">
        <f>IF($G314=AA$4&amp;"-"&amp;AA$5,IF(COUNTIF($G$6:$G314,"="&amp;$G314)&gt;1000,"",MAX(AA$6:AA313)+1),"")</f>
        <v/>
      </c>
      <c r="AB314" s="128" t="str">
        <f>IF($G314=AB$4&amp;"-"&amp;AB$5,IF(COUNTIF($G$6:$G314,"="&amp;$G314)&gt;1000,"",MAX(AB$6:AB313)+1),"")</f>
        <v/>
      </c>
      <c r="AC314" s="138" t="str">
        <f>IF($G314=AC$4&amp;"-"&amp;AC$5,IF(COUNTIF($G$6:$G314,"="&amp;$G314)&gt;1000,"",MAX(AC$6:AC313)+1),"")</f>
        <v/>
      </c>
      <c r="AD314" s="128" t="str">
        <f>IF($G314=AD$4&amp;"-"&amp;AD$5,IF(COUNTIF($G$6:$G314,"="&amp;$G314)&gt;1000,"",MAX(AD$6:AD313)+1),"")</f>
        <v/>
      </c>
      <c r="AE314" s="138" t="str">
        <f>IF($G314=AE$4&amp;"-"&amp;AE$5,IF(COUNTIF($G$6:$G314,"="&amp;$G314)&gt;1000,"",MAX(AE$6:AE313)+1),"")</f>
        <v/>
      </c>
      <c r="AF314" s="128" t="str">
        <f>IF($G314=AF$4&amp;"-"&amp;AF$5,IF(COUNTIF($G$6:$G314,"="&amp;$G314)&gt;1000,"",MAX(AF$6:AF313)+1),"")</f>
        <v/>
      </c>
      <c r="AG314" s="138" t="str">
        <f>IF($G314=AG$4&amp;"-"&amp;AG$5,IF(COUNTIF($G$6:$G314,"="&amp;$G314)&gt;1000,"",MAX(AG$6:AG313)+1),"")</f>
        <v/>
      </c>
      <c r="AH314" s="128" t="str">
        <f>IF($G314=AH$4&amp;"-"&amp;AH$5,IF(COUNTIF($G$6:$G314,"="&amp;$G314)&gt;1000,"",MAX(AH$6:AH313)+1),"")</f>
        <v/>
      </c>
      <c r="AI314" s="138">
        <f>IF($G314=AI$4&amp;"-"&amp;AI$5,IF(COUNTIF($G$6:$G314,"="&amp;$G314)&gt;1000,"",MAX(AI$6:AI313)+1),"")</f>
        <v>13</v>
      </c>
      <c r="AJ314" s="128" t="str">
        <f>IF($G314=AJ$4&amp;"-"&amp;AJ$5,IF(COUNTIF($G$6:$G314,"="&amp;$G314)&gt;1000,"",MAX(AJ$6:AJ313)+1),"")</f>
        <v/>
      </c>
      <c r="AK314" s="138" t="str">
        <f>IF($G314=AK$4&amp;"-"&amp;AK$5,IF(COUNTIF($G$6:$G314,"="&amp;$G314)&gt;1000,"",MAX(AK$6:AK313)+1),"")</f>
        <v/>
      </c>
      <c r="AL314" s="128" t="str">
        <f>IF($G314=AL$4&amp;"-"&amp;AL$5,IF(COUNTIF($G$6:$G314,"="&amp;$G314)&gt;1000,"",MAX(AL$6:AL313)+1),"")</f>
        <v/>
      </c>
      <c r="AM314" s="144" t="str">
        <f>IF($G314=AM$4&amp;"-"&amp;AM$5,IF(COUNTIF($G$6:$G314,"="&amp;$G314)&gt;1000,"",MAX(AM$6:AM313)+1),"")</f>
        <v/>
      </c>
    </row>
    <row r="315" spans="1:39">
      <c r="A315" s="23">
        <v>310</v>
      </c>
      <c r="B315" s="123" t="str">
        <f>VLOOKUP(A315,Times_2023!B312:C741,2,FALSE)</f>
        <v>0:28:57</v>
      </c>
      <c r="C315" s="1" t="str">
        <f t="shared" si="18"/>
        <v>Angela Brennan</v>
      </c>
      <c r="D315" s="2" t="str">
        <f t="shared" si="19"/>
        <v>NJ</v>
      </c>
      <c r="E315" s="2" t="str">
        <f t="shared" si="20"/>
        <v>F</v>
      </c>
      <c r="F315" s="2">
        <f>COUNTIF(E$6:E315,E315)</f>
        <v>102</v>
      </c>
      <c r="G315" s="26" t="str">
        <f t="shared" si="21"/>
        <v>NJ-F</v>
      </c>
      <c r="H315" s="29" t="str">
        <f>IF($G315=H$4&amp;"-"&amp;H$5,IF(COUNTIF($G$6:$G315,"="&amp;$G315)&gt;5,"",$F315),"")</f>
        <v/>
      </c>
      <c r="I315" s="32" t="str">
        <f>IF($G315=I$4&amp;"-"&amp;I$5,IF(COUNTIF($G$6:$G315,"="&amp;$G315)&gt;5,"",$F315),"")</f>
        <v/>
      </c>
      <c r="J315" s="31" t="str">
        <f>IF($G315=J$4&amp;"-"&amp;J$5,IF(COUNTIF($G$6:$G315,"="&amp;$G315)&gt;5,"",$F315),"")</f>
        <v/>
      </c>
      <c r="K315" s="32" t="str">
        <f>IF($G315=K$4&amp;"-"&amp;K$5,IF(COUNTIF($G$6:$G315,"="&amp;$G315)&gt;5,"",$F315),"")</f>
        <v/>
      </c>
      <c r="L315" s="31" t="str">
        <f>IF($G315=L$4&amp;"-"&amp;L$5,IF(COUNTIF($G$6:$G315,"="&amp;$G315)&gt;5,"",$F315),"")</f>
        <v/>
      </c>
      <c r="M315" s="32" t="str">
        <f>IF($G315=M$4&amp;"-"&amp;M$5,IF(COUNTIF($G$6:$G315,"="&amp;$G315)&gt;5,"",$F315),"")</f>
        <v/>
      </c>
      <c r="N315" s="31" t="str">
        <f>IF($G315=N$4&amp;"-"&amp;N$5,IF(COUNTIF($G$6:$G315,"="&amp;$G315)&gt;5,"",$F315),"")</f>
        <v/>
      </c>
      <c r="O315" s="32" t="str">
        <f>IF($G315=O$4&amp;"-"&amp;O$5,IF(COUNTIF($G$6:$G315,"="&amp;$G315)&gt;5,"",$F315),"")</f>
        <v/>
      </c>
      <c r="P315" s="31" t="str">
        <f>IF($G315=P$4&amp;"-"&amp;P$5,IF(COUNTIF($G$6:$G315,"="&amp;$G315)&gt;5,"",$F315),"")</f>
        <v/>
      </c>
      <c r="Q315" s="32" t="str">
        <f>IF($G315=Q$4&amp;"-"&amp;Q$5,IF(COUNTIF($G$6:$G315,"="&amp;$G315)&gt;5,"",$F315),"")</f>
        <v/>
      </c>
      <c r="R315" s="31" t="str">
        <f>IF($G315=R$4&amp;"-"&amp;R$5,IF(COUNTIF($G$6:$G315,"="&amp;$G315)&gt;5,"",$F315),"")</f>
        <v/>
      </c>
      <c r="S315" s="32" t="str">
        <f>IF($G315=S$4&amp;"-"&amp;S$5,IF(COUNTIF($G$6:$G315,"="&amp;$G315)&gt;5,"",$F315),"")</f>
        <v/>
      </c>
      <c r="T315" s="31" t="str">
        <f>IF($G315=T$4&amp;"-"&amp;T$5,IF(COUNTIF($G$6:$G315,"="&amp;$G315)&gt;5,"",$F315),"")</f>
        <v/>
      </c>
      <c r="U315" s="32" t="str">
        <f>IF($G315=U$4&amp;"-"&amp;U$5,IF(COUNTIF($G$6:$G315,"="&amp;$G315)&gt;5,"",$F315),"")</f>
        <v/>
      </c>
      <c r="V315" s="31" t="str">
        <f>IF($G315=V$4&amp;"-"&amp;V$5,IF(COUNTIF($G$6:$G315,"="&amp;$G315)&gt;5,"",$F315),"")</f>
        <v/>
      </c>
      <c r="W315" s="30" t="str">
        <f>IF($G315=W$4&amp;"-"&amp;W$5,IF(COUNTIF($G$6:$G315,"="&amp;$G315)&gt;5,"",$F315),"")</f>
        <v/>
      </c>
      <c r="X315" s="128" t="str">
        <f>IF($G315=X$4&amp;"-"&amp;X$5,IF(COUNTIF($G$6:$G315,"="&amp;$G315)&gt;1000,"",MAX(X$6:X314)+1),"")</f>
        <v/>
      </c>
      <c r="Y315" s="138" t="str">
        <f>IF($G315=Y$4&amp;"-"&amp;Y$5,IF(COUNTIF($G$6:$G315,"="&amp;$G315)&gt;1000,"",MAX(Y$6:Y314)+1),"")</f>
        <v/>
      </c>
      <c r="Z315" s="128" t="str">
        <f>IF($G315=Z$4&amp;"-"&amp;Z$5,IF(COUNTIF($G$6:$G315,"="&amp;$G315)&gt;1000,"",MAX(Z$6:Z314)+1),"")</f>
        <v/>
      </c>
      <c r="AA315" s="138" t="str">
        <f>IF($G315=AA$4&amp;"-"&amp;AA$5,IF(COUNTIF($G$6:$G315,"="&amp;$G315)&gt;1000,"",MAX(AA$6:AA314)+1),"")</f>
        <v/>
      </c>
      <c r="AB315" s="128" t="str">
        <f>IF($G315=AB$4&amp;"-"&amp;AB$5,IF(COUNTIF($G$6:$G315,"="&amp;$G315)&gt;1000,"",MAX(AB$6:AB314)+1),"")</f>
        <v/>
      </c>
      <c r="AC315" s="138" t="str">
        <f>IF($G315=AC$4&amp;"-"&amp;AC$5,IF(COUNTIF($G$6:$G315,"="&amp;$G315)&gt;1000,"",MAX(AC$6:AC314)+1),"")</f>
        <v/>
      </c>
      <c r="AD315" s="128" t="str">
        <f>IF($G315=AD$4&amp;"-"&amp;AD$5,IF(COUNTIF($G$6:$G315,"="&amp;$G315)&gt;1000,"",MAX(AD$6:AD314)+1),"")</f>
        <v/>
      </c>
      <c r="AE315" s="138" t="str">
        <f>IF($G315=AE$4&amp;"-"&amp;AE$5,IF(COUNTIF($G$6:$G315,"="&amp;$G315)&gt;1000,"",MAX(AE$6:AE314)+1),"")</f>
        <v/>
      </c>
      <c r="AF315" s="128" t="str">
        <f>IF($G315=AF$4&amp;"-"&amp;AF$5,IF(COUNTIF($G$6:$G315,"="&amp;$G315)&gt;1000,"",MAX(AF$6:AF314)+1),"")</f>
        <v/>
      </c>
      <c r="AG315" s="138" t="str">
        <f>IF($G315=AG$4&amp;"-"&amp;AG$5,IF(COUNTIF($G$6:$G315,"="&amp;$G315)&gt;1000,"",MAX(AG$6:AG314)+1),"")</f>
        <v/>
      </c>
      <c r="AH315" s="128" t="str">
        <f>IF($G315=AH$4&amp;"-"&amp;AH$5,IF(COUNTIF($G$6:$G315,"="&amp;$G315)&gt;1000,"",MAX(AH$6:AH314)+1),"")</f>
        <v/>
      </c>
      <c r="AI315" s="138">
        <f>IF($G315=AI$4&amp;"-"&amp;AI$5,IF(COUNTIF($G$6:$G315,"="&amp;$G315)&gt;1000,"",MAX(AI$6:AI314)+1),"")</f>
        <v>14</v>
      </c>
      <c r="AJ315" s="128" t="str">
        <f>IF($G315=AJ$4&amp;"-"&amp;AJ$5,IF(COUNTIF($G$6:$G315,"="&amp;$G315)&gt;1000,"",MAX(AJ$6:AJ314)+1),"")</f>
        <v/>
      </c>
      <c r="AK315" s="138" t="str">
        <f>IF($G315=AK$4&amp;"-"&amp;AK$5,IF(COUNTIF($G$6:$G315,"="&amp;$G315)&gt;1000,"",MAX(AK$6:AK314)+1),"")</f>
        <v/>
      </c>
      <c r="AL315" s="128" t="str">
        <f>IF($G315=AL$4&amp;"-"&amp;AL$5,IF(COUNTIF($G$6:$G315,"="&amp;$G315)&gt;1000,"",MAX(AL$6:AL314)+1),"")</f>
        <v/>
      </c>
      <c r="AM315" s="144" t="str">
        <f>IF($G315=AM$4&amp;"-"&amp;AM$5,IF(COUNTIF($G$6:$G315,"="&amp;$G315)&gt;1000,"",MAX(AM$6:AM314)+1),"")</f>
        <v/>
      </c>
    </row>
    <row r="316" spans="1:39">
      <c r="A316" s="24">
        <v>311</v>
      </c>
      <c r="B316" s="123" t="str">
        <f>VLOOKUP(A316,Times_2023!B313:C742,2,FALSE)</f>
        <v>0:29:07</v>
      </c>
      <c r="C316" s="1" t="str">
        <f t="shared" si="18"/>
        <v>Gabriella Kyriacou</v>
      </c>
      <c r="D316" s="2" t="str">
        <f t="shared" si="19"/>
        <v>CAC</v>
      </c>
      <c r="E316" s="2" t="str">
        <f t="shared" si="20"/>
        <v>F</v>
      </c>
      <c r="F316" s="2">
        <f>COUNTIF(E$6:E316,E316)</f>
        <v>103</v>
      </c>
      <c r="G316" s="26" t="str">
        <f t="shared" si="21"/>
        <v>CAC-F</v>
      </c>
      <c r="H316" s="29" t="str">
        <f>IF($G316=H$4&amp;"-"&amp;H$5,IF(COUNTIF($G$6:$G316,"="&amp;$G316)&gt;5,"",$F316),"")</f>
        <v/>
      </c>
      <c r="I316" s="32" t="str">
        <f>IF($G316=I$4&amp;"-"&amp;I$5,IF(COUNTIF($G$6:$G316,"="&amp;$G316)&gt;5,"",$F316),"")</f>
        <v/>
      </c>
      <c r="J316" s="31" t="str">
        <f>IF($G316=J$4&amp;"-"&amp;J$5,IF(COUNTIF($G$6:$G316,"="&amp;$G316)&gt;5,"",$F316),"")</f>
        <v/>
      </c>
      <c r="K316" s="32" t="str">
        <f>IF($G316=K$4&amp;"-"&amp;K$5,IF(COUNTIF($G$6:$G316,"="&amp;$G316)&gt;5,"",$F316),"")</f>
        <v/>
      </c>
      <c r="L316" s="31" t="str">
        <f>IF($G316=L$4&amp;"-"&amp;L$5,IF(COUNTIF($G$6:$G316,"="&amp;$G316)&gt;5,"",$F316),"")</f>
        <v/>
      </c>
      <c r="M316" s="32" t="str">
        <f>IF($G316=M$4&amp;"-"&amp;M$5,IF(COUNTIF($G$6:$G316,"="&amp;$G316)&gt;5,"",$F316),"")</f>
        <v/>
      </c>
      <c r="N316" s="31" t="str">
        <f>IF($G316=N$4&amp;"-"&amp;N$5,IF(COUNTIF($G$6:$G316,"="&amp;$G316)&gt;5,"",$F316),"")</f>
        <v/>
      </c>
      <c r="O316" s="32" t="str">
        <f>IF($G316=O$4&amp;"-"&amp;O$5,IF(COUNTIF($G$6:$G316,"="&amp;$G316)&gt;5,"",$F316),"")</f>
        <v/>
      </c>
      <c r="P316" s="31" t="str">
        <f>IF($G316=P$4&amp;"-"&amp;P$5,IF(COUNTIF($G$6:$G316,"="&amp;$G316)&gt;5,"",$F316),"")</f>
        <v/>
      </c>
      <c r="Q316" s="32" t="str">
        <f>IF($G316=Q$4&amp;"-"&amp;Q$5,IF(COUNTIF($G$6:$G316,"="&amp;$G316)&gt;5,"",$F316),"")</f>
        <v/>
      </c>
      <c r="R316" s="31" t="str">
        <f>IF($G316=R$4&amp;"-"&amp;R$5,IF(COUNTIF($G$6:$G316,"="&amp;$G316)&gt;5,"",$F316),"")</f>
        <v/>
      </c>
      <c r="S316" s="32" t="str">
        <f>IF($G316=S$4&amp;"-"&amp;S$5,IF(COUNTIF($G$6:$G316,"="&amp;$G316)&gt;5,"",$F316),"")</f>
        <v/>
      </c>
      <c r="T316" s="31" t="str">
        <f>IF($G316=T$4&amp;"-"&amp;T$5,IF(COUNTIF($G$6:$G316,"="&amp;$G316)&gt;5,"",$F316),"")</f>
        <v/>
      </c>
      <c r="U316" s="32" t="str">
        <f>IF($G316=U$4&amp;"-"&amp;U$5,IF(COUNTIF($G$6:$G316,"="&amp;$G316)&gt;5,"",$F316),"")</f>
        <v/>
      </c>
      <c r="V316" s="31" t="str">
        <f>IF($G316=V$4&amp;"-"&amp;V$5,IF(COUNTIF($G$6:$G316,"="&amp;$G316)&gt;5,"",$F316),"")</f>
        <v/>
      </c>
      <c r="W316" s="30" t="str">
        <f>IF($G316=W$4&amp;"-"&amp;W$5,IF(COUNTIF($G$6:$G316,"="&amp;$G316)&gt;5,"",$F316),"")</f>
        <v/>
      </c>
      <c r="X316" s="128" t="str">
        <f>IF($G316=X$4&amp;"-"&amp;X$5,IF(COUNTIF($G$6:$G316,"="&amp;$G316)&gt;1000,"",MAX(X$6:X315)+1),"")</f>
        <v/>
      </c>
      <c r="Y316" s="138">
        <f>IF($G316=Y$4&amp;"-"&amp;Y$5,IF(COUNTIF($G$6:$G316,"="&amp;$G316)&gt;1000,"",MAX(Y$6:Y315)+1),"")</f>
        <v>22</v>
      </c>
      <c r="Z316" s="128" t="str">
        <f>IF($G316=Z$4&amp;"-"&amp;Z$5,IF(COUNTIF($G$6:$G316,"="&amp;$G316)&gt;1000,"",MAX(Z$6:Z315)+1),"")</f>
        <v/>
      </c>
      <c r="AA316" s="138" t="str">
        <f>IF($G316=AA$4&amp;"-"&amp;AA$5,IF(COUNTIF($G$6:$G316,"="&amp;$G316)&gt;1000,"",MAX(AA$6:AA315)+1),"")</f>
        <v/>
      </c>
      <c r="AB316" s="128" t="str">
        <f>IF($G316=AB$4&amp;"-"&amp;AB$5,IF(COUNTIF($G$6:$G316,"="&amp;$G316)&gt;1000,"",MAX(AB$6:AB315)+1),"")</f>
        <v/>
      </c>
      <c r="AC316" s="138" t="str">
        <f>IF($G316=AC$4&amp;"-"&amp;AC$5,IF(COUNTIF($G$6:$G316,"="&amp;$G316)&gt;1000,"",MAX(AC$6:AC315)+1),"")</f>
        <v/>
      </c>
      <c r="AD316" s="128" t="str">
        <f>IF($G316=AD$4&amp;"-"&amp;AD$5,IF(COUNTIF($G$6:$G316,"="&amp;$G316)&gt;1000,"",MAX(AD$6:AD315)+1),"")</f>
        <v/>
      </c>
      <c r="AE316" s="138" t="str">
        <f>IF($G316=AE$4&amp;"-"&amp;AE$5,IF(COUNTIF($G$6:$G316,"="&amp;$G316)&gt;1000,"",MAX(AE$6:AE315)+1),"")</f>
        <v/>
      </c>
      <c r="AF316" s="128" t="str">
        <f>IF($G316=AF$4&amp;"-"&amp;AF$5,IF(COUNTIF($G$6:$G316,"="&amp;$G316)&gt;1000,"",MAX(AF$6:AF315)+1),"")</f>
        <v/>
      </c>
      <c r="AG316" s="138" t="str">
        <f>IF($G316=AG$4&amp;"-"&amp;AG$5,IF(COUNTIF($G$6:$G316,"="&amp;$G316)&gt;1000,"",MAX(AG$6:AG315)+1),"")</f>
        <v/>
      </c>
      <c r="AH316" s="128" t="str">
        <f>IF($G316=AH$4&amp;"-"&amp;AH$5,IF(COUNTIF($G$6:$G316,"="&amp;$G316)&gt;1000,"",MAX(AH$6:AH315)+1),"")</f>
        <v/>
      </c>
      <c r="AI316" s="138" t="str">
        <f>IF($G316=AI$4&amp;"-"&amp;AI$5,IF(COUNTIF($G$6:$G316,"="&amp;$G316)&gt;1000,"",MAX(AI$6:AI315)+1),"")</f>
        <v/>
      </c>
      <c r="AJ316" s="128" t="str">
        <f>IF($G316=AJ$4&amp;"-"&amp;AJ$5,IF(COUNTIF($G$6:$G316,"="&amp;$G316)&gt;1000,"",MAX(AJ$6:AJ315)+1),"")</f>
        <v/>
      </c>
      <c r="AK316" s="138" t="str">
        <f>IF($G316=AK$4&amp;"-"&amp;AK$5,IF(COUNTIF($G$6:$G316,"="&amp;$G316)&gt;1000,"",MAX(AK$6:AK315)+1),"")</f>
        <v/>
      </c>
      <c r="AL316" s="128" t="str">
        <f>IF($G316=AL$4&amp;"-"&amp;AL$5,IF(COUNTIF($G$6:$G316,"="&amp;$G316)&gt;1000,"",MAX(AL$6:AL315)+1),"")</f>
        <v/>
      </c>
      <c r="AM316" s="144" t="str">
        <f>IF($G316=AM$4&amp;"-"&amp;AM$5,IF(COUNTIF($G$6:$G316,"="&amp;$G316)&gt;1000,"",MAX(AM$6:AM315)+1),"")</f>
        <v/>
      </c>
    </row>
    <row r="317" spans="1:39">
      <c r="A317" s="23">
        <v>312</v>
      </c>
      <c r="B317" s="123" t="str">
        <f>VLOOKUP(A317,Times_2023!B314:C743,2,FALSE)</f>
        <v>0:29:12</v>
      </c>
      <c r="C317" s="1" t="str">
        <f t="shared" si="18"/>
        <v>Jim Withers</v>
      </c>
      <c r="D317" s="2" t="str">
        <f t="shared" si="19"/>
        <v>NJ</v>
      </c>
      <c r="E317" s="2" t="str">
        <f t="shared" si="20"/>
        <v>M</v>
      </c>
      <c r="F317" s="2">
        <f>COUNTIF(E$6:E317,E317)</f>
        <v>209</v>
      </c>
      <c r="G317" s="26" t="str">
        <f t="shared" si="21"/>
        <v>NJ-M</v>
      </c>
      <c r="H317" s="29" t="str">
        <f>IF($G317=H$4&amp;"-"&amp;H$5,IF(COUNTIF($G$6:$G317,"="&amp;$G317)&gt;5,"",$F317),"")</f>
        <v/>
      </c>
      <c r="I317" s="32" t="str">
        <f>IF($G317=I$4&amp;"-"&amp;I$5,IF(COUNTIF($G$6:$G317,"="&amp;$G317)&gt;5,"",$F317),"")</f>
        <v/>
      </c>
      <c r="J317" s="31" t="str">
        <f>IF($G317=J$4&amp;"-"&amp;J$5,IF(COUNTIF($G$6:$G317,"="&amp;$G317)&gt;5,"",$F317),"")</f>
        <v/>
      </c>
      <c r="K317" s="32" t="str">
        <f>IF($G317=K$4&amp;"-"&amp;K$5,IF(COUNTIF($G$6:$G317,"="&amp;$G317)&gt;5,"",$F317),"")</f>
        <v/>
      </c>
      <c r="L317" s="31" t="str">
        <f>IF($G317=L$4&amp;"-"&amp;L$5,IF(COUNTIF($G$6:$G317,"="&amp;$G317)&gt;5,"",$F317),"")</f>
        <v/>
      </c>
      <c r="M317" s="32" t="str">
        <f>IF($G317=M$4&amp;"-"&amp;M$5,IF(COUNTIF($G$6:$G317,"="&amp;$G317)&gt;5,"",$F317),"")</f>
        <v/>
      </c>
      <c r="N317" s="31" t="str">
        <f>IF($G317=N$4&amp;"-"&amp;N$5,IF(COUNTIF($G$6:$G317,"="&amp;$G317)&gt;5,"",$F317),"")</f>
        <v/>
      </c>
      <c r="O317" s="32" t="str">
        <f>IF($G317=O$4&amp;"-"&amp;O$5,IF(COUNTIF($G$6:$G317,"="&amp;$G317)&gt;5,"",$F317),"")</f>
        <v/>
      </c>
      <c r="P317" s="31" t="str">
        <f>IF($G317=P$4&amp;"-"&amp;P$5,IF(COUNTIF($G$6:$G317,"="&amp;$G317)&gt;5,"",$F317),"")</f>
        <v/>
      </c>
      <c r="Q317" s="32" t="str">
        <f>IF($G317=Q$4&amp;"-"&amp;Q$5,IF(COUNTIF($G$6:$G317,"="&amp;$G317)&gt;5,"",$F317),"")</f>
        <v/>
      </c>
      <c r="R317" s="31" t="str">
        <f>IF($G317=R$4&amp;"-"&amp;R$5,IF(COUNTIF($G$6:$G317,"="&amp;$G317)&gt;5,"",$F317),"")</f>
        <v/>
      </c>
      <c r="S317" s="32" t="str">
        <f>IF($G317=S$4&amp;"-"&amp;S$5,IF(COUNTIF($G$6:$G317,"="&amp;$G317)&gt;5,"",$F317),"")</f>
        <v/>
      </c>
      <c r="T317" s="31" t="str">
        <f>IF($G317=T$4&amp;"-"&amp;T$5,IF(COUNTIF($G$6:$G317,"="&amp;$G317)&gt;5,"",$F317),"")</f>
        <v/>
      </c>
      <c r="U317" s="32" t="str">
        <f>IF($G317=U$4&amp;"-"&amp;U$5,IF(COUNTIF($G$6:$G317,"="&amp;$G317)&gt;5,"",$F317),"")</f>
        <v/>
      </c>
      <c r="V317" s="31" t="str">
        <f>IF($G317=V$4&amp;"-"&amp;V$5,IF(COUNTIF($G$6:$G317,"="&amp;$G317)&gt;5,"",$F317),"")</f>
        <v/>
      </c>
      <c r="W317" s="30" t="str">
        <f>IF($G317=W$4&amp;"-"&amp;W$5,IF(COUNTIF($G$6:$G317,"="&amp;$G317)&gt;5,"",$F317),"")</f>
        <v/>
      </c>
      <c r="X317" s="128" t="str">
        <f>IF($G317=X$4&amp;"-"&amp;X$5,IF(COUNTIF($G$6:$G317,"="&amp;$G317)&gt;1000,"",MAX(X$6:X316)+1),"")</f>
        <v/>
      </c>
      <c r="Y317" s="138" t="str">
        <f>IF($G317=Y$4&amp;"-"&amp;Y$5,IF(COUNTIF($G$6:$G317,"="&amp;$G317)&gt;1000,"",MAX(Y$6:Y316)+1),"")</f>
        <v/>
      </c>
      <c r="Z317" s="128" t="str">
        <f>IF($G317=Z$4&amp;"-"&amp;Z$5,IF(COUNTIF($G$6:$G317,"="&amp;$G317)&gt;1000,"",MAX(Z$6:Z316)+1),"")</f>
        <v/>
      </c>
      <c r="AA317" s="138" t="str">
        <f>IF($G317=AA$4&amp;"-"&amp;AA$5,IF(COUNTIF($G$6:$G317,"="&amp;$G317)&gt;1000,"",MAX(AA$6:AA316)+1),"")</f>
        <v/>
      </c>
      <c r="AB317" s="128" t="str">
        <f>IF($G317=AB$4&amp;"-"&amp;AB$5,IF(COUNTIF($G$6:$G317,"="&amp;$G317)&gt;1000,"",MAX(AB$6:AB316)+1),"")</f>
        <v/>
      </c>
      <c r="AC317" s="138" t="str">
        <f>IF($G317=AC$4&amp;"-"&amp;AC$5,IF(COUNTIF($G$6:$G317,"="&amp;$G317)&gt;1000,"",MAX(AC$6:AC316)+1),"")</f>
        <v/>
      </c>
      <c r="AD317" s="128" t="str">
        <f>IF($G317=AD$4&amp;"-"&amp;AD$5,IF(COUNTIF($G$6:$G317,"="&amp;$G317)&gt;1000,"",MAX(AD$6:AD316)+1),"")</f>
        <v/>
      </c>
      <c r="AE317" s="138" t="str">
        <f>IF($G317=AE$4&amp;"-"&amp;AE$5,IF(COUNTIF($G$6:$G317,"="&amp;$G317)&gt;1000,"",MAX(AE$6:AE316)+1),"")</f>
        <v/>
      </c>
      <c r="AF317" s="128" t="str">
        <f>IF($G317=AF$4&amp;"-"&amp;AF$5,IF(COUNTIF($G$6:$G317,"="&amp;$G317)&gt;1000,"",MAX(AF$6:AF316)+1),"")</f>
        <v/>
      </c>
      <c r="AG317" s="138" t="str">
        <f>IF($G317=AG$4&amp;"-"&amp;AG$5,IF(COUNTIF($G$6:$G317,"="&amp;$G317)&gt;1000,"",MAX(AG$6:AG316)+1),"")</f>
        <v/>
      </c>
      <c r="AH317" s="128">
        <f>IF($G317=AH$4&amp;"-"&amp;AH$5,IF(COUNTIF($G$6:$G317,"="&amp;$G317)&gt;1000,"",MAX(AH$6:AH316)+1),"")</f>
        <v>25</v>
      </c>
      <c r="AI317" s="138" t="str">
        <f>IF($G317=AI$4&amp;"-"&amp;AI$5,IF(COUNTIF($G$6:$G317,"="&amp;$G317)&gt;1000,"",MAX(AI$6:AI316)+1),"")</f>
        <v/>
      </c>
      <c r="AJ317" s="128" t="str">
        <f>IF($G317=AJ$4&amp;"-"&amp;AJ$5,IF(COUNTIF($G$6:$G317,"="&amp;$G317)&gt;1000,"",MAX(AJ$6:AJ316)+1),"")</f>
        <v/>
      </c>
      <c r="AK317" s="138" t="str">
        <f>IF($G317=AK$4&amp;"-"&amp;AK$5,IF(COUNTIF($G$6:$G317,"="&amp;$G317)&gt;1000,"",MAX(AK$6:AK316)+1),"")</f>
        <v/>
      </c>
      <c r="AL317" s="128" t="str">
        <f>IF($G317=AL$4&amp;"-"&amp;AL$5,IF(COUNTIF($G$6:$G317,"="&amp;$G317)&gt;1000,"",MAX(AL$6:AL316)+1),"")</f>
        <v/>
      </c>
      <c r="AM317" s="144" t="str">
        <f>IF($G317=AM$4&amp;"-"&amp;AM$5,IF(COUNTIF($G$6:$G317,"="&amp;$G317)&gt;1000,"",MAX(AM$6:AM316)+1),"")</f>
        <v/>
      </c>
    </row>
    <row r="318" spans="1:39">
      <c r="A318" s="24">
        <v>313</v>
      </c>
      <c r="B318" s="123" t="str">
        <f>VLOOKUP(A318,Times_2023!B315:C744,2,FALSE)</f>
        <v>0:29:13</v>
      </c>
      <c r="C318" s="1" t="str">
        <f t="shared" si="18"/>
        <v>Angelina Snook</v>
      </c>
      <c r="D318" s="2" t="str">
        <f t="shared" si="19"/>
        <v>RR</v>
      </c>
      <c r="E318" s="2" t="str">
        <f t="shared" si="20"/>
        <v>F</v>
      </c>
      <c r="F318" s="2">
        <f>COUNTIF(E$6:E318,E318)</f>
        <v>104</v>
      </c>
      <c r="G318" s="26" t="str">
        <f t="shared" si="21"/>
        <v>RR-F</v>
      </c>
      <c r="H318" s="29" t="str">
        <f>IF($G318=H$4&amp;"-"&amp;H$5,IF(COUNTIF($G$6:$G318,"="&amp;$G318)&gt;5,"",$F318),"")</f>
        <v/>
      </c>
      <c r="I318" s="32" t="str">
        <f>IF($G318=I$4&amp;"-"&amp;I$5,IF(COUNTIF($G$6:$G318,"="&amp;$G318)&gt;5,"",$F318),"")</f>
        <v/>
      </c>
      <c r="J318" s="31" t="str">
        <f>IF($G318=J$4&amp;"-"&amp;J$5,IF(COUNTIF($G$6:$G318,"="&amp;$G318)&gt;5,"",$F318),"")</f>
        <v/>
      </c>
      <c r="K318" s="32" t="str">
        <f>IF($G318=K$4&amp;"-"&amp;K$5,IF(COUNTIF($G$6:$G318,"="&amp;$G318)&gt;5,"",$F318),"")</f>
        <v/>
      </c>
      <c r="L318" s="31" t="str">
        <f>IF($G318=L$4&amp;"-"&amp;L$5,IF(COUNTIF($G$6:$G318,"="&amp;$G318)&gt;5,"",$F318),"")</f>
        <v/>
      </c>
      <c r="M318" s="32" t="str">
        <f>IF($G318=M$4&amp;"-"&amp;M$5,IF(COUNTIF($G$6:$G318,"="&amp;$G318)&gt;5,"",$F318),"")</f>
        <v/>
      </c>
      <c r="N318" s="31" t="str">
        <f>IF($G318=N$4&amp;"-"&amp;N$5,IF(COUNTIF($G$6:$G318,"="&amp;$G318)&gt;5,"",$F318),"")</f>
        <v/>
      </c>
      <c r="O318" s="32" t="str">
        <f>IF($G318=O$4&amp;"-"&amp;O$5,IF(COUNTIF($G$6:$G318,"="&amp;$G318)&gt;5,"",$F318),"")</f>
        <v/>
      </c>
      <c r="P318" s="31" t="str">
        <f>IF($G318=P$4&amp;"-"&amp;P$5,IF(COUNTIF($G$6:$G318,"="&amp;$G318)&gt;5,"",$F318),"")</f>
        <v/>
      </c>
      <c r="Q318" s="32" t="str">
        <f>IF($G318=Q$4&amp;"-"&amp;Q$5,IF(COUNTIF($G$6:$G318,"="&amp;$G318)&gt;5,"",$F318),"")</f>
        <v/>
      </c>
      <c r="R318" s="31" t="str">
        <f>IF($G318=R$4&amp;"-"&amp;R$5,IF(COUNTIF($G$6:$G318,"="&amp;$G318)&gt;5,"",$F318),"")</f>
        <v/>
      </c>
      <c r="S318" s="32" t="str">
        <f>IF($G318=S$4&amp;"-"&amp;S$5,IF(COUNTIF($G$6:$G318,"="&amp;$G318)&gt;5,"",$F318),"")</f>
        <v/>
      </c>
      <c r="T318" s="31" t="str">
        <f>IF($G318=T$4&amp;"-"&amp;T$5,IF(COUNTIF($G$6:$G318,"="&amp;$G318)&gt;5,"",$F318),"")</f>
        <v/>
      </c>
      <c r="U318" s="32" t="str">
        <f>IF($G318=U$4&amp;"-"&amp;U$5,IF(COUNTIF($G$6:$G318,"="&amp;$G318)&gt;5,"",$F318),"")</f>
        <v/>
      </c>
      <c r="V318" s="31" t="str">
        <f>IF($G318=V$4&amp;"-"&amp;V$5,IF(COUNTIF($G$6:$G318,"="&amp;$G318)&gt;5,"",$F318),"")</f>
        <v/>
      </c>
      <c r="W318" s="30" t="str">
        <f>IF($G318=W$4&amp;"-"&amp;W$5,IF(COUNTIF($G$6:$G318,"="&amp;$G318)&gt;5,"",$F318),"")</f>
        <v/>
      </c>
      <c r="X318" s="128" t="str">
        <f>IF($G318=X$4&amp;"-"&amp;X$5,IF(COUNTIF($G$6:$G318,"="&amp;$G318)&gt;1000,"",MAX(X$6:X317)+1),"")</f>
        <v/>
      </c>
      <c r="Y318" s="138" t="str">
        <f>IF($G318=Y$4&amp;"-"&amp;Y$5,IF(COUNTIF($G$6:$G318,"="&amp;$G318)&gt;1000,"",MAX(Y$6:Y317)+1),"")</f>
        <v/>
      </c>
      <c r="Z318" s="128" t="str">
        <f>IF($G318=Z$4&amp;"-"&amp;Z$5,IF(COUNTIF($G$6:$G318,"="&amp;$G318)&gt;1000,"",MAX(Z$6:Z317)+1),"")</f>
        <v/>
      </c>
      <c r="AA318" s="138" t="str">
        <f>IF($G318=AA$4&amp;"-"&amp;AA$5,IF(COUNTIF($G$6:$G318,"="&amp;$G318)&gt;1000,"",MAX(AA$6:AA317)+1),"")</f>
        <v/>
      </c>
      <c r="AB318" s="128" t="str">
        <f>IF($G318=AB$4&amp;"-"&amp;AB$5,IF(COUNTIF($G$6:$G318,"="&amp;$G318)&gt;1000,"",MAX(AB$6:AB317)+1),"")</f>
        <v/>
      </c>
      <c r="AC318" s="138" t="str">
        <f>IF($G318=AC$4&amp;"-"&amp;AC$5,IF(COUNTIF($G$6:$G318,"="&amp;$G318)&gt;1000,"",MAX(AC$6:AC317)+1),"")</f>
        <v/>
      </c>
      <c r="AD318" s="128" t="str">
        <f>IF($G318=AD$4&amp;"-"&amp;AD$5,IF(COUNTIF($G$6:$G318,"="&amp;$G318)&gt;1000,"",MAX(AD$6:AD317)+1),"")</f>
        <v/>
      </c>
      <c r="AE318" s="138" t="str">
        <f>IF($G318=AE$4&amp;"-"&amp;AE$5,IF(COUNTIF($G$6:$G318,"="&amp;$G318)&gt;1000,"",MAX(AE$6:AE317)+1),"")</f>
        <v/>
      </c>
      <c r="AF318" s="128" t="str">
        <f>IF($G318=AF$4&amp;"-"&amp;AF$5,IF(COUNTIF($G$6:$G318,"="&amp;$G318)&gt;1000,"",MAX(AF$6:AF317)+1),"")</f>
        <v/>
      </c>
      <c r="AG318" s="138" t="str">
        <f>IF($G318=AG$4&amp;"-"&amp;AG$5,IF(COUNTIF($G$6:$G318,"="&amp;$G318)&gt;1000,"",MAX(AG$6:AG317)+1),"")</f>
        <v/>
      </c>
      <c r="AH318" s="128" t="str">
        <f>IF($G318=AH$4&amp;"-"&amp;AH$5,IF(COUNTIF($G$6:$G318,"="&amp;$G318)&gt;1000,"",MAX(AH$6:AH317)+1),"")</f>
        <v/>
      </c>
      <c r="AI318" s="138" t="str">
        <f>IF($G318=AI$4&amp;"-"&amp;AI$5,IF(COUNTIF($G$6:$G318,"="&amp;$G318)&gt;1000,"",MAX(AI$6:AI317)+1),"")</f>
        <v/>
      </c>
      <c r="AJ318" s="128" t="str">
        <f>IF($G318=AJ$4&amp;"-"&amp;AJ$5,IF(COUNTIF($G$6:$G318,"="&amp;$G318)&gt;1000,"",MAX(AJ$6:AJ317)+1),"")</f>
        <v/>
      </c>
      <c r="AK318" s="138">
        <f>IF($G318=AK$4&amp;"-"&amp;AK$5,IF(COUNTIF($G$6:$G318,"="&amp;$G318)&gt;1000,"",MAX(AK$6:AK317)+1),"")</f>
        <v>8</v>
      </c>
      <c r="AL318" s="128" t="str">
        <f>IF($G318=AL$4&amp;"-"&amp;AL$5,IF(COUNTIF($G$6:$G318,"="&amp;$G318)&gt;1000,"",MAX(AL$6:AL317)+1),"")</f>
        <v/>
      </c>
      <c r="AM318" s="144" t="str">
        <f>IF($G318=AM$4&amp;"-"&amp;AM$5,IF(COUNTIF($G$6:$G318,"="&amp;$G318)&gt;1000,"",MAX(AM$6:AM317)+1),"")</f>
        <v/>
      </c>
    </row>
    <row r="319" spans="1:39">
      <c r="A319" s="23">
        <v>314</v>
      </c>
      <c r="B319" s="123" t="str">
        <f>VLOOKUP(A319,Times_2023!B316:C745,2,FALSE)</f>
        <v>0:29:14</v>
      </c>
      <c r="C319" s="1" t="str">
        <f t="shared" si="18"/>
        <v>Kate Waite</v>
      </c>
      <c r="D319" s="2" t="str">
        <f t="shared" si="19"/>
        <v>SS</v>
      </c>
      <c r="E319" s="2" t="str">
        <f t="shared" si="20"/>
        <v>F</v>
      </c>
      <c r="F319" s="2">
        <f>COUNTIF(E$6:E319,E319)</f>
        <v>105</v>
      </c>
      <c r="G319" s="26" t="str">
        <f t="shared" si="21"/>
        <v>SS-F</v>
      </c>
      <c r="H319" s="29" t="str">
        <f>IF($G319=H$4&amp;"-"&amp;H$5,IF(COUNTIF($G$6:$G319,"="&amp;$G319)&gt;5,"",$F319),"")</f>
        <v/>
      </c>
      <c r="I319" s="32" t="str">
        <f>IF($G319=I$4&amp;"-"&amp;I$5,IF(COUNTIF($G$6:$G319,"="&amp;$G319)&gt;5,"",$F319),"")</f>
        <v/>
      </c>
      <c r="J319" s="31" t="str">
        <f>IF($G319=J$4&amp;"-"&amp;J$5,IF(COUNTIF($G$6:$G319,"="&amp;$G319)&gt;5,"",$F319),"")</f>
        <v/>
      </c>
      <c r="K319" s="32" t="str">
        <f>IF($G319=K$4&amp;"-"&amp;K$5,IF(COUNTIF($G$6:$G319,"="&amp;$G319)&gt;5,"",$F319),"")</f>
        <v/>
      </c>
      <c r="L319" s="31" t="str">
        <f>IF($G319=L$4&amp;"-"&amp;L$5,IF(COUNTIF($G$6:$G319,"="&amp;$G319)&gt;5,"",$F319),"")</f>
        <v/>
      </c>
      <c r="M319" s="32" t="str">
        <f>IF($G319=M$4&amp;"-"&amp;M$5,IF(COUNTIF($G$6:$G319,"="&amp;$G319)&gt;5,"",$F319),"")</f>
        <v/>
      </c>
      <c r="N319" s="31" t="str">
        <f>IF($G319=N$4&amp;"-"&amp;N$5,IF(COUNTIF($G$6:$G319,"="&amp;$G319)&gt;5,"",$F319),"")</f>
        <v/>
      </c>
      <c r="O319" s="32" t="str">
        <f>IF($G319=O$4&amp;"-"&amp;O$5,IF(COUNTIF($G$6:$G319,"="&amp;$G319)&gt;5,"",$F319),"")</f>
        <v/>
      </c>
      <c r="P319" s="31" t="str">
        <f>IF($G319=P$4&amp;"-"&amp;P$5,IF(COUNTIF($G$6:$G319,"="&amp;$G319)&gt;5,"",$F319),"")</f>
        <v/>
      </c>
      <c r="Q319" s="32" t="str">
        <f>IF($G319=Q$4&amp;"-"&amp;Q$5,IF(COUNTIF($G$6:$G319,"="&amp;$G319)&gt;5,"",$F319),"")</f>
        <v/>
      </c>
      <c r="R319" s="31" t="str">
        <f>IF($G319=R$4&amp;"-"&amp;R$5,IF(COUNTIF($G$6:$G319,"="&amp;$G319)&gt;5,"",$F319),"")</f>
        <v/>
      </c>
      <c r="S319" s="32" t="str">
        <f>IF($G319=S$4&amp;"-"&amp;S$5,IF(COUNTIF($G$6:$G319,"="&amp;$G319)&gt;5,"",$F319),"")</f>
        <v/>
      </c>
      <c r="T319" s="31" t="str">
        <f>IF($G319=T$4&amp;"-"&amp;T$5,IF(COUNTIF($G$6:$G319,"="&amp;$G319)&gt;5,"",$F319),"")</f>
        <v/>
      </c>
      <c r="U319" s="32" t="str">
        <f>IF($G319=U$4&amp;"-"&amp;U$5,IF(COUNTIF($G$6:$G319,"="&amp;$G319)&gt;5,"",$F319),"")</f>
        <v/>
      </c>
      <c r="V319" s="31" t="str">
        <f>IF($G319=V$4&amp;"-"&amp;V$5,IF(COUNTIF($G$6:$G319,"="&amp;$G319)&gt;5,"",$F319),"")</f>
        <v/>
      </c>
      <c r="W319" s="30" t="str">
        <f>IF($G319=W$4&amp;"-"&amp;W$5,IF(COUNTIF($G$6:$G319,"="&amp;$G319)&gt;5,"",$F319),"")</f>
        <v/>
      </c>
      <c r="X319" s="128" t="str">
        <f>IF($G319=X$4&amp;"-"&amp;X$5,IF(COUNTIF($G$6:$G319,"="&amp;$G319)&gt;1000,"",MAX(X$6:X318)+1),"")</f>
        <v/>
      </c>
      <c r="Y319" s="138" t="str">
        <f>IF($G319=Y$4&amp;"-"&amp;Y$5,IF(COUNTIF($G$6:$G319,"="&amp;$G319)&gt;1000,"",MAX(Y$6:Y318)+1),"")</f>
        <v/>
      </c>
      <c r="Z319" s="128" t="str">
        <f>IF($G319=Z$4&amp;"-"&amp;Z$5,IF(COUNTIF($G$6:$G319,"="&amp;$G319)&gt;1000,"",MAX(Z$6:Z318)+1),"")</f>
        <v/>
      </c>
      <c r="AA319" s="138" t="str">
        <f>IF($G319=AA$4&amp;"-"&amp;AA$5,IF(COUNTIF($G$6:$G319,"="&amp;$G319)&gt;1000,"",MAX(AA$6:AA318)+1),"")</f>
        <v/>
      </c>
      <c r="AB319" s="128" t="str">
        <f>IF($G319=AB$4&amp;"-"&amp;AB$5,IF(COUNTIF($G$6:$G319,"="&amp;$G319)&gt;1000,"",MAX(AB$6:AB318)+1),"")</f>
        <v/>
      </c>
      <c r="AC319" s="138" t="str">
        <f>IF($G319=AC$4&amp;"-"&amp;AC$5,IF(COUNTIF($G$6:$G319,"="&amp;$G319)&gt;1000,"",MAX(AC$6:AC318)+1),"")</f>
        <v/>
      </c>
      <c r="AD319" s="128" t="str">
        <f>IF($G319=AD$4&amp;"-"&amp;AD$5,IF(COUNTIF($G$6:$G319,"="&amp;$G319)&gt;1000,"",MAX(AD$6:AD318)+1),"")</f>
        <v/>
      </c>
      <c r="AE319" s="138" t="str">
        <f>IF($G319=AE$4&amp;"-"&amp;AE$5,IF(COUNTIF($G$6:$G319,"="&amp;$G319)&gt;1000,"",MAX(AE$6:AE318)+1),"")</f>
        <v/>
      </c>
      <c r="AF319" s="128" t="str">
        <f>IF($G319=AF$4&amp;"-"&amp;AF$5,IF(COUNTIF($G$6:$G319,"="&amp;$G319)&gt;1000,"",MAX(AF$6:AF318)+1),"")</f>
        <v/>
      </c>
      <c r="AG319" s="138" t="str">
        <f>IF($G319=AG$4&amp;"-"&amp;AG$5,IF(COUNTIF($G$6:$G319,"="&amp;$G319)&gt;1000,"",MAX(AG$6:AG318)+1),"")</f>
        <v/>
      </c>
      <c r="AH319" s="128" t="str">
        <f>IF($G319=AH$4&amp;"-"&amp;AH$5,IF(COUNTIF($G$6:$G319,"="&amp;$G319)&gt;1000,"",MAX(AH$6:AH318)+1),"")</f>
        <v/>
      </c>
      <c r="AI319" s="138" t="str">
        <f>IF($G319=AI$4&amp;"-"&amp;AI$5,IF(COUNTIF($G$6:$G319,"="&amp;$G319)&gt;1000,"",MAX(AI$6:AI318)+1),"")</f>
        <v/>
      </c>
      <c r="AJ319" s="128" t="str">
        <f>IF($G319=AJ$4&amp;"-"&amp;AJ$5,IF(COUNTIF($G$6:$G319,"="&amp;$G319)&gt;1000,"",MAX(AJ$6:AJ318)+1),"")</f>
        <v/>
      </c>
      <c r="AK319" s="138" t="str">
        <f>IF($G319=AK$4&amp;"-"&amp;AK$5,IF(COUNTIF($G$6:$G319,"="&amp;$G319)&gt;1000,"",MAX(AK$6:AK318)+1),"")</f>
        <v/>
      </c>
      <c r="AL319" s="128" t="str">
        <f>IF($G319=AL$4&amp;"-"&amp;AL$5,IF(COUNTIF($G$6:$G319,"="&amp;$G319)&gt;1000,"",MAX(AL$6:AL318)+1),"")</f>
        <v/>
      </c>
      <c r="AM319" s="144">
        <f>IF($G319=AM$4&amp;"-"&amp;AM$5,IF(COUNTIF($G$6:$G319,"="&amp;$G319)&gt;1000,"",MAX(AM$6:AM318)+1),"")</f>
        <v>9</v>
      </c>
    </row>
    <row r="320" spans="1:39">
      <c r="A320" s="24">
        <v>315</v>
      </c>
      <c r="B320" s="123" t="str">
        <f>VLOOKUP(A320,Times_2023!B317:C746,2,FALSE)</f>
        <v>0:29:15</v>
      </c>
      <c r="C320" s="1" t="str">
        <f t="shared" si="18"/>
        <v>Jenna Harvey</v>
      </c>
      <c r="D320" s="2" t="str">
        <f t="shared" si="19"/>
        <v>HI</v>
      </c>
      <c r="E320" s="2" t="str">
        <f t="shared" si="20"/>
        <v>F</v>
      </c>
      <c r="F320" s="2">
        <f>COUNTIF(E$6:E320,E320)</f>
        <v>106</v>
      </c>
      <c r="G320" s="26" t="str">
        <f t="shared" si="21"/>
        <v>HI-F</v>
      </c>
      <c r="H320" s="29" t="str">
        <f>IF($G320=H$4&amp;"-"&amp;H$5,IF(COUNTIF($G$6:$G320,"="&amp;$G320)&gt;5,"",$F320),"")</f>
        <v/>
      </c>
      <c r="I320" s="32" t="str">
        <f>IF($G320=I$4&amp;"-"&amp;I$5,IF(COUNTIF($G$6:$G320,"="&amp;$G320)&gt;5,"",$F320),"")</f>
        <v/>
      </c>
      <c r="J320" s="31" t="str">
        <f>IF($G320=J$4&amp;"-"&amp;J$5,IF(COUNTIF($G$6:$G320,"="&amp;$G320)&gt;5,"",$F320),"")</f>
        <v/>
      </c>
      <c r="K320" s="32" t="str">
        <f>IF($G320=K$4&amp;"-"&amp;K$5,IF(COUNTIF($G$6:$G320,"="&amp;$G320)&gt;5,"",$F320),"")</f>
        <v/>
      </c>
      <c r="L320" s="31" t="str">
        <f>IF($G320=L$4&amp;"-"&amp;L$5,IF(COUNTIF($G$6:$G320,"="&amp;$G320)&gt;5,"",$F320),"")</f>
        <v/>
      </c>
      <c r="M320" s="32" t="str">
        <f>IF($G320=M$4&amp;"-"&amp;M$5,IF(COUNTIF($G$6:$G320,"="&amp;$G320)&gt;5,"",$F320),"")</f>
        <v/>
      </c>
      <c r="N320" s="31" t="str">
        <f>IF($G320=N$4&amp;"-"&amp;N$5,IF(COUNTIF($G$6:$G320,"="&amp;$G320)&gt;5,"",$F320),"")</f>
        <v/>
      </c>
      <c r="O320" s="32" t="str">
        <f>IF($G320=O$4&amp;"-"&amp;O$5,IF(COUNTIF($G$6:$G320,"="&amp;$G320)&gt;5,"",$F320),"")</f>
        <v/>
      </c>
      <c r="P320" s="31" t="str">
        <f>IF($G320=P$4&amp;"-"&amp;P$5,IF(COUNTIF($G$6:$G320,"="&amp;$G320)&gt;5,"",$F320),"")</f>
        <v/>
      </c>
      <c r="Q320" s="32" t="str">
        <f>IF($G320=Q$4&amp;"-"&amp;Q$5,IF(COUNTIF($G$6:$G320,"="&amp;$G320)&gt;5,"",$F320),"")</f>
        <v/>
      </c>
      <c r="R320" s="31" t="str">
        <f>IF($G320=R$4&amp;"-"&amp;R$5,IF(COUNTIF($G$6:$G320,"="&amp;$G320)&gt;5,"",$F320),"")</f>
        <v/>
      </c>
      <c r="S320" s="32" t="str">
        <f>IF($G320=S$4&amp;"-"&amp;S$5,IF(COUNTIF($G$6:$G320,"="&amp;$G320)&gt;5,"",$F320),"")</f>
        <v/>
      </c>
      <c r="T320" s="31" t="str">
        <f>IF($G320=T$4&amp;"-"&amp;T$5,IF(COUNTIF($G$6:$G320,"="&amp;$G320)&gt;5,"",$F320),"")</f>
        <v/>
      </c>
      <c r="U320" s="32" t="str">
        <f>IF($G320=U$4&amp;"-"&amp;U$5,IF(COUNTIF($G$6:$G320,"="&amp;$G320)&gt;5,"",$F320),"")</f>
        <v/>
      </c>
      <c r="V320" s="31" t="str">
        <f>IF($G320=V$4&amp;"-"&amp;V$5,IF(COUNTIF($G$6:$G320,"="&amp;$G320)&gt;5,"",$F320),"")</f>
        <v/>
      </c>
      <c r="W320" s="30" t="str">
        <f>IF($G320=W$4&amp;"-"&amp;W$5,IF(COUNTIF($G$6:$G320,"="&amp;$G320)&gt;5,"",$F320),"")</f>
        <v/>
      </c>
      <c r="X320" s="128" t="str">
        <f>IF($G320=X$4&amp;"-"&amp;X$5,IF(COUNTIF($G$6:$G320,"="&amp;$G320)&gt;1000,"",MAX(X$6:X319)+1),"")</f>
        <v/>
      </c>
      <c r="Y320" s="138" t="str">
        <f>IF($G320=Y$4&amp;"-"&amp;Y$5,IF(COUNTIF($G$6:$G320,"="&amp;$G320)&gt;1000,"",MAX(Y$6:Y319)+1),"")</f>
        <v/>
      </c>
      <c r="Z320" s="128" t="str">
        <f>IF($G320=Z$4&amp;"-"&amp;Z$5,IF(COUNTIF($G$6:$G320,"="&amp;$G320)&gt;1000,"",MAX(Z$6:Z319)+1),"")</f>
        <v/>
      </c>
      <c r="AA320" s="138" t="str">
        <f>IF($G320=AA$4&amp;"-"&amp;AA$5,IF(COUNTIF($G$6:$G320,"="&amp;$G320)&gt;1000,"",MAX(AA$6:AA319)+1),"")</f>
        <v/>
      </c>
      <c r="AB320" s="128" t="str">
        <f>IF($G320=AB$4&amp;"-"&amp;AB$5,IF(COUNTIF($G$6:$G320,"="&amp;$G320)&gt;1000,"",MAX(AB$6:AB319)+1),"")</f>
        <v/>
      </c>
      <c r="AC320" s="138" t="str">
        <f>IF($G320=AC$4&amp;"-"&amp;AC$5,IF(COUNTIF($G$6:$G320,"="&amp;$G320)&gt;1000,"",MAX(AC$6:AC319)+1),"")</f>
        <v/>
      </c>
      <c r="AD320" s="128" t="str">
        <f>IF($G320=AD$4&amp;"-"&amp;AD$5,IF(COUNTIF($G$6:$G320,"="&amp;$G320)&gt;1000,"",MAX(AD$6:AD319)+1),"")</f>
        <v/>
      </c>
      <c r="AE320" s="138">
        <f>IF($G320=AE$4&amp;"-"&amp;AE$5,IF(COUNTIF($G$6:$G320,"="&amp;$G320)&gt;1000,"",MAX(AE$6:AE319)+1),"")</f>
        <v>20</v>
      </c>
      <c r="AF320" s="128" t="str">
        <f>IF($G320=AF$4&amp;"-"&amp;AF$5,IF(COUNTIF($G$6:$G320,"="&amp;$G320)&gt;1000,"",MAX(AF$6:AF319)+1),"")</f>
        <v/>
      </c>
      <c r="AG320" s="138" t="str">
        <f>IF($G320=AG$4&amp;"-"&amp;AG$5,IF(COUNTIF($G$6:$G320,"="&amp;$G320)&gt;1000,"",MAX(AG$6:AG319)+1),"")</f>
        <v/>
      </c>
      <c r="AH320" s="128" t="str">
        <f>IF($G320=AH$4&amp;"-"&amp;AH$5,IF(COUNTIF($G$6:$G320,"="&amp;$G320)&gt;1000,"",MAX(AH$6:AH319)+1),"")</f>
        <v/>
      </c>
      <c r="AI320" s="138" t="str">
        <f>IF($G320=AI$4&amp;"-"&amp;AI$5,IF(COUNTIF($G$6:$G320,"="&amp;$G320)&gt;1000,"",MAX(AI$6:AI319)+1),"")</f>
        <v/>
      </c>
      <c r="AJ320" s="128" t="str">
        <f>IF($G320=AJ$4&amp;"-"&amp;AJ$5,IF(COUNTIF($G$6:$G320,"="&amp;$G320)&gt;1000,"",MAX(AJ$6:AJ319)+1),"")</f>
        <v/>
      </c>
      <c r="AK320" s="138" t="str">
        <f>IF($G320=AK$4&amp;"-"&amp;AK$5,IF(COUNTIF($G$6:$G320,"="&amp;$G320)&gt;1000,"",MAX(AK$6:AK319)+1),"")</f>
        <v/>
      </c>
      <c r="AL320" s="128" t="str">
        <f>IF($G320=AL$4&amp;"-"&amp;AL$5,IF(COUNTIF($G$6:$G320,"="&amp;$G320)&gt;1000,"",MAX(AL$6:AL319)+1),"")</f>
        <v/>
      </c>
      <c r="AM320" s="144" t="str">
        <f>IF($G320=AM$4&amp;"-"&amp;AM$5,IF(COUNTIF($G$6:$G320,"="&amp;$G320)&gt;1000,"",MAX(AM$6:AM319)+1),"")</f>
        <v/>
      </c>
    </row>
    <row r="321" spans="1:39">
      <c r="A321" s="23">
        <v>316</v>
      </c>
      <c r="B321" s="123" t="str">
        <f>VLOOKUP(A321,Times_2023!B318:C747,2,FALSE)</f>
        <v>0:29:17</v>
      </c>
      <c r="C321" s="1" t="str">
        <f t="shared" si="18"/>
        <v>Karen North</v>
      </c>
      <c r="D321" s="2" t="str">
        <f t="shared" si="19"/>
        <v>HRC</v>
      </c>
      <c r="E321" s="2" t="str">
        <f t="shared" si="20"/>
        <v>F</v>
      </c>
      <c r="F321" s="2">
        <f>COUNTIF(E$6:E321,E321)</f>
        <v>107</v>
      </c>
      <c r="G321" s="26" t="str">
        <f t="shared" si="21"/>
        <v>HRC-F</v>
      </c>
      <c r="H321" s="29" t="str">
        <f>IF($G321=H$4&amp;"-"&amp;H$5,IF(COUNTIF($G$6:$G321,"="&amp;$G321)&gt;5,"",$F321),"")</f>
        <v/>
      </c>
      <c r="I321" s="32" t="str">
        <f>IF($G321=I$4&amp;"-"&amp;I$5,IF(COUNTIF($G$6:$G321,"="&amp;$G321)&gt;5,"",$F321),"")</f>
        <v/>
      </c>
      <c r="J321" s="31" t="str">
        <f>IF($G321=J$4&amp;"-"&amp;J$5,IF(COUNTIF($G$6:$G321,"="&amp;$G321)&gt;5,"",$F321),"")</f>
        <v/>
      </c>
      <c r="K321" s="32" t="str">
        <f>IF($G321=K$4&amp;"-"&amp;K$5,IF(COUNTIF($G$6:$G321,"="&amp;$G321)&gt;5,"",$F321),"")</f>
        <v/>
      </c>
      <c r="L321" s="31" t="str">
        <f>IF($G321=L$4&amp;"-"&amp;L$5,IF(COUNTIF($G$6:$G321,"="&amp;$G321)&gt;5,"",$F321),"")</f>
        <v/>
      </c>
      <c r="M321" s="32" t="str">
        <f>IF($G321=M$4&amp;"-"&amp;M$5,IF(COUNTIF($G$6:$G321,"="&amp;$G321)&gt;5,"",$F321),"")</f>
        <v/>
      </c>
      <c r="N321" s="31" t="str">
        <f>IF($G321=N$4&amp;"-"&amp;N$5,IF(COUNTIF($G$6:$G321,"="&amp;$G321)&gt;5,"",$F321),"")</f>
        <v/>
      </c>
      <c r="O321" s="32" t="str">
        <f>IF($G321=O$4&amp;"-"&amp;O$5,IF(COUNTIF($G$6:$G321,"="&amp;$G321)&gt;5,"",$F321),"")</f>
        <v/>
      </c>
      <c r="P321" s="31" t="str">
        <f>IF($G321=P$4&amp;"-"&amp;P$5,IF(COUNTIF($G$6:$G321,"="&amp;$G321)&gt;5,"",$F321),"")</f>
        <v/>
      </c>
      <c r="Q321" s="32" t="str">
        <f>IF($G321=Q$4&amp;"-"&amp;Q$5,IF(COUNTIF($G$6:$G321,"="&amp;$G321)&gt;5,"",$F321),"")</f>
        <v/>
      </c>
      <c r="R321" s="31" t="str">
        <f>IF($G321=R$4&amp;"-"&amp;R$5,IF(COUNTIF($G$6:$G321,"="&amp;$G321)&gt;5,"",$F321),"")</f>
        <v/>
      </c>
      <c r="S321" s="32" t="str">
        <f>IF($G321=S$4&amp;"-"&amp;S$5,IF(COUNTIF($G$6:$G321,"="&amp;$G321)&gt;5,"",$F321),"")</f>
        <v/>
      </c>
      <c r="T321" s="31" t="str">
        <f>IF($G321=T$4&amp;"-"&amp;T$5,IF(COUNTIF($G$6:$G321,"="&amp;$G321)&gt;5,"",$F321),"")</f>
        <v/>
      </c>
      <c r="U321" s="32" t="str">
        <f>IF($G321=U$4&amp;"-"&amp;U$5,IF(COUNTIF($G$6:$G321,"="&amp;$G321)&gt;5,"",$F321),"")</f>
        <v/>
      </c>
      <c r="V321" s="31" t="str">
        <f>IF($G321=V$4&amp;"-"&amp;V$5,IF(COUNTIF($G$6:$G321,"="&amp;$G321)&gt;5,"",$F321),"")</f>
        <v/>
      </c>
      <c r="W321" s="30" t="str">
        <f>IF($G321=W$4&amp;"-"&amp;W$5,IF(COUNTIF($G$6:$G321,"="&amp;$G321)&gt;5,"",$F321),"")</f>
        <v/>
      </c>
      <c r="X321" s="128" t="str">
        <f>IF($G321=X$4&amp;"-"&amp;X$5,IF(COUNTIF($G$6:$G321,"="&amp;$G321)&gt;1000,"",MAX(X$6:X320)+1),"")</f>
        <v/>
      </c>
      <c r="Y321" s="138" t="str">
        <f>IF($G321=Y$4&amp;"-"&amp;Y$5,IF(COUNTIF($G$6:$G321,"="&amp;$G321)&gt;1000,"",MAX(Y$6:Y320)+1),"")</f>
        <v/>
      </c>
      <c r="Z321" s="128" t="str">
        <f>IF($G321=Z$4&amp;"-"&amp;Z$5,IF(COUNTIF($G$6:$G321,"="&amp;$G321)&gt;1000,"",MAX(Z$6:Z320)+1),"")</f>
        <v/>
      </c>
      <c r="AA321" s="138" t="str">
        <f>IF($G321=AA$4&amp;"-"&amp;AA$5,IF(COUNTIF($G$6:$G321,"="&amp;$G321)&gt;1000,"",MAX(AA$6:AA320)+1),"")</f>
        <v/>
      </c>
      <c r="AB321" s="128" t="str">
        <f>IF($G321=AB$4&amp;"-"&amp;AB$5,IF(COUNTIF($G$6:$G321,"="&amp;$G321)&gt;1000,"",MAX(AB$6:AB320)+1),"")</f>
        <v/>
      </c>
      <c r="AC321" s="138" t="str">
        <f>IF($G321=AC$4&amp;"-"&amp;AC$5,IF(COUNTIF($G$6:$G321,"="&amp;$G321)&gt;1000,"",MAX(AC$6:AC320)+1),"")</f>
        <v/>
      </c>
      <c r="AD321" s="128" t="str">
        <f>IF($G321=AD$4&amp;"-"&amp;AD$5,IF(COUNTIF($G$6:$G321,"="&amp;$G321)&gt;1000,"",MAX(AD$6:AD320)+1),"")</f>
        <v/>
      </c>
      <c r="AE321" s="138" t="str">
        <f>IF($G321=AE$4&amp;"-"&amp;AE$5,IF(COUNTIF($G$6:$G321,"="&amp;$G321)&gt;1000,"",MAX(AE$6:AE320)+1),"")</f>
        <v/>
      </c>
      <c r="AF321" s="128" t="str">
        <f>IF($G321=AF$4&amp;"-"&amp;AF$5,IF(COUNTIF($G$6:$G321,"="&amp;$G321)&gt;1000,"",MAX(AF$6:AF320)+1),"")</f>
        <v/>
      </c>
      <c r="AG321" s="138">
        <f>IF($G321=AG$4&amp;"-"&amp;AG$5,IF(COUNTIF($G$6:$G321,"="&amp;$G321)&gt;1000,"",MAX(AG$6:AG320)+1),"")</f>
        <v>8</v>
      </c>
      <c r="AH321" s="128" t="str">
        <f>IF($G321=AH$4&amp;"-"&amp;AH$5,IF(COUNTIF($G$6:$G321,"="&amp;$G321)&gt;1000,"",MAX(AH$6:AH320)+1),"")</f>
        <v/>
      </c>
      <c r="AI321" s="138" t="str">
        <f>IF($G321=AI$4&amp;"-"&amp;AI$5,IF(COUNTIF($G$6:$G321,"="&amp;$G321)&gt;1000,"",MAX(AI$6:AI320)+1),"")</f>
        <v/>
      </c>
      <c r="AJ321" s="128" t="str">
        <f>IF($G321=AJ$4&amp;"-"&amp;AJ$5,IF(COUNTIF($G$6:$G321,"="&amp;$G321)&gt;1000,"",MAX(AJ$6:AJ320)+1),"")</f>
        <v/>
      </c>
      <c r="AK321" s="138" t="str">
        <f>IF($G321=AK$4&amp;"-"&amp;AK$5,IF(COUNTIF($G$6:$G321,"="&amp;$G321)&gt;1000,"",MAX(AK$6:AK320)+1),"")</f>
        <v/>
      </c>
      <c r="AL321" s="128" t="str">
        <f>IF($G321=AL$4&amp;"-"&amp;AL$5,IF(COUNTIF($G$6:$G321,"="&amp;$G321)&gt;1000,"",MAX(AL$6:AL320)+1),"")</f>
        <v/>
      </c>
      <c r="AM321" s="144" t="str">
        <f>IF($G321=AM$4&amp;"-"&amp;AM$5,IF(COUNTIF($G$6:$G321,"="&amp;$G321)&gt;1000,"",MAX(AM$6:AM320)+1),"")</f>
        <v/>
      </c>
    </row>
    <row r="322" spans="1:39">
      <c r="A322" s="24">
        <v>317</v>
      </c>
      <c r="B322" s="123" t="str">
        <f>VLOOKUP(A322,Times_2023!B319:C748,2,FALSE)</f>
        <v>0:29:19</v>
      </c>
      <c r="C322" s="1" t="str">
        <f t="shared" si="18"/>
        <v>Hayley Wilson</v>
      </c>
      <c r="D322" s="2" t="str">
        <f t="shared" si="19"/>
        <v>HRC</v>
      </c>
      <c r="E322" s="2" t="str">
        <f t="shared" si="20"/>
        <v>F</v>
      </c>
      <c r="F322" s="2">
        <f>COUNTIF(E$6:E322,E322)</f>
        <v>108</v>
      </c>
      <c r="G322" s="26" t="str">
        <f t="shared" si="21"/>
        <v>HRC-F</v>
      </c>
      <c r="H322" s="29" t="str">
        <f>IF($G322=H$4&amp;"-"&amp;H$5,IF(COUNTIF($G$6:$G322,"="&amp;$G322)&gt;5,"",$F322),"")</f>
        <v/>
      </c>
      <c r="I322" s="32" t="str">
        <f>IF($G322=I$4&amp;"-"&amp;I$5,IF(COUNTIF($G$6:$G322,"="&amp;$G322)&gt;5,"",$F322),"")</f>
        <v/>
      </c>
      <c r="J322" s="31" t="str">
        <f>IF($G322=J$4&amp;"-"&amp;J$5,IF(COUNTIF($G$6:$G322,"="&amp;$G322)&gt;5,"",$F322),"")</f>
        <v/>
      </c>
      <c r="K322" s="32" t="str">
        <f>IF($G322=K$4&amp;"-"&amp;K$5,IF(COUNTIF($G$6:$G322,"="&amp;$G322)&gt;5,"",$F322),"")</f>
        <v/>
      </c>
      <c r="L322" s="31" t="str">
        <f>IF($G322=L$4&amp;"-"&amp;L$5,IF(COUNTIF($G$6:$G322,"="&amp;$G322)&gt;5,"",$F322),"")</f>
        <v/>
      </c>
      <c r="M322" s="32" t="str">
        <f>IF($G322=M$4&amp;"-"&amp;M$5,IF(COUNTIF($G$6:$G322,"="&amp;$G322)&gt;5,"",$F322),"")</f>
        <v/>
      </c>
      <c r="N322" s="31" t="str">
        <f>IF($G322=N$4&amp;"-"&amp;N$5,IF(COUNTIF($G$6:$G322,"="&amp;$G322)&gt;5,"",$F322),"")</f>
        <v/>
      </c>
      <c r="O322" s="32" t="str">
        <f>IF($G322=O$4&amp;"-"&amp;O$5,IF(COUNTIF($G$6:$G322,"="&amp;$G322)&gt;5,"",$F322),"")</f>
        <v/>
      </c>
      <c r="P322" s="31" t="str">
        <f>IF($G322=P$4&amp;"-"&amp;P$5,IF(COUNTIF($G$6:$G322,"="&amp;$G322)&gt;5,"",$F322),"")</f>
        <v/>
      </c>
      <c r="Q322" s="32" t="str">
        <f>IF($G322=Q$4&amp;"-"&amp;Q$5,IF(COUNTIF($G$6:$G322,"="&amp;$G322)&gt;5,"",$F322),"")</f>
        <v/>
      </c>
      <c r="R322" s="31" t="str">
        <f>IF($G322=R$4&amp;"-"&amp;R$5,IF(COUNTIF($G$6:$G322,"="&amp;$G322)&gt;5,"",$F322),"")</f>
        <v/>
      </c>
      <c r="S322" s="32" t="str">
        <f>IF($G322=S$4&amp;"-"&amp;S$5,IF(COUNTIF($G$6:$G322,"="&amp;$G322)&gt;5,"",$F322),"")</f>
        <v/>
      </c>
      <c r="T322" s="31" t="str">
        <f>IF($G322=T$4&amp;"-"&amp;T$5,IF(COUNTIF($G$6:$G322,"="&amp;$G322)&gt;5,"",$F322),"")</f>
        <v/>
      </c>
      <c r="U322" s="32" t="str">
        <f>IF($G322=U$4&amp;"-"&amp;U$5,IF(COUNTIF($G$6:$G322,"="&amp;$G322)&gt;5,"",$F322),"")</f>
        <v/>
      </c>
      <c r="V322" s="31" t="str">
        <f>IF($G322=V$4&amp;"-"&amp;V$5,IF(COUNTIF($G$6:$G322,"="&amp;$G322)&gt;5,"",$F322),"")</f>
        <v/>
      </c>
      <c r="W322" s="30" t="str">
        <f>IF($G322=W$4&amp;"-"&amp;W$5,IF(COUNTIF($G$6:$G322,"="&amp;$G322)&gt;5,"",$F322),"")</f>
        <v/>
      </c>
      <c r="X322" s="128" t="str">
        <f>IF($G322=X$4&amp;"-"&amp;X$5,IF(COUNTIF($G$6:$G322,"="&amp;$G322)&gt;1000,"",MAX(X$6:X321)+1),"")</f>
        <v/>
      </c>
      <c r="Y322" s="138" t="str">
        <f>IF($G322=Y$4&amp;"-"&amp;Y$5,IF(COUNTIF($G$6:$G322,"="&amp;$G322)&gt;1000,"",MAX(Y$6:Y321)+1),"")</f>
        <v/>
      </c>
      <c r="Z322" s="128" t="str">
        <f>IF($G322=Z$4&amp;"-"&amp;Z$5,IF(COUNTIF($G$6:$G322,"="&amp;$G322)&gt;1000,"",MAX(Z$6:Z321)+1),"")</f>
        <v/>
      </c>
      <c r="AA322" s="138" t="str">
        <f>IF($G322=AA$4&amp;"-"&amp;AA$5,IF(COUNTIF($G$6:$G322,"="&amp;$G322)&gt;1000,"",MAX(AA$6:AA321)+1),"")</f>
        <v/>
      </c>
      <c r="AB322" s="128" t="str">
        <f>IF($G322=AB$4&amp;"-"&amp;AB$5,IF(COUNTIF($G$6:$G322,"="&amp;$G322)&gt;1000,"",MAX(AB$6:AB321)+1),"")</f>
        <v/>
      </c>
      <c r="AC322" s="138" t="str">
        <f>IF($G322=AC$4&amp;"-"&amp;AC$5,IF(COUNTIF($G$6:$G322,"="&amp;$G322)&gt;1000,"",MAX(AC$6:AC321)+1),"")</f>
        <v/>
      </c>
      <c r="AD322" s="128" t="str">
        <f>IF($G322=AD$4&amp;"-"&amp;AD$5,IF(COUNTIF($G$6:$G322,"="&amp;$G322)&gt;1000,"",MAX(AD$6:AD321)+1),"")</f>
        <v/>
      </c>
      <c r="AE322" s="138" t="str">
        <f>IF($G322=AE$4&amp;"-"&amp;AE$5,IF(COUNTIF($G$6:$G322,"="&amp;$G322)&gt;1000,"",MAX(AE$6:AE321)+1),"")</f>
        <v/>
      </c>
      <c r="AF322" s="128" t="str">
        <f>IF($G322=AF$4&amp;"-"&amp;AF$5,IF(COUNTIF($G$6:$G322,"="&amp;$G322)&gt;1000,"",MAX(AF$6:AF321)+1),"")</f>
        <v/>
      </c>
      <c r="AG322" s="138">
        <f>IF($G322=AG$4&amp;"-"&amp;AG$5,IF(COUNTIF($G$6:$G322,"="&amp;$G322)&gt;1000,"",MAX(AG$6:AG321)+1),"")</f>
        <v>9</v>
      </c>
      <c r="AH322" s="128" t="str">
        <f>IF($G322=AH$4&amp;"-"&amp;AH$5,IF(COUNTIF($G$6:$G322,"="&amp;$G322)&gt;1000,"",MAX(AH$6:AH321)+1),"")</f>
        <v/>
      </c>
      <c r="AI322" s="138" t="str">
        <f>IF($G322=AI$4&amp;"-"&amp;AI$5,IF(COUNTIF($G$6:$G322,"="&amp;$G322)&gt;1000,"",MAX(AI$6:AI321)+1),"")</f>
        <v/>
      </c>
      <c r="AJ322" s="128" t="str">
        <f>IF($G322=AJ$4&amp;"-"&amp;AJ$5,IF(COUNTIF($G$6:$G322,"="&amp;$G322)&gt;1000,"",MAX(AJ$6:AJ321)+1),"")</f>
        <v/>
      </c>
      <c r="AK322" s="138" t="str">
        <f>IF($G322=AK$4&amp;"-"&amp;AK$5,IF(COUNTIF($G$6:$G322,"="&amp;$G322)&gt;1000,"",MAX(AK$6:AK321)+1),"")</f>
        <v/>
      </c>
      <c r="AL322" s="128" t="str">
        <f>IF($G322=AL$4&amp;"-"&amp;AL$5,IF(COUNTIF($G$6:$G322,"="&amp;$G322)&gt;1000,"",MAX(AL$6:AL321)+1),"")</f>
        <v/>
      </c>
      <c r="AM322" s="144" t="str">
        <f>IF($G322=AM$4&amp;"-"&amp;AM$5,IF(COUNTIF($G$6:$G322,"="&amp;$G322)&gt;1000,"",MAX(AM$6:AM321)+1),"")</f>
        <v/>
      </c>
    </row>
    <row r="323" spans="1:39">
      <c r="A323" s="23">
        <v>318</v>
      </c>
      <c r="B323" s="123" t="str">
        <f>VLOOKUP(A323,Times_2023!B320:C749,2,FALSE)</f>
        <v>0:29:19</v>
      </c>
      <c r="C323" s="1" t="str">
        <f t="shared" si="18"/>
        <v>Mary Ann Tuli</v>
      </c>
      <c r="D323" s="2" t="str">
        <f t="shared" si="19"/>
        <v>HRC</v>
      </c>
      <c r="E323" s="2" t="str">
        <f t="shared" si="20"/>
        <v>F</v>
      </c>
      <c r="F323" s="2">
        <f>COUNTIF(E$6:E323,E323)</f>
        <v>109</v>
      </c>
      <c r="G323" s="26" t="str">
        <f t="shared" si="21"/>
        <v>HRC-F</v>
      </c>
      <c r="H323" s="29" t="str">
        <f>IF($G323=H$4&amp;"-"&amp;H$5,IF(COUNTIF($G$6:$G323,"="&amp;$G323)&gt;5,"",$F323),"")</f>
        <v/>
      </c>
      <c r="I323" s="32" t="str">
        <f>IF($G323=I$4&amp;"-"&amp;I$5,IF(COUNTIF($G$6:$G323,"="&amp;$G323)&gt;5,"",$F323),"")</f>
        <v/>
      </c>
      <c r="J323" s="31" t="str">
        <f>IF($G323=J$4&amp;"-"&amp;J$5,IF(COUNTIF($G$6:$G323,"="&amp;$G323)&gt;5,"",$F323),"")</f>
        <v/>
      </c>
      <c r="K323" s="32" t="str">
        <f>IF($G323=K$4&amp;"-"&amp;K$5,IF(COUNTIF($G$6:$G323,"="&amp;$G323)&gt;5,"",$F323),"")</f>
        <v/>
      </c>
      <c r="L323" s="31" t="str">
        <f>IF($G323=L$4&amp;"-"&amp;L$5,IF(COUNTIF($G$6:$G323,"="&amp;$G323)&gt;5,"",$F323),"")</f>
        <v/>
      </c>
      <c r="M323" s="32" t="str">
        <f>IF($G323=M$4&amp;"-"&amp;M$5,IF(COUNTIF($G$6:$G323,"="&amp;$G323)&gt;5,"",$F323),"")</f>
        <v/>
      </c>
      <c r="N323" s="31" t="str">
        <f>IF($G323=N$4&amp;"-"&amp;N$5,IF(COUNTIF($G$6:$G323,"="&amp;$G323)&gt;5,"",$F323),"")</f>
        <v/>
      </c>
      <c r="O323" s="32" t="str">
        <f>IF($G323=O$4&amp;"-"&amp;O$5,IF(COUNTIF($G$6:$G323,"="&amp;$G323)&gt;5,"",$F323),"")</f>
        <v/>
      </c>
      <c r="P323" s="31" t="str">
        <f>IF($G323=P$4&amp;"-"&amp;P$5,IF(COUNTIF($G$6:$G323,"="&amp;$G323)&gt;5,"",$F323),"")</f>
        <v/>
      </c>
      <c r="Q323" s="32" t="str">
        <f>IF($G323=Q$4&amp;"-"&amp;Q$5,IF(COUNTIF($G$6:$G323,"="&amp;$G323)&gt;5,"",$F323),"")</f>
        <v/>
      </c>
      <c r="R323" s="31" t="str">
        <f>IF($G323=R$4&amp;"-"&amp;R$5,IF(COUNTIF($G$6:$G323,"="&amp;$G323)&gt;5,"",$F323),"")</f>
        <v/>
      </c>
      <c r="S323" s="32" t="str">
        <f>IF($G323=S$4&amp;"-"&amp;S$5,IF(COUNTIF($G$6:$G323,"="&amp;$G323)&gt;5,"",$F323),"")</f>
        <v/>
      </c>
      <c r="T323" s="31" t="str">
        <f>IF($G323=T$4&amp;"-"&amp;T$5,IF(COUNTIF($G$6:$G323,"="&amp;$G323)&gt;5,"",$F323),"")</f>
        <v/>
      </c>
      <c r="U323" s="32" t="str">
        <f>IF($G323=U$4&amp;"-"&amp;U$5,IF(COUNTIF($G$6:$G323,"="&amp;$G323)&gt;5,"",$F323),"")</f>
        <v/>
      </c>
      <c r="V323" s="31" t="str">
        <f>IF($G323=V$4&amp;"-"&amp;V$5,IF(COUNTIF($G$6:$G323,"="&amp;$G323)&gt;5,"",$F323),"")</f>
        <v/>
      </c>
      <c r="W323" s="30" t="str">
        <f>IF($G323=W$4&amp;"-"&amp;W$5,IF(COUNTIF($G$6:$G323,"="&amp;$G323)&gt;5,"",$F323),"")</f>
        <v/>
      </c>
      <c r="X323" s="128" t="str">
        <f>IF($G323=X$4&amp;"-"&amp;X$5,IF(COUNTIF($G$6:$G323,"="&amp;$G323)&gt;1000,"",MAX(X$6:X322)+1),"")</f>
        <v/>
      </c>
      <c r="Y323" s="138" t="str">
        <f>IF($G323=Y$4&amp;"-"&amp;Y$5,IF(COUNTIF($G$6:$G323,"="&amp;$G323)&gt;1000,"",MAX(Y$6:Y322)+1),"")</f>
        <v/>
      </c>
      <c r="Z323" s="128" t="str">
        <f>IF($G323=Z$4&amp;"-"&amp;Z$5,IF(COUNTIF($G$6:$G323,"="&amp;$G323)&gt;1000,"",MAX(Z$6:Z322)+1),"")</f>
        <v/>
      </c>
      <c r="AA323" s="138" t="str">
        <f>IF($G323=AA$4&amp;"-"&amp;AA$5,IF(COUNTIF($G$6:$G323,"="&amp;$G323)&gt;1000,"",MAX(AA$6:AA322)+1),"")</f>
        <v/>
      </c>
      <c r="AB323" s="128" t="str">
        <f>IF($G323=AB$4&amp;"-"&amp;AB$5,IF(COUNTIF($G$6:$G323,"="&amp;$G323)&gt;1000,"",MAX(AB$6:AB322)+1),"")</f>
        <v/>
      </c>
      <c r="AC323" s="138" t="str">
        <f>IF($G323=AC$4&amp;"-"&amp;AC$5,IF(COUNTIF($G$6:$G323,"="&amp;$G323)&gt;1000,"",MAX(AC$6:AC322)+1),"")</f>
        <v/>
      </c>
      <c r="AD323" s="128" t="str">
        <f>IF($G323=AD$4&amp;"-"&amp;AD$5,IF(COUNTIF($G$6:$G323,"="&amp;$G323)&gt;1000,"",MAX(AD$6:AD322)+1),"")</f>
        <v/>
      </c>
      <c r="AE323" s="138" t="str">
        <f>IF($G323=AE$4&amp;"-"&amp;AE$5,IF(COUNTIF($G$6:$G323,"="&amp;$G323)&gt;1000,"",MAX(AE$6:AE322)+1),"")</f>
        <v/>
      </c>
      <c r="AF323" s="128" t="str">
        <f>IF($G323=AF$4&amp;"-"&amp;AF$5,IF(COUNTIF($G$6:$G323,"="&amp;$G323)&gt;1000,"",MAX(AF$6:AF322)+1),"")</f>
        <v/>
      </c>
      <c r="AG323" s="138">
        <f>IF($G323=AG$4&amp;"-"&amp;AG$5,IF(COUNTIF($G$6:$G323,"="&amp;$G323)&gt;1000,"",MAX(AG$6:AG322)+1),"")</f>
        <v>10</v>
      </c>
      <c r="AH323" s="128" t="str">
        <f>IF($G323=AH$4&amp;"-"&amp;AH$5,IF(COUNTIF($G$6:$G323,"="&amp;$G323)&gt;1000,"",MAX(AH$6:AH322)+1),"")</f>
        <v/>
      </c>
      <c r="AI323" s="138" t="str">
        <f>IF($G323=AI$4&amp;"-"&amp;AI$5,IF(COUNTIF($G$6:$G323,"="&amp;$G323)&gt;1000,"",MAX(AI$6:AI322)+1),"")</f>
        <v/>
      </c>
      <c r="AJ323" s="128" t="str">
        <f>IF($G323=AJ$4&amp;"-"&amp;AJ$5,IF(COUNTIF($G$6:$G323,"="&amp;$G323)&gt;1000,"",MAX(AJ$6:AJ322)+1),"")</f>
        <v/>
      </c>
      <c r="AK323" s="138" t="str">
        <f>IF($G323=AK$4&amp;"-"&amp;AK$5,IF(COUNTIF($G$6:$G323,"="&amp;$G323)&gt;1000,"",MAX(AK$6:AK322)+1),"")</f>
        <v/>
      </c>
      <c r="AL323" s="128" t="str">
        <f>IF($G323=AL$4&amp;"-"&amp;AL$5,IF(COUNTIF($G$6:$G323,"="&amp;$G323)&gt;1000,"",MAX(AL$6:AL322)+1),"")</f>
        <v/>
      </c>
      <c r="AM323" s="144" t="str">
        <f>IF($G323=AM$4&amp;"-"&amp;AM$5,IF(COUNTIF($G$6:$G323,"="&amp;$G323)&gt;1000,"",MAX(AM$6:AM322)+1),"")</f>
        <v/>
      </c>
    </row>
    <row r="324" spans="1:39">
      <c r="A324" s="24">
        <v>319</v>
      </c>
      <c r="B324" s="169" t="str">
        <f>VLOOKUP(A324,Times_2023!B321:C750,2,FALSE)</f>
        <v>0:29:20</v>
      </c>
      <c r="C324" s="1" t="str">
        <f t="shared" si="18"/>
        <v>Amanda Swann</v>
      </c>
      <c r="D324" s="2" t="str">
        <f t="shared" si="19"/>
        <v>HI</v>
      </c>
      <c r="E324" s="2" t="str">
        <f t="shared" si="20"/>
        <v>F</v>
      </c>
      <c r="F324" s="2">
        <f>COUNTIF(E$6:E324,E324)</f>
        <v>110</v>
      </c>
      <c r="G324" s="170" t="str">
        <f t="shared" si="21"/>
        <v>HI-F</v>
      </c>
      <c r="H324" s="29" t="str">
        <f>IF($G324=H$4&amp;"-"&amp;H$5,IF(COUNTIF($G$6:$G324,"="&amp;$G324)&gt;5,"",$F324),"")</f>
        <v/>
      </c>
      <c r="I324" s="32" t="str">
        <f>IF($G324=I$4&amp;"-"&amp;I$5,IF(COUNTIF($G$6:$G324,"="&amp;$G324)&gt;5,"",$F324),"")</f>
        <v/>
      </c>
      <c r="J324" s="31" t="str">
        <f>IF($G324=J$4&amp;"-"&amp;J$5,IF(COUNTIF($G$6:$G324,"="&amp;$G324)&gt;5,"",$F324),"")</f>
        <v/>
      </c>
      <c r="K324" s="32" t="str">
        <f>IF($G324=K$4&amp;"-"&amp;K$5,IF(COUNTIF($G$6:$G324,"="&amp;$G324)&gt;5,"",$F324),"")</f>
        <v/>
      </c>
      <c r="L324" s="31" t="str">
        <f>IF($G324=L$4&amp;"-"&amp;L$5,IF(COUNTIF($G$6:$G324,"="&amp;$G324)&gt;5,"",$F324),"")</f>
        <v/>
      </c>
      <c r="M324" s="32" t="str">
        <f>IF($G324=M$4&amp;"-"&amp;M$5,IF(COUNTIF($G$6:$G324,"="&amp;$G324)&gt;5,"",$F324),"")</f>
        <v/>
      </c>
      <c r="N324" s="31" t="str">
        <f>IF($G324=N$4&amp;"-"&amp;N$5,IF(COUNTIF($G$6:$G324,"="&amp;$G324)&gt;5,"",$F324),"")</f>
        <v/>
      </c>
      <c r="O324" s="32" t="str">
        <f>IF($G324=O$4&amp;"-"&amp;O$5,IF(COUNTIF($G$6:$G324,"="&amp;$G324)&gt;5,"",$F324),"")</f>
        <v/>
      </c>
      <c r="P324" s="31" t="str">
        <f>IF($G324=P$4&amp;"-"&amp;P$5,IF(COUNTIF($G$6:$G324,"="&amp;$G324)&gt;5,"",$F324),"")</f>
        <v/>
      </c>
      <c r="Q324" s="32" t="str">
        <f>IF($G324=Q$4&amp;"-"&amp;Q$5,IF(COUNTIF($G$6:$G324,"="&amp;$G324)&gt;5,"",$F324),"")</f>
        <v/>
      </c>
      <c r="R324" s="31" t="str">
        <f>IF($G324=R$4&amp;"-"&amp;R$5,IF(COUNTIF($G$6:$G324,"="&amp;$G324)&gt;5,"",$F324),"")</f>
        <v/>
      </c>
      <c r="S324" s="32" t="str">
        <f>IF($G324=S$4&amp;"-"&amp;S$5,IF(COUNTIF($G$6:$G324,"="&amp;$G324)&gt;5,"",$F324),"")</f>
        <v/>
      </c>
      <c r="T324" s="31" t="str">
        <f>IF($G324=T$4&amp;"-"&amp;T$5,IF(COUNTIF($G$6:$G324,"="&amp;$G324)&gt;5,"",$F324),"")</f>
        <v/>
      </c>
      <c r="U324" s="32" t="str">
        <f>IF($G324=U$4&amp;"-"&amp;U$5,IF(COUNTIF($G$6:$G324,"="&amp;$G324)&gt;5,"",$F324),"")</f>
        <v/>
      </c>
      <c r="V324" s="31" t="str">
        <f>IF($G324=V$4&amp;"-"&amp;V$5,IF(COUNTIF($G$6:$G324,"="&amp;$G324)&gt;5,"",$F324),"")</f>
        <v/>
      </c>
      <c r="W324" s="30" t="str">
        <f>IF($G324=W$4&amp;"-"&amp;W$5,IF(COUNTIF($G$6:$G324,"="&amp;$G324)&gt;5,"",$F324),"")</f>
        <v/>
      </c>
      <c r="X324" s="128" t="str">
        <f>IF($G324=X$4&amp;"-"&amp;X$5,IF(COUNTIF($G$6:$G324,"="&amp;$G324)&gt;1000,"",MAX(X$6:X323)+1),"")</f>
        <v/>
      </c>
      <c r="Y324" s="138" t="str">
        <f>IF($G324=Y$4&amp;"-"&amp;Y$5,IF(COUNTIF($G$6:$G324,"="&amp;$G324)&gt;1000,"",MAX(Y$6:Y323)+1),"")</f>
        <v/>
      </c>
      <c r="Z324" s="128" t="str">
        <f>IF($G324=Z$4&amp;"-"&amp;Z$5,IF(COUNTIF($G$6:$G324,"="&amp;$G324)&gt;1000,"",MAX(Z$6:Z323)+1),"")</f>
        <v/>
      </c>
      <c r="AA324" s="138" t="str">
        <f>IF($G324=AA$4&amp;"-"&amp;AA$5,IF(COUNTIF($G$6:$G324,"="&amp;$G324)&gt;1000,"",MAX(AA$6:AA323)+1),"")</f>
        <v/>
      </c>
      <c r="AB324" s="128" t="str">
        <f>IF($G324=AB$4&amp;"-"&amp;AB$5,IF(COUNTIF($G$6:$G324,"="&amp;$G324)&gt;1000,"",MAX(AB$6:AB323)+1),"")</f>
        <v/>
      </c>
      <c r="AC324" s="138" t="str">
        <f>IF($G324=AC$4&amp;"-"&amp;AC$5,IF(COUNTIF($G$6:$G324,"="&amp;$G324)&gt;1000,"",MAX(AC$6:AC323)+1),"")</f>
        <v/>
      </c>
      <c r="AD324" s="128" t="str">
        <f>IF($G324=AD$4&amp;"-"&amp;AD$5,IF(COUNTIF($G$6:$G324,"="&amp;$G324)&gt;1000,"",MAX(AD$6:AD323)+1),"")</f>
        <v/>
      </c>
      <c r="AE324" s="138">
        <f>IF($G324=AE$4&amp;"-"&amp;AE$5,IF(COUNTIF($G$6:$G324,"="&amp;$G324)&gt;1000,"",MAX(AE$6:AE323)+1),"")</f>
        <v>21</v>
      </c>
      <c r="AF324" s="128" t="str">
        <f>IF($G324=AF$4&amp;"-"&amp;AF$5,IF(COUNTIF($G$6:$G324,"="&amp;$G324)&gt;1000,"",MAX(AF$6:AF323)+1),"")</f>
        <v/>
      </c>
      <c r="AG324" s="138" t="str">
        <f>IF($G324=AG$4&amp;"-"&amp;AG$5,IF(COUNTIF($G$6:$G324,"="&amp;$G324)&gt;1000,"",MAX(AG$6:AG323)+1),"")</f>
        <v/>
      </c>
      <c r="AH324" s="128" t="str">
        <f>IF($G324=AH$4&amp;"-"&amp;AH$5,IF(COUNTIF($G$6:$G324,"="&amp;$G324)&gt;1000,"",MAX(AH$6:AH323)+1),"")</f>
        <v/>
      </c>
      <c r="AI324" s="138" t="str">
        <f>IF($G324=AI$4&amp;"-"&amp;AI$5,IF(COUNTIF($G$6:$G324,"="&amp;$G324)&gt;1000,"",MAX(AI$6:AI323)+1),"")</f>
        <v/>
      </c>
      <c r="AJ324" s="128" t="str">
        <f>IF($G324=AJ$4&amp;"-"&amp;AJ$5,IF(COUNTIF($G$6:$G324,"="&amp;$G324)&gt;1000,"",MAX(AJ$6:AJ323)+1),"")</f>
        <v/>
      </c>
      <c r="AK324" s="138" t="str">
        <f>IF($G324=AK$4&amp;"-"&amp;AK$5,IF(COUNTIF($G$6:$G324,"="&amp;$G324)&gt;1000,"",MAX(AK$6:AK323)+1),"")</f>
        <v/>
      </c>
      <c r="AL324" s="128" t="str">
        <f>IF($G324=AL$4&amp;"-"&amp;AL$5,IF(COUNTIF($G$6:$G324,"="&amp;$G324)&gt;1000,"",MAX(AL$6:AL323)+1),"")</f>
        <v/>
      </c>
      <c r="AM324" s="144" t="str">
        <f>IF($G324=AM$4&amp;"-"&amp;AM$5,IF(COUNTIF($G$6:$G324,"="&amp;$G324)&gt;1000,"",MAX(AM$6:AM323)+1),"")</f>
        <v/>
      </c>
    </row>
    <row r="325" spans="1:39">
      <c r="A325" s="23">
        <v>320</v>
      </c>
      <c r="B325" s="169" t="str">
        <f>VLOOKUP(A325,Times_2023!B322:C751,2,FALSE)</f>
        <v>0:29:27</v>
      </c>
      <c r="C325" s="1" t="str">
        <f t="shared" si="18"/>
        <v>Lili Pluck</v>
      </c>
      <c r="D325" s="2" t="str">
        <f t="shared" si="19"/>
        <v>SS</v>
      </c>
      <c r="E325" s="2" t="str">
        <f t="shared" si="20"/>
        <v>F</v>
      </c>
      <c r="F325" s="2">
        <f>COUNTIF(E$6:E325,E325)</f>
        <v>111</v>
      </c>
      <c r="G325" s="170" t="str">
        <f t="shared" si="21"/>
        <v>SS-F</v>
      </c>
      <c r="H325" s="172" t="str">
        <f>IF($G325=H$4&amp;"-"&amp;H$5,IF(COUNTIF($G$6:$G325,"="&amp;$G325)&gt;5,"",$F325),"")</f>
        <v/>
      </c>
      <c r="I325" s="173" t="str">
        <f>IF($G325=I$4&amp;"-"&amp;I$5,IF(COUNTIF($G$6:$G325,"="&amp;$G325)&gt;5,"",$F325),"")</f>
        <v/>
      </c>
      <c r="J325" s="174" t="str">
        <f>IF($G325=J$4&amp;"-"&amp;J$5,IF(COUNTIF($G$6:$G325,"="&amp;$G325)&gt;5,"",$F325),"")</f>
        <v/>
      </c>
      <c r="K325" s="173" t="str">
        <f>IF($G325=K$4&amp;"-"&amp;K$5,IF(COUNTIF($G$6:$G325,"="&amp;$G325)&gt;5,"",$F325),"")</f>
        <v/>
      </c>
      <c r="L325" s="174" t="str">
        <f>IF($G325=L$4&amp;"-"&amp;L$5,IF(COUNTIF($G$6:$G325,"="&amp;$G325)&gt;5,"",$F325),"")</f>
        <v/>
      </c>
      <c r="M325" s="173" t="str">
        <f>IF($G325=M$4&amp;"-"&amp;M$5,IF(COUNTIF($G$6:$G325,"="&amp;$G325)&gt;5,"",$F325),"")</f>
        <v/>
      </c>
      <c r="N325" s="174" t="str">
        <f>IF($G325=N$4&amp;"-"&amp;N$5,IF(COUNTIF($G$6:$G325,"="&amp;$G325)&gt;5,"",$F325),"")</f>
        <v/>
      </c>
      <c r="O325" s="173" t="str">
        <f>IF($G325=O$4&amp;"-"&amp;O$5,IF(COUNTIF($G$6:$G325,"="&amp;$G325)&gt;5,"",$F325),"")</f>
        <v/>
      </c>
      <c r="P325" s="174" t="str">
        <f>IF($G325=P$4&amp;"-"&amp;P$5,IF(COUNTIF($G$6:$G325,"="&amp;$G325)&gt;5,"",$F325),"")</f>
        <v/>
      </c>
      <c r="Q325" s="173" t="str">
        <f>IF($G325=Q$4&amp;"-"&amp;Q$5,IF(COUNTIF($G$6:$G325,"="&amp;$G325)&gt;5,"",$F325),"")</f>
        <v/>
      </c>
      <c r="R325" s="174" t="str">
        <f>IF($G325=R$4&amp;"-"&amp;R$5,IF(COUNTIF($G$6:$G325,"="&amp;$G325)&gt;5,"",$F325),"")</f>
        <v/>
      </c>
      <c r="S325" s="173" t="str">
        <f>IF($G325=S$4&amp;"-"&amp;S$5,IF(COUNTIF($G$6:$G325,"="&amp;$G325)&gt;5,"",$F325),"")</f>
        <v/>
      </c>
      <c r="T325" s="174" t="str">
        <f>IF($G325=T$4&amp;"-"&amp;T$5,IF(COUNTIF($G$6:$G325,"="&amp;$G325)&gt;5,"",$F325),"")</f>
        <v/>
      </c>
      <c r="U325" s="173" t="str">
        <f>IF($G325=U$4&amp;"-"&amp;U$5,IF(COUNTIF($G$6:$G325,"="&amp;$G325)&gt;5,"",$F325),"")</f>
        <v/>
      </c>
      <c r="V325" s="174" t="str">
        <f>IF($G325=V$4&amp;"-"&amp;V$5,IF(COUNTIF($G$6:$G325,"="&amp;$G325)&gt;5,"",$F325),"")</f>
        <v/>
      </c>
      <c r="W325" s="175" t="str">
        <f>IF($G325=W$4&amp;"-"&amp;W$5,IF(COUNTIF($G$6:$G325,"="&amp;$G325)&gt;5,"",$F325),"")</f>
        <v/>
      </c>
      <c r="X325" s="176" t="str">
        <f>IF($G325=X$4&amp;"-"&amp;X$5,IF(COUNTIF($G$6:$G325,"="&amp;$G325)&gt;1000,"",MAX(X$6:X324)+1),"")</f>
        <v/>
      </c>
      <c r="Y325" s="177" t="str">
        <f>IF($G325=Y$4&amp;"-"&amp;Y$5,IF(COUNTIF($G$6:$G325,"="&amp;$G325)&gt;1000,"",MAX(Y$6:Y324)+1),"")</f>
        <v/>
      </c>
      <c r="Z325" s="176" t="str">
        <f>IF($G325=Z$4&amp;"-"&amp;Z$5,IF(COUNTIF($G$6:$G325,"="&amp;$G325)&gt;1000,"",MAX(Z$6:Z324)+1),"")</f>
        <v/>
      </c>
      <c r="AA325" s="177" t="str">
        <f>IF($G325=AA$4&amp;"-"&amp;AA$5,IF(COUNTIF($G$6:$G325,"="&amp;$G325)&gt;1000,"",MAX(AA$6:AA324)+1),"")</f>
        <v/>
      </c>
      <c r="AB325" s="176" t="str">
        <f>IF($G325=AB$4&amp;"-"&amp;AB$5,IF(COUNTIF($G$6:$G325,"="&amp;$G325)&gt;1000,"",MAX(AB$6:AB324)+1),"")</f>
        <v/>
      </c>
      <c r="AC325" s="177" t="str">
        <f>IF($G325=AC$4&amp;"-"&amp;AC$5,IF(COUNTIF($G$6:$G325,"="&amp;$G325)&gt;1000,"",MAX(AC$6:AC324)+1),"")</f>
        <v/>
      </c>
      <c r="AD325" s="176" t="str">
        <f>IF($G325=AD$4&amp;"-"&amp;AD$5,IF(COUNTIF($G$6:$G325,"="&amp;$G325)&gt;1000,"",MAX(AD$6:AD324)+1),"")</f>
        <v/>
      </c>
      <c r="AE325" s="177" t="str">
        <f>IF($G325=AE$4&amp;"-"&amp;AE$5,IF(COUNTIF($G$6:$G325,"="&amp;$G325)&gt;1000,"",MAX(AE$6:AE324)+1),"")</f>
        <v/>
      </c>
      <c r="AF325" s="176" t="str">
        <f>IF($G325=AF$4&amp;"-"&amp;AF$5,IF(COUNTIF($G$6:$G325,"="&amp;$G325)&gt;1000,"",MAX(AF$6:AF324)+1),"")</f>
        <v/>
      </c>
      <c r="AG325" s="177" t="str">
        <f>IF($G325=AG$4&amp;"-"&amp;AG$5,IF(COUNTIF($G$6:$G325,"="&amp;$G325)&gt;1000,"",MAX(AG$6:AG324)+1),"")</f>
        <v/>
      </c>
      <c r="AH325" s="176" t="str">
        <f>IF($G325=AH$4&amp;"-"&amp;AH$5,IF(COUNTIF($G$6:$G325,"="&amp;$G325)&gt;1000,"",MAX(AH$6:AH324)+1),"")</f>
        <v/>
      </c>
      <c r="AI325" s="177" t="str">
        <f>IF($G325=AI$4&amp;"-"&amp;AI$5,IF(COUNTIF($G$6:$G325,"="&amp;$G325)&gt;1000,"",MAX(AI$6:AI324)+1),"")</f>
        <v/>
      </c>
      <c r="AJ325" s="176" t="str">
        <f>IF($G325=AJ$4&amp;"-"&amp;AJ$5,IF(COUNTIF($G$6:$G325,"="&amp;$G325)&gt;1000,"",MAX(AJ$6:AJ324)+1),"")</f>
        <v/>
      </c>
      <c r="AK325" s="177" t="str">
        <f>IF($G325=AK$4&amp;"-"&amp;AK$5,IF(COUNTIF($G$6:$G325,"="&amp;$G325)&gt;1000,"",MAX(AK$6:AK324)+1),"")</f>
        <v/>
      </c>
      <c r="AL325" s="176" t="str">
        <f>IF($G325=AL$4&amp;"-"&amp;AL$5,IF(COUNTIF($G$6:$G325,"="&amp;$G325)&gt;1000,"",MAX(AL$6:AL324)+1),"")</f>
        <v/>
      </c>
      <c r="AM325" s="178">
        <f>IF($G325=AM$4&amp;"-"&amp;AM$5,IF(COUNTIF($G$6:$G325,"="&amp;$G325)&gt;1000,"",MAX(AM$6:AM324)+1),"")</f>
        <v>10</v>
      </c>
    </row>
    <row r="326" spans="1:39">
      <c r="A326" s="24">
        <v>321</v>
      </c>
      <c r="B326" s="169" t="str">
        <f>VLOOKUP(A326,Times_2023!B323:C752,2,FALSE)</f>
        <v>0:29:27</v>
      </c>
      <c r="C326" s="1" t="str">
        <f t="shared" si="18"/>
        <v>Kayleigh Smith</v>
      </c>
      <c r="D326" s="2" t="str">
        <f t="shared" si="19"/>
        <v>ELY</v>
      </c>
      <c r="E326" s="2" t="str">
        <f t="shared" si="20"/>
        <v>F</v>
      </c>
      <c r="F326" s="2">
        <f>COUNTIF(E$6:E326,E326)</f>
        <v>112</v>
      </c>
      <c r="G326" s="170" t="str">
        <f t="shared" si="21"/>
        <v>ELY-F</v>
      </c>
      <c r="H326" s="171" t="str">
        <f>IF($G326=H$4&amp;"-"&amp;H$5,IF(COUNTIF($G$6:$G326,"="&amp;$G326)&gt;5,"",$F326),"")</f>
        <v/>
      </c>
      <c r="I326" s="33" t="str">
        <f>IF($G326=I$4&amp;"-"&amp;I$5,IF(COUNTIF($G$6:$G326,"="&amp;$G326)&gt;5,"",$F326),"")</f>
        <v/>
      </c>
      <c r="J326" s="34" t="str">
        <f>IF($G326=J$4&amp;"-"&amp;J$5,IF(COUNTIF($G$6:$G326,"="&amp;$G326)&gt;5,"",$F326),"")</f>
        <v/>
      </c>
      <c r="K326" s="33" t="str">
        <f>IF($G326=K$4&amp;"-"&amp;K$5,IF(COUNTIF($G$6:$G326,"="&amp;$G326)&gt;5,"",$F326),"")</f>
        <v/>
      </c>
      <c r="L326" s="34" t="str">
        <f>IF($G326=L$4&amp;"-"&amp;L$5,IF(COUNTIF($G$6:$G326,"="&amp;$G326)&gt;5,"",$F326),"")</f>
        <v/>
      </c>
      <c r="M326" s="33" t="str">
        <f>IF($G326=M$4&amp;"-"&amp;M$5,IF(COUNTIF($G$6:$G326,"="&amp;$G326)&gt;5,"",$F326),"")</f>
        <v/>
      </c>
      <c r="N326" s="34" t="str">
        <f>IF($G326=N$4&amp;"-"&amp;N$5,IF(COUNTIF($G$6:$G326,"="&amp;$G326)&gt;5,"",$F326),"")</f>
        <v/>
      </c>
      <c r="O326" s="33" t="str">
        <f>IF($G326=O$4&amp;"-"&amp;O$5,IF(COUNTIF($G$6:$G326,"="&amp;$G326)&gt;5,"",$F326),"")</f>
        <v/>
      </c>
      <c r="P326" s="34" t="str">
        <f>IF($G326=P$4&amp;"-"&amp;P$5,IF(COUNTIF($G$6:$G326,"="&amp;$G326)&gt;5,"",$F326),"")</f>
        <v/>
      </c>
      <c r="Q326" s="33" t="str">
        <f>IF($G326=Q$4&amp;"-"&amp;Q$5,IF(COUNTIF($G$6:$G326,"="&amp;$G326)&gt;5,"",$F326),"")</f>
        <v/>
      </c>
      <c r="R326" s="34" t="str">
        <f>IF($G326=R$4&amp;"-"&amp;R$5,IF(COUNTIF($G$6:$G326,"="&amp;$G326)&gt;5,"",$F326),"")</f>
        <v/>
      </c>
      <c r="S326" s="33" t="str">
        <f>IF($G326=S$4&amp;"-"&amp;S$5,IF(COUNTIF($G$6:$G326,"="&amp;$G326)&gt;5,"",$F326),"")</f>
        <v/>
      </c>
      <c r="T326" s="34" t="str">
        <f>IF($G326=T$4&amp;"-"&amp;T$5,IF(COUNTIF($G$6:$G326,"="&amp;$G326)&gt;5,"",$F326),"")</f>
        <v/>
      </c>
      <c r="U326" s="33" t="str">
        <f>IF($G326=U$4&amp;"-"&amp;U$5,IF(COUNTIF($G$6:$G326,"="&amp;$G326)&gt;5,"",$F326),"")</f>
        <v/>
      </c>
      <c r="V326" s="34" t="str">
        <f>IF($G326=V$4&amp;"-"&amp;V$5,IF(COUNTIF($G$6:$G326,"="&amp;$G326)&gt;5,"",$F326),"")</f>
        <v/>
      </c>
      <c r="W326" s="35" t="str">
        <f>IF($G326=W$4&amp;"-"&amp;W$5,IF(COUNTIF($G$6:$G326,"="&amp;$G326)&gt;5,"",$F326),"")</f>
        <v/>
      </c>
      <c r="X326" s="128" t="str">
        <f>IF($G326=X$4&amp;"-"&amp;X$5,IF(COUNTIF($G$6:$G326,"="&amp;$G326)&gt;1000,"",MAX(X$6:X325)+1),"")</f>
        <v/>
      </c>
      <c r="Y326" s="138" t="str">
        <f>IF($G326=Y$4&amp;"-"&amp;Y$5,IF(COUNTIF($G$6:$G326,"="&amp;$G326)&gt;1000,"",MAX(Y$6:Y325)+1),"")</f>
        <v/>
      </c>
      <c r="Z326" s="128" t="str">
        <f>IF($G326=Z$4&amp;"-"&amp;Z$5,IF(COUNTIF($G$6:$G326,"="&amp;$G326)&gt;1000,"",MAX(Z$6:Z325)+1),"")</f>
        <v/>
      </c>
      <c r="AA326" s="138" t="str">
        <f>IF($G326=AA$4&amp;"-"&amp;AA$5,IF(COUNTIF($G$6:$G326,"="&amp;$G326)&gt;1000,"",MAX(AA$6:AA325)+1),"")</f>
        <v/>
      </c>
      <c r="AB326" s="128" t="str">
        <f>IF($G326=AB$4&amp;"-"&amp;AB$5,IF(COUNTIF($G$6:$G326,"="&amp;$G326)&gt;1000,"",MAX(AB$6:AB325)+1),"")</f>
        <v/>
      </c>
      <c r="AC326" s="138">
        <f>IF($G326=AC$4&amp;"-"&amp;AC$5,IF(COUNTIF($G$6:$G326,"="&amp;$G326)&gt;1000,"",MAX(AC$6:AC325)+1),"")</f>
        <v>20</v>
      </c>
      <c r="AD326" s="128" t="str">
        <f>IF($G326=AD$4&amp;"-"&amp;AD$5,IF(COUNTIF($G$6:$G326,"="&amp;$G326)&gt;1000,"",MAX(AD$6:AD325)+1),"")</f>
        <v/>
      </c>
      <c r="AE326" s="138" t="str">
        <f>IF($G326=AE$4&amp;"-"&amp;AE$5,IF(COUNTIF($G$6:$G326,"="&amp;$G326)&gt;1000,"",MAX(AE$6:AE325)+1),"")</f>
        <v/>
      </c>
      <c r="AF326" s="128" t="str">
        <f>IF($G326=AF$4&amp;"-"&amp;AF$5,IF(COUNTIF($G$6:$G326,"="&amp;$G326)&gt;1000,"",MAX(AF$6:AF325)+1),"")</f>
        <v/>
      </c>
      <c r="AG326" s="138" t="str">
        <f>IF($G326=AG$4&amp;"-"&amp;AG$5,IF(COUNTIF($G$6:$G326,"="&amp;$G326)&gt;1000,"",MAX(AG$6:AG325)+1),"")</f>
        <v/>
      </c>
      <c r="AH326" s="128" t="str">
        <f>IF($G326=AH$4&amp;"-"&amp;AH$5,IF(COUNTIF($G$6:$G326,"="&amp;$G326)&gt;1000,"",MAX(AH$6:AH325)+1),"")</f>
        <v/>
      </c>
      <c r="AI326" s="138" t="str">
        <f>IF($G326=AI$4&amp;"-"&amp;AI$5,IF(COUNTIF($G$6:$G326,"="&amp;$G326)&gt;1000,"",MAX(AI$6:AI325)+1),"")</f>
        <v/>
      </c>
      <c r="AJ326" s="128" t="str">
        <f>IF($G326=AJ$4&amp;"-"&amp;AJ$5,IF(COUNTIF($G$6:$G326,"="&amp;$G326)&gt;1000,"",MAX(AJ$6:AJ325)+1),"")</f>
        <v/>
      </c>
      <c r="AK326" s="138" t="str">
        <f>IF($G326=AK$4&amp;"-"&amp;AK$5,IF(COUNTIF($G$6:$G326,"="&amp;$G326)&gt;1000,"",MAX(AK$6:AK325)+1),"")</f>
        <v/>
      </c>
      <c r="AL326" s="128" t="str">
        <f>IF($G326=AL$4&amp;"-"&amp;AL$5,IF(COUNTIF($G$6:$G326,"="&amp;$G326)&gt;1000,"",MAX(AL$6:AL325)+1),"")</f>
        <v/>
      </c>
      <c r="AM326" s="144" t="str">
        <f>IF($G326=AM$4&amp;"-"&amp;AM$5,IF(COUNTIF($G$6:$G326,"="&amp;$G326)&gt;1000,"",MAX(AM$6:AM325)+1),"")</f>
        <v/>
      </c>
    </row>
    <row r="327" spans="1:39">
      <c r="A327" s="23">
        <v>322</v>
      </c>
      <c r="B327" s="169" t="str">
        <f>VLOOKUP(A327,Times_2023!B324:C753,2,FALSE)</f>
        <v>0:29:28</v>
      </c>
      <c r="C327" s="1" t="str">
        <f t="shared" ref="C327:C381" si="22">VLOOKUP($A327,Raw,3,FALSE)</f>
        <v>Julia Watkinson</v>
      </c>
      <c r="D327" s="2" t="str">
        <f t="shared" ref="D327:D381" si="23">VLOOKUP($A327,Raw,2,FALSE)</f>
        <v>CTC</v>
      </c>
      <c r="E327" s="2" t="str">
        <f t="shared" ref="E327:E381" si="24">VLOOKUP($A327,Raw,4,FALSE)</f>
        <v>F</v>
      </c>
      <c r="F327" s="2">
        <f>COUNTIF(E$6:E327,E327)</f>
        <v>113</v>
      </c>
      <c r="G327" s="170" t="str">
        <f t="shared" ref="G327:G381" si="25">IF(ISNA(D327),"",D327&amp;"-"&amp;E327)</f>
        <v>CTC-F</v>
      </c>
      <c r="H327" s="29" t="str">
        <f>IF($G327=H$4&amp;"-"&amp;H$5,IF(COUNTIF($G$6:$G327,"="&amp;$G327)&gt;5,"",$F327),"")</f>
        <v/>
      </c>
      <c r="I327" s="32" t="str">
        <f>IF($G327=I$4&amp;"-"&amp;I$5,IF(COUNTIF($G$6:$G327,"="&amp;$G327)&gt;5,"",$F327),"")</f>
        <v/>
      </c>
      <c r="J327" s="31" t="str">
        <f>IF($G327=J$4&amp;"-"&amp;J$5,IF(COUNTIF($G$6:$G327,"="&amp;$G327)&gt;5,"",$F327),"")</f>
        <v/>
      </c>
      <c r="K327" s="32" t="str">
        <f>IF($G327=K$4&amp;"-"&amp;K$5,IF(COUNTIF($G$6:$G327,"="&amp;$G327)&gt;5,"",$F327),"")</f>
        <v/>
      </c>
      <c r="L327" s="31" t="str">
        <f>IF($G327=L$4&amp;"-"&amp;L$5,IF(COUNTIF($G$6:$G327,"="&amp;$G327)&gt;5,"",$F327),"")</f>
        <v/>
      </c>
      <c r="M327" s="32" t="str">
        <f>IF($G327=M$4&amp;"-"&amp;M$5,IF(COUNTIF($G$6:$G327,"="&amp;$G327)&gt;5,"",$F327),"")</f>
        <v/>
      </c>
      <c r="N327" s="31" t="str">
        <f>IF($G327=N$4&amp;"-"&amp;N$5,IF(COUNTIF($G$6:$G327,"="&amp;$G327)&gt;5,"",$F327),"")</f>
        <v/>
      </c>
      <c r="O327" s="32" t="str">
        <f>IF($G327=O$4&amp;"-"&amp;O$5,IF(COUNTIF($G$6:$G327,"="&amp;$G327)&gt;5,"",$F327),"")</f>
        <v/>
      </c>
      <c r="P327" s="31" t="str">
        <f>IF($G327=P$4&amp;"-"&amp;P$5,IF(COUNTIF($G$6:$G327,"="&amp;$G327)&gt;5,"",$F327),"")</f>
        <v/>
      </c>
      <c r="Q327" s="32" t="str">
        <f>IF($G327=Q$4&amp;"-"&amp;Q$5,IF(COUNTIF($G$6:$G327,"="&amp;$G327)&gt;5,"",$F327),"")</f>
        <v/>
      </c>
      <c r="R327" s="31" t="str">
        <f>IF($G327=R$4&amp;"-"&amp;R$5,IF(COUNTIF($G$6:$G327,"="&amp;$G327)&gt;5,"",$F327),"")</f>
        <v/>
      </c>
      <c r="S327" s="32" t="str">
        <f>IF($G327=S$4&amp;"-"&amp;S$5,IF(COUNTIF($G$6:$G327,"="&amp;$G327)&gt;5,"",$F327),"")</f>
        <v/>
      </c>
      <c r="T327" s="31" t="str">
        <f>IF($G327=T$4&amp;"-"&amp;T$5,IF(COUNTIF($G$6:$G327,"="&amp;$G327)&gt;5,"",$F327),"")</f>
        <v/>
      </c>
      <c r="U327" s="32" t="str">
        <f>IF($G327=U$4&amp;"-"&amp;U$5,IF(COUNTIF($G$6:$G327,"="&amp;$G327)&gt;5,"",$F327),"")</f>
        <v/>
      </c>
      <c r="V327" s="31" t="str">
        <f>IF($G327=V$4&amp;"-"&amp;V$5,IF(COUNTIF($G$6:$G327,"="&amp;$G327)&gt;5,"",$F327),"")</f>
        <v/>
      </c>
      <c r="W327" s="30" t="str">
        <f>IF($G327=W$4&amp;"-"&amp;W$5,IF(COUNTIF($G$6:$G327,"="&amp;$G327)&gt;5,"",$F327),"")</f>
        <v/>
      </c>
      <c r="X327" s="128" t="str">
        <f>IF($G327=X$4&amp;"-"&amp;X$5,IF(COUNTIF($G$6:$G327,"="&amp;$G327)&gt;1000,"",MAX(X$6:X326)+1),"")</f>
        <v/>
      </c>
      <c r="Y327" s="138" t="str">
        <f>IF($G327=Y$4&amp;"-"&amp;Y$5,IF(COUNTIF($G$6:$G327,"="&amp;$G327)&gt;1000,"",MAX(Y$6:Y326)+1),"")</f>
        <v/>
      </c>
      <c r="Z327" s="128" t="str">
        <f>IF($G327=Z$4&amp;"-"&amp;Z$5,IF(COUNTIF($G$6:$G327,"="&amp;$G327)&gt;1000,"",MAX(Z$6:Z326)+1),"")</f>
        <v/>
      </c>
      <c r="AA327" s="138">
        <f>IF($G327=AA$4&amp;"-"&amp;AA$5,IF(COUNTIF($G$6:$G327,"="&amp;$G327)&gt;1000,"",MAX(AA$6:AA326)+1),"")</f>
        <v>8</v>
      </c>
      <c r="AB327" s="128" t="str">
        <f>IF($G327=AB$4&amp;"-"&amp;AB$5,IF(COUNTIF($G$6:$G327,"="&amp;$G327)&gt;1000,"",MAX(AB$6:AB326)+1),"")</f>
        <v/>
      </c>
      <c r="AC327" s="138" t="str">
        <f>IF($G327=AC$4&amp;"-"&amp;AC$5,IF(COUNTIF($G$6:$G327,"="&amp;$G327)&gt;1000,"",MAX(AC$6:AC326)+1),"")</f>
        <v/>
      </c>
      <c r="AD327" s="128" t="str">
        <f>IF($G327=AD$4&amp;"-"&amp;AD$5,IF(COUNTIF($G$6:$G327,"="&amp;$G327)&gt;1000,"",MAX(AD$6:AD326)+1),"")</f>
        <v/>
      </c>
      <c r="AE327" s="138" t="str">
        <f>IF($G327=AE$4&amp;"-"&amp;AE$5,IF(COUNTIF($G$6:$G327,"="&amp;$G327)&gt;1000,"",MAX(AE$6:AE326)+1),"")</f>
        <v/>
      </c>
      <c r="AF327" s="128" t="str">
        <f>IF($G327=AF$4&amp;"-"&amp;AF$5,IF(COUNTIF($G$6:$G327,"="&amp;$G327)&gt;1000,"",MAX(AF$6:AF326)+1),"")</f>
        <v/>
      </c>
      <c r="AG327" s="138" t="str">
        <f>IF($G327=AG$4&amp;"-"&amp;AG$5,IF(COUNTIF($G$6:$G327,"="&amp;$G327)&gt;1000,"",MAX(AG$6:AG326)+1),"")</f>
        <v/>
      </c>
      <c r="AH327" s="128" t="str">
        <f>IF($G327=AH$4&amp;"-"&amp;AH$5,IF(COUNTIF($G$6:$G327,"="&amp;$G327)&gt;1000,"",MAX(AH$6:AH326)+1),"")</f>
        <v/>
      </c>
      <c r="AI327" s="138" t="str">
        <f>IF($G327=AI$4&amp;"-"&amp;AI$5,IF(COUNTIF($G$6:$G327,"="&amp;$G327)&gt;1000,"",MAX(AI$6:AI326)+1),"")</f>
        <v/>
      </c>
      <c r="AJ327" s="128" t="str">
        <f>IF($G327=AJ$4&amp;"-"&amp;AJ$5,IF(COUNTIF($G$6:$G327,"="&amp;$G327)&gt;1000,"",MAX(AJ$6:AJ326)+1),"")</f>
        <v/>
      </c>
      <c r="AK327" s="138" t="str">
        <f>IF($G327=AK$4&amp;"-"&amp;AK$5,IF(COUNTIF($G$6:$G327,"="&amp;$G327)&gt;1000,"",MAX(AK$6:AK326)+1),"")</f>
        <v/>
      </c>
      <c r="AL327" s="128" t="str">
        <f>IF($G327=AL$4&amp;"-"&amp;AL$5,IF(COUNTIF($G$6:$G327,"="&amp;$G327)&gt;1000,"",MAX(AL$6:AL326)+1),"")</f>
        <v/>
      </c>
      <c r="AM327" s="144" t="str">
        <f>IF($G327=AM$4&amp;"-"&amp;AM$5,IF(COUNTIF($G$6:$G327,"="&amp;$G327)&gt;1000,"",MAX(AM$6:AM326)+1),"")</f>
        <v/>
      </c>
    </row>
    <row r="328" spans="1:39">
      <c r="A328" s="24">
        <v>323</v>
      </c>
      <c r="B328" s="169" t="str">
        <f>VLOOKUP(A328,Times_2023!B325:C754,2,FALSE)</f>
        <v>0:29:29</v>
      </c>
      <c r="C328" s="1" t="str">
        <f t="shared" si="22"/>
        <v>Helen Davis</v>
      </c>
      <c r="D328" s="2" t="str">
        <f t="shared" si="23"/>
        <v>CTC</v>
      </c>
      <c r="E328" s="2" t="str">
        <f t="shared" si="24"/>
        <v>F</v>
      </c>
      <c r="F328" s="2">
        <f>COUNTIF(E$6:E328,E328)</f>
        <v>114</v>
      </c>
      <c r="G328" s="170" t="str">
        <f t="shared" si="25"/>
        <v>CTC-F</v>
      </c>
      <c r="H328" s="29" t="str">
        <f>IF($G328=H$4&amp;"-"&amp;H$5,IF(COUNTIF($G$6:$G328,"="&amp;$G328)&gt;5,"",$F328),"")</f>
        <v/>
      </c>
      <c r="I328" s="32" t="str">
        <f>IF($G328=I$4&amp;"-"&amp;I$5,IF(COUNTIF($G$6:$G328,"="&amp;$G328)&gt;5,"",$F328),"")</f>
        <v/>
      </c>
      <c r="J328" s="31" t="str">
        <f>IF($G328=J$4&amp;"-"&amp;J$5,IF(COUNTIF($G$6:$G328,"="&amp;$G328)&gt;5,"",$F328),"")</f>
        <v/>
      </c>
      <c r="K328" s="32" t="str">
        <f>IF($G328=K$4&amp;"-"&amp;K$5,IF(COUNTIF($G$6:$G328,"="&amp;$G328)&gt;5,"",$F328),"")</f>
        <v/>
      </c>
      <c r="L328" s="31" t="str">
        <f>IF($G328=L$4&amp;"-"&amp;L$5,IF(COUNTIF($G$6:$G328,"="&amp;$G328)&gt;5,"",$F328),"")</f>
        <v/>
      </c>
      <c r="M328" s="32" t="str">
        <f>IF($G328=M$4&amp;"-"&amp;M$5,IF(COUNTIF($G$6:$G328,"="&amp;$G328)&gt;5,"",$F328),"")</f>
        <v/>
      </c>
      <c r="N328" s="31" t="str">
        <f>IF($G328=N$4&amp;"-"&amp;N$5,IF(COUNTIF($G$6:$G328,"="&amp;$G328)&gt;5,"",$F328),"")</f>
        <v/>
      </c>
      <c r="O328" s="32" t="str">
        <f>IF($G328=O$4&amp;"-"&amp;O$5,IF(COUNTIF($G$6:$G328,"="&amp;$G328)&gt;5,"",$F328),"")</f>
        <v/>
      </c>
      <c r="P328" s="31" t="str">
        <f>IF($G328=P$4&amp;"-"&amp;P$5,IF(COUNTIF($G$6:$G328,"="&amp;$G328)&gt;5,"",$F328),"")</f>
        <v/>
      </c>
      <c r="Q328" s="32" t="str">
        <f>IF($G328=Q$4&amp;"-"&amp;Q$5,IF(COUNTIF($G$6:$G328,"="&amp;$G328)&gt;5,"",$F328),"")</f>
        <v/>
      </c>
      <c r="R328" s="31" t="str">
        <f>IF($G328=R$4&amp;"-"&amp;R$5,IF(COUNTIF($G$6:$G328,"="&amp;$G328)&gt;5,"",$F328),"")</f>
        <v/>
      </c>
      <c r="S328" s="32" t="str">
        <f>IF($G328=S$4&amp;"-"&amp;S$5,IF(COUNTIF($G$6:$G328,"="&amp;$G328)&gt;5,"",$F328),"")</f>
        <v/>
      </c>
      <c r="T328" s="31" t="str">
        <f>IF($G328=T$4&amp;"-"&amp;T$5,IF(COUNTIF($G$6:$G328,"="&amp;$G328)&gt;5,"",$F328),"")</f>
        <v/>
      </c>
      <c r="U328" s="32" t="str">
        <f>IF($G328=U$4&amp;"-"&amp;U$5,IF(COUNTIF($G$6:$G328,"="&amp;$G328)&gt;5,"",$F328),"")</f>
        <v/>
      </c>
      <c r="V328" s="31" t="str">
        <f>IF($G328=V$4&amp;"-"&amp;V$5,IF(COUNTIF($G$6:$G328,"="&amp;$G328)&gt;5,"",$F328),"")</f>
        <v/>
      </c>
      <c r="W328" s="30" t="str">
        <f>IF($G328=W$4&amp;"-"&amp;W$5,IF(COUNTIF($G$6:$G328,"="&amp;$G328)&gt;5,"",$F328),"")</f>
        <v/>
      </c>
      <c r="X328" s="128" t="str">
        <f>IF($G328=X$4&amp;"-"&amp;X$5,IF(COUNTIF($G$6:$G328,"="&amp;$G328)&gt;1000,"",MAX(X$6:X327)+1),"")</f>
        <v/>
      </c>
      <c r="Y328" s="138" t="str">
        <f>IF($G328=Y$4&amp;"-"&amp;Y$5,IF(COUNTIF($G$6:$G328,"="&amp;$G328)&gt;1000,"",MAX(Y$6:Y327)+1),"")</f>
        <v/>
      </c>
      <c r="Z328" s="128" t="str">
        <f>IF($G328=Z$4&amp;"-"&amp;Z$5,IF(COUNTIF($G$6:$G328,"="&amp;$G328)&gt;1000,"",MAX(Z$6:Z327)+1),"")</f>
        <v/>
      </c>
      <c r="AA328" s="138">
        <f>IF($G328=AA$4&amp;"-"&amp;AA$5,IF(COUNTIF($G$6:$G328,"="&amp;$G328)&gt;1000,"",MAX(AA$6:AA327)+1),"")</f>
        <v>9</v>
      </c>
      <c r="AB328" s="128" t="str">
        <f>IF($G328=AB$4&amp;"-"&amp;AB$5,IF(COUNTIF($G$6:$G328,"="&amp;$G328)&gt;1000,"",MAX(AB$6:AB327)+1),"")</f>
        <v/>
      </c>
      <c r="AC328" s="138" t="str">
        <f>IF($G328=AC$4&amp;"-"&amp;AC$5,IF(COUNTIF($G$6:$G328,"="&amp;$G328)&gt;1000,"",MAX(AC$6:AC327)+1),"")</f>
        <v/>
      </c>
      <c r="AD328" s="128" t="str">
        <f>IF($G328=AD$4&amp;"-"&amp;AD$5,IF(COUNTIF($G$6:$G328,"="&amp;$G328)&gt;1000,"",MAX(AD$6:AD327)+1),"")</f>
        <v/>
      </c>
      <c r="AE328" s="138" t="str">
        <f>IF($G328=AE$4&amp;"-"&amp;AE$5,IF(COUNTIF($G$6:$G328,"="&amp;$G328)&gt;1000,"",MAX(AE$6:AE327)+1),"")</f>
        <v/>
      </c>
      <c r="AF328" s="128" t="str">
        <f>IF($G328=AF$4&amp;"-"&amp;AF$5,IF(COUNTIF($G$6:$G328,"="&amp;$G328)&gt;1000,"",MAX(AF$6:AF327)+1),"")</f>
        <v/>
      </c>
      <c r="AG328" s="138" t="str">
        <f>IF($G328=AG$4&amp;"-"&amp;AG$5,IF(COUNTIF($G$6:$G328,"="&amp;$G328)&gt;1000,"",MAX(AG$6:AG327)+1),"")</f>
        <v/>
      </c>
      <c r="AH328" s="128" t="str">
        <f>IF($G328=AH$4&amp;"-"&amp;AH$5,IF(COUNTIF($G$6:$G328,"="&amp;$G328)&gt;1000,"",MAX(AH$6:AH327)+1),"")</f>
        <v/>
      </c>
      <c r="AI328" s="138" t="str">
        <f>IF($G328=AI$4&amp;"-"&amp;AI$5,IF(COUNTIF($G$6:$G328,"="&amp;$G328)&gt;1000,"",MAX(AI$6:AI327)+1),"")</f>
        <v/>
      </c>
      <c r="AJ328" s="128" t="str">
        <f>IF($G328=AJ$4&amp;"-"&amp;AJ$5,IF(COUNTIF($G$6:$G328,"="&amp;$G328)&gt;1000,"",MAX(AJ$6:AJ327)+1),"")</f>
        <v/>
      </c>
      <c r="AK328" s="138" t="str">
        <f>IF($G328=AK$4&amp;"-"&amp;AK$5,IF(COUNTIF($G$6:$G328,"="&amp;$G328)&gt;1000,"",MAX(AK$6:AK327)+1),"")</f>
        <v/>
      </c>
      <c r="AL328" s="128" t="str">
        <f>IF($G328=AL$4&amp;"-"&amp;AL$5,IF(COUNTIF($G$6:$G328,"="&amp;$G328)&gt;1000,"",MAX(AL$6:AL327)+1),"")</f>
        <v/>
      </c>
      <c r="AM328" s="144" t="str">
        <f>IF($G328=AM$4&amp;"-"&amp;AM$5,IF(COUNTIF($G$6:$G328,"="&amp;$G328)&gt;1000,"",MAX(AM$6:AM327)+1),"")</f>
        <v/>
      </c>
    </row>
    <row r="329" spans="1:39">
      <c r="A329" s="23">
        <v>324</v>
      </c>
      <c r="B329" s="169" t="str">
        <f>VLOOKUP(A329,Times_2023!B326:C755,2,FALSE)</f>
        <v>0:29:32</v>
      </c>
      <c r="C329" s="1" t="str">
        <f t="shared" si="22"/>
        <v>Julie McGreal</v>
      </c>
      <c r="D329" s="2" t="str">
        <f t="shared" si="23"/>
        <v>RR</v>
      </c>
      <c r="E329" s="2" t="str">
        <f t="shared" si="24"/>
        <v>F</v>
      </c>
      <c r="F329" s="2">
        <f>COUNTIF(E$6:E329,E329)</f>
        <v>115</v>
      </c>
      <c r="G329" s="170" t="str">
        <f t="shared" si="25"/>
        <v>RR-F</v>
      </c>
      <c r="H329" s="29" t="str">
        <f>IF($G329=H$4&amp;"-"&amp;H$5,IF(COUNTIF($G$6:$G329,"="&amp;$G329)&gt;5,"",$F329),"")</f>
        <v/>
      </c>
      <c r="I329" s="32" t="str">
        <f>IF($G329=I$4&amp;"-"&amp;I$5,IF(COUNTIF($G$6:$G329,"="&amp;$G329)&gt;5,"",$F329),"")</f>
        <v/>
      </c>
      <c r="J329" s="31" t="str">
        <f>IF($G329=J$4&amp;"-"&amp;J$5,IF(COUNTIF($G$6:$G329,"="&amp;$G329)&gt;5,"",$F329),"")</f>
        <v/>
      </c>
      <c r="K329" s="32" t="str">
        <f>IF($G329=K$4&amp;"-"&amp;K$5,IF(COUNTIF($G$6:$G329,"="&amp;$G329)&gt;5,"",$F329),"")</f>
        <v/>
      </c>
      <c r="L329" s="31" t="str">
        <f>IF($G329=L$4&amp;"-"&amp;L$5,IF(COUNTIF($G$6:$G329,"="&amp;$G329)&gt;5,"",$F329),"")</f>
        <v/>
      </c>
      <c r="M329" s="32" t="str">
        <f>IF($G329=M$4&amp;"-"&amp;M$5,IF(COUNTIF($G$6:$G329,"="&amp;$G329)&gt;5,"",$F329),"")</f>
        <v/>
      </c>
      <c r="N329" s="31" t="str">
        <f>IF($G329=N$4&amp;"-"&amp;N$5,IF(COUNTIF($G$6:$G329,"="&amp;$G329)&gt;5,"",$F329),"")</f>
        <v/>
      </c>
      <c r="O329" s="32" t="str">
        <f>IF($G329=O$4&amp;"-"&amp;O$5,IF(COUNTIF($G$6:$G329,"="&amp;$G329)&gt;5,"",$F329),"")</f>
        <v/>
      </c>
      <c r="P329" s="31" t="str">
        <f>IF($G329=P$4&amp;"-"&amp;P$5,IF(COUNTIF($G$6:$G329,"="&amp;$G329)&gt;5,"",$F329),"")</f>
        <v/>
      </c>
      <c r="Q329" s="32" t="str">
        <f>IF($G329=Q$4&amp;"-"&amp;Q$5,IF(COUNTIF($G$6:$G329,"="&amp;$G329)&gt;5,"",$F329),"")</f>
        <v/>
      </c>
      <c r="R329" s="31" t="str">
        <f>IF($G329=R$4&amp;"-"&amp;R$5,IF(COUNTIF($G$6:$G329,"="&amp;$G329)&gt;5,"",$F329),"")</f>
        <v/>
      </c>
      <c r="S329" s="32" t="str">
        <f>IF($G329=S$4&amp;"-"&amp;S$5,IF(COUNTIF($G$6:$G329,"="&amp;$G329)&gt;5,"",$F329),"")</f>
        <v/>
      </c>
      <c r="T329" s="31" t="str">
        <f>IF($G329=T$4&amp;"-"&amp;T$5,IF(COUNTIF($G$6:$G329,"="&amp;$G329)&gt;5,"",$F329),"")</f>
        <v/>
      </c>
      <c r="U329" s="32" t="str">
        <f>IF($G329=U$4&amp;"-"&amp;U$5,IF(COUNTIF($G$6:$G329,"="&amp;$G329)&gt;5,"",$F329),"")</f>
        <v/>
      </c>
      <c r="V329" s="31" t="str">
        <f>IF($G329=V$4&amp;"-"&amp;V$5,IF(COUNTIF($G$6:$G329,"="&amp;$G329)&gt;5,"",$F329),"")</f>
        <v/>
      </c>
      <c r="W329" s="30" t="str">
        <f>IF($G329=W$4&amp;"-"&amp;W$5,IF(COUNTIF($G$6:$G329,"="&amp;$G329)&gt;5,"",$F329),"")</f>
        <v/>
      </c>
      <c r="X329" s="128" t="str">
        <f>IF($G329=X$4&amp;"-"&amp;X$5,IF(COUNTIF($G$6:$G329,"="&amp;$G329)&gt;1000,"",MAX(X$6:X328)+1),"")</f>
        <v/>
      </c>
      <c r="Y329" s="138" t="str">
        <f>IF($G329=Y$4&amp;"-"&amp;Y$5,IF(COUNTIF($G$6:$G329,"="&amp;$G329)&gt;1000,"",MAX(Y$6:Y328)+1),"")</f>
        <v/>
      </c>
      <c r="Z329" s="128" t="str">
        <f>IF($G329=Z$4&amp;"-"&amp;Z$5,IF(COUNTIF($G$6:$G329,"="&amp;$G329)&gt;1000,"",MAX(Z$6:Z328)+1),"")</f>
        <v/>
      </c>
      <c r="AA329" s="138" t="str">
        <f>IF($G329=AA$4&amp;"-"&amp;AA$5,IF(COUNTIF($G$6:$G329,"="&amp;$G329)&gt;1000,"",MAX(AA$6:AA328)+1),"")</f>
        <v/>
      </c>
      <c r="AB329" s="128" t="str">
        <f>IF($G329=AB$4&amp;"-"&amp;AB$5,IF(COUNTIF($G$6:$G329,"="&amp;$G329)&gt;1000,"",MAX(AB$6:AB328)+1),"")</f>
        <v/>
      </c>
      <c r="AC329" s="138" t="str">
        <f>IF($G329=AC$4&amp;"-"&amp;AC$5,IF(COUNTIF($G$6:$G329,"="&amp;$G329)&gt;1000,"",MAX(AC$6:AC328)+1),"")</f>
        <v/>
      </c>
      <c r="AD329" s="128" t="str">
        <f>IF($G329=AD$4&amp;"-"&amp;AD$5,IF(COUNTIF($G$6:$G329,"="&amp;$G329)&gt;1000,"",MAX(AD$6:AD328)+1),"")</f>
        <v/>
      </c>
      <c r="AE329" s="138" t="str">
        <f>IF($G329=AE$4&amp;"-"&amp;AE$5,IF(COUNTIF($G$6:$G329,"="&amp;$G329)&gt;1000,"",MAX(AE$6:AE328)+1),"")</f>
        <v/>
      </c>
      <c r="AF329" s="128" t="str">
        <f>IF($G329=AF$4&amp;"-"&amp;AF$5,IF(COUNTIF($G$6:$G329,"="&amp;$G329)&gt;1000,"",MAX(AF$6:AF328)+1),"")</f>
        <v/>
      </c>
      <c r="AG329" s="138" t="str">
        <f>IF($G329=AG$4&amp;"-"&amp;AG$5,IF(COUNTIF($G$6:$G329,"="&amp;$G329)&gt;1000,"",MAX(AG$6:AG328)+1),"")</f>
        <v/>
      </c>
      <c r="AH329" s="128" t="str">
        <f>IF($G329=AH$4&amp;"-"&amp;AH$5,IF(COUNTIF($G$6:$G329,"="&amp;$G329)&gt;1000,"",MAX(AH$6:AH328)+1),"")</f>
        <v/>
      </c>
      <c r="AI329" s="138" t="str">
        <f>IF($G329=AI$4&amp;"-"&amp;AI$5,IF(COUNTIF($G$6:$G329,"="&amp;$G329)&gt;1000,"",MAX(AI$6:AI328)+1),"")</f>
        <v/>
      </c>
      <c r="AJ329" s="128" t="str">
        <f>IF($G329=AJ$4&amp;"-"&amp;AJ$5,IF(COUNTIF($G$6:$G329,"="&amp;$G329)&gt;1000,"",MAX(AJ$6:AJ328)+1),"")</f>
        <v/>
      </c>
      <c r="AK329" s="138">
        <f>IF($G329=AK$4&amp;"-"&amp;AK$5,IF(COUNTIF($G$6:$G329,"="&amp;$G329)&gt;1000,"",MAX(AK$6:AK328)+1),"")</f>
        <v>9</v>
      </c>
      <c r="AL329" s="128" t="str">
        <f>IF($G329=AL$4&amp;"-"&amp;AL$5,IF(COUNTIF($G$6:$G329,"="&amp;$G329)&gt;1000,"",MAX(AL$6:AL328)+1),"")</f>
        <v/>
      </c>
      <c r="AM329" s="144" t="str">
        <f>IF($G329=AM$4&amp;"-"&amp;AM$5,IF(COUNTIF($G$6:$G329,"="&amp;$G329)&gt;1000,"",MAX(AM$6:AM328)+1),"")</f>
        <v/>
      </c>
    </row>
    <row r="330" spans="1:39">
      <c r="A330" s="24">
        <v>325</v>
      </c>
      <c r="B330" s="169" t="str">
        <f>VLOOKUP(A330,Times_2023!B327:C756,2,FALSE)</f>
        <v>0:29:35</v>
      </c>
      <c r="C330" s="1" t="str">
        <f t="shared" si="22"/>
        <v>Svitlana Zinchenko</v>
      </c>
      <c r="D330" s="2" t="str">
        <f t="shared" si="23"/>
        <v>NJ</v>
      </c>
      <c r="E330" s="2" t="str">
        <f t="shared" si="24"/>
        <v>F</v>
      </c>
      <c r="F330" s="2">
        <f>COUNTIF(E$6:E330,E330)</f>
        <v>116</v>
      </c>
      <c r="G330" s="170" t="str">
        <f t="shared" si="25"/>
        <v>NJ-F</v>
      </c>
      <c r="H330" s="29" t="str">
        <f>IF($G330=H$4&amp;"-"&amp;H$5,IF(COUNTIF($G$6:$G330,"="&amp;$G330)&gt;5,"",$F330),"")</f>
        <v/>
      </c>
      <c r="I330" s="32" t="str">
        <f>IF($G330=I$4&amp;"-"&amp;I$5,IF(COUNTIF($G$6:$G330,"="&amp;$G330)&gt;5,"",$F330),"")</f>
        <v/>
      </c>
      <c r="J330" s="31" t="str">
        <f>IF($G330=J$4&amp;"-"&amp;J$5,IF(COUNTIF($G$6:$G330,"="&amp;$G330)&gt;5,"",$F330),"")</f>
        <v/>
      </c>
      <c r="K330" s="32" t="str">
        <f>IF($G330=K$4&amp;"-"&amp;K$5,IF(COUNTIF($G$6:$G330,"="&amp;$G330)&gt;5,"",$F330),"")</f>
        <v/>
      </c>
      <c r="L330" s="31" t="str">
        <f>IF($G330=L$4&amp;"-"&amp;L$5,IF(COUNTIF($G$6:$G330,"="&amp;$G330)&gt;5,"",$F330),"")</f>
        <v/>
      </c>
      <c r="M330" s="32" t="str">
        <f>IF($G330=M$4&amp;"-"&amp;M$5,IF(COUNTIF($G$6:$G330,"="&amp;$G330)&gt;5,"",$F330),"")</f>
        <v/>
      </c>
      <c r="N330" s="31" t="str">
        <f>IF($G330=N$4&amp;"-"&amp;N$5,IF(COUNTIF($G$6:$G330,"="&amp;$G330)&gt;5,"",$F330),"")</f>
        <v/>
      </c>
      <c r="O330" s="32" t="str">
        <f>IF($G330=O$4&amp;"-"&amp;O$5,IF(COUNTIF($G$6:$G330,"="&amp;$G330)&gt;5,"",$F330),"")</f>
        <v/>
      </c>
      <c r="P330" s="31" t="str">
        <f>IF($G330=P$4&amp;"-"&amp;P$5,IF(COUNTIF($G$6:$G330,"="&amp;$G330)&gt;5,"",$F330),"")</f>
        <v/>
      </c>
      <c r="Q330" s="32" t="str">
        <f>IF($G330=Q$4&amp;"-"&amp;Q$5,IF(COUNTIF($G$6:$G330,"="&amp;$G330)&gt;5,"",$F330),"")</f>
        <v/>
      </c>
      <c r="R330" s="31" t="str">
        <f>IF($G330=R$4&amp;"-"&amp;R$5,IF(COUNTIF($G$6:$G330,"="&amp;$G330)&gt;5,"",$F330),"")</f>
        <v/>
      </c>
      <c r="S330" s="32" t="str">
        <f>IF($G330=S$4&amp;"-"&amp;S$5,IF(COUNTIF($G$6:$G330,"="&amp;$G330)&gt;5,"",$F330),"")</f>
        <v/>
      </c>
      <c r="T330" s="31" t="str">
        <f>IF($G330=T$4&amp;"-"&amp;T$5,IF(COUNTIF($G$6:$G330,"="&amp;$G330)&gt;5,"",$F330),"")</f>
        <v/>
      </c>
      <c r="U330" s="32" t="str">
        <f>IF($G330=U$4&amp;"-"&amp;U$5,IF(COUNTIF($G$6:$G330,"="&amp;$G330)&gt;5,"",$F330),"")</f>
        <v/>
      </c>
      <c r="V330" s="31" t="str">
        <f>IF($G330=V$4&amp;"-"&amp;V$5,IF(COUNTIF($G$6:$G330,"="&amp;$G330)&gt;5,"",$F330),"")</f>
        <v/>
      </c>
      <c r="W330" s="30" t="str">
        <f>IF($G330=W$4&amp;"-"&amp;W$5,IF(COUNTIF($G$6:$G330,"="&amp;$G330)&gt;5,"",$F330),"")</f>
        <v/>
      </c>
      <c r="X330" s="128" t="str">
        <f>IF($G330=X$4&amp;"-"&amp;X$5,IF(COUNTIF($G$6:$G330,"="&amp;$G330)&gt;1000,"",MAX(X$6:X329)+1),"")</f>
        <v/>
      </c>
      <c r="Y330" s="138" t="str">
        <f>IF($G330=Y$4&amp;"-"&amp;Y$5,IF(COUNTIF($G$6:$G330,"="&amp;$G330)&gt;1000,"",MAX(Y$6:Y329)+1),"")</f>
        <v/>
      </c>
      <c r="Z330" s="128" t="str">
        <f>IF($G330=Z$4&amp;"-"&amp;Z$5,IF(COUNTIF($G$6:$G330,"="&amp;$G330)&gt;1000,"",MAX(Z$6:Z329)+1),"")</f>
        <v/>
      </c>
      <c r="AA330" s="138" t="str">
        <f>IF($G330=AA$4&amp;"-"&amp;AA$5,IF(COUNTIF($G$6:$G330,"="&amp;$G330)&gt;1000,"",MAX(AA$6:AA329)+1),"")</f>
        <v/>
      </c>
      <c r="AB330" s="128" t="str">
        <f>IF($G330=AB$4&amp;"-"&amp;AB$5,IF(COUNTIF($G$6:$G330,"="&amp;$G330)&gt;1000,"",MAX(AB$6:AB329)+1),"")</f>
        <v/>
      </c>
      <c r="AC330" s="138" t="str">
        <f>IF($G330=AC$4&amp;"-"&amp;AC$5,IF(COUNTIF($G$6:$G330,"="&amp;$G330)&gt;1000,"",MAX(AC$6:AC329)+1),"")</f>
        <v/>
      </c>
      <c r="AD330" s="128" t="str">
        <f>IF($G330=AD$4&amp;"-"&amp;AD$5,IF(COUNTIF($G$6:$G330,"="&amp;$G330)&gt;1000,"",MAX(AD$6:AD329)+1),"")</f>
        <v/>
      </c>
      <c r="AE330" s="138" t="str">
        <f>IF($G330=AE$4&amp;"-"&amp;AE$5,IF(COUNTIF($G$6:$G330,"="&amp;$G330)&gt;1000,"",MAX(AE$6:AE329)+1),"")</f>
        <v/>
      </c>
      <c r="AF330" s="128" t="str">
        <f>IF($G330=AF$4&amp;"-"&amp;AF$5,IF(COUNTIF($G$6:$G330,"="&amp;$G330)&gt;1000,"",MAX(AF$6:AF329)+1),"")</f>
        <v/>
      </c>
      <c r="AG330" s="138" t="str">
        <f>IF($G330=AG$4&amp;"-"&amp;AG$5,IF(COUNTIF($G$6:$G330,"="&amp;$G330)&gt;1000,"",MAX(AG$6:AG329)+1),"")</f>
        <v/>
      </c>
      <c r="AH330" s="128" t="str">
        <f>IF($G330=AH$4&amp;"-"&amp;AH$5,IF(COUNTIF($G$6:$G330,"="&amp;$G330)&gt;1000,"",MAX(AH$6:AH329)+1),"")</f>
        <v/>
      </c>
      <c r="AI330" s="138">
        <f>IF($G330=AI$4&amp;"-"&amp;AI$5,IF(COUNTIF($G$6:$G330,"="&amp;$G330)&gt;1000,"",MAX(AI$6:AI329)+1),"")</f>
        <v>15</v>
      </c>
      <c r="AJ330" s="128" t="str">
        <f>IF($G330=AJ$4&amp;"-"&amp;AJ$5,IF(COUNTIF($G$6:$G330,"="&amp;$G330)&gt;1000,"",MAX(AJ$6:AJ329)+1),"")</f>
        <v/>
      </c>
      <c r="AK330" s="138" t="str">
        <f>IF($G330=AK$4&amp;"-"&amp;AK$5,IF(COUNTIF($G$6:$G330,"="&amp;$G330)&gt;1000,"",MAX(AK$6:AK329)+1),"")</f>
        <v/>
      </c>
      <c r="AL330" s="128" t="str">
        <f>IF($G330=AL$4&amp;"-"&amp;AL$5,IF(COUNTIF($G$6:$G330,"="&amp;$G330)&gt;1000,"",MAX(AL$6:AL329)+1),"")</f>
        <v/>
      </c>
      <c r="AM330" s="144" t="str">
        <f>IF($G330=AM$4&amp;"-"&amp;AM$5,IF(COUNTIF($G$6:$G330,"="&amp;$G330)&gt;1000,"",MAX(AM$6:AM329)+1),"")</f>
        <v/>
      </c>
    </row>
    <row r="331" spans="1:39">
      <c r="A331" s="23">
        <v>326</v>
      </c>
      <c r="B331" s="169" t="str">
        <f>VLOOKUP(A331,Times_2023!B328:C757,2,FALSE)</f>
        <v>0:29:38</v>
      </c>
      <c r="C331" s="1" t="str">
        <f t="shared" si="22"/>
        <v>Suzanne Bailey</v>
      </c>
      <c r="D331" s="2" t="str">
        <f t="shared" si="23"/>
        <v>NJ</v>
      </c>
      <c r="E331" s="2" t="str">
        <f t="shared" si="24"/>
        <v>F</v>
      </c>
      <c r="F331" s="2">
        <f>COUNTIF(E$6:E331,E331)</f>
        <v>117</v>
      </c>
      <c r="G331" s="170" t="str">
        <f t="shared" si="25"/>
        <v>NJ-F</v>
      </c>
      <c r="H331" s="29" t="str">
        <f>IF($G331=H$4&amp;"-"&amp;H$5,IF(COUNTIF($G$6:$G331,"="&amp;$G331)&gt;5,"",$F331),"")</f>
        <v/>
      </c>
      <c r="I331" s="32" t="str">
        <f>IF($G331=I$4&amp;"-"&amp;I$5,IF(COUNTIF($G$6:$G331,"="&amp;$G331)&gt;5,"",$F331),"")</f>
        <v/>
      </c>
      <c r="J331" s="31" t="str">
        <f>IF($G331=J$4&amp;"-"&amp;J$5,IF(COUNTIF($G$6:$G331,"="&amp;$G331)&gt;5,"",$F331),"")</f>
        <v/>
      </c>
      <c r="K331" s="32" t="str">
        <f>IF($G331=K$4&amp;"-"&amp;K$5,IF(COUNTIF($G$6:$G331,"="&amp;$G331)&gt;5,"",$F331),"")</f>
        <v/>
      </c>
      <c r="L331" s="31" t="str">
        <f>IF($G331=L$4&amp;"-"&amp;L$5,IF(COUNTIF($G$6:$G331,"="&amp;$G331)&gt;5,"",$F331),"")</f>
        <v/>
      </c>
      <c r="M331" s="32" t="str">
        <f>IF($G331=M$4&amp;"-"&amp;M$5,IF(COUNTIF($G$6:$G331,"="&amp;$G331)&gt;5,"",$F331),"")</f>
        <v/>
      </c>
      <c r="N331" s="31" t="str">
        <f>IF($G331=N$4&amp;"-"&amp;N$5,IF(COUNTIF($G$6:$G331,"="&amp;$G331)&gt;5,"",$F331),"")</f>
        <v/>
      </c>
      <c r="O331" s="32" t="str">
        <f>IF($G331=O$4&amp;"-"&amp;O$5,IF(COUNTIF($G$6:$G331,"="&amp;$G331)&gt;5,"",$F331),"")</f>
        <v/>
      </c>
      <c r="P331" s="31" t="str">
        <f>IF($G331=P$4&amp;"-"&amp;P$5,IF(COUNTIF($G$6:$G331,"="&amp;$G331)&gt;5,"",$F331),"")</f>
        <v/>
      </c>
      <c r="Q331" s="32" t="str">
        <f>IF($G331=Q$4&amp;"-"&amp;Q$5,IF(COUNTIF($G$6:$G331,"="&amp;$G331)&gt;5,"",$F331),"")</f>
        <v/>
      </c>
      <c r="R331" s="31" t="str">
        <f>IF($G331=R$4&amp;"-"&amp;R$5,IF(COUNTIF($G$6:$G331,"="&amp;$G331)&gt;5,"",$F331),"")</f>
        <v/>
      </c>
      <c r="S331" s="32" t="str">
        <f>IF($G331=S$4&amp;"-"&amp;S$5,IF(COUNTIF($G$6:$G331,"="&amp;$G331)&gt;5,"",$F331),"")</f>
        <v/>
      </c>
      <c r="T331" s="31" t="str">
        <f>IF($G331=T$4&amp;"-"&amp;T$5,IF(COUNTIF($G$6:$G331,"="&amp;$G331)&gt;5,"",$F331),"")</f>
        <v/>
      </c>
      <c r="U331" s="32" t="str">
        <f>IF($G331=U$4&amp;"-"&amp;U$5,IF(COUNTIF($G$6:$G331,"="&amp;$G331)&gt;5,"",$F331),"")</f>
        <v/>
      </c>
      <c r="V331" s="31" t="str">
        <f>IF($G331=V$4&amp;"-"&amp;V$5,IF(COUNTIF($G$6:$G331,"="&amp;$G331)&gt;5,"",$F331),"")</f>
        <v/>
      </c>
      <c r="W331" s="30" t="str">
        <f>IF($G331=W$4&amp;"-"&amp;W$5,IF(COUNTIF($G$6:$G331,"="&amp;$G331)&gt;5,"",$F331),"")</f>
        <v/>
      </c>
      <c r="X331" s="128" t="str">
        <f>IF($G331=X$4&amp;"-"&amp;X$5,IF(COUNTIF($G$6:$G331,"="&amp;$G331)&gt;1000,"",MAX(X$6:X330)+1),"")</f>
        <v/>
      </c>
      <c r="Y331" s="138" t="str">
        <f>IF($G331=Y$4&amp;"-"&amp;Y$5,IF(COUNTIF($G$6:$G331,"="&amp;$G331)&gt;1000,"",MAX(Y$6:Y330)+1),"")</f>
        <v/>
      </c>
      <c r="Z331" s="128" t="str">
        <f>IF($G331=Z$4&amp;"-"&amp;Z$5,IF(COUNTIF($G$6:$G331,"="&amp;$G331)&gt;1000,"",MAX(Z$6:Z330)+1),"")</f>
        <v/>
      </c>
      <c r="AA331" s="138" t="str">
        <f>IF($G331=AA$4&amp;"-"&amp;AA$5,IF(COUNTIF($G$6:$G331,"="&amp;$G331)&gt;1000,"",MAX(AA$6:AA330)+1),"")</f>
        <v/>
      </c>
      <c r="AB331" s="128" t="str">
        <f>IF($G331=AB$4&amp;"-"&amp;AB$5,IF(COUNTIF($G$6:$G331,"="&amp;$G331)&gt;1000,"",MAX(AB$6:AB330)+1),"")</f>
        <v/>
      </c>
      <c r="AC331" s="138" t="str">
        <f>IF($G331=AC$4&amp;"-"&amp;AC$5,IF(COUNTIF($G$6:$G331,"="&amp;$G331)&gt;1000,"",MAX(AC$6:AC330)+1),"")</f>
        <v/>
      </c>
      <c r="AD331" s="128" t="str">
        <f>IF($G331=AD$4&amp;"-"&amp;AD$5,IF(COUNTIF($G$6:$G331,"="&amp;$G331)&gt;1000,"",MAX(AD$6:AD330)+1),"")</f>
        <v/>
      </c>
      <c r="AE331" s="138" t="str">
        <f>IF($G331=AE$4&amp;"-"&amp;AE$5,IF(COUNTIF($G$6:$G331,"="&amp;$G331)&gt;1000,"",MAX(AE$6:AE330)+1),"")</f>
        <v/>
      </c>
      <c r="AF331" s="128" t="str">
        <f>IF($G331=AF$4&amp;"-"&amp;AF$5,IF(COUNTIF($G$6:$G331,"="&amp;$G331)&gt;1000,"",MAX(AF$6:AF330)+1),"")</f>
        <v/>
      </c>
      <c r="AG331" s="138" t="str">
        <f>IF($G331=AG$4&amp;"-"&amp;AG$5,IF(COUNTIF($G$6:$G331,"="&amp;$G331)&gt;1000,"",MAX(AG$6:AG330)+1),"")</f>
        <v/>
      </c>
      <c r="AH331" s="128" t="str">
        <f>IF($G331=AH$4&amp;"-"&amp;AH$5,IF(COUNTIF($G$6:$G331,"="&amp;$G331)&gt;1000,"",MAX(AH$6:AH330)+1),"")</f>
        <v/>
      </c>
      <c r="AI331" s="138">
        <f>IF($G331=AI$4&amp;"-"&amp;AI$5,IF(COUNTIF($G$6:$G331,"="&amp;$G331)&gt;1000,"",MAX(AI$6:AI330)+1),"")</f>
        <v>16</v>
      </c>
      <c r="AJ331" s="128" t="str">
        <f>IF($G331=AJ$4&amp;"-"&amp;AJ$5,IF(COUNTIF($G$6:$G331,"="&amp;$G331)&gt;1000,"",MAX(AJ$6:AJ330)+1),"")</f>
        <v/>
      </c>
      <c r="AK331" s="138" t="str">
        <f>IF($G331=AK$4&amp;"-"&amp;AK$5,IF(COUNTIF($G$6:$G331,"="&amp;$G331)&gt;1000,"",MAX(AK$6:AK330)+1),"")</f>
        <v/>
      </c>
      <c r="AL331" s="128" t="str">
        <f>IF($G331=AL$4&amp;"-"&amp;AL$5,IF(COUNTIF($G$6:$G331,"="&amp;$G331)&gt;1000,"",MAX(AL$6:AL330)+1),"")</f>
        <v/>
      </c>
      <c r="AM331" s="144" t="str">
        <f>IF($G331=AM$4&amp;"-"&amp;AM$5,IF(COUNTIF($G$6:$G331,"="&amp;$G331)&gt;1000,"",MAX(AM$6:AM330)+1),"")</f>
        <v/>
      </c>
    </row>
    <row r="332" spans="1:39">
      <c r="A332" s="24">
        <v>327</v>
      </c>
      <c r="B332" s="169" t="str">
        <f>VLOOKUP(A332,Times_2023!B329:C758,2,FALSE)</f>
        <v>0:29:42</v>
      </c>
      <c r="C332" s="1" t="str">
        <f t="shared" si="22"/>
        <v>James Hymas</v>
      </c>
      <c r="D332" s="2" t="str">
        <f t="shared" si="23"/>
        <v>HRC</v>
      </c>
      <c r="E332" s="2" t="str">
        <f t="shared" si="24"/>
        <v>M</v>
      </c>
      <c r="F332" s="2">
        <f>COUNTIF(E$6:E332,E332)</f>
        <v>210</v>
      </c>
      <c r="G332" s="170" t="str">
        <f t="shared" si="25"/>
        <v>HRC-M</v>
      </c>
      <c r="H332" s="29" t="str">
        <f>IF($G332=H$4&amp;"-"&amp;H$5,IF(COUNTIF($G$6:$G332,"="&amp;$G332)&gt;5,"",$F332),"")</f>
        <v/>
      </c>
      <c r="I332" s="32" t="str">
        <f>IF($G332=I$4&amp;"-"&amp;I$5,IF(COUNTIF($G$6:$G332,"="&amp;$G332)&gt;5,"",$F332),"")</f>
        <v/>
      </c>
      <c r="J332" s="31" t="str">
        <f>IF($G332=J$4&amp;"-"&amp;J$5,IF(COUNTIF($G$6:$G332,"="&amp;$G332)&gt;5,"",$F332),"")</f>
        <v/>
      </c>
      <c r="K332" s="32" t="str">
        <f>IF($G332=K$4&amp;"-"&amp;K$5,IF(COUNTIF($G$6:$G332,"="&amp;$G332)&gt;5,"",$F332),"")</f>
        <v/>
      </c>
      <c r="L332" s="31" t="str">
        <f>IF($G332=L$4&amp;"-"&amp;L$5,IF(COUNTIF($G$6:$G332,"="&amp;$G332)&gt;5,"",$F332),"")</f>
        <v/>
      </c>
      <c r="M332" s="32" t="str">
        <f>IF($G332=M$4&amp;"-"&amp;M$5,IF(COUNTIF($G$6:$G332,"="&amp;$G332)&gt;5,"",$F332),"")</f>
        <v/>
      </c>
      <c r="N332" s="31" t="str">
        <f>IF($G332=N$4&amp;"-"&amp;N$5,IF(COUNTIF($G$6:$G332,"="&amp;$G332)&gt;5,"",$F332),"")</f>
        <v/>
      </c>
      <c r="O332" s="32" t="str">
        <f>IF($G332=O$4&amp;"-"&amp;O$5,IF(COUNTIF($G$6:$G332,"="&amp;$G332)&gt;5,"",$F332),"")</f>
        <v/>
      </c>
      <c r="P332" s="31" t="str">
        <f>IF($G332=P$4&amp;"-"&amp;P$5,IF(COUNTIF($G$6:$G332,"="&amp;$G332)&gt;5,"",$F332),"")</f>
        <v/>
      </c>
      <c r="Q332" s="32" t="str">
        <f>IF($G332=Q$4&amp;"-"&amp;Q$5,IF(COUNTIF($G$6:$G332,"="&amp;$G332)&gt;5,"",$F332),"")</f>
        <v/>
      </c>
      <c r="R332" s="31" t="str">
        <f>IF($G332=R$4&amp;"-"&amp;R$5,IF(COUNTIF($G$6:$G332,"="&amp;$G332)&gt;5,"",$F332),"")</f>
        <v/>
      </c>
      <c r="S332" s="32" t="str">
        <f>IF($G332=S$4&amp;"-"&amp;S$5,IF(COUNTIF($G$6:$G332,"="&amp;$G332)&gt;5,"",$F332),"")</f>
        <v/>
      </c>
      <c r="T332" s="31" t="str">
        <f>IF($G332=T$4&amp;"-"&amp;T$5,IF(COUNTIF($G$6:$G332,"="&amp;$G332)&gt;5,"",$F332),"")</f>
        <v/>
      </c>
      <c r="U332" s="32" t="str">
        <f>IF($G332=U$4&amp;"-"&amp;U$5,IF(COUNTIF($G$6:$G332,"="&amp;$G332)&gt;5,"",$F332),"")</f>
        <v/>
      </c>
      <c r="V332" s="31" t="str">
        <f>IF($G332=V$4&amp;"-"&amp;V$5,IF(COUNTIF($G$6:$G332,"="&amp;$G332)&gt;5,"",$F332),"")</f>
        <v/>
      </c>
      <c r="W332" s="30" t="str">
        <f>IF($G332=W$4&amp;"-"&amp;W$5,IF(COUNTIF($G$6:$G332,"="&amp;$G332)&gt;5,"",$F332),"")</f>
        <v/>
      </c>
      <c r="X332" s="128" t="str">
        <f>IF($G332=X$4&amp;"-"&amp;X$5,IF(COUNTIF($G$6:$G332,"="&amp;$G332)&gt;1000,"",MAX(X$6:X331)+1),"")</f>
        <v/>
      </c>
      <c r="Y332" s="138" t="str">
        <f>IF($G332=Y$4&amp;"-"&amp;Y$5,IF(COUNTIF($G$6:$G332,"="&amp;$G332)&gt;1000,"",MAX(Y$6:Y331)+1),"")</f>
        <v/>
      </c>
      <c r="Z332" s="128" t="str">
        <f>IF($G332=Z$4&amp;"-"&amp;Z$5,IF(COUNTIF($G$6:$G332,"="&amp;$G332)&gt;1000,"",MAX(Z$6:Z331)+1),"")</f>
        <v/>
      </c>
      <c r="AA332" s="138" t="str">
        <f>IF($G332=AA$4&amp;"-"&amp;AA$5,IF(COUNTIF($G$6:$G332,"="&amp;$G332)&gt;1000,"",MAX(AA$6:AA331)+1),"")</f>
        <v/>
      </c>
      <c r="AB332" s="128" t="str">
        <f>IF($G332=AB$4&amp;"-"&amp;AB$5,IF(COUNTIF($G$6:$G332,"="&amp;$G332)&gt;1000,"",MAX(AB$6:AB331)+1),"")</f>
        <v/>
      </c>
      <c r="AC332" s="138" t="str">
        <f>IF($G332=AC$4&amp;"-"&amp;AC$5,IF(COUNTIF($G$6:$G332,"="&amp;$G332)&gt;1000,"",MAX(AC$6:AC331)+1),"")</f>
        <v/>
      </c>
      <c r="AD332" s="128" t="str">
        <f>IF($G332=AD$4&amp;"-"&amp;AD$5,IF(COUNTIF($G$6:$G332,"="&amp;$G332)&gt;1000,"",MAX(AD$6:AD331)+1),"")</f>
        <v/>
      </c>
      <c r="AE332" s="138" t="str">
        <f>IF($G332=AE$4&amp;"-"&amp;AE$5,IF(COUNTIF($G$6:$G332,"="&amp;$G332)&gt;1000,"",MAX(AE$6:AE331)+1),"")</f>
        <v/>
      </c>
      <c r="AF332" s="128">
        <f>IF($G332=AF$4&amp;"-"&amp;AF$5,IF(COUNTIF($G$6:$G332,"="&amp;$G332)&gt;1000,"",MAX(AF$6:AF331)+1),"")</f>
        <v>23</v>
      </c>
      <c r="AG332" s="138" t="str">
        <f>IF($G332=AG$4&amp;"-"&amp;AG$5,IF(COUNTIF($G$6:$G332,"="&amp;$G332)&gt;1000,"",MAX(AG$6:AG331)+1),"")</f>
        <v/>
      </c>
      <c r="AH332" s="128" t="str">
        <f>IF($G332=AH$4&amp;"-"&amp;AH$5,IF(COUNTIF($G$6:$G332,"="&amp;$G332)&gt;1000,"",MAX(AH$6:AH331)+1),"")</f>
        <v/>
      </c>
      <c r="AI332" s="138" t="str">
        <f>IF($G332=AI$4&amp;"-"&amp;AI$5,IF(COUNTIF($G$6:$G332,"="&amp;$G332)&gt;1000,"",MAX(AI$6:AI331)+1),"")</f>
        <v/>
      </c>
      <c r="AJ332" s="128" t="str">
        <f>IF($G332=AJ$4&amp;"-"&amp;AJ$5,IF(COUNTIF($G$6:$G332,"="&amp;$G332)&gt;1000,"",MAX(AJ$6:AJ331)+1),"")</f>
        <v/>
      </c>
      <c r="AK332" s="138" t="str">
        <f>IF($G332=AK$4&amp;"-"&amp;AK$5,IF(COUNTIF($G$6:$G332,"="&amp;$G332)&gt;1000,"",MAX(AK$6:AK331)+1),"")</f>
        <v/>
      </c>
      <c r="AL332" s="128" t="str">
        <f>IF($G332=AL$4&amp;"-"&amp;AL$5,IF(COUNTIF($G$6:$G332,"="&amp;$G332)&gt;1000,"",MAX(AL$6:AL331)+1),"")</f>
        <v/>
      </c>
      <c r="AM332" s="144" t="str">
        <f>IF($G332=AM$4&amp;"-"&amp;AM$5,IF(COUNTIF($G$6:$G332,"="&amp;$G332)&gt;1000,"",MAX(AM$6:AM331)+1),"")</f>
        <v/>
      </c>
    </row>
    <row r="333" spans="1:39">
      <c r="A333" s="23">
        <v>328</v>
      </c>
      <c r="B333" s="169" t="str">
        <f>VLOOKUP(A333,Times_2023!B330:C759,2,FALSE)</f>
        <v>0:29:47</v>
      </c>
      <c r="C333" s="1" t="str">
        <f t="shared" si="22"/>
        <v>Suzanne Pattinson</v>
      </c>
      <c r="D333" s="2" t="str">
        <f t="shared" si="23"/>
        <v>HRC</v>
      </c>
      <c r="E333" s="2" t="str">
        <f t="shared" si="24"/>
        <v>F</v>
      </c>
      <c r="F333" s="2">
        <f>COUNTIF(E$6:E333,E333)</f>
        <v>118</v>
      </c>
      <c r="G333" s="170" t="str">
        <f t="shared" si="25"/>
        <v>HRC-F</v>
      </c>
      <c r="H333" s="29" t="str">
        <f>IF($G333=H$4&amp;"-"&amp;H$5,IF(COUNTIF($G$6:$G333,"="&amp;$G333)&gt;5,"",$F333),"")</f>
        <v/>
      </c>
      <c r="I333" s="32" t="str">
        <f>IF($G333=I$4&amp;"-"&amp;I$5,IF(COUNTIF($G$6:$G333,"="&amp;$G333)&gt;5,"",$F333),"")</f>
        <v/>
      </c>
      <c r="J333" s="31" t="str">
        <f>IF($G333=J$4&amp;"-"&amp;J$5,IF(COUNTIF($G$6:$G333,"="&amp;$G333)&gt;5,"",$F333),"")</f>
        <v/>
      </c>
      <c r="K333" s="32" t="str">
        <f>IF($G333=K$4&amp;"-"&amp;K$5,IF(COUNTIF($G$6:$G333,"="&amp;$G333)&gt;5,"",$F333),"")</f>
        <v/>
      </c>
      <c r="L333" s="31" t="str">
        <f>IF($G333=L$4&amp;"-"&amp;L$5,IF(COUNTIF($G$6:$G333,"="&amp;$G333)&gt;5,"",$F333),"")</f>
        <v/>
      </c>
      <c r="M333" s="32" t="str">
        <f>IF($G333=M$4&amp;"-"&amp;M$5,IF(COUNTIF($G$6:$G333,"="&amp;$G333)&gt;5,"",$F333),"")</f>
        <v/>
      </c>
      <c r="N333" s="31" t="str">
        <f>IF($G333=N$4&amp;"-"&amp;N$5,IF(COUNTIF($G$6:$G333,"="&amp;$G333)&gt;5,"",$F333),"")</f>
        <v/>
      </c>
      <c r="O333" s="32" t="str">
        <f>IF($G333=O$4&amp;"-"&amp;O$5,IF(COUNTIF($G$6:$G333,"="&amp;$G333)&gt;5,"",$F333),"")</f>
        <v/>
      </c>
      <c r="P333" s="31" t="str">
        <f>IF($G333=P$4&amp;"-"&amp;P$5,IF(COUNTIF($G$6:$G333,"="&amp;$G333)&gt;5,"",$F333),"")</f>
        <v/>
      </c>
      <c r="Q333" s="32" t="str">
        <f>IF($G333=Q$4&amp;"-"&amp;Q$5,IF(COUNTIF($G$6:$G333,"="&amp;$G333)&gt;5,"",$F333),"")</f>
        <v/>
      </c>
      <c r="R333" s="31" t="str">
        <f>IF($G333=R$4&amp;"-"&amp;R$5,IF(COUNTIF($G$6:$G333,"="&amp;$G333)&gt;5,"",$F333),"")</f>
        <v/>
      </c>
      <c r="S333" s="32" t="str">
        <f>IF($G333=S$4&amp;"-"&amp;S$5,IF(COUNTIF($G$6:$G333,"="&amp;$G333)&gt;5,"",$F333),"")</f>
        <v/>
      </c>
      <c r="T333" s="31" t="str">
        <f>IF($G333=T$4&amp;"-"&amp;T$5,IF(COUNTIF($G$6:$G333,"="&amp;$G333)&gt;5,"",$F333),"")</f>
        <v/>
      </c>
      <c r="U333" s="32" t="str">
        <f>IF($G333=U$4&amp;"-"&amp;U$5,IF(COUNTIF($G$6:$G333,"="&amp;$G333)&gt;5,"",$F333),"")</f>
        <v/>
      </c>
      <c r="V333" s="31" t="str">
        <f>IF($G333=V$4&amp;"-"&amp;V$5,IF(COUNTIF($G$6:$G333,"="&amp;$G333)&gt;5,"",$F333),"")</f>
        <v/>
      </c>
      <c r="W333" s="30" t="str">
        <f>IF($G333=W$4&amp;"-"&amp;W$5,IF(COUNTIF($G$6:$G333,"="&amp;$G333)&gt;5,"",$F333),"")</f>
        <v/>
      </c>
      <c r="X333" s="128" t="str">
        <f>IF($G333=X$4&amp;"-"&amp;X$5,IF(COUNTIF($G$6:$G333,"="&amp;$G333)&gt;1000,"",MAX(X$6:X332)+1),"")</f>
        <v/>
      </c>
      <c r="Y333" s="138" t="str">
        <f>IF($G333=Y$4&amp;"-"&amp;Y$5,IF(COUNTIF($G$6:$G333,"="&amp;$G333)&gt;1000,"",MAX(Y$6:Y332)+1),"")</f>
        <v/>
      </c>
      <c r="Z333" s="128" t="str">
        <f>IF($G333=Z$4&amp;"-"&amp;Z$5,IF(COUNTIF($G$6:$G333,"="&amp;$G333)&gt;1000,"",MAX(Z$6:Z332)+1),"")</f>
        <v/>
      </c>
      <c r="AA333" s="138" t="str">
        <f>IF($G333=AA$4&amp;"-"&amp;AA$5,IF(COUNTIF($G$6:$G333,"="&amp;$G333)&gt;1000,"",MAX(AA$6:AA332)+1),"")</f>
        <v/>
      </c>
      <c r="AB333" s="128" t="str">
        <f>IF($G333=AB$4&amp;"-"&amp;AB$5,IF(COUNTIF($G$6:$G333,"="&amp;$G333)&gt;1000,"",MAX(AB$6:AB332)+1),"")</f>
        <v/>
      </c>
      <c r="AC333" s="138" t="str">
        <f>IF($G333=AC$4&amp;"-"&amp;AC$5,IF(COUNTIF($G$6:$G333,"="&amp;$G333)&gt;1000,"",MAX(AC$6:AC332)+1),"")</f>
        <v/>
      </c>
      <c r="AD333" s="128" t="str">
        <f>IF($G333=AD$4&amp;"-"&amp;AD$5,IF(COUNTIF($G$6:$G333,"="&amp;$G333)&gt;1000,"",MAX(AD$6:AD332)+1),"")</f>
        <v/>
      </c>
      <c r="AE333" s="138" t="str">
        <f>IF($G333=AE$4&amp;"-"&amp;AE$5,IF(COUNTIF($G$6:$G333,"="&amp;$G333)&gt;1000,"",MAX(AE$6:AE332)+1),"")</f>
        <v/>
      </c>
      <c r="AF333" s="128" t="str">
        <f>IF($G333=AF$4&amp;"-"&amp;AF$5,IF(COUNTIF($G$6:$G333,"="&amp;$G333)&gt;1000,"",MAX(AF$6:AF332)+1),"")</f>
        <v/>
      </c>
      <c r="AG333" s="138">
        <f>IF($G333=AG$4&amp;"-"&amp;AG$5,IF(COUNTIF($G$6:$G333,"="&amp;$G333)&gt;1000,"",MAX(AG$6:AG332)+1),"")</f>
        <v>11</v>
      </c>
      <c r="AH333" s="128" t="str">
        <f>IF($G333=AH$4&amp;"-"&amp;AH$5,IF(COUNTIF($G$6:$G333,"="&amp;$G333)&gt;1000,"",MAX(AH$6:AH332)+1),"")</f>
        <v/>
      </c>
      <c r="AI333" s="138" t="str">
        <f>IF($G333=AI$4&amp;"-"&amp;AI$5,IF(COUNTIF($G$6:$G333,"="&amp;$G333)&gt;1000,"",MAX(AI$6:AI332)+1),"")</f>
        <v/>
      </c>
      <c r="AJ333" s="128" t="str">
        <f>IF($G333=AJ$4&amp;"-"&amp;AJ$5,IF(COUNTIF($G$6:$G333,"="&amp;$G333)&gt;1000,"",MAX(AJ$6:AJ332)+1),"")</f>
        <v/>
      </c>
      <c r="AK333" s="138" t="str">
        <f>IF($G333=AK$4&amp;"-"&amp;AK$5,IF(COUNTIF($G$6:$G333,"="&amp;$G333)&gt;1000,"",MAX(AK$6:AK332)+1),"")</f>
        <v/>
      </c>
      <c r="AL333" s="128" t="str">
        <f>IF($G333=AL$4&amp;"-"&amp;AL$5,IF(COUNTIF($G$6:$G333,"="&amp;$G333)&gt;1000,"",MAX(AL$6:AL332)+1),"")</f>
        <v/>
      </c>
      <c r="AM333" s="144" t="str">
        <f>IF($G333=AM$4&amp;"-"&amp;AM$5,IF(COUNTIF($G$6:$G333,"="&amp;$G333)&gt;1000,"",MAX(AM$6:AM332)+1),"")</f>
        <v/>
      </c>
    </row>
    <row r="334" spans="1:39">
      <c r="A334" s="24">
        <v>329</v>
      </c>
      <c r="B334" s="169" t="str">
        <f>VLOOKUP(A334,Times_2023!B331:C760,2,FALSE)</f>
        <v>0:29:50</v>
      </c>
      <c r="C334" s="1" t="str">
        <f t="shared" si="22"/>
        <v>Fiona Waddelow</v>
      </c>
      <c r="D334" s="2" t="str">
        <f t="shared" si="23"/>
        <v>ELY</v>
      </c>
      <c r="E334" s="2" t="str">
        <f t="shared" si="24"/>
        <v>F</v>
      </c>
      <c r="F334" s="2">
        <f>COUNTIF(E$6:E334,E334)</f>
        <v>119</v>
      </c>
      <c r="G334" s="170" t="str">
        <f t="shared" si="25"/>
        <v>ELY-F</v>
      </c>
      <c r="H334" s="29" t="str">
        <f>IF($G334=H$4&amp;"-"&amp;H$5,IF(COUNTIF($G$6:$G334,"="&amp;$G334)&gt;5,"",$F334),"")</f>
        <v/>
      </c>
      <c r="I334" s="32" t="str">
        <f>IF($G334=I$4&amp;"-"&amp;I$5,IF(COUNTIF($G$6:$G334,"="&amp;$G334)&gt;5,"",$F334),"")</f>
        <v/>
      </c>
      <c r="J334" s="31" t="str">
        <f>IF($G334=J$4&amp;"-"&amp;J$5,IF(COUNTIF($G$6:$G334,"="&amp;$G334)&gt;5,"",$F334),"")</f>
        <v/>
      </c>
      <c r="K334" s="32" t="str">
        <f>IF($G334=K$4&amp;"-"&amp;K$5,IF(COUNTIF($G$6:$G334,"="&amp;$G334)&gt;5,"",$F334),"")</f>
        <v/>
      </c>
      <c r="L334" s="31" t="str">
        <f>IF($G334=L$4&amp;"-"&amp;L$5,IF(COUNTIF($G$6:$G334,"="&amp;$G334)&gt;5,"",$F334),"")</f>
        <v/>
      </c>
      <c r="M334" s="32" t="str">
        <f>IF($G334=M$4&amp;"-"&amp;M$5,IF(COUNTIF($G$6:$G334,"="&amp;$G334)&gt;5,"",$F334),"")</f>
        <v/>
      </c>
      <c r="N334" s="31" t="str">
        <f>IF($G334=N$4&amp;"-"&amp;N$5,IF(COUNTIF($G$6:$G334,"="&amp;$G334)&gt;5,"",$F334),"")</f>
        <v/>
      </c>
      <c r="O334" s="32" t="str">
        <f>IF($G334=O$4&amp;"-"&amp;O$5,IF(COUNTIF($G$6:$G334,"="&amp;$G334)&gt;5,"",$F334),"")</f>
        <v/>
      </c>
      <c r="P334" s="31" t="str">
        <f>IF($G334=P$4&amp;"-"&amp;P$5,IF(COUNTIF($G$6:$G334,"="&amp;$G334)&gt;5,"",$F334),"")</f>
        <v/>
      </c>
      <c r="Q334" s="32" t="str">
        <f>IF($G334=Q$4&amp;"-"&amp;Q$5,IF(COUNTIF($G$6:$G334,"="&amp;$G334)&gt;5,"",$F334),"")</f>
        <v/>
      </c>
      <c r="R334" s="31" t="str">
        <f>IF($G334=R$4&amp;"-"&amp;R$5,IF(COUNTIF($G$6:$G334,"="&amp;$G334)&gt;5,"",$F334),"")</f>
        <v/>
      </c>
      <c r="S334" s="32" t="str">
        <f>IF($G334=S$4&amp;"-"&amp;S$5,IF(COUNTIF($G$6:$G334,"="&amp;$G334)&gt;5,"",$F334),"")</f>
        <v/>
      </c>
      <c r="T334" s="31" t="str">
        <f>IF($G334=T$4&amp;"-"&amp;T$5,IF(COUNTIF($G$6:$G334,"="&amp;$G334)&gt;5,"",$F334),"")</f>
        <v/>
      </c>
      <c r="U334" s="32" t="str">
        <f>IF($G334=U$4&amp;"-"&amp;U$5,IF(COUNTIF($G$6:$G334,"="&amp;$G334)&gt;5,"",$F334),"")</f>
        <v/>
      </c>
      <c r="V334" s="31" t="str">
        <f>IF($G334=V$4&amp;"-"&amp;V$5,IF(COUNTIF($G$6:$G334,"="&amp;$G334)&gt;5,"",$F334),"")</f>
        <v/>
      </c>
      <c r="W334" s="30" t="str">
        <f>IF($G334=W$4&amp;"-"&amp;W$5,IF(COUNTIF($G$6:$G334,"="&amp;$G334)&gt;5,"",$F334),"")</f>
        <v/>
      </c>
      <c r="X334" s="128" t="str">
        <f>IF($G334=X$4&amp;"-"&amp;X$5,IF(COUNTIF($G$6:$G334,"="&amp;$G334)&gt;1000,"",MAX(X$6:X333)+1),"")</f>
        <v/>
      </c>
      <c r="Y334" s="138" t="str">
        <f>IF($G334=Y$4&amp;"-"&amp;Y$5,IF(COUNTIF($G$6:$G334,"="&amp;$G334)&gt;1000,"",MAX(Y$6:Y333)+1),"")</f>
        <v/>
      </c>
      <c r="Z334" s="128" t="str">
        <f>IF($G334=Z$4&amp;"-"&amp;Z$5,IF(COUNTIF($G$6:$G334,"="&amp;$G334)&gt;1000,"",MAX(Z$6:Z333)+1),"")</f>
        <v/>
      </c>
      <c r="AA334" s="138" t="str">
        <f>IF($G334=AA$4&amp;"-"&amp;AA$5,IF(COUNTIF($G$6:$G334,"="&amp;$G334)&gt;1000,"",MAX(AA$6:AA333)+1),"")</f>
        <v/>
      </c>
      <c r="AB334" s="128" t="str">
        <f>IF($G334=AB$4&amp;"-"&amp;AB$5,IF(COUNTIF($G$6:$G334,"="&amp;$G334)&gt;1000,"",MAX(AB$6:AB333)+1),"")</f>
        <v/>
      </c>
      <c r="AC334" s="138">
        <f>IF($G334=AC$4&amp;"-"&amp;AC$5,IF(COUNTIF($G$6:$G334,"="&amp;$G334)&gt;1000,"",MAX(AC$6:AC333)+1),"")</f>
        <v>21</v>
      </c>
      <c r="AD334" s="128" t="str">
        <f>IF($G334=AD$4&amp;"-"&amp;AD$5,IF(COUNTIF($G$6:$G334,"="&amp;$G334)&gt;1000,"",MAX(AD$6:AD333)+1),"")</f>
        <v/>
      </c>
      <c r="AE334" s="138" t="str">
        <f>IF($G334=AE$4&amp;"-"&amp;AE$5,IF(COUNTIF($G$6:$G334,"="&amp;$G334)&gt;1000,"",MAX(AE$6:AE333)+1),"")</f>
        <v/>
      </c>
      <c r="AF334" s="128" t="str">
        <f>IF($G334=AF$4&amp;"-"&amp;AF$5,IF(COUNTIF($G$6:$G334,"="&amp;$G334)&gt;1000,"",MAX(AF$6:AF333)+1),"")</f>
        <v/>
      </c>
      <c r="AG334" s="138" t="str">
        <f>IF($G334=AG$4&amp;"-"&amp;AG$5,IF(COUNTIF($G$6:$G334,"="&amp;$G334)&gt;1000,"",MAX(AG$6:AG333)+1),"")</f>
        <v/>
      </c>
      <c r="AH334" s="128" t="str">
        <f>IF($G334=AH$4&amp;"-"&amp;AH$5,IF(COUNTIF($G$6:$G334,"="&amp;$G334)&gt;1000,"",MAX(AH$6:AH333)+1),"")</f>
        <v/>
      </c>
      <c r="AI334" s="138" t="str">
        <f>IF($G334=AI$4&amp;"-"&amp;AI$5,IF(COUNTIF($G$6:$G334,"="&amp;$G334)&gt;1000,"",MAX(AI$6:AI333)+1),"")</f>
        <v/>
      </c>
      <c r="AJ334" s="128" t="str">
        <f>IF($G334=AJ$4&amp;"-"&amp;AJ$5,IF(COUNTIF($G$6:$G334,"="&amp;$G334)&gt;1000,"",MAX(AJ$6:AJ333)+1),"")</f>
        <v/>
      </c>
      <c r="AK334" s="138" t="str">
        <f>IF($G334=AK$4&amp;"-"&amp;AK$5,IF(COUNTIF($G$6:$G334,"="&amp;$G334)&gt;1000,"",MAX(AK$6:AK333)+1),"")</f>
        <v/>
      </c>
      <c r="AL334" s="128" t="str">
        <f>IF($G334=AL$4&amp;"-"&amp;AL$5,IF(COUNTIF($G$6:$G334,"="&amp;$G334)&gt;1000,"",MAX(AL$6:AL333)+1),"")</f>
        <v/>
      </c>
      <c r="AM334" s="144" t="str">
        <f>IF($G334=AM$4&amp;"-"&amp;AM$5,IF(COUNTIF($G$6:$G334,"="&amp;$G334)&gt;1000,"",MAX(AM$6:AM333)+1),"")</f>
        <v/>
      </c>
    </row>
    <row r="335" spans="1:39">
      <c r="A335" s="23">
        <v>330</v>
      </c>
      <c r="B335" s="169" t="str">
        <f>VLOOKUP(A335,Times_2023!B332:C761,2,FALSE)</f>
        <v>0:29:52</v>
      </c>
      <c r="C335" s="1" t="str">
        <f t="shared" si="22"/>
        <v>Nicholas Dowdy</v>
      </c>
      <c r="D335" s="2" t="str">
        <f t="shared" si="23"/>
        <v>ELY</v>
      </c>
      <c r="E335" s="2" t="str">
        <f t="shared" si="24"/>
        <v>M</v>
      </c>
      <c r="F335" s="2">
        <f>COUNTIF(E$6:E335,E335)</f>
        <v>211</v>
      </c>
      <c r="G335" s="170" t="str">
        <f t="shared" si="25"/>
        <v>ELY-M</v>
      </c>
      <c r="H335" s="29" t="str">
        <f>IF($G335=H$4&amp;"-"&amp;H$5,IF(COUNTIF($G$6:$G335,"="&amp;$G335)&gt;5,"",$F335),"")</f>
        <v/>
      </c>
      <c r="I335" s="32" t="str">
        <f>IF($G335=I$4&amp;"-"&amp;I$5,IF(COUNTIF($G$6:$G335,"="&amp;$G335)&gt;5,"",$F335),"")</f>
        <v/>
      </c>
      <c r="J335" s="31" t="str">
        <f>IF($G335=J$4&amp;"-"&amp;J$5,IF(COUNTIF($G$6:$G335,"="&amp;$G335)&gt;5,"",$F335),"")</f>
        <v/>
      </c>
      <c r="K335" s="32" t="str">
        <f>IF($G335=K$4&amp;"-"&amp;K$5,IF(COUNTIF($G$6:$G335,"="&amp;$G335)&gt;5,"",$F335),"")</f>
        <v/>
      </c>
      <c r="L335" s="31" t="str">
        <f>IF($G335=L$4&amp;"-"&amp;L$5,IF(COUNTIF($G$6:$G335,"="&amp;$G335)&gt;5,"",$F335),"")</f>
        <v/>
      </c>
      <c r="M335" s="32" t="str">
        <f>IF($G335=M$4&amp;"-"&amp;M$5,IF(COUNTIF($G$6:$G335,"="&amp;$G335)&gt;5,"",$F335),"")</f>
        <v/>
      </c>
      <c r="N335" s="31" t="str">
        <f>IF($G335=N$4&amp;"-"&amp;N$5,IF(COUNTIF($G$6:$G335,"="&amp;$G335)&gt;5,"",$F335),"")</f>
        <v/>
      </c>
      <c r="O335" s="32" t="str">
        <f>IF($G335=O$4&amp;"-"&amp;O$5,IF(COUNTIF($G$6:$G335,"="&amp;$G335)&gt;5,"",$F335),"")</f>
        <v/>
      </c>
      <c r="P335" s="31" t="str">
        <f>IF($G335=P$4&amp;"-"&amp;P$5,IF(COUNTIF($G$6:$G335,"="&amp;$G335)&gt;5,"",$F335),"")</f>
        <v/>
      </c>
      <c r="Q335" s="32" t="str">
        <f>IF($G335=Q$4&amp;"-"&amp;Q$5,IF(COUNTIF($G$6:$G335,"="&amp;$G335)&gt;5,"",$F335),"")</f>
        <v/>
      </c>
      <c r="R335" s="31" t="str">
        <f>IF($G335=R$4&amp;"-"&amp;R$5,IF(COUNTIF($G$6:$G335,"="&amp;$G335)&gt;5,"",$F335),"")</f>
        <v/>
      </c>
      <c r="S335" s="32" t="str">
        <f>IF($G335=S$4&amp;"-"&amp;S$5,IF(COUNTIF($G$6:$G335,"="&amp;$G335)&gt;5,"",$F335),"")</f>
        <v/>
      </c>
      <c r="T335" s="31" t="str">
        <f>IF($G335=T$4&amp;"-"&amp;T$5,IF(COUNTIF($G$6:$G335,"="&amp;$G335)&gt;5,"",$F335),"")</f>
        <v/>
      </c>
      <c r="U335" s="32" t="str">
        <f>IF($G335=U$4&amp;"-"&amp;U$5,IF(COUNTIF($G$6:$G335,"="&amp;$G335)&gt;5,"",$F335),"")</f>
        <v/>
      </c>
      <c r="V335" s="31" t="str">
        <f>IF($G335=V$4&amp;"-"&amp;V$5,IF(COUNTIF($G$6:$G335,"="&amp;$G335)&gt;5,"",$F335),"")</f>
        <v/>
      </c>
      <c r="W335" s="30" t="str">
        <f>IF($G335=W$4&amp;"-"&amp;W$5,IF(COUNTIF($G$6:$G335,"="&amp;$G335)&gt;5,"",$F335),"")</f>
        <v/>
      </c>
      <c r="X335" s="128" t="str">
        <f>IF($G335=X$4&amp;"-"&amp;X$5,IF(COUNTIF($G$6:$G335,"="&amp;$G335)&gt;1000,"",MAX(X$6:X334)+1),"")</f>
        <v/>
      </c>
      <c r="Y335" s="138" t="str">
        <f>IF($G335=Y$4&amp;"-"&amp;Y$5,IF(COUNTIF($G$6:$G335,"="&amp;$G335)&gt;1000,"",MAX(Y$6:Y334)+1),"")</f>
        <v/>
      </c>
      <c r="Z335" s="128" t="str">
        <f>IF($G335=Z$4&amp;"-"&amp;Z$5,IF(COUNTIF($G$6:$G335,"="&amp;$G335)&gt;1000,"",MAX(Z$6:Z334)+1),"")</f>
        <v/>
      </c>
      <c r="AA335" s="138" t="str">
        <f>IF($G335=AA$4&amp;"-"&amp;AA$5,IF(COUNTIF($G$6:$G335,"="&amp;$G335)&gt;1000,"",MAX(AA$6:AA334)+1),"")</f>
        <v/>
      </c>
      <c r="AB335" s="128">
        <f>IF($G335=AB$4&amp;"-"&amp;AB$5,IF(COUNTIF($G$6:$G335,"="&amp;$G335)&gt;1000,"",MAX(AB$6:AB334)+1),"")</f>
        <v>42</v>
      </c>
      <c r="AC335" s="138" t="str">
        <f>IF($G335=AC$4&amp;"-"&amp;AC$5,IF(COUNTIF($G$6:$G335,"="&amp;$G335)&gt;1000,"",MAX(AC$6:AC334)+1),"")</f>
        <v/>
      </c>
      <c r="AD335" s="128" t="str">
        <f>IF($G335=AD$4&amp;"-"&amp;AD$5,IF(COUNTIF($G$6:$G335,"="&amp;$G335)&gt;1000,"",MAX(AD$6:AD334)+1),"")</f>
        <v/>
      </c>
      <c r="AE335" s="138" t="str">
        <f>IF($G335=AE$4&amp;"-"&amp;AE$5,IF(COUNTIF($G$6:$G335,"="&amp;$G335)&gt;1000,"",MAX(AE$6:AE334)+1),"")</f>
        <v/>
      </c>
      <c r="AF335" s="128" t="str">
        <f>IF($G335=AF$4&amp;"-"&amp;AF$5,IF(COUNTIF($G$6:$G335,"="&amp;$G335)&gt;1000,"",MAX(AF$6:AF334)+1),"")</f>
        <v/>
      </c>
      <c r="AG335" s="138" t="str">
        <f>IF($G335=AG$4&amp;"-"&amp;AG$5,IF(COUNTIF($G$6:$G335,"="&amp;$G335)&gt;1000,"",MAX(AG$6:AG334)+1),"")</f>
        <v/>
      </c>
      <c r="AH335" s="128" t="str">
        <f>IF($G335=AH$4&amp;"-"&amp;AH$5,IF(COUNTIF($G$6:$G335,"="&amp;$G335)&gt;1000,"",MAX(AH$6:AH334)+1),"")</f>
        <v/>
      </c>
      <c r="AI335" s="138" t="str">
        <f>IF($G335=AI$4&amp;"-"&amp;AI$5,IF(COUNTIF($G$6:$G335,"="&amp;$G335)&gt;1000,"",MAX(AI$6:AI334)+1),"")</f>
        <v/>
      </c>
      <c r="AJ335" s="128" t="str">
        <f>IF($G335=AJ$4&amp;"-"&amp;AJ$5,IF(COUNTIF($G$6:$G335,"="&amp;$G335)&gt;1000,"",MAX(AJ$6:AJ334)+1),"")</f>
        <v/>
      </c>
      <c r="AK335" s="138" t="str">
        <f>IF($G335=AK$4&amp;"-"&amp;AK$5,IF(COUNTIF($G$6:$G335,"="&amp;$G335)&gt;1000,"",MAX(AK$6:AK334)+1),"")</f>
        <v/>
      </c>
      <c r="AL335" s="128" t="str">
        <f>IF($G335=AL$4&amp;"-"&amp;AL$5,IF(COUNTIF($G$6:$G335,"="&amp;$G335)&gt;1000,"",MAX(AL$6:AL334)+1),"")</f>
        <v/>
      </c>
      <c r="AM335" s="144" t="str">
        <f>IF($G335=AM$4&amp;"-"&amp;AM$5,IF(COUNTIF($G$6:$G335,"="&amp;$G335)&gt;1000,"",MAX(AM$6:AM334)+1),"")</f>
        <v/>
      </c>
    </row>
    <row r="336" spans="1:39">
      <c r="A336" s="24">
        <v>331</v>
      </c>
      <c r="B336" s="169" t="str">
        <f>VLOOKUP(A336,Times_2023!B333:C762,2,FALSE)</f>
        <v>0:30:02</v>
      </c>
      <c r="C336" s="1" t="str">
        <f t="shared" si="22"/>
        <v>Malcolm Osbourn</v>
      </c>
      <c r="D336" s="2" t="str">
        <f t="shared" si="23"/>
        <v>NJ</v>
      </c>
      <c r="E336" s="2" t="str">
        <f t="shared" si="24"/>
        <v>M</v>
      </c>
      <c r="F336" s="2">
        <f>COUNTIF(E$6:E336,E336)</f>
        <v>212</v>
      </c>
      <c r="G336" s="170" t="str">
        <f t="shared" si="25"/>
        <v>NJ-M</v>
      </c>
      <c r="H336" s="29" t="str">
        <f>IF($G336=H$4&amp;"-"&amp;H$5,IF(COUNTIF($G$6:$G336,"="&amp;$G336)&gt;5,"",$F336),"")</f>
        <v/>
      </c>
      <c r="I336" s="32" t="str">
        <f>IF($G336=I$4&amp;"-"&amp;I$5,IF(COUNTIF($G$6:$G336,"="&amp;$G336)&gt;5,"",$F336),"")</f>
        <v/>
      </c>
      <c r="J336" s="31" t="str">
        <f>IF($G336=J$4&amp;"-"&amp;J$5,IF(COUNTIF($G$6:$G336,"="&amp;$G336)&gt;5,"",$F336),"")</f>
        <v/>
      </c>
      <c r="K336" s="32" t="str">
        <f>IF($G336=K$4&amp;"-"&amp;K$5,IF(COUNTIF($G$6:$G336,"="&amp;$G336)&gt;5,"",$F336),"")</f>
        <v/>
      </c>
      <c r="L336" s="31" t="str">
        <f>IF($G336=L$4&amp;"-"&amp;L$5,IF(COUNTIF($G$6:$G336,"="&amp;$G336)&gt;5,"",$F336),"")</f>
        <v/>
      </c>
      <c r="M336" s="32" t="str">
        <f>IF($G336=M$4&amp;"-"&amp;M$5,IF(COUNTIF($G$6:$G336,"="&amp;$G336)&gt;5,"",$F336),"")</f>
        <v/>
      </c>
      <c r="N336" s="31" t="str">
        <f>IF($G336=N$4&amp;"-"&amp;N$5,IF(COUNTIF($G$6:$G336,"="&amp;$G336)&gt;5,"",$F336),"")</f>
        <v/>
      </c>
      <c r="O336" s="32" t="str">
        <f>IF($G336=O$4&amp;"-"&amp;O$5,IF(COUNTIF($G$6:$G336,"="&amp;$G336)&gt;5,"",$F336),"")</f>
        <v/>
      </c>
      <c r="P336" s="31" t="str">
        <f>IF($G336=P$4&amp;"-"&amp;P$5,IF(COUNTIF($G$6:$G336,"="&amp;$G336)&gt;5,"",$F336),"")</f>
        <v/>
      </c>
      <c r="Q336" s="32" t="str">
        <f>IF($G336=Q$4&amp;"-"&amp;Q$5,IF(COUNTIF($G$6:$G336,"="&amp;$G336)&gt;5,"",$F336),"")</f>
        <v/>
      </c>
      <c r="R336" s="31" t="str">
        <f>IF($G336=R$4&amp;"-"&amp;R$5,IF(COUNTIF($G$6:$G336,"="&amp;$G336)&gt;5,"",$F336),"")</f>
        <v/>
      </c>
      <c r="S336" s="32" t="str">
        <f>IF($G336=S$4&amp;"-"&amp;S$5,IF(COUNTIF($G$6:$G336,"="&amp;$G336)&gt;5,"",$F336),"")</f>
        <v/>
      </c>
      <c r="T336" s="31" t="str">
        <f>IF($G336=T$4&amp;"-"&amp;T$5,IF(COUNTIF($G$6:$G336,"="&amp;$G336)&gt;5,"",$F336),"")</f>
        <v/>
      </c>
      <c r="U336" s="32" t="str">
        <f>IF($G336=U$4&amp;"-"&amp;U$5,IF(COUNTIF($G$6:$G336,"="&amp;$G336)&gt;5,"",$F336),"")</f>
        <v/>
      </c>
      <c r="V336" s="31" t="str">
        <f>IF($G336=V$4&amp;"-"&amp;V$5,IF(COUNTIF($G$6:$G336,"="&amp;$G336)&gt;5,"",$F336),"")</f>
        <v/>
      </c>
      <c r="W336" s="30" t="str">
        <f>IF($G336=W$4&amp;"-"&amp;W$5,IF(COUNTIF($G$6:$G336,"="&amp;$G336)&gt;5,"",$F336),"")</f>
        <v/>
      </c>
      <c r="X336" s="128" t="str">
        <f>IF($G336=X$4&amp;"-"&amp;X$5,IF(COUNTIF($G$6:$G336,"="&amp;$G336)&gt;1000,"",MAX(X$6:X335)+1),"")</f>
        <v/>
      </c>
      <c r="Y336" s="138" t="str">
        <f>IF($G336=Y$4&amp;"-"&amp;Y$5,IF(COUNTIF($G$6:$G336,"="&amp;$G336)&gt;1000,"",MAX(Y$6:Y335)+1),"")</f>
        <v/>
      </c>
      <c r="Z336" s="128" t="str">
        <f>IF($G336=Z$4&amp;"-"&amp;Z$5,IF(COUNTIF($G$6:$G336,"="&amp;$G336)&gt;1000,"",MAX(Z$6:Z335)+1),"")</f>
        <v/>
      </c>
      <c r="AA336" s="138" t="str">
        <f>IF($G336=AA$4&amp;"-"&amp;AA$5,IF(COUNTIF($G$6:$G336,"="&amp;$G336)&gt;1000,"",MAX(AA$6:AA335)+1),"")</f>
        <v/>
      </c>
      <c r="AB336" s="128" t="str">
        <f>IF($G336=AB$4&amp;"-"&amp;AB$5,IF(COUNTIF($G$6:$G336,"="&amp;$G336)&gt;1000,"",MAX(AB$6:AB335)+1),"")</f>
        <v/>
      </c>
      <c r="AC336" s="138" t="str">
        <f>IF($G336=AC$4&amp;"-"&amp;AC$5,IF(COUNTIF($G$6:$G336,"="&amp;$G336)&gt;1000,"",MAX(AC$6:AC335)+1),"")</f>
        <v/>
      </c>
      <c r="AD336" s="128" t="str">
        <f>IF($G336=AD$4&amp;"-"&amp;AD$5,IF(COUNTIF($G$6:$G336,"="&amp;$G336)&gt;1000,"",MAX(AD$6:AD335)+1),"")</f>
        <v/>
      </c>
      <c r="AE336" s="138" t="str">
        <f>IF($G336=AE$4&amp;"-"&amp;AE$5,IF(COUNTIF($G$6:$G336,"="&amp;$G336)&gt;1000,"",MAX(AE$6:AE335)+1),"")</f>
        <v/>
      </c>
      <c r="AF336" s="128" t="str">
        <f>IF($G336=AF$4&amp;"-"&amp;AF$5,IF(COUNTIF($G$6:$G336,"="&amp;$G336)&gt;1000,"",MAX(AF$6:AF335)+1),"")</f>
        <v/>
      </c>
      <c r="AG336" s="138" t="str">
        <f>IF($G336=AG$4&amp;"-"&amp;AG$5,IF(COUNTIF($G$6:$G336,"="&amp;$G336)&gt;1000,"",MAX(AG$6:AG335)+1),"")</f>
        <v/>
      </c>
      <c r="AH336" s="128">
        <f>IF($G336=AH$4&amp;"-"&amp;AH$5,IF(COUNTIF($G$6:$G336,"="&amp;$G336)&gt;1000,"",MAX(AH$6:AH335)+1),"")</f>
        <v>26</v>
      </c>
      <c r="AI336" s="138" t="str">
        <f>IF($G336=AI$4&amp;"-"&amp;AI$5,IF(COUNTIF($G$6:$G336,"="&amp;$G336)&gt;1000,"",MAX(AI$6:AI335)+1),"")</f>
        <v/>
      </c>
      <c r="AJ336" s="128" t="str">
        <f>IF($G336=AJ$4&amp;"-"&amp;AJ$5,IF(COUNTIF($G$6:$G336,"="&amp;$G336)&gt;1000,"",MAX(AJ$6:AJ335)+1),"")</f>
        <v/>
      </c>
      <c r="AK336" s="138" t="str">
        <f>IF($G336=AK$4&amp;"-"&amp;AK$5,IF(COUNTIF($G$6:$G336,"="&amp;$G336)&gt;1000,"",MAX(AK$6:AK335)+1),"")</f>
        <v/>
      </c>
      <c r="AL336" s="128" t="str">
        <f>IF($G336=AL$4&amp;"-"&amp;AL$5,IF(COUNTIF($G$6:$G336,"="&amp;$G336)&gt;1000,"",MAX(AL$6:AL335)+1),"")</f>
        <v/>
      </c>
      <c r="AM336" s="144" t="str">
        <f>IF($G336=AM$4&amp;"-"&amp;AM$5,IF(COUNTIF($G$6:$G336,"="&amp;$G336)&gt;1000,"",MAX(AM$6:AM335)+1),"")</f>
        <v/>
      </c>
    </row>
    <row r="337" spans="1:39">
      <c r="A337" s="23">
        <v>332</v>
      </c>
      <c r="B337" s="169" t="str">
        <f>VLOOKUP(A337,Times_2023!B334:C763,2,FALSE)</f>
        <v>0:30:07</v>
      </c>
      <c r="C337" s="1" t="str">
        <f t="shared" si="22"/>
        <v>Paul Bello</v>
      </c>
      <c r="D337" s="2" t="str">
        <f t="shared" si="23"/>
        <v>CTC</v>
      </c>
      <c r="E337" s="2" t="str">
        <f t="shared" si="24"/>
        <v>M</v>
      </c>
      <c r="F337" s="2">
        <f>COUNTIF(E$6:E337,E337)</f>
        <v>213</v>
      </c>
      <c r="G337" s="170" t="str">
        <f t="shared" si="25"/>
        <v>CTC-M</v>
      </c>
      <c r="H337" s="29" t="str">
        <f>IF($G337=H$4&amp;"-"&amp;H$5,IF(COUNTIF($G$6:$G337,"="&amp;$G337)&gt;5,"",$F337),"")</f>
        <v/>
      </c>
      <c r="I337" s="32" t="str">
        <f>IF($G337=I$4&amp;"-"&amp;I$5,IF(COUNTIF($G$6:$G337,"="&amp;$G337)&gt;5,"",$F337),"")</f>
        <v/>
      </c>
      <c r="J337" s="31" t="str">
        <f>IF($G337=J$4&amp;"-"&amp;J$5,IF(COUNTIF($G$6:$G337,"="&amp;$G337)&gt;5,"",$F337),"")</f>
        <v/>
      </c>
      <c r="K337" s="32" t="str">
        <f>IF($G337=K$4&amp;"-"&amp;K$5,IF(COUNTIF($G$6:$G337,"="&amp;$G337)&gt;5,"",$F337),"")</f>
        <v/>
      </c>
      <c r="L337" s="31" t="str">
        <f>IF($G337=L$4&amp;"-"&amp;L$5,IF(COUNTIF($G$6:$G337,"="&amp;$G337)&gt;5,"",$F337),"")</f>
        <v/>
      </c>
      <c r="M337" s="32" t="str">
        <f>IF($G337=M$4&amp;"-"&amp;M$5,IF(COUNTIF($G$6:$G337,"="&amp;$G337)&gt;5,"",$F337),"")</f>
        <v/>
      </c>
      <c r="N337" s="31" t="str">
        <f>IF($G337=N$4&amp;"-"&amp;N$5,IF(COUNTIF($G$6:$G337,"="&amp;$G337)&gt;5,"",$F337),"")</f>
        <v/>
      </c>
      <c r="O337" s="32" t="str">
        <f>IF($G337=O$4&amp;"-"&amp;O$5,IF(COUNTIF($G$6:$G337,"="&amp;$G337)&gt;5,"",$F337),"")</f>
        <v/>
      </c>
      <c r="P337" s="31" t="str">
        <f>IF($G337=P$4&amp;"-"&amp;P$5,IF(COUNTIF($G$6:$G337,"="&amp;$G337)&gt;5,"",$F337),"")</f>
        <v/>
      </c>
      <c r="Q337" s="32" t="str">
        <f>IF($G337=Q$4&amp;"-"&amp;Q$5,IF(COUNTIF($G$6:$G337,"="&amp;$G337)&gt;5,"",$F337),"")</f>
        <v/>
      </c>
      <c r="R337" s="31" t="str">
        <f>IF($G337=R$4&amp;"-"&amp;R$5,IF(COUNTIF($G$6:$G337,"="&amp;$G337)&gt;5,"",$F337),"")</f>
        <v/>
      </c>
      <c r="S337" s="32" t="str">
        <f>IF($G337=S$4&amp;"-"&amp;S$5,IF(COUNTIF($G$6:$G337,"="&amp;$G337)&gt;5,"",$F337),"")</f>
        <v/>
      </c>
      <c r="T337" s="31" t="str">
        <f>IF($G337=T$4&amp;"-"&amp;T$5,IF(COUNTIF($G$6:$G337,"="&amp;$G337)&gt;5,"",$F337),"")</f>
        <v/>
      </c>
      <c r="U337" s="32" t="str">
        <f>IF($G337=U$4&amp;"-"&amp;U$5,IF(COUNTIF($G$6:$G337,"="&amp;$G337)&gt;5,"",$F337),"")</f>
        <v/>
      </c>
      <c r="V337" s="31" t="str">
        <f>IF($G337=V$4&amp;"-"&amp;V$5,IF(COUNTIF($G$6:$G337,"="&amp;$G337)&gt;5,"",$F337),"")</f>
        <v/>
      </c>
      <c r="W337" s="30" t="str">
        <f>IF($G337=W$4&amp;"-"&amp;W$5,IF(COUNTIF($G$6:$G337,"="&amp;$G337)&gt;5,"",$F337),"")</f>
        <v/>
      </c>
      <c r="X337" s="128" t="str">
        <f>IF($G337=X$4&amp;"-"&amp;X$5,IF(COUNTIF($G$6:$G337,"="&amp;$G337)&gt;1000,"",MAX(X$6:X336)+1),"")</f>
        <v/>
      </c>
      <c r="Y337" s="138" t="str">
        <f>IF($G337=Y$4&amp;"-"&amp;Y$5,IF(COUNTIF($G$6:$G337,"="&amp;$G337)&gt;1000,"",MAX(Y$6:Y336)+1),"")</f>
        <v/>
      </c>
      <c r="Z337" s="128">
        <f>IF($G337=Z$4&amp;"-"&amp;Z$5,IF(COUNTIF($G$6:$G337,"="&amp;$G337)&gt;1000,"",MAX(Z$6:Z336)+1),"")</f>
        <v>25</v>
      </c>
      <c r="AA337" s="138" t="str">
        <f>IF($G337=AA$4&amp;"-"&amp;AA$5,IF(COUNTIF($G$6:$G337,"="&amp;$G337)&gt;1000,"",MAX(AA$6:AA336)+1),"")</f>
        <v/>
      </c>
      <c r="AB337" s="128" t="str">
        <f>IF($G337=AB$4&amp;"-"&amp;AB$5,IF(COUNTIF($G$6:$G337,"="&amp;$G337)&gt;1000,"",MAX(AB$6:AB336)+1),"")</f>
        <v/>
      </c>
      <c r="AC337" s="138" t="str">
        <f>IF($G337=AC$4&amp;"-"&amp;AC$5,IF(COUNTIF($G$6:$G337,"="&amp;$G337)&gt;1000,"",MAX(AC$6:AC336)+1),"")</f>
        <v/>
      </c>
      <c r="AD337" s="128" t="str">
        <f>IF($G337=AD$4&amp;"-"&amp;AD$5,IF(COUNTIF($G$6:$G337,"="&amp;$G337)&gt;1000,"",MAX(AD$6:AD336)+1),"")</f>
        <v/>
      </c>
      <c r="AE337" s="138" t="str">
        <f>IF($G337=AE$4&amp;"-"&amp;AE$5,IF(COUNTIF($G$6:$G337,"="&amp;$G337)&gt;1000,"",MAX(AE$6:AE336)+1),"")</f>
        <v/>
      </c>
      <c r="AF337" s="128" t="str">
        <f>IF($G337=AF$4&amp;"-"&amp;AF$5,IF(COUNTIF($G$6:$G337,"="&amp;$G337)&gt;1000,"",MAX(AF$6:AF336)+1),"")</f>
        <v/>
      </c>
      <c r="AG337" s="138" t="str">
        <f>IF($G337=AG$4&amp;"-"&amp;AG$5,IF(COUNTIF($G$6:$G337,"="&amp;$G337)&gt;1000,"",MAX(AG$6:AG336)+1),"")</f>
        <v/>
      </c>
      <c r="AH337" s="128" t="str">
        <f>IF($G337=AH$4&amp;"-"&amp;AH$5,IF(COUNTIF($G$6:$G337,"="&amp;$G337)&gt;1000,"",MAX(AH$6:AH336)+1),"")</f>
        <v/>
      </c>
      <c r="AI337" s="138" t="str">
        <f>IF($G337=AI$4&amp;"-"&amp;AI$5,IF(COUNTIF($G$6:$G337,"="&amp;$G337)&gt;1000,"",MAX(AI$6:AI336)+1),"")</f>
        <v/>
      </c>
      <c r="AJ337" s="128" t="str">
        <f>IF($G337=AJ$4&amp;"-"&amp;AJ$5,IF(COUNTIF($G$6:$G337,"="&amp;$G337)&gt;1000,"",MAX(AJ$6:AJ336)+1),"")</f>
        <v/>
      </c>
      <c r="AK337" s="138" t="str">
        <f>IF($G337=AK$4&amp;"-"&amp;AK$5,IF(COUNTIF($G$6:$G337,"="&amp;$G337)&gt;1000,"",MAX(AK$6:AK336)+1),"")</f>
        <v/>
      </c>
      <c r="AL337" s="128" t="str">
        <f>IF($G337=AL$4&amp;"-"&amp;AL$5,IF(COUNTIF($G$6:$G337,"="&amp;$G337)&gt;1000,"",MAX(AL$6:AL336)+1),"")</f>
        <v/>
      </c>
      <c r="AM337" s="144" t="str">
        <f>IF($G337=AM$4&amp;"-"&amp;AM$5,IF(COUNTIF($G$6:$G337,"="&amp;$G337)&gt;1000,"",MAX(AM$6:AM336)+1),"")</f>
        <v/>
      </c>
    </row>
    <row r="338" spans="1:39">
      <c r="A338" s="24">
        <v>333</v>
      </c>
      <c r="B338" s="169" t="str">
        <f>VLOOKUP(A338,Times_2023!B335:C764,2,FALSE)</f>
        <v>0:30:17</v>
      </c>
      <c r="C338" s="1" t="str">
        <f t="shared" si="22"/>
        <v>Natasha Smith</v>
      </c>
      <c r="D338" s="2" t="str">
        <f t="shared" si="23"/>
        <v>HRC</v>
      </c>
      <c r="E338" s="2" t="str">
        <f t="shared" si="24"/>
        <v>F</v>
      </c>
      <c r="F338" s="2">
        <f>COUNTIF(E$6:E338,E338)</f>
        <v>120</v>
      </c>
      <c r="G338" s="170" t="str">
        <f t="shared" si="25"/>
        <v>HRC-F</v>
      </c>
      <c r="H338" s="29" t="str">
        <f>IF($G338=H$4&amp;"-"&amp;H$5,IF(COUNTIF($G$6:$G338,"="&amp;$G338)&gt;5,"",$F338),"")</f>
        <v/>
      </c>
      <c r="I338" s="32" t="str">
        <f>IF($G338=I$4&amp;"-"&amp;I$5,IF(COUNTIF($G$6:$G338,"="&amp;$G338)&gt;5,"",$F338),"")</f>
        <v/>
      </c>
      <c r="J338" s="31" t="str">
        <f>IF($G338=J$4&amp;"-"&amp;J$5,IF(COUNTIF($G$6:$G338,"="&amp;$G338)&gt;5,"",$F338),"")</f>
        <v/>
      </c>
      <c r="K338" s="32" t="str">
        <f>IF($G338=K$4&amp;"-"&amp;K$5,IF(COUNTIF($G$6:$G338,"="&amp;$G338)&gt;5,"",$F338),"")</f>
        <v/>
      </c>
      <c r="L338" s="31" t="str">
        <f>IF($G338=L$4&amp;"-"&amp;L$5,IF(COUNTIF($G$6:$G338,"="&amp;$G338)&gt;5,"",$F338),"")</f>
        <v/>
      </c>
      <c r="M338" s="32" t="str">
        <f>IF($G338=M$4&amp;"-"&amp;M$5,IF(COUNTIF($G$6:$G338,"="&amp;$G338)&gt;5,"",$F338),"")</f>
        <v/>
      </c>
      <c r="N338" s="31" t="str">
        <f>IF($G338=N$4&amp;"-"&amp;N$5,IF(COUNTIF($G$6:$G338,"="&amp;$G338)&gt;5,"",$F338),"")</f>
        <v/>
      </c>
      <c r="O338" s="32" t="str">
        <f>IF($G338=O$4&amp;"-"&amp;O$5,IF(COUNTIF($G$6:$G338,"="&amp;$G338)&gt;5,"",$F338),"")</f>
        <v/>
      </c>
      <c r="P338" s="31" t="str">
        <f>IF($G338=P$4&amp;"-"&amp;P$5,IF(COUNTIF($G$6:$G338,"="&amp;$G338)&gt;5,"",$F338),"")</f>
        <v/>
      </c>
      <c r="Q338" s="32" t="str">
        <f>IF($G338=Q$4&amp;"-"&amp;Q$5,IF(COUNTIF($G$6:$G338,"="&amp;$G338)&gt;5,"",$F338),"")</f>
        <v/>
      </c>
      <c r="R338" s="31" t="str">
        <f>IF($G338=R$4&amp;"-"&amp;R$5,IF(COUNTIF($G$6:$G338,"="&amp;$G338)&gt;5,"",$F338),"")</f>
        <v/>
      </c>
      <c r="S338" s="32" t="str">
        <f>IF($G338=S$4&amp;"-"&amp;S$5,IF(COUNTIF($G$6:$G338,"="&amp;$G338)&gt;5,"",$F338),"")</f>
        <v/>
      </c>
      <c r="T338" s="31" t="str">
        <f>IF($G338=T$4&amp;"-"&amp;T$5,IF(COUNTIF($G$6:$G338,"="&amp;$G338)&gt;5,"",$F338),"")</f>
        <v/>
      </c>
      <c r="U338" s="32" t="str">
        <f>IF($G338=U$4&amp;"-"&amp;U$5,IF(COUNTIF($G$6:$G338,"="&amp;$G338)&gt;5,"",$F338),"")</f>
        <v/>
      </c>
      <c r="V338" s="31" t="str">
        <f>IF($G338=V$4&amp;"-"&amp;V$5,IF(COUNTIF($G$6:$G338,"="&amp;$G338)&gt;5,"",$F338),"")</f>
        <v/>
      </c>
      <c r="W338" s="30" t="str">
        <f>IF($G338=W$4&amp;"-"&amp;W$5,IF(COUNTIF($G$6:$G338,"="&amp;$G338)&gt;5,"",$F338),"")</f>
        <v/>
      </c>
      <c r="X338" s="128" t="str">
        <f>IF($G338=X$4&amp;"-"&amp;X$5,IF(COUNTIF($G$6:$G338,"="&amp;$G338)&gt;1000,"",MAX(X$6:X337)+1),"")</f>
        <v/>
      </c>
      <c r="Y338" s="138" t="str">
        <f>IF($G338=Y$4&amp;"-"&amp;Y$5,IF(COUNTIF($G$6:$G338,"="&amp;$G338)&gt;1000,"",MAX(Y$6:Y337)+1),"")</f>
        <v/>
      </c>
      <c r="Z338" s="128" t="str">
        <f>IF($G338=Z$4&amp;"-"&amp;Z$5,IF(COUNTIF($G$6:$G338,"="&amp;$G338)&gt;1000,"",MAX(Z$6:Z337)+1),"")</f>
        <v/>
      </c>
      <c r="AA338" s="138" t="str">
        <f>IF($G338=AA$4&amp;"-"&amp;AA$5,IF(COUNTIF($G$6:$G338,"="&amp;$G338)&gt;1000,"",MAX(AA$6:AA337)+1),"")</f>
        <v/>
      </c>
      <c r="AB338" s="128" t="str">
        <f>IF($G338=AB$4&amp;"-"&amp;AB$5,IF(COUNTIF($G$6:$G338,"="&amp;$G338)&gt;1000,"",MAX(AB$6:AB337)+1),"")</f>
        <v/>
      </c>
      <c r="AC338" s="138" t="str">
        <f>IF($G338=AC$4&amp;"-"&amp;AC$5,IF(COUNTIF($G$6:$G338,"="&amp;$G338)&gt;1000,"",MAX(AC$6:AC337)+1),"")</f>
        <v/>
      </c>
      <c r="AD338" s="128" t="str">
        <f>IF($G338=AD$4&amp;"-"&amp;AD$5,IF(COUNTIF($G$6:$G338,"="&amp;$G338)&gt;1000,"",MAX(AD$6:AD337)+1),"")</f>
        <v/>
      </c>
      <c r="AE338" s="138" t="str">
        <f>IF($G338=AE$4&amp;"-"&amp;AE$5,IF(COUNTIF($G$6:$G338,"="&amp;$G338)&gt;1000,"",MAX(AE$6:AE337)+1),"")</f>
        <v/>
      </c>
      <c r="AF338" s="128" t="str">
        <f>IF($G338=AF$4&amp;"-"&amp;AF$5,IF(COUNTIF($G$6:$G338,"="&amp;$G338)&gt;1000,"",MAX(AF$6:AF337)+1),"")</f>
        <v/>
      </c>
      <c r="AG338" s="138">
        <f>IF($G338=AG$4&amp;"-"&amp;AG$5,IF(COUNTIF($G$6:$G338,"="&amp;$G338)&gt;1000,"",MAX(AG$6:AG337)+1),"")</f>
        <v>12</v>
      </c>
      <c r="AH338" s="128" t="str">
        <f>IF($G338=AH$4&amp;"-"&amp;AH$5,IF(COUNTIF($G$6:$G338,"="&amp;$G338)&gt;1000,"",MAX(AH$6:AH337)+1),"")</f>
        <v/>
      </c>
      <c r="AI338" s="138" t="str">
        <f>IF($G338=AI$4&amp;"-"&amp;AI$5,IF(COUNTIF($G$6:$G338,"="&amp;$G338)&gt;1000,"",MAX(AI$6:AI337)+1),"")</f>
        <v/>
      </c>
      <c r="AJ338" s="128" t="str">
        <f>IF($G338=AJ$4&amp;"-"&amp;AJ$5,IF(COUNTIF($G$6:$G338,"="&amp;$G338)&gt;1000,"",MAX(AJ$6:AJ337)+1),"")</f>
        <v/>
      </c>
      <c r="AK338" s="138" t="str">
        <f>IF($G338=AK$4&amp;"-"&amp;AK$5,IF(COUNTIF($G$6:$G338,"="&amp;$G338)&gt;1000,"",MAX(AK$6:AK337)+1),"")</f>
        <v/>
      </c>
      <c r="AL338" s="128" t="str">
        <f>IF($G338=AL$4&amp;"-"&amp;AL$5,IF(COUNTIF($G$6:$G338,"="&amp;$G338)&gt;1000,"",MAX(AL$6:AL337)+1),"")</f>
        <v/>
      </c>
      <c r="AM338" s="144" t="str">
        <f>IF($G338=AM$4&amp;"-"&amp;AM$5,IF(COUNTIF($G$6:$G338,"="&amp;$G338)&gt;1000,"",MAX(AM$6:AM337)+1),"")</f>
        <v/>
      </c>
    </row>
    <row r="339" spans="1:39">
      <c r="A339" s="23">
        <v>334</v>
      </c>
      <c r="B339" s="169" t="str">
        <f>VLOOKUP(A339,Times_2023!B336:C765,2,FALSE)</f>
        <v>0:30:17</v>
      </c>
      <c r="C339" s="1" t="str">
        <f t="shared" si="22"/>
        <v>Caroline Zakrzewski</v>
      </c>
      <c r="D339" s="2" t="str">
        <f t="shared" si="23"/>
        <v>CAC</v>
      </c>
      <c r="E339" s="2" t="str">
        <f t="shared" si="24"/>
        <v>F</v>
      </c>
      <c r="F339" s="2">
        <f>COUNTIF(E$6:E339,E339)</f>
        <v>121</v>
      </c>
      <c r="G339" s="170" t="str">
        <f t="shared" si="25"/>
        <v>CAC-F</v>
      </c>
      <c r="H339" s="29" t="str">
        <f>IF($G339=H$4&amp;"-"&amp;H$5,IF(COUNTIF($G$6:$G339,"="&amp;$G339)&gt;5,"",$F339),"")</f>
        <v/>
      </c>
      <c r="I339" s="32" t="str">
        <f>IF($G339=I$4&amp;"-"&amp;I$5,IF(COUNTIF($G$6:$G339,"="&amp;$G339)&gt;5,"",$F339),"")</f>
        <v/>
      </c>
      <c r="J339" s="31" t="str">
        <f>IF($G339=J$4&amp;"-"&amp;J$5,IF(COUNTIF($G$6:$G339,"="&amp;$G339)&gt;5,"",$F339),"")</f>
        <v/>
      </c>
      <c r="K339" s="32" t="str">
        <f>IF($G339=K$4&amp;"-"&amp;K$5,IF(COUNTIF($G$6:$G339,"="&amp;$G339)&gt;5,"",$F339),"")</f>
        <v/>
      </c>
      <c r="L339" s="31" t="str">
        <f>IF($G339=L$4&amp;"-"&amp;L$5,IF(COUNTIF($G$6:$G339,"="&amp;$G339)&gt;5,"",$F339),"")</f>
        <v/>
      </c>
      <c r="M339" s="32" t="str">
        <f>IF($G339=M$4&amp;"-"&amp;M$5,IF(COUNTIF($G$6:$G339,"="&amp;$G339)&gt;5,"",$F339),"")</f>
        <v/>
      </c>
      <c r="N339" s="31" t="str">
        <f>IF($G339=N$4&amp;"-"&amp;N$5,IF(COUNTIF($G$6:$G339,"="&amp;$G339)&gt;5,"",$F339),"")</f>
        <v/>
      </c>
      <c r="O339" s="32" t="str">
        <f>IF($G339=O$4&amp;"-"&amp;O$5,IF(COUNTIF($G$6:$G339,"="&amp;$G339)&gt;5,"",$F339),"")</f>
        <v/>
      </c>
      <c r="P339" s="31" t="str">
        <f>IF($G339=P$4&amp;"-"&amp;P$5,IF(COUNTIF($G$6:$G339,"="&amp;$G339)&gt;5,"",$F339),"")</f>
        <v/>
      </c>
      <c r="Q339" s="32" t="str">
        <f>IF($G339=Q$4&amp;"-"&amp;Q$5,IF(COUNTIF($G$6:$G339,"="&amp;$G339)&gt;5,"",$F339),"")</f>
        <v/>
      </c>
      <c r="R339" s="31" t="str">
        <f>IF($G339=R$4&amp;"-"&amp;R$5,IF(COUNTIF($G$6:$G339,"="&amp;$G339)&gt;5,"",$F339),"")</f>
        <v/>
      </c>
      <c r="S339" s="32" t="str">
        <f>IF($G339=S$4&amp;"-"&amp;S$5,IF(COUNTIF($G$6:$G339,"="&amp;$G339)&gt;5,"",$F339),"")</f>
        <v/>
      </c>
      <c r="T339" s="31" t="str">
        <f>IF($G339=T$4&amp;"-"&amp;T$5,IF(COUNTIF($G$6:$G339,"="&amp;$G339)&gt;5,"",$F339),"")</f>
        <v/>
      </c>
      <c r="U339" s="32" t="str">
        <f>IF($G339=U$4&amp;"-"&amp;U$5,IF(COUNTIF($G$6:$G339,"="&amp;$G339)&gt;5,"",$F339),"")</f>
        <v/>
      </c>
      <c r="V339" s="31" t="str">
        <f>IF($G339=V$4&amp;"-"&amp;V$5,IF(COUNTIF($G$6:$G339,"="&amp;$G339)&gt;5,"",$F339),"")</f>
        <v/>
      </c>
      <c r="W339" s="30" t="str">
        <f>IF($G339=W$4&amp;"-"&amp;W$5,IF(COUNTIF($G$6:$G339,"="&amp;$G339)&gt;5,"",$F339),"")</f>
        <v/>
      </c>
      <c r="X339" s="128" t="str">
        <f>IF($G339=X$4&amp;"-"&amp;X$5,IF(COUNTIF($G$6:$G339,"="&amp;$G339)&gt;1000,"",MAX(X$6:X338)+1),"")</f>
        <v/>
      </c>
      <c r="Y339" s="138">
        <f>IF($G339=Y$4&amp;"-"&amp;Y$5,IF(COUNTIF($G$6:$G339,"="&amp;$G339)&gt;1000,"",MAX(Y$6:Y338)+1),"")</f>
        <v>23</v>
      </c>
      <c r="Z339" s="128" t="str">
        <f>IF($G339=Z$4&amp;"-"&amp;Z$5,IF(COUNTIF($G$6:$G339,"="&amp;$G339)&gt;1000,"",MAX(Z$6:Z338)+1),"")</f>
        <v/>
      </c>
      <c r="AA339" s="138" t="str">
        <f>IF($G339=AA$4&amp;"-"&amp;AA$5,IF(COUNTIF($G$6:$G339,"="&amp;$G339)&gt;1000,"",MAX(AA$6:AA338)+1),"")</f>
        <v/>
      </c>
      <c r="AB339" s="128" t="str">
        <f>IF($G339=AB$4&amp;"-"&amp;AB$5,IF(COUNTIF($G$6:$G339,"="&amp;$G339)&gt;1000,"",MAX(AB$6:AB338)+1),"")</f>
        <v/>
      </c>
      <c r="AC339" s="138" t="str">
        <f>IF($G339=AC$4&amp;"-"&amp;AC$5,IF(COUNTIF($G$6:$G339,"="&amp;$G339)&gt;1000,"",MAX(AC$6:AC338)+1),"")</f>
        <v/>
      </c>
      <c r="AD339" s="128" t="str">
        <f>IF($G339=AD$4&amp;"-"&amp;AD$5,IF(COUNTIF($G$6:$G339,"="&amp;$G339)&gt;1000,"",MAX(AD$6:AD338)+1),"")</f>
        <v/>
      </c>
      <c r="AE339" s="138" t="str">
        <f>IF($G339=AE$4&amp;"-"&amp;AE$5,IF(COUNTIF($G$6:$G339,"="&amp;$G339)&gt;1000,"",MAX(AE$6:AE338)+1),"")</f>
        <v/>
      </c>
      <c r="AF339" s="128" t="str">
        <f>IF($G339=AF$4&amp;"-"&amp;AF$5,IF(COUNTIF($G$6:$G339,"="&amp;$G339)&gt;1000,"",MAX(AF$6:AF338)+1),"")</f>
        <v/>
      </c>
      <c r="AG339" s="138" t="str">
        <f>IF($G339=AG$4&amp;"-"&amp;AG$5,IF(COUNTIF($G$6:$G339,"="&amp;$G339)&gt;1000,"",MAX(AG$6:AG338)+1),"")</f>
        <v/>
      </c>
      <c r="AH339" s="128" t="str">
        <f>IF($G339=AH$4&amp;"-"&amp;AH$5,IF(COUNTIF($G$6:$G339,"="&amp;$G339)&gt;1000,"",MAX(AH$6:AH338)+1),"")</f>
        <v/>
      </c>
      <c r="AI339" s="138" t="str">
        <f>IF($G339=AI$4&amp;"-"&amp;AI$5,IF(COUNTIF($G$6:$G339,"="&amp;$G339)&gt;1000,"",MAX(AI$6:AI338)+1),"")</f>
        <v/>
      </c>
      <c r="AJ339" s="128" t="str">
        <f>IF($G339=AJ$4&amp;"-"&amp;AJ$5,IF(COUNTIF($G$6:$G339,"="&amp;$G339)&gt;1000,"",MAX(AJ$6:AJ338)+1),"")</f>
        <v/>
      </c>
      <c r="AK339" s="138" t="str">
        <f>IF($G339=AK$4&amp;"-"&amp;AK$5,IF(COUNTIF($G$6:$G339,"="&amp;$G339)&gt;1000,"",MAX(AK$6:AK338)+1),"")</f>
        <v/>
      </c>
      <c r="AL339" s="128" t="str">
        <f>IF($G339=AL$4&amp;"-"&amp;AL$5,IF(COUNTIF($G$6:$G339,"="&amp;$G339)&gt;1000,"",MAX(AL$6:AL338)+1),"")</f>
        <v/>
      </c>
      <c r="AM339" s="144" t="str">
        <f>IF($G339=AM$4&amp;"-"&amp;AM$5,IF(COUNTIF($G$6:$G339,"="&amp;$G339)&gt;1000,"",MAX(AM$6:AM338)+1),"")</f>
        <v/>
      </c>
    </row>
    <row r="340" spans="1:39">
      <c r="A340" s="24">
        <v>335</v>
      </c>
      <c r="B340" s="169" t="str">
        <f>VLOOKUP(A340,Times_2023!B337:C766,2,FALSE)</f>
        <v>0:30:17</v>
      </c>
      <c r="C340" s="1" t="str">
        <f t="shared" si="22"/>
        <v>Helen George</v>
      </c>
      <c r="D340" s="2" t="str">
        <f t="shared" si="23"/>
        <v>HRC</v>
      </c>
      <c r="E340" s="2" t="str">
        <f t="shared" si="24"/>
        <v>F</v>
      </c>
      <c r="F340" s="2">
        <f>COUNTIF(E$6:E340,E340)</f>
        <v>122</v>
      </c>
      <c r="G340" s="170" t="str">
        <f t="shared" si="25"/>
        <v>HRC-F</v>
      </c>
      <c r="H340" s="29" t="str">
        <f>IF($G340=H$4&amp;"-"&amp;H$5,IF(COUNTIF($G$6:$G340,"="&amp;$G340)&gt;5,"",$F340),"")</f>
        <v/>
      </c>
      <c r="I340" s="32" t="str">
        <f>IF($G340=I$4&amp;"-"&amp;I$5,IF(COUNTIF($G$6:$G340,"="&amp;$G340)&gt;5,"",$F340),"")</f>
        <v/>
      </c>
      <c r="J340" s="31" t="str">
        <f>IF($G340=J$4&amp;"-"&amp;J$5,IF(COUNTIF($G$6:$G340,"="&amp;$G340)&gt;5,"",$F340),"")</f>
        <v/>
      </c>
      <c r="K340" s="32" t="str">
        <f>IF($G340=K$4&amp;"-"&amp;K$5,IF(COUNTIF($G$6:$G340,"="&amp;$G340)&gt;5,"",$F340),"")</f>
        <v/>
      </c>
      <c r="L340" s="31" t="str">
        <f>IF($G340=L$4&amp;"-"&amp;L$5,IF(COUNTIF($G$6:$G340,"="&amp;$G340)&gt;5,"",$F340),"")</f>
        <v/>
      </c>
      <c r="M340" s="32" t="str">
        <f>IF($G340=M$4&amp;"-"&amp;M$5,IF(COUNTIF($G$6:$G340,"="&amp;$G340)&gt;5,"",$F340),"")</f>
        <v/>
      </c>
      <c r="N340" s="31" t="str">
        <f>IF($G340=N$4&amp;"-"&amp;N$5,IF(COUNTIF($G$6:$G340,"="&amp;$G340)&gt;5,"",$F340),"")</f>
        <v/>
      </c>
      <c r="O340" s="32" t="str">
        <f>IF($G340=O$4&amp;"-"&amp;O$5,IF(COUNTIF($G$6:$G340,"="&amp;$G340)&gt;5,"",$F340),"")</f>
        <v/>
      </c>
      <c r="P340" s="31" t="str">
        <f>IF($G340=P$4&amp;"-"&amp;P$5,IF(COUNTIF($G$6:$G340,"="&amp;$G340)&gt;5,"",$F340),"")</f>
        <v/>
      </c>
      <c r="Q340" s="32" t="str">
        <f>IF($G340=Q$4&amp;"-"&amp;Q$5,IF(COUNTIF($G$6:$G340,"="&amp;$G340)&gt;5,"",$F340),"")</f>
        <v/>
      </c>
      <c r="R340" s="31" t="str">
        <f>IF($G340=R$4&amp;"-"&amp;R$5,IF(COUNTIF($G$6:$G340,"="&amp;$G340)&gt;5,"",$F340),"")</f>
        <v/>
      </c>
      <c r="S340" s="32" t="str">
        <f>IF($G340=S$4&amp;"-"&amp;S$5,IF(COUNTIF($G$6:$G340,"="&amp;$G340)&gt;5,"",$F340),"")</f>
        <v/>
      </c>
      <c r="T340" s="31" t="str">
        <f>IF($G340=T$4&amp;"-"&amp;T$5,IF(COUNTIF($G$6:$G340,"="&amp;$G340)&gt;5,"",$F340),"")</f>
        <v/>
      </c>
      <c r="U340" s="32" t="str">
        <f>IF($G340=U$4&amp;"-"&amp;U$5,IF(COUNTIF($G$6:$G340,"="&amp;$G340)&gt;5,"",$F340),"")</f>
        <v/>
      </c>
      <c r="V340" s="31" t="str">
        <f>IF($G340=V$4&amp;"-"&amp;V$5,IF(COUNTIF($G$6:$G340,"="&amp;$G340)&gt;5,"",$F340),"")</f>
        <v/>
      </c>
      <c r="W340" s="30" t="str">
        <f>IF($G340=W$4&amp;"-"&amp;W$5,IF(COUNTIF($G$6:$G340,"="&amp;$G340)&gt;5,"",$F340),"")</f>
        <v/>
      </c>
      <c r="X340" s="128" t="str">
        <f>IF($G340=X$4&amp;"-"&amp;X$5,IF(COUNTIF($G$6:$G340,"="&amp;$G340)&gt;1000,"",MAX(X$6:X339)+1),"")</f>
        <v/>
      </c>
      <c r="Y340" s="138" t="str">
        <f>IF($G340=Y$4&amp;"-"&amp;Y$5,IF(COUNTIF($G$6:$G340,"="&amp;$G340)&gt;1000,"",MAX(Y$6:Y339)+1),"")</f>
        <v/>
      </c>
      <c r="Z340" s="128" t="str">
        <f>IF($G340=Z$4&amp;"-"&amp;Z$5,IF(COUNTIF($G$6:$G340,"="&amp;$G340)&gt;1000,"",MAX(Z$6:Z339)+1),"")</f>
        <v/>
      </c>
      <c r="AA340" s="138" t="str">
        <f>IF($G340=AA$4&amp;"-"&amp;AA$5,IF(COUNTIF($G$6:$G340,"="&amp;$G340)&gt;1000,"",MAX(AA$6:AA339)+1),"")</f>
        <v/>
      </c>
      <c r="AB340" s="128" t="str">
        <f>IF($G340=AB$4&amp;"-"&amp;AB$5,IF(COUNTIF($G$6:$G340,"="&amp;$G340)&gt;1000,"",MAX(AB$6:AB339)+1),"")</f>
        <v/>
      </c>
      <c r="AC340" s="138" t="str">
        <f>IF($G340=AC$4&amp;"-"&amp;AC$5,IF(COUNTIF($G$6:$G340,"="&amp;$G340)&gt;1000,"",MAX(AC$6:AC339)+1),"")</f>
        <v/>
      </c>
      <c r="AD340" s="128" t="str">
        <f>IF($G340=AD$4&amp;"-"&amp;AD$5,IF(COUNTIF($G$6:$G340,"="&amp;$G340)&gt;1000,"",MAX(AD$6:AD339)+1),"")</f>
        <v/>
      </c>
      <c r="AE340" s="138" t="str">
        <f>IF($G340=AE$4&amp;"-"&amp;AE$5,IF(COUNTIF($G$6:$G340,"="&amp;$G340)&gt;1000,"",MAX(AE$6:AE339)+1),"")</f>
        <v/>
      </c>
      <c r="AF340" s="128" t="str">
        <f>IF($G340=AF$4&amp;"-"&amp;AF$5,IF(COUNTIF($G$6:$G340,"="&amp;$G340)&gt;1000,"",MAX(AF$6:AF339)+1),"")</f>
        <v/>
      </c>
      <c r="AG340" s="138">
        <f>IF($G340=AG$4&amp;"-"&amp;AG$5,IF(COUNTIF($G$6:$G340,"="&amp;$G340)&gt;1000,"",MAX(AG$6:AG339)+1),"")</f>
        <v>13</v>
      </c>
      <c r="AH340" s="128" t="str">
        <f>IF($G340=AH$4&amp;"-"&amp;AH$5,IF(COUNTIF($G$6:$G340,"="&amp;$G340)&gt;1000,"",MAX(AH$6:AH339)+1),"")</f>
        <v/>
      </c>
      <c r="AI340" s="138" t="str">
        <f>IF($G340=AI$4&amp;"-"&amp;AI$5,IF(COUNTIF($G$6:$G340,"="&amp;$G340)&gt;1000,"",MAX(AI$6:AI339)+1),"")</f>
        <v/>
      </c>
      <c r="AJ340" s="128" t="str">
        <f>IF($G340=AJ$4&amp;"-"&amp;AJ$5,IF(COUNTIF($G$6:$G340,"="&amp;$G340)&gt;1000,"",MAX(AJ$6:AJ339)+1),"")</f>
        <v/>
      </c>
      <c r="AK340" s="138" t="str">
        <f>IF($G340=AK$4&amp;"-"&amp;AK$5,IF(COUNTIF($G$6:$G340,"="&amp;$G340)&gt;1000,"",MAX(AK$6:AK339)+1),"")</f>
        <v/>
      </c>
      <c r="AL340" s="128" t="str">
        <f>IF($G340=AL$4&amp;"-"&amp;AL$5,IF(COUNTIF($G$6:$G340,"="&amp;$G340)&gt;1000,"",MAX(AL$6:AL339)+1),"")</f>
        <v/>
      </c>
      <c r="AM340" s="144" t="str">
        <f>IF($G340=AM$4&amp;"-"&amp;AM$5,IF(COUNTIF($G$6:$G340,"="&amp;$G340)&gt;1000,"",MAX(AM$6:AM339)+1),"")</f>
        <v/>
      </c>
    </row>
    <row r="341" spans="1:39">
      <c r="A341" s="23">
        <v>336</v>
      </c>
      <c r="B341" s="169" t="str">
        <f>VLOOKUP(A341,Times_2023!B338:C767,2,FALSE)</f>
        <v>0:30:21</v>
      </c>
      <c r="C341" s="1" t="str">
        <f t="shared" si="22"/>
        <v>Alex Geoghegan</v>
      </c>
      <c r="D341" s="2" t="str">
        <f t="shared" si="23"/>
        <v>CAC</v>
      </c>
      <c r="E341" s="2" t="str">
        <f t="shared" si="24"/>
        <v>F</v>
      </c>
      <c r="F341" s="2">
        <f>COUNTIF(E$6:E341,E341)</f>
        <v>123</v>
      </c>
      <c r="G341" s="170" t="str">
        <f t="shared" si="25"/>
        <v>CAC-F</v>
      </c>
      <c r="H341" s="29" t="str">
        <f>IF($G341=H$4&amp;"-"&amp;H$5,IF(COUNTIF($G$6:$G341,"="&amp;$G341)&gt;5,"",$F341),"")</f>
        <v/>
      </c>
      <c r="I341" s="32" t="str">
        <f>IF($G341=I$4&amp;"-"&amp;I$5,IF(COUNTIF($G$6:$G341,"="&amp;$G341)&gt;5,"",$F341),"")</f>
        <v/>
      </c>
      <c r="J341" s="31" t="str">
        <f>IF($G341=J$4&amp;"-"&amp;J$5,IF(COUNTIF($G$6:$G341,"="&amp;$G341)&gt;5,"",$F341),"")</f>
        <v/>
      </c>
      <c r="K341" s="32" t="str">
        <f>IF($G341=K$4&amp;"-"&amp;K$5,IF(COUNTIF($G$6:$G341,"="&amp;$G341)&gt;5,"",$F341),"")</f>
        <v/>
      </c>
      <c r="L341" s="31" t="str">
        <f>IF($G341=L$4&amp;"-"&amp;L$5,IF(COUNTIF($G$6:$G341,"="&amp;$G341)&gt;5,"",$F341),"")</f>
        <v/>
      </c>
      <c r="M341" s="32" t="str">
        <f>IF($G341=M$4&amp;"-"&amp;M$5,IF(COUNTIF($G$6:$G341,"="&amp;$G341)&gt;5,"",$F341),"")</f>
        <v/>
      </c>
      <c r="N341" s="31" t="str">
        <f>IF($G341=N$4&amp;"-"&amp;N$5,IF(COUNTIF($G$6:$G341,"="&amp;$G341)&gt;5,"",$F341),"")</f>
        <v/>
      </c>
      <c r="O341" s="32" t="str">
        <f>IF($G341=O$4&amp;"-"&amp;O$5,IF(COUNTIF($G$6:$G341,"="&amp;$G341)&gt;5,"",$F341),"")</f>
        <v/>
      </c>
      <c r="P341" s="31" t="str">
        <f>IF($G341=P$4&amp;"-"&amp;P$5,IF(COUNTIF($G$6:$G341,"="&amp;$G341)&gt;5,"",$F341),"")</f>
        <v/>
      </c>
      <c r="Q341" s="32" t="str">
        <f>IF($G341=Q$4&amp;"-"&amp;Q$5,IF(COUNTIF($G$6:$G341,"="&amp;$G341)&gt;5,"",$F341),"")</f>
        <v/>
      </c>
      <c r="R341" s="31" t="str">
        <f>IF($G341=R$4&amp;"-"&amp;R$5,IF(COUNTIF($G$6:$G341,"="&amp;$G341)&gt;5,"",$F341),"")</f>
        <v/>
      </c>
      <c r="S341" s="32" t="str">
        <f>IF($G341=S$4&amp;"-"&amp;S$5,IF(COUNTIF($G$6:$G341,"="&amp;$G341)&gt;5,"",$F341),"")</f>
        <v/>
      </c>
      <c r="T341" s="31" t="str">
        <f>IF($G341=T$4&amp;"-"&amp;T$5,IF(COUNTIF($G$6:$G341,"="&amp;$G341)&gt;5,"",$F341),"")</f>
        <v/>
      </c>
      <c r="U341" s="32" t="str">
        <f>IF($G341=U$4&amp;"-"&amp;U$5,IF(COUNTIF($G$6:$G341,"="&amp;$G341)&gt;5,"",$F341),"")</f>
        <v/>
      </c>
      <c r="V341" s="31" t="str">
        <f>IF($G341=V$4&amp;"-"&amp;V$5,IF(COUNTIF($G$6:$G341,"="&amp;$G341)&gt;5,"",$F341),"")</f>
        <v/>
      </c>
      <c r="W341" s="30" t="str">
        <f>IF($G341=W$4&amp;"-"&amp;W$5,IF(COUNTIF($G$6:$G341,"="&amp;$G341)&gt;5,"",$F341),"")</f>
        <v/>
      </c>
      <c r="X341" s="128" t="str">
        <f>IF($G341=X$4&amp;"-"&amp;X$5,IF(COUNTIF($G$6:$G341,"="&amp;$G341)&gt;1000,"",MAX(X$6:X340)+1),"")</f>
        <v/>
      </c>
      <c r="Y341" s="138">
        <f>IF($G341=Y$4&amp;"-"&amp;Y$5,IF(COUNTIF($G$6:$G341,"="&amp;$G341)&gt;1000,"",MAX(Y$6:Y340)+1),"")</f>
        <v>24</v>
      </c>
      <c r="Z341" s="128" t="str">
        <f>IF($G341=Z$4&amp;"-"&amp;Z$5,IF(COUNTIF($G$6:$G341,"="&amp;$G341)&gt;1000,"",MAX(Z$6:Z340)+1),"")</f>
        <v/>
      </c>
      <c r="AA341" s="138" t="str">
        <f>IF($G341=AA$4&amp;"-"&amp;AA$5,IF(COUNTIF($G$6:$G341,"="&amp;$G341)&gt;1000,"",MAX(AA$6:AA340)+1),"")</f>
        <v/>
      </c>
      <c r="AB341" s="128" t="str">
        <f>IF($G341=AB$4&amp;"-"&amp;AB$5,IF(COUNTIF($G$6:$G341,"="&amp;$G341)&gt;1000,"",MAX(AB$6:AB340)+1),"")</f>
        <v/>
      </c>
      <c r="AC341" s="138" t="str">
        <f>IF($G341=AC$4&amp;"-"&amp;AC$5,IF(COUNTIF($G$6:$G341,"="&amp;$G341)&gt;1000,"",MAX(AC$6:AC340)+1),"")</f>
        <v/>
      </c>
      <c r="AD341" s="128" t="str">
        <f>IF($G341=AD$4&amp;"-"&amp;AD$5,IF(COUNTIF($G$6:$G341,"="&amp;$G341)&gt;1000,"",MAX(AD$6:AD340)+1),"")</f>
        <v/>
      </c>
      <c r="AE341" s="138" t="str">
        <f>IF($G341=AE$4&amp;"-"&amp;AE$5,IF(COUNTIF($G$6:$G341,"="&amp;$G341)&gt;1000,"",MAX(AE$6:AE340)+1),"")</f>
        <v/>
      </c>
      <c r="AF341" s="128" t="str">
        <f>IF($G341=AF$4&amp;"-"&amp;AF$5,IF(COUNTIF($G$6:$G341,"="&amp;$G341)&gt;1000,"",MAX(AF$6:AF340)+1),"")</f>
        <v/>
      </c>
      <c r="AG341" s="138" t="str">
        <f>IF($G341=AG$4&amp;"-"&amp;AG$5,IF(COUNTIF($G$6:$G341,"="&amp;$G341)&gt;1000,"",MAX(AG$6:AG340)+1),"")</f>
        <v/>
      </c>
      <c r="AH341" s="128" t="str">
        <f>IF($G341=AH$4&amp;"-"&amp;AH$5,IF(COUNTIF($G$6:$G341,"="&amp;$G341)&gt;1000,"",MAX(AH$6:AH340)+1),"")</f>
        <v/>
      </c>
      <c r="AI341" s="138" t="str">
        <f>IF($G341=AI$4&amp;"-"&amp;AI$5,IF(COUNTIF($G$6:$G341,"="&amp;$G341)&gt;1000,"",MAX(AI$6:AI340)+1),"")</f>
        <v/>
      </c>
      <c r="AJ341" s="128" t="str">
        <f>IF($G341=AJ$4&amp;"-"&amp;AJ$5,IF(COUNTIF($G$6:$G341,"="&amp;$G341)&gt;1000,"",MAX(AJ$6:AJ340)+1),"")</f>
        <v/>
      </c>
      <c r="AK341" s="138" t="str">
        <f>IF($G341=AK$4&amp;"-"&amp;AK$5,IF(COUNTIF($G$6:$G341,"="&amp;$G341)&gt;1000,"",MAX(AK$6:AK340)+1),"")</f>
        <v/>
      </c>
      <c r="AL341" s="128" t="str">
        <f>IF($G341=AL$4&amp;"-"&amp;AL$5,IF(COUNTIF($G$6:$G341,"="&amp;$G341)&gt;1000,"",MAX(AL$6:AL340)+1),"")</f>
        <v/>
      </c>
      <c r="AM341" s="144" t="str">
        <f>IF($G341=AM$4&amp;"-"&amp;AM$5,IF(COUNTIF($G$6:$G341,"="&amp;$G341)&gt;1000,"",MAX(AM$6:AM340)+1),"")</f>
        <v/>
      </c>
    </row>
    <row r="342" spans="1:39">
      <c r="A342" s="24">
        <v>337</v>
      </c>
      <c r="B342" s="169" t="str">
        <f>VLOOKUP(A342,Times_2023!B339:C768,2,FALSE)</f>
        <v>0:30:29</v>
      </c>
      <c r="C342" s="1" t="str">
        <f t="shared" si="22"/>
        <v>Paula Thurston</v>
      </c>
      <c r="D342" s="2" t="str">
        <f t="shared" si="23"/>
        <v>SS</v>
      </c>
      <c r="E342" s="2" t="str">
        <f t="shared" si="24"/>
        <v>F</v>
      </c>
      <c r="F342" s="2">
        <f>COUNTIF(E$6:E342,E342)</f>
        <v>124</v>
      </c>
      <c r="G342" s="170" t="str">
        <f t="shared" si="25"/>
        <v>SS-F</v>
      </c>
      <c r="H342" s="29" t="str">
        <f>IF($G342=H$4&amp;"-"&amp;H$5,IF(COUNTIF($G$6:$G342,"="&amp;$G342)&gt;5,"",$F342),"")</f>
        <v/>
      </c>
      <c r="I342" s="32" t="str">
        <f>IF($G342=I$4&amp;"-"&amp;I$5,IF(COUNTIF($G$6:$G342,"="&amp;$G342)&gt;5,"",$F342),"")</f>
        <v/>
      </c>
      <c r="J342" s="31" t="str">
        <f>IF($G342=J$4&amp;"-"&amp;J$5,IF(COUNTIF($G$6:$G342,"="&amp;$G342)&gt;5,"",$F342),"")</f>
        <v/>
      </c>
      <c r="K342" s="32" t="str">
        <f>IF($G342=K$4&amp;"-"&amp;K$5,IF(COUNTIF($G$6:$G342,"="&amp;$G342)&gt;5,"",$F342),"")</f>
        <v/>
      </c>
      <c r="L342" s="31" t="str">
        <f>IF($G342=L$4&amp;"-"&amp;L$5,IF(COUNTIF($G$6:$G342,"="&amp;$G342)&gt;5,"",$F342),"")</f>
        <v/>
      </c>
      <c r="M342" s="32" t="str">
        <f>IF($G342=M$4&amp;"-"&amp;M$5,IF(COUNTIF($G$6:$G342,"="&amp;$G342)&gt;5,"",$F342),"")</f>
        <v/>
      </c>
      <c r="N342" s="31" t="str">
        <f>IF($G342=N$4&amp;"-"&amp;N$5,IF(COUNTIF($G$6:$G342,"="&amp;$G342)&gt;5,"",$F342),"")</f>
        <v/>
      </c>
      <c r="O342" s="32" t="str">
        <f>IF($G342=O$4&amp;"-"&amp;O$5,IF(COUNTIF($G$6:$G342,"="&amp;$G342)&gt;5,"",$F342),"")</f>
        <v/>
      </c>
      <c r="P342" s="31" t="str">
        <f>IF($G342=P$4&amp;"-"&amp;P$5,IF(COUNTIF($G$6:$G342,"="&amp;$G342)&gt;5,"",$F342),"")</f>
        <v/>
      </c>
      <c r="Q342" s="32" t="str">
        <f>IF($G342=Q$4&amp;"-"&amp;Q$5,IF(COUNTIF($G$6:$G342,"="&amp;$G342)&gt;5,"",$F342),"")</f>
        <v/>
      </c>
      <c r="R342" s="31" t="str">
        <f>IF($G342=R$4&amp;"-"&amp;R$5,IF(COUNTIF($G$6:$G342,"="&amp;$G342)&gt;5,"",$F342),"")</f>
        <v/>
      </c>
      <c r="S342" s="32" t="str">
        <f>IF($G342=S$4&amp;"-"&amp;S$5,IF(COUNTIF($G$6:$G342,"="&amp;$G342)&gt;5,"",$F342),"")</f>
        <v/>
      </c>
      <c r="T342" s="31" t="str">
        <f>IF($G342=T$4&amp;"-"&amp;T$5,IF(COUNTIF($G$6:$G342,"="&amp;$G342)&gt;5,"",$F342),"")</f>
        <v/>
      </c>
      <c r="U342" s="32" t="str">
        <f>IF($G342=U$4&amp;"-"&amp;U$5,IF(COUNTIF($G$6:$G342,"="&amp;$G342)&gt;5,"",$F342),"")</f>
        <v/>
      </c>
      <c r="V342" s="31" t="str">
        <f>IF($G342=V$4&amp;"-"&amp;V$5,IF(COUNTIF($G$6:$G342,"="&amp;$G342)&gt;5,"",$F342),"")</f>
        <v/>
      </c>
      <c r="W342" s="30" t="str">
        <f>IF($G342=W$4&amp;"-"&amp;W$5,IF(COUNTIF($G$6:$G342,"="&amp;$G342)&gt;5,"",$F342),"")</f>
        <v/>
      </c>
      <c r="X342" s="128" t="str">
        <f>IF($G342=X$4&amp;"-"&amp;X$5,IF(COUNTIF($G$6:$G342,"="&amp;$G342)&gt;1000,"",MAX(X$6:X341)+1),"")</f>
        <v/>
      </c>
      <c r="Y342" s="138" t="str">
        <f>IF($G342=Y$4&amp;"-"&amp;Y$5,IF(COUNTIF($G$6:$G342,"="&amp;$G342)&gt;1000,"",MAX(Y$6:Y341)+1),"")</f>
        <v/>
      </c>
      <c r="Z342" s="128" t="str">
        <f>IF($G342=Z$4&amp;"-"&amp;Z$5,IF(COUNTIF($G$6:$G342,"="&amp;$G342)&gt;1000,"",MAX(Z$6:Z341)+1),"")</f>
        <v/>
      </c>
      <c r="AA342" s="138" t="str">
        <f>IF($G342=AA$4&amp;"-"&amp;AA$5,IF(COUNTIF($G$6:$G342,"="&amp;$G342)&gt;1000,"",MAX(AA$6:AA341)+1),"")</f>
        <v/>
      </c>
      <c r="AB342" s="128" t="str">
        <f>IF($G342=AB$4&amp;"-"&amp;AB$5,IF(COUNTIF($G$6:$G342,"="&amp;$G342)&gt;1000,"",MAX(AB$6:AB341)+1),"")</f>
        <v/>
      </c>
      <c r="AC342" s="138" t="str">
        <f>IF($G342=AC$4&amp;"-"&amp;AC$5,IF(COUNTIF($G$6:$G342,"="&amp;$G342)&gt;1000,"",MAX(AC$6:AC341)+1),"")</f>
        <v/>
      </c>
      <c r="AD342" s="128" t="str">
        <f>IF($G342=AD$4&amp;"-"&amp;AD$5,IF(COUNTIF($G$6:$G342,"="&amp;$G342)&gt;1000,"",MAX(AD$6:AD341)+1),"")</f>
        <v/>
      </c>
      <c r="AE342" s="138" t="str">
        <f>IF($G342=AE$4&amp;"-"&amp;AE$5,IF(COUNTIF($G$6:$G342,"="&amp;$G342)&gt;1000,"",MAX(AE$6:AE341)+1),"")</f>
        <v/>
      </c>
      <c r="AF342" s="128" t="str">
        <f>IF($G342=AF$4&amp;"-"&amp;AF$5,IF(COUNTIF($G$6:$G342,"="&amp;$G342)&gt;1000,"",MAX(AF$6:AF341)+1),"")</f>
        <v/>
      </c>
      <c r="AG342" s="138" t="str">
        <f>IF($G342=AG$4&amp;"-"&amp;AG$5,IF(COUNTIF($G$6:$G342,"="&amp;$G342)&gt;1000,"",MAX(AG$6:AG341)+1),"")</f>
        <v/>
      </c>
      <c r="AH342" s="128" t="str">
        <f>IF($G342=AH$4&amp;"-"&amp;AH$5,IF(COUNTIF($G$6:$G342,"="&amp;$G342)&gt;1000,"",MAX(AH$6:AH341)+1),"")</f>
        <v/>
      </c>
      <c r="AI342" s="138" t="str">
        <f>IF($G342=AI$4&amp;"-"&amp;AI$5,IF(COUNTIF($G$6:$G342,"="&amp;$G342)&gt;1000,"",MAX(AI$6:AI341)+1),"")</f>
        <v/>
      </c>
      <c r="AJ342" s="128" t="str">
        <f>IF($G342=AJ$4&amp;"-"&amp;AJ$5,IF(COUNTIF($G$6:$G342,"="&amp;$G342)&gt;1000,"",MAX(AJ$6:AJ341)+1),"")</f>
        <v/>
      </c>
      <c r="AK342" s="138" t="str">
        <f>IF($G342=AK$4&amp;"-"&amp;AK$5,IF(COUNTIF($G$6:$G342,"="&amp;$G342)&gt;1000,"",MAX(AK$6:AK341)+1),"")</f>
        <v/>
      </c>
      <c r="AL342" s="128" t="str">
        <f>IF($G342=AL$4&amp;"-"&amp;AL$5,IF(COUNTIF($G$6:$G342,"="&amp;$G342)&gt;1000,"",MAX(AL$6:AL341)+1),"")</f>
        <v/>
      </c>
      <c r="AM342" s="144">
        <f>IF($G342=AM$4&amp;"-"&amp;AM$5,IF(COUNTIF($G$6:$G342,"="&amp;$G342)&gt;1000,"",MAX(AM$6:AM341)+1),"")</f>
        <v>11</v>
      </c>
    </row>
    <row r="343" spans="1:39">
      <c r="A343" s="23">
        <v>338</v>
      </c>
      <c r="B343" s="169" t="str">
        <f>VLOOKUP(A343,Times_2023!B340:C769,2,FALSE)</f>
        <v>0:30:34</v>
      </c>
      <c r="C343" s="1" t="str">
        <f t="shared" si="22"/>
        <v>Tom Forster</v>
      </c>
      <c r="D343" s="2" t="str">
        <f t="shared" si="23"/>
        <v>RR</v>
      </c>
      <c r="E343" s="2" t="str">
        <f t="shared" si="24"/>
        <v>M</v>
      </c>
      <c r="F343" s="2">
        <f>COUNTIF(E$6:E343,E343)</f>
        <v>214</v>
      </c>
      <c r="G343" s="170" t="str">
        <f t="shared" si="25"/>
        <v>RR-M</v>
      </c>
      <c r="H343" s="29" t="str">
        <f>IF($G343=H$4&amp;"-"&amp;H$5,IF(COUNTIF($G$6:$G343,"="&amp;$G343)&gt;5,"",$F343),"")</f>
        <v/>
      </c>
      <c r="I343" s="32" t="str">
        <f>IF($G343=I$4&amp;"-"&amp;I$5,IF(COUNTIF($G$6:$G343,"="&amp;$G343)&gt;5,"",$F343),"")</f>
        <v/>
      </c>
      <c r="J343" s="31" t="str">
        <f>IF($G343=J$4&amp;"-"&amp;J$5,IF(COUNTIF($G$6:$G343,"="&amp;$G343)&gt;5,"",$F343),"")</f>
        <v/>
      </c>
      <c r="K343" s="32" t="str">
        <f>IF($G343=K$4&amp;"-"&amp;K$5,IF(COUNTIF($G$6:$G343,"="&amp;$G343)&gt;5,"",$F343),"")</f>
        <v/>
      </c>
      <c r="L343" s="31" t="str">
        <f>IF($G343=L$4&amp;"-"&amp;L$5,IF(COUNTIF($G$6:$G343,"="&amp;$G343)&gt;5,"",$F343),"")</f>
        <v/>
      </c>
      <c r="M343" s="32" t="str">
        <f>IF($G343=M$4&amp;"-"&amp;M$5,IF(COUNTIF($G$6:$G343,"="&amp;$G343)&gt;5,"",$F343),"")</f>
        <v/>
      </c>
      <c r="N343" s="31" t="str">
        <f>IF($G343=N$4&amp;"-"&amp;N$5,IF(COUNTIF($G$6:$G343,"="&amp;$G343)&gt;5,"",$F343),"")</f>
        <v/>
      </c>
      <c r="O343" s="32" t="str">
        <f>IF($G343=O$4&amp;"-"&amp;O$5,IF(COUNTIF($G$6:$G343,"="&amp;$G343)&gt;5,"",$F343),"")</f>
        <v/>
      </c>
      <c r="P343" s="31" t="str">
        <f>IF($G343=P$4&amp;"-"&amp;P$5,IF(COUNTIF($G$6:$G343,"="&amp;$G343)&gt;5,"",$F343),"")</f>
        <v/>
      </c>
      <c r="Q343" s="32" t="str">
        <f>IF($G343=Q$4&amp;"-"&amp;Q$5,IF(COUNTIF($G$6:$G343,"="&amp;$G343)&gt;5,"",$F343),"")</f>
        <v/>
      </c>
      <c r="R343" s="31" t="str">
        <f>IF($G343=R$4&amp;"-"&amp;R$5,IF(COUNTIF($G$6:$G343,"="&amp;$G343)&gt;5,"",$F343),"")</f>
        <v/>
      </c>
      <c r="S343" s="32" t="str">
        <f>IF($G343=S$4&amp;"-"&amp;S$5,IF(COUNTIF($G$6:$G343,"="&amp;$G343)&gt;5,"",$F343),"")</f>
        <v/>
      </c>
      <c r="T343" s="31" t="str">
        <f>IF($G343=T$4&amp;"-"&amp;T$5,IF(COUNTIF($G$6:$G343,"="&amp;$G343)&gt;5,"",$F343),"")</f>
        <v/>
      </c>
      <c r="U343" s="32" t="str">
        <f>IF($G343=U$4&amp;"-"&amp;U$5,IF(COUNTIF($G$6:$G343,"="&amp;$G343)&gt;5,"",$F343),"")</f>
        <v/>
      </c>
      <c r="V343" s="31" t="str">
        <f>IF($G343=V$4&amp;"-"&amp;V$5,IF(COUNTIF($G$6:$G343,"="&amp;$G343)&gt;5,"",$F343),"")</f>
        <v/>
      </c>
      <c r="W343" s="30" t="str">
        <f>IF($G343=W$4&amp;"-"&amp;W$5,IF(COUNTIF($G$6:$G343,"="&amp;$G343)&gt;5,"",$F343),"")</f>
        <v/>
      </c>
      <c r="X343" s="128" t="str">
        <f>IF($G343=X$4&amp;"-"&amp;X$5,IF(COUNTIF($G$6:$G343,"="&amp;$G343)&gt;1000,"",MAX(X$6:X342)+1),"")</f>
        <v/>
      </c>
      <c r="Y343" s="138" t="str">
        <f>IF($G343=Y$4&amp;"-"&amp;Y$5,IF(COUNTIF($G$6:$G343,"="&amp;$G343)&gt;1000,"",MAX(Y$6:Y342)+1),"")</f>
        <v/>
      </c>
      <c r="Z343" s="128" t="str">
        <f>IF($G343=Z$4&amp;"-"&amp;Z$5,IF(COUNTIF($G$6:$G343,"="&amp;$G343)&gt;1000,"",MAX(Z$6:Z342)+1),"")</f>
        <v/>
      </c>
      <c r="AA343" s="138" t="str">
        <f>IF($G343=AA$4&amp;"-"&amp;AA$5,IF(COUNTIF($G$6:$G343,"="&amp;$G343)&gt;1000,"",MAX(AA$6:AA342)+1),"")</f>
        <v/>
      </c>
      <c r="AB343" s="128" t="str">
        <f>IF($G343=AB$4&amp;"-"&amp;AB$5,IF(COUNTIF($G$6:$G343,"="&amp;$G343)&gt;1000,"",MAX(AB$6:AB342)+1),"")</f>
        <v/>
      </c>
      <c r="AC343" s="138" t="str">
        <f>IF($G343=AC$4&amp;"-"&amp;AC$5,IF(COUNTIF($G$6:$G343,"="&amp;$G343)&gt;1000,"",MAX(AC$6:AC342)+1),"")</f>
        <v/>
      </c>
      <c r="AD343" s="128" t="str">
        <f>IF($G343=AD$4&amp;"-"&amp;AD$5,IF(COUNTIF($G$6:$G343,"="&amp;$G343)&gt;1000,"",MAX(AD$6:AD342)+1),"")</f>
        <v/>
      </c>
      <c r="AE343" s="138" t="str">
        <f>IF($G343=AE$4&amp;"-"&amp;AE$5,IF(COUNTIF($G$6:$G343,"="&amp;$G343)&gt;1000,"",MAX(AE$6:AE342)+1),"")</f>
        <v/>
      </c>
      <c r="AF343" s="128" t="str">
        <f>IF($G343=AF$4&amp;"-"&amp;AF$5,IF(COUNTIF($G$6:$G343,"="&amp;$G343)&gt;1000,"",MAX(AF$6:AF342)+1),"")</f>
        <v/>
      </c>
      <c r="AG343" s="138" t="str">
        <f>IF($G343=AG$4&amp;"-"&amp;AG$5,IF(COUNTIF($G$6:$G343,"="&amp;$G343)&gt;1000,"",MAX(AG$6:AG342)+1),"")</f>
        <v/>
      </c>
      <c r="AH343" s="128" t="str">
        <f>IF($G343=AH$4&amp;"-"&amp;AH$5,IF(COUNTIF($G$6:$G343,"="&amp;$G343)&gt;1000,"",MAX(AH$6:AH342)+1),"")</f>
        <v/>
      </c>
      <c r="AI343" s="138" t="str">
        <f>IF($G343=AI$4&amp;"-"&amp;AI$5,IF(COUNTIF($G$6:$G343,"="&amp;$G343)&gt;1000,"",MAX(AI$6:AI342)+1),"")</f>
        <v/>
      </c>
      <c r="AJ343" s="128">
        <f>IF($G343=AJ$4&amp;"-"&amp;AJ$5,IF(COUNTIF($G$6:$G343,"="&amp;$G343)&gt;1000,"",MAX(AJ$6:AJ342)+1),"")</f>
        <v>17</v>
      </c>
      <c r="AK343" s="138" t="str">
        <f>IF($G343=AK$4&amp;"-"&amp;AK$5,IF(COUNTIF($G$6:$G343,"="&amp;$G343)&gt;1000,"",MAX(AK$6:AK342)+1),"")</f>
        <v/>
      </c>
      <c r="AL343" s="128" t="str">
        <f>IF($G343=AL$4&amp;"-"&amp;AL$5,IF(COUNTIF($G$6:$G343,"="&amp;$G343)&gt;1000,"",MAX(AL$6:AL342)+1),"")</f>
        <v/>
      </c>
      <c r="AM343" s="144" t="str">
        <f>IF($G343=AM$4&amp;"-"&amp;AM$5,IF(COUNTIF($G$6:$G343,"="&amp;$G343)&gt;1000,"",MAX(AM$6:AM342)+1),"")</f>
        <v/>
      </c>
    </row>
    <row r="344" spans="1:39">
      <c r="A344" s="24">
        <v>339</v>
      </c>
      <c r="B344" s="169" t="str">
        <f>VLOOKUP(A344,Times_2023!B341:C770,2,FALSE)</f>
        <v>0:30:34</v>
      </c>
      <c r="C344" s="1" t="str">
        <f t="shared" si="22"/>
        <v>Marie Forster</v>
      </c>
      <c r="D344" s="2" t="str">
        <f t="shared" si="23"/>
        <v>RR</v>
      </c>
      <c r="E344" s="2" t="str">
        <f t="shared" si="24"/>
        <v>F</v>
      </c>
      <c r="F344" s="2">
        <f>COUNTIF(E$6:E344,E344)</f>
        <v>125</v>
      </c>
      <c r="G344" s="170" t="str">
        <f t="shared" si="25"/>
        <v>RR-F</v>
      </c>
      <c r="H344" s="29" t="str">
        <f>IF($G344=H$4&amp;"-"&amp;H$5,IF(COUNTIF($G$6:$G344,"="&amp;$G344)&gt;5,"",$F344),"")</f>
        <v/>
      </c>
      <c r="I344" s="32" t="str">
        <f>IF($G344=I$4&amp;"-"&amp;I$5,IF(COUNTIF($G$6:$G344,"="&amp;$G344)&gt;5,"",$F344),"")</f>
        <v/>
      </c>
      <c r="J344" s="31" t="str">
        <f>IF($G344=J$4&amp;"-"&amp;J$5,IF(COUNTIF($G$6:$G344,"="&amp;$G344)&gt;5,"",$F344),"")</f>
        <v/>
      </c>
      <c r="K344" s="32" t="str">
        <f>IF($G344=K$4&amp;"-"&amp;K$5,IF(COUNTIF($G$6:$G344,"="&amp;$G344)&gt;5,"",$F344),"")</f>
        <v/>
      </c>
      <c r="L344" s="31" t="str">
        <f>IF($G344=L$4&amp;"-"&amp;L$5,IF(COUNTIF($G$6:$G344,"="&amp;$G344)&gt;5,"",$F344),"")</f>
        <v/>
      </c>
      <c r="M344" s="32" t="str">
        <f>IF($G344=M$4&amp;"-"&amp;M$5,IF(COUNTIF($G$6:$G344,"="&amp;$G344)&gt;5,"",$F344),"")</f>
        <v/>
      </c>
      <c r="N344" s="31" t="str">
        <f>IF($G344=N$4&amp;"-"&amp;N$5,IF(COUNTIF($G$6:$G344,"="&amp;$G344)&gt;5,"",$F344),"")</f>
        <v/>
      </c>
      <c r="O344" s="32" t="str">
        <f>IF($G344=O$4&amp;"-"&amp;O$5,IF(COUNTIF($G$6:$G344,"="&amp;$G344)&gt;5,"",$F344),"")</f>
        <v/>
      </c>
      <c r="P344" s="31" t="str">
        <f>IF($G344=P$4&amp;"-"&amp;P$5,IF(COUNTIF($G$6:$G344,"="&amp;$G344)&gt;5,"",$F344),"")</f>
        <v/>
      </c>
      <c r="Q344" s="32" t="str">
        <f>IF($G344=Q$4&amp;"-"&amp;Q$5,IF(COUNTIF($G$6:$G344,"="&amp;$G344)&gt;5,"",$F344),"")</f>
        <v/>
      </c>
      <c r="R344" s="31" t="str">
        <f>IF($G344=R$4&amp;"-"&amp;R$5,IF(COUNTIF($G$6:$G344,"="&amp;$G344)&gt;5,"",$F344),"")</f>
        <v/>
      </c>
      <c r="S344" s="32" t="str">
        <f>IF($G344=S$4&amp;"-"&amp;S$5,IF(COUNTIF($G$6:$G344,"="&amp;$G344)&gt;5,"",$F344),"")</f>
        <v/>
      </c>
      <c r="T344" s="31" t="str">
        <f>IF($G344=T$4&amp;"-"&amp;T$5,IF(COUNTIF($G$6:$G344,"="&amp;$G344)&gt;5,"",$F344),"")</f>
        <v/>
      </c>
      <c r="U344" s="32" t="str">
        <f>IF($G344=U$4&amp;"-"&amp;U$5,IF(COUNTIF($G$6:$G344,"="&amp;$G344)&gt;5,"",$F344),"")</f>
        <v/>
      </c>
      <c r="V344" s="31" t="str">
        <f>IF($G344=V$4&amp;"-"&amp;V$5,IF(COUNTIF($G$6:$G344,"="&amp;$G344)&gt;5,"",$F344),"")</f>
        <v/>
      </c>
      <c r="W344" s="30" t="str">
        <f>IF($G344=W$4&amp;"-"&amp;W$5,IF(COUNTIF($G$6:$G344,"="&amp;$G344)&gt;5,"",$F344),"")</f>
        <v/>
      </c>
      <c r="X344" s="128" t="str">
        <f>IF($G344=X$4&amp;"-"&amp;X$5,IF(COUNTIF($G$6:$G344,"="&amp;$G344)&gt;1000,"",MAX(X$6:X343)+1),"")</f>
        <v/>
      </c>
      <c r="Y344" s="138" t="str">
        <f>IF($G344=Y$4&amp;"-"&amp;Y$5,IF(COUNTIF($G$6:$G344,"="&amp;$G344)&gt;1000,"",MAX(Y$6:Y343)+1),"")</f>
        <v/>
      </c>
      <c r="Z344" s="128" t="str">
        <f>IF($G344=Z$4&amp;"-"&amp;Z$5,IF(COUNTIF($G$6:$G344,"="&amp;$G344)&gt;1000,"",MAX(Z$6:Z343)+1),"")</f>
        <v/>
      </c>
      <c r="AA344" s="138" t="str">
        <f>IF($G344=AA$4&amp;"-"&amp;AA$5,IF(COUNTIF($G$6:$G344,"="&amp;$G344)&gt;1000,"",MAX(AA$6:AA343)+1),"")</f>
        <v/>
      </c>
      <c r="AB344" s="128" t="str">
        <f>IF($G344=AB$4&amp;"-"&amp;AB$5,IF(COUNTIF($G$6:$G344,"="&amp;$G344)&gt;1000,"",MAX(AB$6:AB343)+1),"")</f>
        <v/>
      </c>
      <c r="AC344" s="138" t="str">
        <f>IF($G344=AC$4&amp;"-"&amp;AC$5,IF(COUNTIF($G$6:$G344,"="&amp;$G344)&gt;1000,"",MAX(AC$6:AC343)+1),"")</f>
        <v/>
      </c>
      <c r="AD344" s="128" t="str">
        <f>IF($G344=AD$4&amp;"-"&amp;AD$5,IF(COUNTIF($G$6:$G344,"="&amp;$G344)&gt;1000,"",MAX(AD$6:AD343)+1),"")</f>
        <v/>
      </c>
      <c r="AE344" s="138" t="str">
        <f>IF($G344=AE$4&amp;"-"&amp;AE$5,IF(COUNTIF($G$6:$G344,"="&amp;$G344)&gt;1000,"",MAX(AE$6:AE343)+1),"")</f>
        <v/>
      </c>
      <c r="AF344" s="128" t="str">
        <f>IF($G344=AF$4&amp;"-"&amp;AF$5,IF(COUNTIF($G$6:$G344,"="&amp;$G344)&gt;1000,"",MAX(AF$6:AF343)+1),"")</f>
        <v/>
      </c>
      <c r="AG344" s="138" t="str">
        <f>IF($G344=AG$4&amp;"-"&amp;AG$5,IF(COUNTIF($G$6:$G344,"="&amp;$G344)&gt;1000,"",MAX(AG$6:AG343)+1),"")</f>
        <v/>
      </c>
      <c r="AH344" s="128" t="str">
        <f>IF($G344=AH$4&amp;"-"&amp;AH$5,IF(COUNTIF($G$6:$G344,"="&amp;$G344)&gt;1000,"",MAX(AH$6:AH343)+1),"")</f>
        <v/>
      </c>
      <c r="AI344" s="138" t="str">
        <f>IF($G344=AI$4&amp;"-"&amp;AI$5,IF(COUNTIF($G$6:$G344,"="&amp;$G344)&gt;1000,"",MAX(AI$6:AI343)+1),"")</f>
        <v/>
      </c>
      <c r="AJ344" s="128" t="str">
        <f>IF($G344=AJ$4&amp;"-"&amp;AJ$5,IF(COUNTIF($G$6:$G344,"="&amp;$G344)&gt;1000,"",MAX(AJ$6:AJ343)+1),"")</f>
        <v/>
      </c>
      <c r="AK344" s="138">
        <f>IF($G344=AK$4&amp;"-"&amp;AK$5,IF(COUNTIF($G$6:$G344,"="&amp;$G344)&gt;1000,"",MAX(AK$6:AK343)+1),"")</f>
        <v>10</v>
      </c>
      <c r="AL344" s="128" t="str">
        <f>IF($G344=AL$4&amp;"-"&amp;AL$5,IF(COUNTIF($G$6:$G344,"="&amp;$G344)&gt;1000,"",MAX(AL$6:AL343)+1),"")</f>
        <v/>
      </c>
      <c r="AM344" s="144" t="str">
        <f>IF($G344=AM$4&amp;"-"&amp;AM$5,IF(COUNTIF($G$6:$G344,"="&amp;$G344)&gt;1000,"",MAX(AM$6:AM343)+1),"")</f>
        <v/>
      </c>
    </row>
    <row r="345" spans="1:39">
      <c r="A345" s="23">
        <v>340</v>
      </c>
      <c r="B345" s="169" t="str">
        <f>VLOOKUP(A345,Times_2023!B342:C771,2,FALSE)</f>
        <v>0:30:38</v>
      </c>
      <c r="C345" s="1" t="str">
        <f t="shared" si="22"/>
        <v>Sarah Kinston</v>
      </c>
      <c r="D345" s="2" t="str">
        <f t="shared" si="23"/>
        <v>NJ</v>
      </c>
      <c r="E345" s="2" t="str">
        <f t="shared" si="24"/>
        <v>F</v>
      </c>
      <c r="F345" s="2">
        <f>COUNTIF(E$6:E345,E345)</f>
        <v>126</v>
      </c>
      <c r="G345" s="170" t="str">
        <f t="shared" si="25"/>
        <v>NJ-F</v>
      </c>
      <c r="H345" s="29" t="str">
        <f>IF($G345=H$4&amp;"-"&amp;H$5,IF(COUNTIF($G$6:$G345,"="&amp;$G345)&gt;5,"",$F345),"")</f>
        <v/>
      </c>
      <c r="I345" s="32" t="str">
        <f>IF($G345=I$4&amp;"-"&amp;I$5,IF(COUNTIF($G$6:$G345,"="&amp;$G345)&gt;5,"",$F345),"")</f>
        <v/>
      </c>
      <c r="J345" s="31" t="str">
        <f>IF($G345=J$4&amp;"-"&amp;J$5,IF(COUNTIF($G$6:$G345,"="&amp;$G345)&gt;5,"",$F345),"")</f>
        <v/>
      </c>
      <c r="K345" s="32" t="str">
        <f>IF($G345=K$4&amp;"-"&amp;K$5,IF(COUNTIF($G$6:$G345,"="&amp;$G345)&gt;5,"",$F345),"")</f>
        <v/>
      </c>
      <c r="L345" s="31" t="str">
        <f>IF($G345=L$4&amp;"-"&amp;L$5,IF(COUNTIF($G$6:$G345,"="&amp;$G345)&gt;5,"",$F345),"")</f>
        <v/>
      </c>
      <c r="M345" s="32" t="str">
        <f>IF($G345=M$4&amp;"-"&amp;M$5,IF(COUNTIF($G$6:$G345,"="&amp;$G345)&gt;5,"",$F345),"")</f>
        <v/>
      </c>
      <c r="N345" s="31" t="str">
        <f>IF($G345=N$4&amp;"-"&amp;N$5,IF(COUNTIF($G$6:$G345,"="&amp;$G345)&gt;5,"",$F345),"")</f>
        <v/>
      </c>
      <c r="O345" s="32" t="str">
        <f>IF($G345=O$4&amp;"-"&amp;O$5,IF(COUNTIF($G$6:$G345,"="&amp;$G345)&gt;5,"",$F345),"")</f>
        <v/>
      </c>
      <c r="P345" s="31" t="str">
        <f>IF($G345=P$4&amp;"-"&amp;P$5,IF(COUNTIF($G$6:$G345,"="&amp;$G345)&gt;5,"",$F345),"")</f>
        <v/>
      </c>
      <c r="Q345" s="32" t="str">
        <f>IF($G345=Q$4&amp;"-"&amp;Q$5,IF(COUNTIF($G$6:$G345,"="&amp;$G345)&gt;5,"",$F345),"")</f>
        <v/>
      </c>
      <c r="R345" s="31" t="str">
        <f>IF($G345=R$4&amp;"-"&amp;R$5,IF(COUNTIF($G$6:$G345,"="&amp;$G345)&gt;5,"",$F345),"")</f>
        <v/>
      </c>
      <c r="S345" s="32" t="str">
        <f>IF($G345=S$4&amp;"-"&amp;S$5,IF(COUNTIF($G$6:$G345,"="&amp;$G345)&gt;5,"",$F345),"")</f>
        <v/>
      </c>
      <c r="T345" s="31" t="str">
        <f>IF($G345=T$4&amp;"-"&amp;T$5,IF(COUNTIF($G$6:$G345,"="&amp;$G345)&gt;5,"",$F345),"")</f>
        <v/>
      </c>
      <c r="U345" s="32" t="str">
        <f>IF($G345=U$4&amp;"-"&amp;U$5,IF(COUNTIF($G$6:$G345,"="&amp;$G345)&gt;5,"",$F345),"")</f>
        <v/>
      </c>
      <c r="V345" s="31" t="str">
        <f>IF($G345=V$4&amp;"-"&amp;V$5,IF(COUNTIF($G$6:$G345,"="&amp;$G345)&gt;5,"",$F345),"")</f>
        <v/>
      </c>
      <c r="W345" s="30" t="str">
        <f>IF($G345=W$4&amp;"-"&amp;W$5,IF(COUNTIF($G$6:$G345,"="&amp;$G345)&gt;5,"",$F345),"")</f>
        <v/>
      </c>
      <c r="X345" s="128" t="str">
        <f>IF($G345=X$4&amp;"-"&amp;X$5,IF(COUNTIF($G$6:$G345,"="&amp;$G345)&gt;1000,"",MAX(X$6:X344)+1),"")</f>
        <v/>
      </c>
      <c r="Y345" s="138" t="str">
        <f>IF($G345=Y$4&amp;"-"&amp;Y$5,IF(COUNTIF($G$6:$G345,"="&amp;$G345)&gt;1000,"",MAX(Y$6:Y344)+1),"")</f>
        <v/>
      </c>
      <c r="Z345" s="128" t="str">
        <f>IF($G345=Z$4&amp;"-"&amp;Z$5,IF(COUNTIF($G$6:$G345,"="&amp;$G345)&gt;1000,"",MAX(Z$6:Z344)+1),"")</f>
        <v/>
      </c>
      <c r="AA345" s="138" t="str">
        <f>IF($G345=AA$4&amp;"-"&amp;AA$5,IF(COUNTIF($G$6:$G345,"="&amp;$G345)&gt;1000,"",MAX(AA$6:AA344)+1),"")</f>
        <v/>
      </c>
      <c r="AB345" s="128" t="str">
        <f>IF($G345=AB$4&amp;"-"&amp;AB$5,IF(COUNTIF($G$6:$G345,"="&amp;$G345)&gt;1000,"",MAX(AB$6:AB344)+1),"")</f>
        <v/>
      </c>
      <c r="AC345" s="138" t="str">
        <f>IF($G345=AC$4&amp;"-"&amp;AC$5,IF(COUNTIF($G$6:$G345,"="&amp;$G345)&gt;1000,"",MAX(AC$6:AC344)+1),"")</f>
        <v/>
      </c>
      <c r="AD345" s="128" t="str">
        <f>IF($G345=AD$4&amp;"-"&amp;AD$5,IF(COUNTIF($G$6:$G345,"="&amp;$G345)&gt;1000,"",MAX(AD$6:AD344)+1),"")</f>
        <v/>
      </c>
      <c r="AE345" s="138" t="str">
        <f>IF($G345=AE$4&amp;"-"&amp;AE$5,IF(COUNTIF($G$6:$G345,"="&amp;$G345)&gt;1000,"",MAX(AE$6:AE344)+1),"")</f>
        <v/>
      </c>
      <c r="AF345" s="128" t="str">
        <f>IF($G345=AF$4&amp;"-"&amp;AF$5,IF(COUNTIF($G$6:$G345,"="&amp;$G345)&gt;1000,"",MAX(AF$6:AF344)+1),"")</f>
        <v/>
      </c>
      <c r="AG345" s="138" t="str">
        <f>IF($G345=AG$4&amp;"-"&amp;AG$5,IF(COUNTIF($G$6:$G345,"="&amp;$G345)&gt;1000,"",MAX(AG$6:AG344)+1),"")</f>
        <v/>
      </c>
      <c r="AH345" s="128" t="str">
        <f>IF($G345=AH$4&amp;"-"&amp;AH$5,IF(COUNTIF($G$6:$G345,"="&amp;$G345)&gt;1000,"",MAX(AH$6:AH344)+1),"")</f>
        <v/>
      </c>
      <c r="AI345" s="138">
        <f>IF($G345=AI$4&amp;"-"&amp;AI$5,IF(COUNTIF($G$6:$G345,"="&amp;$G345)&gt;1000,"",MAX(AI$6:AI344)+1),"")</f>
        <v>17</v>
      </c>
      <c r="AJ345" s="128" t="str">
        <f>IF($G345=AJ$4&amp;"-"&amp;AJ$5,IF(COUNTIF($G$6:$G345,"="&amp;$G345)&gt;1000,"",MAX(AJ$6:AJ344)+1),"")</f>
        <v/>
      </c>
      <c r="AK345" s="138" t="str">
        <f>IF($G345=AK$4&amp;"-"&amp;AK$5,IF(COUNTIF($G$6:$G345,"="&amp;$G345)&gt;1000,"",MAX(AK$6:AK344)+1),"")</f>
        <v/>
      </c>
      <c r="AL345" s="128" t="str">
        <f>IF($G345=AL$4&amp;"-"&amp;AL$5,IF(COUNTIF($G$6:$G345,"="&amp;$G345)&gt;1000,"",MAX(AL$6:AL344)+1),"")</f>
        <v/>
      </c>
      <c r="AM345" s="144" t="str">
        <f>IF($G345=AM$4&amp;"-"&amp;AM$5,IF(COUNTIF($G$6:$G345,"="&amp;$G345)&gt;1000,"",MAX(AM$6:AM344)+1),"")</f>
        <v/>
      </c>
    </row>
    <row r="346" spans="1:39">
      <c r="A346" s="24">
        <v>341</v>
      </c>
      <c r="B346" s="169" t="str">
        <f>VLOOKUP(A346,Times_2023!B343:C772,2,FALSE)</f>
        <v>0:30:41</v>
      </c>
      <c r="C346" s="1" t="str">
        <f t="shared" si="22"/>
        <v>Lucy Harrison</v>
      </c>
      <c r="D346" s="2" t="str">
        <f t="shared" si="23"/>
        <v>HI</v>
      </c>
      <c r="E346" s="2" t="str">
        <f t="shared" si="24"/>
        <v>F</v>
      </c>
      <c r="F346" s="2">
        <f>COUNTIF(E$6:E346,E346)</f>
        <v>127</v>
      </c>
      <c r="G346" s="170" t="str">
        <f t="shared" si="25"/>
        <v>HI-F</v>
      </c>
      <c r="H346" s="29" t="str">
        <f>IF($G346=H$4&amp;"-"&amp;H$5,IF(COUNTIF($G$6:$G346,"="&amp;$G346)&gt;5,"",$F346),"")</f>
        <v/>
      </c>
      <c r="I346" s="32" t="str">
        <f>IF($G346=I$4&amp;"-"&amp;I$5,IF(COUNTIF($G$6:$G346,"="&amp;$G346)&gt;5,"",$F346),"")</f>
        <v/>
      </c>
      <c r="J346" s="31" t="str">
        <f>IF($G346=J$4&amp;"-"&amp;J$5,IF(COUNTIF($G$6:$G346,"="&amp;$G346)&gt;5,"",$F346),"")</f>
        <v/>
      </c>
      <c r="K346" s="32" t="str">
        <f>IF($G346=K$4&amp;"-"&amp;K$5,IF(COUNTIF($G$6:$G346,"="&amp;$G346)&gt;5,"",$F346),"")</f>
        <v/>
      </c>
      <c r="L346" s="31" t="str">
        <f>IF($G346=L$4&amp;"-"&amp;L$5,IF(COUNTIF($G$6:$G346,"="&amp;$G346)&gt;5,"",$F346),"")</f>
        <v/>
      </c>
      <c r="M346" s="32" t="str">
        <f>IF($G346=M$4&amp;"-"&amp;M$5,IF(COUNTIF($G$6:$G346,"="&amp;$G346)&gt;5,"",$F346),"")</f>
        <v/>
      </c>
      <c r="N346" s="31" t="str">
        <f>IF($G346=N$4&amp;"-"&amp;N$5,IF(COUNTIF($G$6:$G346,"="&amp;$G346)&gt;5,"",$F346),"")</f>
        <v/>
      </c>
      <c r="O346" s="32" t="str">
        <f>IF($G346=O$4&amp;"-"&amp;O$5,IF(COUNTIF($G$6:$G346,"="&amp;$G346)&gt;5,"",$F346),"")</f>
        <v/>
      </c>
      <c r="P346" s="31" t="str">
        <f>IF($G346=P$4&amp;"-"&amp;P$5,IF(COUNTIF($G$6:$G346,"="&amp;$G346)&gt;5,"",$F346),"")</f>
        <v/>
      </c>
      <c r="Q346" s="32" t="str">
        <f>IF($G346=Q$4&amp;"-"&amp;Q$5,IF(COUNTIF($G$6:$G346,"="&amp;$G346)&gt;5,"",$F346),"")</f>
        <v/>
      </c>
      <c r="R346" s="31" t="str">
        <f>IF($G346=R$4&amp;"-"&amp;R$5,IF(COUNTIF($G$6:$G346,"="&amp;$G346)&gt;5,"",$F346),"")</f>
        <v/>
      </c>
      <c r="S346" s="32" t="str">
        <f>IF($G346=S$4&amp;"-"&amp;S$5,IF(COUNTIF($G$6:$G346,"="&amp;$G346)&gt;5,"",$F346),"")</f>
        <v/>
      </c>
      <c r="T346" s="31" t="str">
        <f>IF($G346=T$4&amp;"-"&amp;T$5,IF(COUNTIF($G$6:$G346,"="&amp;$G346)&gt;5,"",$F346),"")</f>
        <v/>
      </c>
      <c r="U346" s="32" t="str">
        <f>IF($G346=U$4&amp;"-"&amp;U$5,IF(COUNTIF($G$6:$G346,"="&amp;$G346)&gt;5,"",$F346),"")</f>
        <v/>
      </c>
      <c r="V346" s="31" t="str">
        <f>IF($G346=V$4&amp;"-"&amp;V$5,IF(COUNTIF($G$6:$G346,"="&amp;$G346)&gt;5,"",$F346),"")</f>
        <v/>
      </c>
      <c r="W346" s="30" t="str">
        <f>IF($G346=W$4&amp;"-"&amp;W$5,IF(COUNTIF($G$6:$G346,"="&amp;$G346)&gt;5,"",$F346),"")</f>
        <v/>
      </c>
      <c r="X346" s="128" t="str">
        <f>IF($G346=X$4&amp;"-"&amp;X$5,IF(COUNTIF($G$6:$G346,"="&amp;$G346)&gt;1000,"",MAX(X$6:X345)+1),"")</f>
        <v/>
      </c>
      <c r="Y346" s="138" t="str">
        <f>IF($G346=Y$4&amp;"-"&amp;Y$5,IF(COUNTIF($G$6:$G346,"="&amp;$G346)&gt;1000,"",MAX(Y$6:Y345)+1),"")</f>
        <v/>
      </c>
      <c r="Z346" s="128" t="str">
        <f>IF($G346=Z$4&amp;"-"&amp;Z$5,IF(COUNTIF($G$6:$G346,"="&amp;$G346)&gt;1000,"",MAX(Z$6:Z345)+1),"")</f>
        <v/>
      </c>
      <c r="AA346" s="138" t="str">
        <f>IF($G346=AA$4&amp;"-"&amp;AA$5,IF(COUNTIF($G$6:$G346,"="&amp;$G346)&gt;1000,"",MAX(AA$6:AA345)+1),"")</f>
        <v/>
      </c>
      <c r="AB346" s="128" t="str">
        <f>IF($G346=AB$4&amp;"-"&amp;AB$5,IF(COUNTIF($G$6:$G346,"="&amp;$G346)&gt;1000,"",MAX(AB$6:AB345)+1),"")</f>
        <v/>
      </c>
      <c r="AC346" s="138" t="str">
        <f>IF($G346=AC$4&amp;"-"&amp;AC$5,IF(COUNTIF($G$6:$G346,"="&amp;$G346)&gt;1000,"",MAX(AC$6:AC345)+1),"")</f>
        <v/>
      </c>
      <c r="AD346" s="128" t="str">
        <f>IF($G346=AD$4&amp;"-"&amp;AD$5,IF(COUNTIF($G$6:$G346,"="&amp;$G346)&gt;1000,"",MAX(AD$6:AD345)+1),"")</f>
        <v/>
      </c>
      <c r="AE346" s="138">
        <f>IF($G346=AE$4&amp;"-"&amp;AE$5,IF(COUNTIF($G$6:$G346,"="&amp;$G346)&gt;1000,"",MAX(AE$6:AE345)+1),"")</f>
        <v>22</v>
      </c>
      <c r="AF346" s="128" t="str">
        <f>IF($G346=AF$4&amp;"-"&amp;AF$5,IF(COUNTIF($G$6:$G346,"="&amp;$G346)&gt;1000,"",MAX(AF$6:AF345)+1),"")</f>
        <v/>
      </c>
      <c r="AG346" s="138" t="str">
        <f>IF($G346=AG$4&amp;"-"&amp;AG$5,IF(COUNTIF($G$6:$G346,"="&amp;$G346)&gt;1000,"",MAX(AG$6:AG345)+1),"")</f>
        <v/>
      </c>
      <c r="AH346" s="128" t="str">
        <f>IF($G346=AH$4&amp;"-"&amp;AH$5,IF(COUNTIF($G$6:$G346,"="&amp;$G346)&gt;1000,"",MAX(AH$6:AH345)+1),"")</f>
        <v/>
      </c>
      <c r="AI346" s="138" t="str">
        <f>IF($G346=AI$4&amp;"-"&amp;AI$5,IF(COUNTIF($G$6:$G346,"="&amp;$G346)&gt;1000,"",MAX(AI$6:AI345)+1),"")</f>
        <v/>
      </c>
      <c r="AJ346" s="128" t="str">
        <f>IF($G346=AJ$4&amp;"-"&amp;AJ$5,IF(COUNTIF($G$6:$G346,"="&amp;$G346)&gt;1000,"",MAX(AJ$6:AJ345)+1),"")</f>
        <v/>
      </c>
      <c r="AK346" s="138" t="str">
        <f>IF($G346=AK$4&amp;"-"&amp;AK$5,IF(COUNTIF($G$6:$G346,"="&amp;$G346)&gt;1000,"",MAX(AK$6:AK345)+1),"")</f>
        <v/>
      </c>
      <c r="AL346" s="128" t="str">
        <f>IF($G346=AL$4&amp;"-"&amp;AL$5,IF(COUNTIF($G$6:$G346,"="&amp;$G346)&gt;1000,"",MAX(AL$6:AL345)+1),"")</f>
        <v/>
      </c>
      <c r="AM346" s="144" t="str">
        <f>IF($G346=AM$4&amp;"-"&amp;AM$5,IF(COUNTIF($G$6:$G346,"="&amp;$G346)&gt;1000,"",MAX(AM$6:AM345)+1),"")</f>
        <v/>
      </c>
    </row>
    <row r="347" spans="1:39">
      <c r="A347" s="23">
        <v>342</v>
      </c>
      <c r="B347" s="169" t="str">
        <f>VLOOKUP(A347,Times_2023!B344:C773,2,FALSE)</f>
        <v>0:30:44</v>
      </c>
      <c r="C347" s="1" t="str">
        <f t="shared" si="22"/>
        <v>Clare Clark</v>
      </c>
      <c r="D347" s="2" t="str">
        <f t="shared" si="23"/>
        <v>HRC</v>
      </c>
      <c r="E347" s="2" t="str">
        <f t="shared" si="24"/>
        <v>F</v>
      </c>
      <c r="F347" s="2">
        <f>COUNTIF(E$6:E347,E347)</f>
        <v>128</v>
      </c>
      <c r="G347" s="170" t="str">
        <f t="shared" si="25"/>
        <v>HRC-F</v>
      </c>
      <c r="H347" s="29" t="str">
        <f>IF($G347=H$4&amp;"-"&amp;H$5,IF(COUNTIF($G$6:$G347,"="&amp;$G347)&gt;5,"",$F347),"")</f>
        <v/>
      </c>
      <c r="I347" s="32" t="str">
        <f>IF($G347=I$4&amp;"-"&amp;I$5,IF(COUNTIF($G$6:$G347,"="&amp;$G347)&gt;5,"",$F347),"")</f>
        <v/>
      </c>
      <c r="J347" s="31" t="str">
        <f>IF($G347=J$4&amp;"-"&amp;J$5,IF(COUNTIF($G$6:$G347,"="&amp;$G347)&gt;5,"",$F347),"")</f>
        <v/>
      </c>
      <c r="K347" s="32" t="str">
        <f>IF($G347=K$4&amp;"-"&amp;K$5,IF(COUNTIF($G$6:$G347,"="&amp;$G347)&gt;5,"",$F347),"")</f>
        <v/>
      </c>
      <c r="L347" s="31" t="str">
        <f>IF($G347=L$4&amp;"-"&amp;L$5,IF(COUNTIF($G$6:$G347,"="&amp;$G347)&gt;5,"",$F347),"")</f>
        <v/>
      </c>
      <c r="M347" s="32" t="str">
        <f>IF($G347=M$4&amp;"-"&amp;M$5,IF(COUNTIF($G$6:$G347,"="&amp;$G347)&gt;5,"",$F347),"")</f>
        <v/>
      </c>
      <c r="N347" s="31" t="str">
        <f>IF($G347=N$4&amp;"-"&amp;N$5,IF(COUNTIF($G$6:$G347,"="&amp;$G347)&gt;5,"",$F347),"")</f>
        <v/>
      </c>
      <c r="O347" s="32" t="str">
        <f>IF($G347=O$4&amp;"-"&amp;O$5,IF(COUNTIF($G$6:$G347,"="&amp;$G347)&gt;5,"",$F347),"")</f>
        <v/>
      </c>
      <c r="P347" s="31" t="str">
        <f>IF($G347=P$4&amp;"-"&amp;P$5,IF(COUNTIF($G$6:$G347,"="&amp;$G347)&gt;5,"",$F347),"")</f>
        <v/>
      </c>
      <c r="Q347" s="32" t="str">
        <f>IF($G347=Q$4&amp;"-"&amp;Q$5,IF(COUNTIF($G$6:$G347,"="&amp;$G347)&gt;5,"",$F347),"")</f>
        <v/>
      </c>
      <c r="R347" s="31" t="str">
        <f>IF($G347=R$4&amp;"-"&amp;R$5,IF(COUNTIF($G$6:$G347,"="&amp;$G347)&gt;5,"",$F347),"")</f>
        <v/>
      </c>
      <c r="S347" s="32" t="str">
        <f>IF($G347=S$4&amp;"-"&amp;S$5,IF(COUNTIF($G$6:$G347,"="&amp;$G347)&gt;5,"",$F347),"")</f>
        <v/>
      </c>
      <c r="T347" s="31" t="str">
        <f>IF($G347=T$4&amp;"-"&amp;T$5,IF(COUNTIF($G$6:$G347,"="&amp;$G347)&gt;5,"",$F347),"")</f>
        <v/>
      </c>
      <c r="U347" s="32" t="str">
        <f>IF($G347=U$4&amp;"-"&amp;U$5,IF(COUNTIF($G$6:$G347,"="&amp;$G347)&gt;5,"",$F347),"")</f>
        <v/>
      </c>
      <c r="V347" s="31" t="str">
        <f>IF($G347=V$4&amp;"-"&amp;V$5,IF(COUNTIF($G$6:$G347,"="&amp;$G347)&gt;5,"",$F347),"")</f>
        <v/>
      </c>
      <c r="W347" s="30" t="str">
        <f>IF($G347=W$4&amp;"-"&amp;W$5,IF(COUNTIF($G$6:$G347,"="&amp;$G347)&gt;5,"",$F347),"")</f>
        <v/>
      </c>
      <c r="X347" s="128" t="str">
        <f>IF($G347=X$4&amp;"-"&amp;X$5,IF(COUNTIF($G$6:$G347,"="&amp;$G347)&gt;1000,"",MAX(X$6:X346)+1),"")</f>
        <v/>
      </c>
      <c r="Y347" s="138" t="str">
        <f>IF($G347=Y$4&amp;"-"&amp;Y$5,IF(COUNTIF($G$6:$G347,"="&amp;$G347)&gt;1000,"",MAX(Y$6:Y346)+1),"")</f>
        <v/>
      </c>
      <c r="Z347" s="128" t="str">
        <f>IF($G347=Z$4&amp;"-"&amp;Z$5,IF(COUNTIF($G$6:$G347,"="&amp;$G347)&gt;1000,"",MAX(Z$6:Z346)+1),"")</f>
        <v/>
      </c>
      <c r="AA347" s="138" t="str">
        <f>IF($G347=AA$4&amp;"-"&amp;AA$5,IF(COUNTIF($G$6:$G347,"="&amp;$G347)&gt;1000,"",MAX(AA$6:AA346)+1),"")</f>
        <v/>
      </c>
      <c r="AB347" s="128" t="str">
        <f>IF($G347=AB$4&amp;"-"&amp;AB$5,IF(COUNTIF($G$6:$G347,"="&amp;$G347)&gt;1000,"",MAX(AB$6:AB346)+1),"")</f>
        <v/>
      </c>
      <c r="AC347" s="138" t="str">
        <f>IF($G347=AC$4&amp;"-"&amp;AC$5,IF(COUNTIF($G$6:$G347,"="&amp;$G347)&gt;1000,"",MAX(AC$6:AC346)+1),"")</f>
        <v/>
      </c>
      <c r="AD347" s="128" t="str">
        <f>IF($G347=AD$4&amp;"-"&amp;AD$5,IF(COUNTIF($G$6:$G347,"="&amp;$G347)&gt;1000,"",MAX(AD$6:AD346)+1),"")</f>
        <v/>
      </c>
      <c r="AE347" s="138" t="str">
        <f>IF($G347=AE$4&amp;"-"&amp;AE$5,IF(COUNTIF($G$6:$G347,"="&amp;$G347)&gt;1000,"",MAX(AE$6:AE346)+1),"")</f>
        <v/>
      </c>
      <c r="AF347" s="128" t="str">
        <f>IF($G347=AF$4&amp;"-"&amp;AF$5,IF(COUNTIF($G$6:$G347,"="&amp;$G347)&gt;1000,"",MAX(AF$6:AF346)+1),"")</f>
        <v/>
      </c>
      <c r="AG347" s="138">
        <f>IF($G347=AG$4&amp;"-"&amp;AG$5,IF(COUNTIF($G$6:$G347,"="&amp;$G347)&gt;1000,"",MAX(AG$6:AG346)+1),"")</f>
        <v>14</v>
      </c>
      <c r="AH347" s="128" t="str">
        <f>IF($G347=AH$4&amp;"-"&amp;AH$5,IF(COUNTIF($G$6:$G347,"="&amp;$G347)&gt;1000,"",MAX(AH$6:AH346)+1),"")</f>
        <v/>
      </c>
      <c r="AI347" s="138" t="str">
        <f>IF($G347=AI$4&amp;"-"&amp;AI$5,IF(COUNTIF($G$6:$G347,"="&amp;$G347)&gt;1000,"",MAX(AI$6:AI346)+1),"")</f>
        <v/>
      </c>
      <c r="AJ347" s="128" t="str">
        <f>IF($G347=AJ$4&amp;"-"&amp;AJ$5,IF(COUNTIF($G$6:$G347,"="&amp;$G347)&gt;1000,"",MAX(AJ$6:AJ346)+1),"")</f>
        <v/>
      </c>
      <c r="AK347" s="138" t="str">
        <f>IF($G347=AK$4&amp;"-"&amp;AK$5,IF(COUNTIF($G$6:$G347,"="&amp;$G347)&gt;1000,"",MAX(AK$6:AK346)+1),"")</f>
        <v/>
      </c>
      <c r="AL347" s="128" t="str">
        <f>IF($G347=AL$4&amp;"-"&amp;AL$5,IF(COUNTIF($G$6:$G347,"="&amp;$G347)&gt;1000,"",MAX(AL$6:AL346)+1),"")</f>
        <v/>
      </c>
      <c r="AM347" s="144" t="str">
        <f>IF($G347=AM$4&amp;"-"&amp;AM$5,IF(COUNTIF($G$6:$G347,"="&amp;$G347)&gt;1000,"",MAX(AM$6:AM346)+1),"")</f>
        <v/>
      </c>
    </row>
    <row r="348" spans="1:39">
      <c r="A348" s="24">
        <v>343</v>
      </c>
      <c r="B348" s="169" t="str">
        <f>VLOOKUP(A348,Times_2023!B345:C774,2,FALSE)</f>
        <v>0:31:07</v>
      </c>
      <c r="C348" s="1" t="str">
        <f t="shared" si="22"/>
        <v>Kara Eagling</v>
      </c>
      <c r="D348" s="2" t="str">
        <f t="shared" si="23"/>
        <v>RR</v>
      </c>
      <c r="E348" s="2" t="str">
        <f t="shared" si="24"/>
        <v>F</v>
      </c>
      <c r="F348" s="2">
        <f>COUNTIF(E$6:E348,E348)</f>
        <v>129</v>
      </c>
      <c r="G348" s="170" t="str">
        <f t="shared" si="25"/>
        <v>RR-F</v>
      </c>
      <c r="H348" s="29" t="str">
        <f>IF($G348=H$4&amp;"-"&amp;H$5,IF(COUNTIF($G$6:$G348,"="&amp;$G348)&gt;5,"",$F348),"")</f>
        <v/>
      </c>
      <c r="I348" s="32" t="str">
        <f>IF($G348=I$4&amp;"-"&amp;I$5,IF(COUNTIF($G$6:$G348,"="&amp;$G348)&gt;5,"",$F348),"")</f>
        <v/>
      </c>
      <c r="J348" s="31" t="str">
        <f>IF($G348=J$4&amp;"-"&amp;J$5,IF(COUNTIF($G$6:$G348,"="&amp;$G348)&gt;5,"",$F348),"")</f>
        <v/>
      </c>
      <c r="K348" s="32" t="str">
        <f>IF($G348=K$4&amp;"-"&amp;K$5,IF(COUNTIF($G$6:$G348,"="&amp;$G348)&gt;5,"",$F348),"")</f>
        <v/>
      </c>
      <c r="L348" s="31" t="str">
        <f>IF($G348=L$4&amp;"-"&amp;L$5,IF(COUNTIF($G$6:$G348,"="&amp;$G348)&gt;5,"",$F348),"")</f>
        <v/>
      </c>
      <c r="M348" s="32" t="str">
        <f>IF($G348=M$4&amp;"-"&amp;M$5,IF(COUNTIF($G$6:$G348,"="&amp;$G348)&gt;5,"",$F348),"")</f>
        <v/>
      </c>
      <c r="N348" s="31" t="str">
        <f>IF($G348=N$4&amp;"-"&amp;N$5,IF(COUNTIF($G$6:$G348,"="&amp;$G348)&gt;5,"",$F348),"")</f>
        <v/>
      </c>
      <c r="O348" s="32" t="str">
        <f>IF($G348=O$4&amp;"-"&amp;O$5,IF(COUNTIF($G$6:$G348,"="&amp;$G348)&gt;5,"",$F348),"")</f>
        <v/>
      </c>
      <c r="P348" s="31" t="str">
        <f>IF($G348=P$4&amp;"-"&amp;P$5,IF(COUNTIF($G$6:$G348,"="&amp;$G348)&gt;5,"",$F348),"")</f>
        <v/>
      </c>
      <c r="Q348" s="32" t="str">
        <f>IF($G348=Q$4&amp;"-"&amp;Q$5,IF(COUNTIF($G$6:$G348,"="&amp;$G348)&gt;5,"",$F348),"")</f>
        <v/>
      </c>
      <c r="R348" s="31" t="str">
        <f>IF($G348=R$4&amp;"-"&amp;R$5,IF(COUNTIF($G$6:$G348,"="&amp;$G348)&gt;5,"",$F348),"")</f>
        <v/>
      </c>
      <c r="S348" s="32" t="str">
        <f>IF($G348=S$4&amp;"-"&amp;S$5,IF(COUNTIF($G$6:$G348,"="&amp;$G348)&gt;5,"",$F348),"")</f>
        <v/>
      </c>
      <c r="T348" s="31" t="str">
        <f>IF($G348=T$4&amp;"-"&amp;T$5,IF(COUNTIF($G$6:$G348,"="&amp;$G348)&gt;5,"",$F348),"")</f>
        <v/>
      </c>
      <c r="U348" s="32" t="str">
        <f>IF($G348=U$4&amp;"-"&amp;U$5,IF(COUNTIF($G$6:$G348,"="&amp;$G348)&gt;5,"",$F348),"")</f>
        <v/>
      </c>
      <c r="V348" s="31" t="str">
        <f>IF($G348=V$4&amp;"-"&amp;V$5,IF(COUNTIF($G$6:$G348,"="&amp;$G348)&gt;5,"",$F348),"")</f>
        <v/>
      </c>
      <c r="W348" s="30" t="str">
        <f>IF($G348=W$4&amp;"-"&amp;W$5,IF(COUNTIF($G$6:$G348,"="&amp;$G348)&gt;5,"",$F348),"")</f>
        <v/>
      </c>
      <c r="X348" s="128" t="str">
        <f>IF($G348=X$4&amp;"-"&amp;X$5,IF(COUNTIF($G$6:$G348,"="&amp;$G348)&gt;1000,"",MAX(X$6:X347)+1),"")</f>
        <v/>
      </c>
      <c r="Y348" s="138" t="str">
        <f>IF($G348=Y$4&amp;"-"&amp;Y$5,IF(COUNTIF($G$6:$G348,"="&amp;$G348)&gt;1000,"",MAX(Y$6:Y347)+1),"")</f>
        <v/>
      </c>
      <c r="Z348" s="128" t="str">
        <f>IF($G348=Z$4&amp;"-"&amp;Z$5,IF(COUNTIF($G$6:$G348,"="&amp;$G348)&gt;1000,"",MAX(Z$6:Z347)+1),"")</f>
        <v/>
      </c>
      <c r="AA348" s="138" t="str">
        <f>IF($G348=AA$4&amp;"-"&amp;AA$5,IF(COUNTIF($G$6:$G348,"="&amp;$G348)&gt;1000,"",MAX(AA$6:AA347)+1),"")</f>
        <v/>
      </c>
      <c r="AB348" s="128" t="str">
        <f>IF($G348=AB$4&amp;"-"&amp;AB$5,IF(COUNTIF($G$6:$G348,"="&amp;$G348)&gt;1000,"",MAX(AB$6:AB347)+1),"")</f>
        <v/>
      </c>
      <c r="AC348" s="138" t="str">
        <f>IF($G348=AC$4&amp;"-"&amp;AC$5,IF(COUNTIF($G$6:$G348,"="&amp;$G348)&gt;1000,"",MAX(AC$6:AC347)+1),"")</f>
        <v/>
      </c>
      <c r="AD348" s="128" t="str">
        <f>IF($G348=AD$4&amp;"-"&amp;AD$5,IF(COUNTIF($G$6:$G348,"="&amp;$G348)&gt;1000,"",MAX(AD$6:AD347)+1),"")</f>
        <v/>
      </c>
      <c r="AE348" s="138" t="str">
        <f>IF($G348=AE$4&amp;"-"&amp;AE$5,IF(COUNTIF($G$6:$G348,"="&amp;$G348)&gt;1000,"",MAX(AE$6:AE347)+1),"")</f>
        <v/>
      </c>
      <c r="AF348" s="128" t="str">
        <f>IF($G348=AF$4&amp;"-"&amp;AF$5,IF(COUNTIF($G$6:$G348,"="&amp;$G348)&gt;1000,"",MAX(AF$6:AF347)+1),"")</f>
        <v/>
      </c>
      <c r="AG348" s="138" t="str">
        <f>IF($G348=AG$4&amp;"-"&amp;AG$5,IF(COUNTIF($G$6:$G348,"="&amp;$G348)&gt;1000,"",MAX(AG$6:AG347)+1),"")</f>
        <v/>
      </c>
      <c r="AH348" s="128" t="str">
        <f>IF($G348=AH$4&amp;"-"&amp;AH$5,IF(COUNTIF($G$6:$G348,"="&amp;$G348)&gt;1000,"",MAX(AH$6:AH347)+1),"")</f>
        <v/>
      </c>
      <c r="AI348" s="138" t="str">
        <f>IF($G348=AI$4&amp;"-"&amp;AI$5,IF(COUNTIF($G$6:$G348,"="&amp;$G348)&gt;1000,"",MAX(AI$6:AI347)+1),"")</f>
        <v/>
      </c>
      <c r="AJ348" s="128" t="str">
        <f>IF($G348=AJ$4&amp;"-"&amp;AJ$5,IF(COUNTIF($G$6:$G348,"="&amp;$G348)&gt;1000,"",MAX(AJ$6:AJ347)+1),"")</f>
        <v/>
      </c>
      <c r="AK348" s="138">
        <f>IF($G348=AK$4&amp;"-"&amp;AK$5,IF(COUNTIF($G$6:$G348,"="&amp;$G348)&gt;1000,"",MAX(AK$6:AK347)+1),"")</f>
        <v>11</v>
      </c>
      <c r="AL348" s="128" t="str">
        <f>IF($G348=AL$4&amp;"-"&amp;AL$5,IF(COUNTIF($G$6:$G348,"="&amp;$G348)&gt;1000,"",MAX(AL$6:AL347)+1),"")</f>
        <v/>
      </c>
      <c r="AM348" s="144" t="str">
        <f>IF($G348=AM$4&amp;"-"&amp;AM$5,IF(COUNTIF($G$6:$G348,"="&amp;$G348)&gt;1000,"",MAX(AM$6:AM347)+1),"")</f>
        <v/>
      </c>
    </row>
    <row r="349" spans="1:39">
      <c r="A349" s="23">
        <v>344</v>
      </c>
      <c r="B349" s="169" t="str">
        <f>VLOOKUP(A349,Times_2023!B346:C775,2,FALSE)</f>
        <v>0:31:22</v>
      </c>
      <c r="C349" s="1" t="str">
        <f t="shared" si="22"/>
        <v>Anthony Irwin</v>
      </c>
      <c r="D349" s="2" t="str">
        <f t="shared" si="23"/>
        <v>CAC</v>
      </c>
      <c r="E349" s="2" t="str">
        <f t="shared" si="24"/>
        <v>M</v>
      </c>
      <c r="F349" s="2">
        <f>COUNTIF(E$6:E349,E349)</f>
        <v>215</v>
      </c>
      <c r="G349" s="170" t="str">
        <f t="shared" si="25"/>
        <v>CAC-M</v>
      </c>
      <c r="H349" s="29" t="str">
        <f>IF($G349=H$4&amp;"-"&amp;H$5,IF(COUNTIF($G$6:$G349,"="&amp;$G349)&gt;5,"",$F349),"")</f>
        <v/>
      </c>
      <c r="I349" s="32" t="str">
        <f>IF($G349=I$4&amp;"-"&amp;I$5,IF(COUNTIF($G$6:$G349,"="&amp;$G349)&gt;5,"",$F349),"")</f>
        <v/>
      </c>
      <c r="J349" s="31" t="str">
        <f>IF($G349=J$4&amp;"-"&amp;J$5,IF(COUNTIF($G$6:$G349,"="&amp;$G349)&gt;5,"",$F349),"")</f>
        <v/>
      </c>
      <c r="K349" s="32" t="str">
        <f>IF($G349=K$4&amp;"-"&amp;K$5,IF(COUNTIF($G$6:$G349,"="&amp;$G349)&gt;5,"",$F349),"")</f>
        <v/>
      </c>
      <c r="L349" s="31" t="str">
        <f>IF($G349=L$4&amp;"-"&amp;L$5,IF(COUNTIF($G$6:$G349,"="&amp;$G349)&gt;5,"",$F349),"")</f>
        <v/>
      </c>
      <c r="M349" s="32" t="str">
        <f>IF($G349=M$4&amp;"-"&amp;M$5,IF(COUNTIF($G$6:$G349,"="&amp;$G349)&gt;5,"",$F349),"")</f>
        <v/>
      </c>
      <c r="N349" s="31" t="str">
        <f>IF($G349=N$4&amp;"-"&amp;N$5,IF(COUNTIF($G$6:$G349,"="&amp;$G349)&gt;5,"",$F349),"")</f>
        <v/>
      </c>
      <c r="O349" s="32" t="str">
        <f>IF($G349=O$4&amp;"-"&amp;O$5,IF(COUNTIF($G$6:$G349,"="&amp;$G349)&gt;5,"",$F349),"")</f>
        <v/>
      </c>
      <c r="P349" s="31" t="str">
        <f>IF($G349=P$4&amp;"-"&amp;P$5,IF(COUNTIF($G$6:$G349,"="&amp;$G349)&gt;5,"",$F349),"")</f>
        <v/>
      </c>
      <c r="Q349" s="32" t="str">
        <f>IF($G349=Q$4&amp;"-"&amp;Q$5,IF(COUNTIF($G$6:$G349,"="&amp;$G349)&gt;5,"",$F349),"")</f>
        <v/>
      </c>
      <c r="R349" s="31" t="str">
        <f>IF($G349=R$4&amp;"-"&amp;R$5,IF(COUNTIF($G$6:$G349,"="&amp;$G349)&gt;5,"",$F349),"")</f>
        <v/>
      </c>
      <c r="S349" s="32" t="str">
        <f>IF($G349=S$4&amp;"-"&amp;S$5,IF(COUNTIF($G$6:$G349,"="&amp;$G349)&gt;5,"",$F349),"")</f>
        <v/>
      </c>
      <c r="T349" s="31" t="str">
        <f>IF($G349=T$4&amp;"-"&amp;T$5,IF(COUNTIF($G$6:$G349,"="&amp;$G349)&gt;5,"",$F349),"")</f>
        <v/>
      </c>
      <c r="U349" s="32" t="str">
        <f>IF($G349=U$4&amp;"-"&amp;U$5,IF(COUNTIF($G$6:$G349,"="&amp;$G349)&gt;5,"",$F349),"")</f>
        <v/>
      </c>
      <c r="V349" s="31" t="str">
        <f>IF($G349=V$4&amp;"-"&amp;V$5,IF(COUNTIF($G$6:$G349,"="&amp;$G349)&gt;5,"",$F349),"")</f>
        <v/>
      </c>
      <c r="W349" s="30" t="str">
        <f>IF($G349=W$4&amp;"-"&amp;W$5,IF(COUNTIF($G$6:$G349,"="&amp;$G349)&gt;5,"",$F349),"")</f>
        <v/>
      </c>
      <c r="X349" s="128">
        <f>IF($G349=X$4&amp;"-"&amp;X$5,IF(COUNTIF($G$6:$G349,"="&amp;$G349)&gt;1000,"",MAX(X$6:X348)+1),"")</f>
        <v>34</v>
      </c>
      <c r="Y349" s="138" t="str">
        <f>IF($G349=Y$4&amp;"-"&amp;Y$5,IF(COUNTIF($G$6:$G349,"="&amp;$G349)&gt;1000,"",MAX(Y$6:Y348)+1),"")</f>
        <v/>
      </c>
      <c r="Z349" s="128" t="str">
        <f>IF($G349=Z$4&amp;"-"&amp;Z$5,IF(COUNTIF($G$6:$G349,"="&amp;$G349)&gt;1000,"",MAX(Z$6:Z348)+1),"")</f>
        <v/>
      </c>
      <c r="AA349" s="138" t="str">
        <f>IF($G349=AA$4&amp;"-"&amp;AA$5,IF(COUNTIF($G$6:$G349,"="&amp;$G349)&gt;1000,"",MAX(AA$6:AA348)+1),"")</f>
        <v/>
      </c>
      <c r="AB349" s="128" t="str">
        <f>IF($G349=AB$4&amp;"-"&amp;AB$5,IF(COUNTIF($G$6:$G349,"="&amp;$G349)&gt;1000,"",MAX(AB$6:AB348)+1),"")</f>
        <v/>
      </c>
      <c r="AC349" s="138" t="str">
        <f>IF($G349=AC$4&amp;"-"&amp;AC$5,IF(COUNTIF($G$6:$G349,"="&amp;$G349)&gt;1000,"",MAX(AC$6:AC348)+1),"")</f>
        <v/>
      </c>
      <c r="AD349" s="128" t="str">
        <f>IF($G349=AD$4&amp;"-"&amp;AD$5,IF(COUNTIF($G$6:$G349,"="&amp;$G349)&gt;1000,"",MAX(AD$6:AD348)+1),"")</f>
        <v/>
      </c>
      <c r="AE349" s="138" t="str">
        <f>IF($G349=AE$4&amp;"-"&amp;AE$5,IF(COUNTIF($G$6:$G349,"="&amp;$G349)&gt;1000,"",MAX(AE$6:AE348)+1),"")</f>
        <v/>
      </c>
      <c r="AF349" s="128" t="str">
        <f>IF($G349=AF$4&amp;"-"&amp;AF$5,IF(COUNTIF($G$6:$G349,"="&amp;$G349)&gt;1000,"",MAX(AF$6:AF348)+1),"")</f>
        <v/>
      </c>
      <c r="AG349" s="138" t="str">
        <f>IF($G349=AG$4&amp;"-"&amp;AG$5,IF(COUNTIF($G$6:$G349,"="&amp;$G349)&gt;1000,"",MAX(AG$6:AG348)+1),"")</f>
        <v/>
      </c>
      <c r="AH349" s="128" t="str">
        <f>IF($G349=AH$4&amp;"-"&amp;AH$5,IF(COUNTIF($G$6:$G349,"="&amp;$G349)&gt;1000,"",MAX(AH$6:AH348)+1),"")</f>
        <v/>
      </c>
      <c r="AI349" s="138" t="str">
        <f>IF($G349=AI$4&amp;"-"&amp;AI$5,IF(COUNTIF($G$6:$G349,"="&amp;$G349)&gt;1000,"",MAX(AI$6:AI348)+1),"")</f>
        <v/>
      </c>
      <c r="AJ349" s="128" t="str">
        <f>IF($G349=AJ$4&amp;"-"&amp;AJ$5,IF(COUNTIF($G$6:$G349,"="&amp;$G349)&gt;1000,"",MAX(AJ$6:AJ348)+1),"")</f>
        <v/>
      </c>
      <c r="AK349" s="138" t="str">
        <f>IF($G349=AK$4&amp;"-"&amp;AK$5,IF(COUNTIF($G$6:$G349,"="&amp;$G349)&gt;1000,"",MAX(AK$6:AK348)+1),"")</f>
        <v/>
      </c>
      <c r="AL349" s="128" t="str">
        <f>IF($G349=AL$4&amp;"-"&amp;AL$5,IF(COUNTIF($G$6:$G349,"="&amp;$G349)&gt;1000,"",MAX(AL$6:AL348)+1),"")</f>
        <v/>
      </c>
      <c r="AM349" s="144" t="str">
        <f>IF($G349=AM$4&amp;"-"&amp;AM$5,IF(COUNTIF($G$6:$G349,"="&amp;$G349)&gt;1000,"",MAX(AM$6:AM348)+1),"")</f>
        <v/>
      </c>
    </row>
    <row r="350" spans="1:39">
      <c r="A350" s="24">
        <v>345</v>
      </c>
      <c r="B350" s="169" t="str">
        <f>VLOOKUP(A350,Times_2023!B347:C776,2,FALSE)</f>
        <v>0:31:37</v>
      </c>
      <c r="C350" s="1" t="str">
        <f t="shared" si="22"/>
        <v>Angela McGarrity</v>
      </c>
      <c r="D350" s="2" t="str">
        <f t="shared" si="23"/>
        <v>HI</v>
      </c>
      <c r="E350" s="2" t="str">
        <f t="shared" si="24"/>
        <v>F</v>
      </c>
      <c r="F350" s="2">
        <f>COUNTIF(E$6:E350,E350)</f>
        <v>130</v>
      </c>
      <c r="G350" s="170" t="str">
        <f t="shared" si="25"/>
        <v>HI-F</v>
      </c>
      <c r="H350" s="29" t="str">
        <f>IF($G350=H$4&amp;"-"&amp;H$5,IF(COUNTIF($G$6:$G350,"="&amp;$G350)&gt;5,"",$F350),"")</f>
        <v/>
      </c>
      <c r="I350" s="32" t="str">
        <f>IF($G350=I$4&amp;"-"&amp;I$5,IF(COUNTIF($G$6:$G350,"="&amp;$G350)&gt;5,"",$F350),"")</f>
        <v/>
      </c>
      <c r="J350" s="31" t="str">
        <f>IF($G350=J$4&amp;"-"&amp;J$5,IF(COUNTIF($G$6:$G350,"="&amp;$G350)&gt;5,"",$F350),"")</f>
        <v/>
      </c>
      <c r="K350" s="32" t="str">
        <f>IF($G350=K$4&amp;"-"&amp;K$5,IF(COUNTIF($G$6:$G350,"="&amp;$G350)&gt;5,"",$F350),"")</f>
        <v/>
      </c>
      <c r="L350" s="31" t="str">
        <f>IF($G350=L$4&amp;"-"&amp;L$5,IF(COUNTIF($G$6:$G350,"="&amp;$G350)&gt;5,"",$F350),"")</f>
        <v/>
      </c>
      <c r="M350" s="32" t="str">
        <f>IF($G350=M$4&amp;"-"&amp;M$5,IF(COUNTIF($G$6:$G350,"="&amp;$G350)&gt;5,"",$F350),"")</f>
        <v/>
      </c>
      <c r="N350" s="31" t="str">
        <f>IF($G350=N$4&amp;"-"&amp;N$5,IF(COUNTIF($G$6:$G350,"="&amp;$G350)&gt;5,"",$F350),"")</f>
        <v/>
      </c>
      <c r="O350" s="32" t="str">
        <f>IF($G350=O$4&amp;"-"&amp;O$5,IF(COUNTIF($G$6:$G350,"="&amp;$G350)&gt;5,"",$F350),"")</f>
        <v/>
      </c>
      <c r="P350" s="31" t="str">
        <f>IF($G350=P$4&amp;"-"&amp;P$5,IF(COUNTIF($G$6:$G350,"="&amp;$G350)&gt;5,"",$F350),"")</f>
        <v/>
      </c>
      <c r="Q350" s="32" t="str">
        <f>IF($G350=Q$4&amp;"-"&amp;Q$5,IF(COUNTIF($G$6:$G350,"="&amp;$G350)&gt;5,"",$F350),"")</f>
        <v/>
      </c>
      <c r="R350" s="31" t="str">
        <f>IF($G350=R$4&amp;"-"&amp;R$5,IF(COUNTIF($G$6:$G350,"="&amp;$G350)&gt;5,"",$F350),"")</f>
        <v/>
      </c>
      <c r="S350" s="32" t="str">
        <f>IF($G350=S$4&amp;"-"&amp;S$5,IF(COUNTIF($G$6:$G350,"="&amp;$G350)&gt;5,"",$F350),"")</f>
        <v/>
      </c>
      <c r="T350" s="31" t="str">
        <f>IF($G350=T$4&amp;"-"&amp;T$5,IF(COUNTIF($G$6:$G350,"="&amp;$G350)&gt;5,"",$F350),"")</f>
        <v/>
      </c>
      <c r="U350" s="32" t="str">
        <f>IF($G350=U$4&amp;"-"&amp;U$5,IF(COUNTIF($G$6:$G350,"="&amp;$G350)&gt;5,"",$F350),"")</f>
        <v/>
      </c>
      <c r="V350" s="31" t="str">
        <f>IF($G350=V$4&amp;"-"&amp;V$5,IF(COUNTIF($G$6:$G350,"="&amp;$G350)&gt;5,"",$F350),"")</f>
        <v/>
      </c>
      <c r="W350" s="30" t="str">
        <f>IF($G350=W$4&amp;"-"&amp;W$5,IF(COUNTIF($G$6:$G350,"="&amp;$G350)&gt;5,"",$F350),"")</f>
        <v/>
      </c>
      <c r="X350" s="128" t="str">
        <f>IF($G350=X$4&amp;"-"&amp;X$5,IF(COUNTIF($G$6:$G350,"="&amp;$G350)&gt;1000,"",MAX(X$6:X349)+1),"")</f>
        <v/>
      </c>
      <c r="Y350" s="138" t="str">
        <f>IF($G350=Y$4&amp;"-"&amp;Y$5,IF(COUNTIF($G$6:$G350,"="&amp;$G350)&gt;1000,"",MAX(Y$6:Y349)+1),"")</f>
        <v/>
      </c>
      <c r="Z350" s="128" t="str">
        <f>IF($G350=Z$4&amp;"-"&amp;Z$5,IF(COUNTIF($G$6:$G350,"="&amp;$G350)&gt;1000,"",MAX(Z$6:Z349)+1),"")</f>
        <v/>
      </c>
      <c r="AA350" s="138" t="str">
        <f>IF($G350=AA$4&amp;"-"&amp;AA$5,IF(COUNTIF($G$6:$G350,"="&amp;$G350)&gt;1000,"",MAX(AA$6:AA349)+1),"")</f>
        <v/>
      </c>
      <c r="AB350" s="128" t="str">
        <f>IF($G350=AB$4&amp;"-"&amp;AB$5,IF(COUNTIF($G$6:$G350,"="&amp;$G350)&gt;1000,"",MAX(AB$6:AB349)+1),"")</f>
        <v/>
      </c>
      <c r="AC350" s="138" t="str">
        <f>IF($G350=AC$4&amp;"-"&amp;AC$5,IF(COUNTIF($G$6:$G350,"="&amp;$G350)&gt;1000,"",MAX(AC$6:AC349)+1),"")</f>
        <v/>
      </c>
      <c r="AD350" s="128" t="str">
        <f>IF($G350=AD$4&amp;"-"&amp;AD$5,IF(COUNTIF($G$6:$G350,"="&amp;$G350)&gt;1000,"",MAX(AD$6:AD349)+1),"")</f>
        <v/>
      </c>
      <c r="AE350" s="138">
        <f>IF($G350=AE$4&amp;"-"&amp;AE$5,IF(COUNTIF($G$6:$G350,"="&amp;$G350)&gt;1000,"",MAX(AE$6:AE349)+1),"")</f>
        <v>23</v>
      </c>
      <c r="AF350" s="128" t="str">
        <f>IF($G350=AF$4&amp;"-"&amp;AF$5,IF(COUNTIF($G$6:$G350,"="&amp;$G350)&gt;1000,"",MAX(AF$6:AF349)+1),"")</f>
        <v/>
      </c>
      <c r="AG350" s="138" t="str">
        <f>IF($G350=AG$4&amp;"-"&amp;AG$5,IF(COUNTIF($G$6:$G350,"="&amp;$G350)&gt;1000,"",MAX(AG$6:AG349)+1),"")</f>
        <v/>
      </c>
      <c r="AH350" s="128" t="str">
        <f>IF($G350=AH$4&amp;"-"&amp;AH$5,IF(COUNTIF($G$6:$G350,"="&amp;$G350)&gt;1000,"",MAX(AH$6:AH349)+1),"")</f>
        <v/>
      </c>
      <c r="AI350" s="138" t="str">
        <f>IF($G350=AI$4&amp;"-"&amp;AI$5,IF(COUNTIF($G$6:$G350,"="&amp;$G350)&gt;1000,"",MAX(AI$6:AI349)+1),"")</f>
        <v/>
      </c>
      <c r="AJ350" s="128" t="str">
        <f>IF($G350=AJ$4&amp;"-"&amp;AJ$5,IF(COUNTIF($G$6:$G350,"="&amp;$G350)&gt;1000,"",MAX(AJ$6:AJ349)+1),"")</f>
        <v/>
      </c>
      <c r="AK350" s="138" t="str">
        <f>IF($G350=AK$4&amp;"-"&amp;AK$5,IF(COUNTIF($G$6:$G350,"="&amp;$G350)&gt;1000,"",MAX(AK$6:AK349)+1),"")</f>
        <v/>
      </c>
      <c r="AL350" s="128" t="str">
        <f>IF($G350=AL$4&amp;"-"&amp;AL$5,IF(COUNTIF($G$6:$G350,"="&amp;$G350)&gt;1000,"",MAX(AL$6:AL349)+1),"")</f>
        <v/>
      </c>
      <c r="AM350" s="144" t="str">
        <f>IF($G350=AM$4&amp;"-"&amp;AM$5,IF(COUNTIF($G$6:$G350,"="&amp;$G350)&gt;1000,"",MAX(AM$6:AM349)+1),"")</f>
        <v/>
      </c>
    </row>
    <row r="351" spans="1:39">
      <c r="A351" s="23">
        <v>346</v>
      </c>
      <c r="B351" s="169" t="str">
        <f>VLOOKUP(A351,Times_2023!B348:C777,2,FALSE)</f>
        <v>0:31:48</v>
      </c>
      <c r="C351" s="1" t="str">
        <f t="shared" si="22"/>
        <v>Julie Smith</v>
      </c>
      <c r="D351" s="2" t="str">
        <f t="shared" si="23"/>
        <v>ELY</v>
      </c>
      <c r="E351" s="2" t="str">
        <f t="shared" si="24"/>
        <v>F</v>
      </c>
      <c r="F351" s="2">
        <f>COUNTIF(E$6:E351,E351)</f>
        <v>131</v>
      </c>
      <c r="G351" s="170" t="str">
        <f t="shared" si="25"/>
        <v>ELY-F</v>
      </c>
      <c r="H351" s="29" t="str">
        <f>IF($G351=H$4&amp;"-"&amp;H$5,IF(COUNTIF($G$6:$G351,"="&amp;$G351)&gt;5,"",$F351),"")</f>
        <v/>
      </c>
      <c r="I351" s="32" t="str">
        <f>IF($G351=I$4&amp;"-"&amp;I$5,IF(COUNTIF($G$6:$G351,"="&amp;$G351)&gt;5,"",$F351),"")</f>
        <v/>
      </c>
      <c r="J351" s="31" t="str">
        <f>IF($G351=J$4&amp;"-"&amp;J$5,IF(COUNTIF($G$6:$G351,"="&amp;$G351)&gt;5,"",$F351),"")</f>
        <v/>
      </c>
      <c r="K351" s="32" t="str">
        <f>IF($G351=K$4&amp;"-"&amp;K$5,IF(COUNTIF($G$6:$G351,"="&amp;$G351)&gt;5,"",$F351),"")</f>
        <v/>
      </c>
      <c r="L351" s="31" t="str">
        <f>IF($G351=L$4&amp;"-"&amp;L$5,IF(COUNTIF($G$6:$G351,"="&amp;$G351)&gt;5,"",$F351),"")</f>
        <v/>
      </c>
      <c r="M351" s="32" t="str">
        <f>IF($G351=M$4&amp;"-"&amp;M$5,IF(COUNTIF($G$6:$G351,"="&amp;$G351)&gt;5,"",$F351),"")</f>
        <v/>
      </c>
      <c r="N351" s="31" t="str">
        <f>IF($G351=N$4&amp;"-"&amp;N$5,IF(COUNTIF($G$6:$G351,"="&amp;$G351)&gt;5,"",$F351),"")</f>
        <v/>
      </c>
      <c r="O351" s="32" t="str">
        <f>IF($G351=O$4&amp;"-"&amp;O$5,IF(COUNTIF($G$6:$G351,"="&amp;$G351)&gt;5,"",$F351),"")</f>
        <v/>
      </c>
      <c r="P351" s="31" t="str">
        <f>IF($G351=P$4&amp;"-"&amp;P$5,IF(COUNTIF($G$6:$G351,"="&amp;$G351)&gt;5,"",$F351),"")</f>
        <v/>
      </c>
      <c r="Q351" s="32" t="str">
        <f>IF($G351=Q$4&amp;"-"&amp;Q$5,IF(COUNTIF($G$6:$G351,"="&amp;$G351)&gt;5,"",$F351),"")</f>
        <v/>
      </c>
      <c r="R351" s="31" t="str">
        <f>IF($G351=R$4&amp;"-"&amp;R$5,IF(COUNTIF($G$6:$G351,"="&amp;$G351)&gt;5,"",$F351),"")</f>
        <v/>
      </c>
      <c r="S351" s="32" t="str">
        <f>IF($G351=S$4&amp;"-"&amp;S$5,IF(COUNTIF($G$6:$G351,"="&amp;$G351)&gt;5,"",$F351),"")</f>
        <v/>
      </c>
      <c r="T351" s="31" t="str">
        <f>IF($G351=T$4&amp;"-"&amp;T$5,IF(COUNTIF($G$6:$G351,"="&amp;$G351)&gt;5,"",$F351),"")</f>
        <v/>
      </c>
      <c r="U351" s="32" t="str">
        <f>IF($G351=U$4&amp;"-"&amp;U$5,IF(COUNTIF($G$6:$G351,"="&amp;$G351)&gt;5,"",$F351),"")</f>
        <v/>
      </c>
      <c r="V351" s="31" t="str">
        <f>IF($G351=V$4&amp;"-"&amp;V$5,IF(COUNTIF($G$6:$G351,"="&amp;$G351)&gt;5,"",$F351),"")</f>
        <v/>
      </c>
      <c r="W351" s="30" t="str">
        <f>IF($G351=W$4&amp;"-"&amp;W$5,IF(COUNTIF($G$6:$G351,"="&amp;$G351)&gt;5,"",$F351),"")</f>
        <v/>
      </c>
      <c r="X351" s="128" t="str">
        <f>IF($G351=X$4&amp;"-"&amp;X$5,IF(COUNTIF($G$6:$G351,"="&amp;$G351)&gt;1000,"",MAX(X$6:X350)+1),"")</f>
        <v/>
      </c>
      <c r="Y351" s="138" t="str">
        <f>IF($G351=Y$4&amp;"-"&amp;Y$5,IF(COUNTIF($G$6:$G351,"="&amp;$G351)&gt;1000,"",MAX(Y$6:Y350)+1),"")</f>
        <v/>
      </c>
      <c r="Z351" s="128" t="str">
        <f>IF($G351=Z$4&amp;"-"&amp;Z$5,IF(COUNTIF($G$6:$G351,"="&amp;$G351)&gt;1000,"",MAX(Z$6:Z350)+1),"")</f>
        <v/>
      </c>
      <c r="AA351" s="138" t="str">
        <f>IF($G351=AA$4&amp;"-"&amp;AA$5,IF(COUNTIF($G$6:$G351,"="&amp;$G351)&gt;1000,"",MAX(AA$6:AA350)+1),"")</f>
        <v/>
      </c>
      <c r="AB351" s="128" t="str">
        <f>IF($G351=AB$4&amp;"-"&amp;AB$5,IF(COUNTIF($G$6:$G351,"="&amp;$G351)&gt;1000,"",MAX(AB$6:AB350)+1),"")</f>
        <v/>
      </c>
      <c r="AC351" s="138">
        <f>IF($G351=AC$4&amp;"-"&amp;AC$5,IF(COUNTIF($G$6:$G351,"="&amp;$G351)&gt;1000,"",MAX(AC$6:AC350)+1),"")</f>
        <v>22</v>
      </c>
      <c r="AD351" s="128" t="str">
        <f>IF($G351=AD$4&amp;"-"&amp;AD$5,IF(COUNTIF($G$6:$G351,"="&amp;$G351)&gt;1000,"",MAX(AD$6:AD350)+1),"")</f>
        <v/>
      </c>
      <c r="AE351" s="138" t="str">
        <f>IF($G351=AE$4&amp;"-"&amp;AE$5,IF(COUNTIF($G$6:$G351,"="&amp;$G351)&gt;1000,"",MAX(AE$6:AE350)+1),"")</f>
        <v/>
      </c>
      <c r="AF351" s="128" t="str">
        <f>IF($G351=AF$4&amp;"-"&amp;AF$5,IF(COUNTIF($G$6:$G351,"="&amp;$G351)&gt;1000,"",MAX(AF$6:AF350)+1),"")</f>
        <v/>
      </c>
      <c r="AG351" s="138" t="str">
        <f>IF($G351=AG$4&amp;"-"&amp;AG$5,IF(COUNTIF($G$6:$G351,"="&amp;$G351)&gt;1000,"",MAX(AG$6:AG350)+1),"")</f>
        <v/>
      </c>
      <c r="AH351" s="128" t="str">
        <f>IF($G351=AH$4&amp;"-"&amp;AH$5,IF(COUNTIF($G$6:$G351,"="&amp;$G351)&gt;1000,"",MAX(AH$6:AH350)+1),"")</f>
        <v/>
      </c>
      <c r="AI351" s="138" t="str">
        <f>IF($G351=AI$4&amp;"-"&amp;AI$5,IF(COUNTIF($G$6:$G351,"="&amp;$G351)&gt;1000,"",MAX(AI$6:AI350)+1),"")</f>
        <v/>
      </c>
      <c r="AJ351" s="128" t="str">
        <f>IF($G351=AJ$4&amp;"-"&amp;AJ$5,IF(COUNTIF($G$6:$G351,"="&amp;$G351)&gt;1000,"",MAX(AJ$6:AJ350)+1),"")</f>
        <v/>
      </c>
      <c r="AK351" s="138" t="str">
        <f>IF($G351=AK$4&amp;"-"&amp;AK$5,IF(COUNTIF($G$6:$G351,"="&amp;$G351)&gt;1000,"",MAX(AK$6:AK350)+1),"")</f>
        <v/>
      </c>
      <c r="AL351" s="128" t="str">
        <f>IF($G351=AL$4&amp;"-"&amp;AL$5,IF(COUNTIF($G$6:$G351,"="&amp;$G351)&gt;1000,"",MAX(AL$6:AL350)+1),"")</f>
        <v/>
      </c>
      <c r="AM351" s="144" t="str">
        <f>IF($G351=AM$4&amp;"-"&amp;AM$5,IF(COUNTIF($G$6:$G351,"="&amp;$G351)&gt;1000,"",MAX(AM$6:AM350)+1),"")</f>
        <v/>
      </c>
    </row>
    <row r="352" spans="1:39">
      <c r="A352" s="24">
        <v>347</v>
      </c>
      <c r="B352" s="169" t="str">
        <f>VLOOKUP(A352,Times_2023!B349:C778,2,FALSE)</f>
        <v>0:31:51</v>
      </c>
      <c r="C352" s="1" t="str">
        <f t="shared" si="22"/>
        <v>Clare Robinson</v>
      </c>
      <c r="D352" s="2" t="str">
        <f t="shared" si="23"/>
        <v>HI</v>
      </c>
      <c r="E352" s="2" t="str">
        <f t="shared" si="24"/>
        <v>F</v>
      </c>
      <c r="F352" s="2">
        <f>COUNTIF(E$6:E352,E352)</f>
        <v>132</v>
      </c>
      <c r="G352" s="170" t="str">
        <f t="shared" si="25"/>
        <v>HI-F</v>
      </c>
      <c r="H352" s="29" t="str">
        <f>IF($G352=H$4&amp;"-"&amp;H$5,IF(COUNTIF($G$6:$G352,"="&amp;$G352)&gt;5,"",$F352),"")</f>
        <v/>
      </c>
      <c r="I352" s="32" t="str">
        <f>IF($G352=I$4&amp;"-"&amp;I$5,IF(COUNTIF($G$6:$G352,"="&amp;$G352)&gt;5,"",$F352),"")</f>
        <v/>
      </c>
      <c r="J352" s="31" t="str">
        <f>IF($G352=J$4&amp;"-"&amp;J$5,IF(COUNTIF($G$6:$G352,"="&amp;$G352)&gt;5,"",$F352),"")</f>
        <v/>
      </c>
      <c r="K352" s="32" t="str">
        <f>IF($G352=K$4&amp;"-"&amp;K$5,IF(COUNTIF($G$6:$G352,"="&amp;$G352)&gt;5,"",$F352),"")</f>
        <v/>
      </c>
      <c r="L352" s="31" t="str">
        <f>IF($G352=L$4&amp;"-"&amp;L$5,IF(COUNTIF($G$6:$G352,"="&amp;$G352)&gt;5,"",$F352),"")</f>
        <v/>
      </c>
      <c r="M352" s="32" t="str">
        <f>IF($G352=M$4&amp;"-"&amp;M$5,IF(COUNTIF($G$6:$G352,"="&amp;$G352)&gt;5,"",$F352),"")</f>
        <v/>
      </c>
      <c r="N352" s="31" t="str">
        <f>IF($G352=N$4&amp;"-"&amp;N$5,IF(COUNTIF($G$6:$G352,"="&amp;$G352)&gt;5,"",$F352),"")</f>
        <v/>
      </c>
      <c r="O352" s="32" t="str">
        <f>IF($G352=O$4&amp;"-"&amp;O$5,IF(COUNTIF($G$6:$G352,"="&amp;$G352)&gt;5,"",$F352),"")</f>
        <v/>
      </c>
      <c r="P352" s="31" t="str">
        <f>IF($G352=P$4&amp;"-"&amp;P$5,IF(COUNTIF($G$6:$G352,"="&amp;$G352)&gt;5,"",$F352),"")</f>
        <v/>
      </c>
      <c r="Q352" s="32" t="str">
        <f>IF($G352=Q$4&amp;"-"&amp;Q$5,IF(COUNTIF($G$6:$G352,"="&amp;$G352)&gt;5,"",$F352),"")</f>
        <v/>
      </c>
      <c r="R352" s="31" t="str">
        <f>IF($G352=R$4&amp;"-"&amp;R$5,IF(COUNTIF($G$6:$G352,"="&amp;$G352)&gt;5,"",$F352),"")</f>
        <v/>
      </c>
      <c r="S352" s="32" t="str">
        <f>IF($G352=S$4&amp;"-"&amp;S$5,IF(COUNTIF($G$6:$G352,"="&amp;$G352)&gt;5,"",$F352),"")</f>
        <v/>
      </c>
      <c r="T352" s="31" t="str">
        <f>IF($G352=T$4&amp;"-"&amp;T$5,IF(COUNTIF($G$6:$G352,"="&amp;$G352)&gt;5,"",$F352),"")</f>
        <v/>
      </c>
      <c r="U352" s="32" t="str">
        <f>IF($G352=U$4&amp;"-"&amp;U$5,IF(COUNTIF($G$6:$G352,"="&amp;$G352)&gt;5,"",$F352),"")</f>
        <v/>
      </c>
      <c r="V352" s="31" t="str">
        <f>IF($G352=V$4&amp;"-"&amp;V$5,IF(COUNTIF($G$6:$G352,"="&amp;$G352)&gt;5,"",$F352),"")</f>
        <v/>
      </c>
      <c r="W352" s="30" t="str">
        <f>IF($G352=W$4&amp;"-"&amp;W$5,IF(COUNTIF($G$6:$G352,"="&amp;$G352)&gt;5,"",$F352),"")</f>
        <v/>
      </c>
      <c r="X352" s="128" t="str">
        <f>IF($G352=X$4&amp;"-"&amp;X$5,IF(COUNTIF($G$6:$G352,"="&amp;$G352)&gt;1000,"",MAX(X$6:X351)+1),"")</f>
        <v/>
      </c>
      <c r="Y352" s="138" t="str">
        <f>IF($G352=Y$4&amp;"-"&amp;Y$5,IF(COUNTIF($G$6:$G352,"="&amp;$G352)&gt;1000,"",MAX(Y$6:Y351)+1),"")</f>
        <v/>
      </c>
      <c r="Z352" s="128" t="str">
        <f>IF($G352=Z$4&amp;"-"&amp;Z$5,IF(COUNTIF($G$6:$G352,"="&amp;$G352)&gt;1000,"",MAX(Z$6:Z351)+1),"")</f>
        <v/>
      </c>
      <c r="AA352" s="138" t="str">
        <f>IF($G352=AA$4&amp;"-"&amp;AA$5,IF(COUNTIF($G$6:$G352,"="&amp;$G352)&gt;1000,"",MAX(AA$6:AA351)+1),"")</f>
        <v/>
      </c>
      <c r="AB352" s="128" t="str">
        <f>IF($G352=AB$4&amp;"-"&amp;AB$5,IF(COUNTIF($G$6:$G352,"="&amp;$G352)&gt;1000,"",MAX(AB$6:AB351)+1),"")</f>
        <v/>
      </c>
      <c r="AC352" s="138" t="str">
        <f>IF($G352=AC$4&amp;"-"&amp;AC$5,IF(COUNTIF($G$6:$G352,"="&amp;$G352)&gt;1000,"",MAX(AC$6:AC351)+1),"")</f>
        <v/>
      </c>
      <c r="AD352" s="128" t="str">
        <f>IF($G352=AD$4&amp;"-"&amp;AD$5,IF(COUNTIF($G$6:$G352,"="&amp;$G352)&gt;1000,"",MAX(AD$6:AD351)+1),"")</f>
        <v/>
      </c>
      <c r="AE352" s="138">
        <f>IF($G352=AE$4&amp;"-"&amp;AE$5,IF(COUNTIF($G$6:$G352,"="&amp;$G352)&gt;1000,"",MAX(AE$6:AE351)+1),"")</f>
        <v>24</v>
      </c>
      <c r="AF352" s="128" t="str">
        <f>IF($G352=AF$4&amp;"-"&amp;AF$5,IF(COUNTIF($G$6:$G352,"="&amp;$G352)&gt;1000,"",MAX(AF$6:AF351)+1),"")</f>
        <v/>
      </c>
      <c r="AG352" s="138" t="str">
        <f>IF($G352=AG$4&amp;"-"&amp;AG$5,IF(COUNTIF($G$6:$G352,"="&amp;$G352)&gt;1000,"",MAX(AG$6:AG351)+1),"")</f>
        <v/>
      </c>
      <c r="AH352" s="128" t="str">
        <f>IF($G352=AH$4&amp;"-"&amp;AH$5,IF(COUNTIF($G$6:$G352,"="&amp;$G352)&gt;1000,"",MAX(AH$6:AH351)+1),"")</f>
        <v/>
      </c>
      <c r="AI352" s="138" t="str">
        <f>IF($G352=AI$4&amp;"-"&amp;AI$5,IF(COUNTIF($G$6:$G352,"="&amp;$G352)&gt;1000,"",MAX(AI$6:AI351)+1),"")</f>
        <v/>
      </c>
      <c r="AJ352" s="128" t="str">
        <f>IF($G352=AJ$4&amp;"-"&amp;AJ$5,IF(COUNTIF($G$6:$G352,"="&amp;$G352)&gt;1000,"",MAX(AJ$6:AJ351)+1),"")</f>
        <v/>
      </c>
      <c r="AK352" s="138" t="str">
        <f>IF($G352=AK$4&amp;"-"&amp;AK$5,IF(COUNTIF($G$6:$G352,"="&amp;$G352)&gt;1000,"",MAX(AK$6:AK351)+1),"")</f>
        <v/>
      </c>
      <c r="AL352" s="128" t="str">
        <f>IF($G352=AL$4&amp;"-"&amp;AL$5,IF(COUNTIF($G$6:$G352,"="&amp;$G352)&gt;1000,"",MAX(AL$6:AL351)+1),"")</f>
        <v/>
      </c>
      <c r="AM352" s="144" t="str">
        <f>IF($G352=AM$4&amp;"-"&amp;AM$5,IF(COUNTIF($G$6:$G352,"="&amp;$G352)&gt;1000,"",MAX(AM$6:AM351)+1),"")</f>
        <v/>
      </c>
    </row>
    <row r="353" spans="1:39">
      <c r="A353" s="23">
        <v>348</v>
      </c>
      <c r="B353" s="169" t="str">
        <f>VLOOKUP(A353,Times_2023!B350:C779,2,FALSE)</f>
        <v>0:32:38</v>
      </c>
      <c r="C353" s="1" t="str">
        <f t="shared" si="22"/>
        <v>Clare Bacchus</v>
      </c>
      <c r="D353" s="2" t="str">
        <f t="shared" si="23"/>
        <v>CAC</v>
      </c>
      <c r="E353" s="2" t="str">
        <f t="shared" si="24"/>
        <v>F</v>
      </c>
      <c r="F353" s="2">
        <f>COUNTIF(E$6:E353,E353)</f>
        <v>133</v>
      </c>
      <c r="G353" s="170" t="str">
        <f t="shared" si="25"/>
        <v>CAC-F</v>
      </c>
      <c r="H353" s="29" t="str">
        <f>IF($G353=H$4&amp;"-"&amp;H$5,IF(COUNTIF($G$6:$G353,"="&amp;$G353)&gt;5,"",$F353),"")</f>
        <v/>
      </c>
      <c r="I353" s="32" t="str">
        <f>IF($G353=I$4&amp;"-"&amp;I$5,IF(COUNTIF($G$6:$G353,"="&amp;$G353)&gt;5,"",$F353),"")</f>
        <v/>
      </c>
      <c r="J353" s="31" t="str">
        <f>IF($G353=J$4&amp;"-"&amp;J$5,IF(COUNTIF($G$6:$G353,"="&amp;$G353)&gt;5,"",$F353),"")</f>
        <v/>
      </c>
      <c r="K353" s="32" t="str">
        <f>IF($G353=K$4&amp;"-"&amp;K$5,IF(COUNTIF($G$6:$G353,"="&amp;$G353)&gt;5,"",$F353),"")</f>
        <v/>
      </c>
      <c r="L353" s="31" t="str">
        <f>IF($G353=L$4&amp;"-"&amp;L$5,IF(COUNTIF($G$6:$G353,"="&amp;$G353)&gt;5,"",$F353),"")</f>
        <v/>
      </c>
      <c r="M353" s="32" t="str">
        <f>IF($G353=M$4&amp;"-"&amp;M$5,IF(COUNTIF($G$6:$G353,"="&amp;$G353)&gt;5,"",$F353),"")</f>
        <v/>
      </c>
      <c r="N353" s="31" t="str">
        <f>IF($G353=N$4&amp;"-"&amp;N$5,IF(COUNTIF($G$6:$G353,"="&amp;$G353)&gt;5,"",$F353),"")</f>
        <v/>
      </c>
      <c r="O353" s="32" t="str">
        <f>IF($G353=O$4&amp;"-"&amp;O$5,IF(COUNTIF($G$6:$G353,"="&amp;$G353)&gt;5,"",$F353),"")</f>
        <v/>
      </c>
      <c r="P353" s="31" t="str">
        <f>IF($G353=P$4&amp;"-"&amp;P$5,IF(COUNTIF($G$6:$G353,"="&amp;$G353)&gt;5,"",$F353),"")</f>
        <v/>
      </c>
      <c r="Q353" s="32" t="str">
        <f>IF($G353=Q$4&amp;"-"&amp;Q$5,IF(COUNTIF($G$6:$G353,"="&amp;$G353)&gt;5,"",$F353),"")</f>
        <v/>
      </c>
      <c r="R353" s="31" t="str">
        <f>IF($G353=R$4&amp;"-"&amp;R$5,IF(COUNTIF($G$6:$G353,"="&amp;$G353)&gt;5,"",$F353),"")</f>
        <v/>
      </c>
      <c r="S353" s="32" t="str">
        <f>IF($G353=S$4&amp;"-"&amp;S$5,IF(COUNTIF($G$6:$G353,"="&amp;$G353)&gt;5,"",$F353),"")</f>
        <v/>
      </c>
      <c r="T353" s="31" t="str">
        <f>IF($G353=T$4&amp;"-"&amp;T$5,IF(COUNTIF($G$6:$G353,"="&amp;$G353)&gt;5,"",$F353),"")</f>
        <v/>
      </c>
      <c r="U353" s="32" t="str">
        <f>IF($G353=U$4&amp;"-"&amp;U$5,IF(COUNTIF($G$6:$G353,"="&amp;$G353)&gt;5,"",$F353),"")</f>
        <v/>
      </c>
      <c r="V353" s="31" t="str">
        <f>IF($G353=V$4&amp;"-"&amp;V$5,IF(COUNTIF($G$6:$G353,"="&amp;$G353)&gt;5,"",$F353),"")</f>
        <v/>
      </c>
      <c r="W353" s="30" t="str">
        <f>IF($G353=W$4&amp;"-"&amp;W$5,IF(COUNTIF($G$6:$G353,"="&amp;$G353)&gt;5,"",$F353),"")</f>
        <v/>
      </c>
      <c r="X353" s="128" t="str">
        <f>IF($G353=X$4&amp;"-"&amp;X$5,IF(COUNTIF($G$6:$G353,"="&amp;$G353)&gt;1000,"",MAX(X$6:X352)+1),"")</f>
        <v/>
      </c>
      <c r="Y353" s="138">
        <f>IF($G353=Y$4&amp;"-"&amp;Y$5,IF(COUNTIF($G$6:$G353,"="&amp;$G353)&gt;1000,"",MAX(Y$6:Y352)+1),"")</f>
        <v>25</v>
      </c>
      <c r="Z353" s="128" t="str">
        <f>IF($G353=Z$4&amp;"-"&amp;Z$5,IF(COUNTIF($G$6:$G353,"="&amp;$G353)&gt;1000,"",MAX(Z$6:Z352)+1),"")</f>
        <v/>
      </c>
      <c r="AA353" s="138" t="str">
        <f>IF($G353=AA$4&amp;"-"&amp;AA$5,IF(COUNTIF($G$6:$G353,"="&amp;$G353)&gt;1000,"",MAX(AA$6:AA352)+1),"")</f>
        <v/>
      </c>
      <c r="AB353" s="128" t="str">
        <f>IF($G353=AB$4&amp;"-"&amp;AB$5,IF(COUNTIF($G$6:$G353,"="&amp;$G353)&gt;1000,"",MAX(AB$6:AB352)+1),"")</f>
        <v/>
      </c>
      <c r="AC353" s="138" t="str">
        <f>IF($G353=AC$4&amp;"-"&amp;AC$5,IF(COUNTIF($G$6:$G353,"="&amp;$G353)&gt;1000,"",MAX(AC$6:AC352)+1),"")</f>
        <v/>
      </c>
      <c r="AD353" s="128" t="str">
        <f>IF($G353=AD$4&amp;"-"&amp;AD$5,IF(COUNTIF($G$6:$G353,"="&amp;$G353)&gt;1000,"",MAX(AD$6:AD352)+1),"")</f>
        <v/>
      </c>
      <c r="AE353" s="138" t="str">
        <f>IF($G353=AE$4&amp;"-"&amp;AE$5,IF(COUNTIF($G$6:$G353,"="&amp;$G353)&gt;1000,"",MAX(AE$6:AE352)+1),"")</f>
        <v/>
      </c>
      <c r="AF353" s="128" t="str">
        <f>IF($G353=AF$4&amp;"-"&amp;AF$5,IF(COUNTIF($G$6:$G353,"="&amp;$G353)&gt;1000,"",MAX(AF$6:AF352)+1),"")</f>
        <v/>
      </c>
      <c r="AG353" s="138" t="str">
        <f>IF($G353=AG$4&amp;"-"&amp;AG$5,IF(COUNTIF($G$6:$G353,"="&amp;$G353)&gt;1000,"",MAX(AG$6:AG352)+1),"")</f>
        <v/>
      </c>
      <c r="AH353" s="128" t="str">
        <f>IF($G353=AH$4&amp;"-"&amp;AH$5,IF(COUNTIF($G$6:$G353,"="&amp;$G353)&gt;1000,"",MAX(AH$6:AH352)+1),"")</f>
        <v/>
      </c>
      <c r="AI353" s="138" t="str">
        <f>IF($G353=AI$4&amp;"-"&amp;AI$5,IF(COUNTIF($G$6:$G353,"="&amp;$G353)&gt;1000,"",MAX(AI$6:AI352)+1),"")</f>
        <v/>
      </c>
      <c r="AJ353" s="128" t="str">
        <f>IF($G353=AJ$4&amp;"-"&amp;AJ$5,IF(COUNTIF($G$6:$G353,"="&amp;$G353)&gt;1000,"",MAX(AJ$6:AJ352)+1),"")</f>
        <v/>
      </c>
      <c r="AK353" s="138" t="str">
        <f>IF($G353=AK$4&amp;"-"&amp;AK$5,IF(COUNTIF($G$6:$G353,"="&amp;$G353)&gt;1000,"",MAX(AK$6:AK352)+1),"")</f>
        <v/>
      </c>
      <c r="AL353" s="128" t="str">
        <f>IF($G353=AL$4&amp;"-"&amp;AL$5,IF(COUNTIF($G$6:$G353,"="&amp;$G353)&gt;1000,"",MAX(AL$6:AL352)+1),"")</f>
        <v/>
      </c>
      <c r="AM353" s="144" t="str">
        <f>IF($G353=AM$4&amp;"-"&amp;AM$5,IF(COUNTIF($G$6:$G353,"="&amp;$G353)&gt;1000,"",MAX(AM$6:AM352)+1),"")</f>
        <v/>
      </c>
    </row>
    <row r="354" spans="1:39">
      <c r="A354" s="24">
        <v>349</v>
      </c>
      <c r="B354" s="169" t="str">
        <f>VLOOKUP(A354,Times_2023!B351:C780,2,FALSE)</f>
        <v>0:33:02</v>
      </c>
      <c r="C354" s="1" t="str">
        <f t="shared" si="22"/>
        <v>Michelle Hawkes</v>
      </c>
      <c r="D354" s="2" t="str">
        <f t="shared" si="23"/>
        <v>HI</v>
      </c>
      <c r="E354" s="2" t="str">
        <f t="shared" si="24"/>
        <v>F</v>
      </c>
      <c r="F354" s="2">
        <f>COUNTIF(E$6:E354,E354)</f>
        <v>134</v>
      </c>
      <c r="G354" s="170" t="str">
        <f t="shared" si="25"/>
        <v>HI-F</v>
      </c>
      <c r="H354" s="29" t="str">
        <f>IF($G354=H$4&amp;"-"&amp;H$5,IF(COUNTIF($G$6:$G354,"="&amp;$G354)&gt;5,"",$F354),"")</f>
        <v/>
      </c>
      <c r="I354" s="32" t="str">
        <f>IF($G354=I$4&amp;"-"&amp;I$5,IF(COUNTIF($G$6:$G354,"="&amp;$G354)&gt;5,"",$F354),"")</f>
        <v/>
      </c>
      <c r="J354" s="31" t="str">
        <f>IF($G354=J$4&amp;"-"&amp;J$5,IF(COUNTIF($G$6:$G354,"="&amp;$G354)&gt;5,"",$F354),"")</f>
        <v/>
      </c>
      <c r="K354" s="32" t="str">
        <f>IF($G354=K$4&amp;"-"&amp;K$5,IF(COUNTIF($G$6:$G354,"="&amp;$G354)&gt;5,"",$F354),"")</f>
        <v/>
      </c>
      <c r="L354" s="31" t="str">
        <f>IF($G354=L$4&amp;"-"&amp;L$5,IF(COUNTIF($G$6:$G354,"="&amp;$G354)&gt;5,"",$F354),"")</f>
        <v/>
      </c>
      <c r="M354" s="32" t="str">
        <f>IF($G354=M$4&amp;"-"&amp;M$5,IF(COUNTIF($G$6:$G354,"="&amp;$G354)&gt;5,"",$F354),"")</f>
        <v/>
      </c>
      <c r="N354" s="31" t="str">
        <f>IF($G354=N$4&amp;"-"&amp;N$5,IF(COUNTIF($G$6:$G354,"="&amp;$G354)&gt;5,"",$F354),"")</f>
        <v/>
      </c>
      <c r="O354" s="32" t="str">
        <f>IF($G354=O$4&amp;"-"&amp;O$5,IF(COUNTIF($G$6:$G354,"="&amp;$G354)&gt;5,"",$F354),"")</f>
        <v/>
      </c>
      <c r="P354" s="31" t="str">
        <f>IF($G354=P$4&amp;"-"&amp;P$5,IF(COUNTIF($G$6:$G354,"="&amp;$G354)&gt;5,"",$F354),"")</f>
        <v/>
      </c>
      <c r="Q354" s="32" t="str">
        <f>IF($G354=Q$4&amp;"-"&amp;Q$5,IF(COUNTIF($G$6:$G354,"="&amp;$G354)&gt;5,"",$F354),"")</f>
        <v/>
      </c>
      <c r="R354" s="31" t="str">
        <f>IF($G354=R$4&amp;"-"&amp;R$5,IF(COUNTIF($G$6:$G354,"="&amp;$G354)&gt;5,"",$F354),"")</f>
        <v/>
      </c>
      <c r="S354" s="32" t="str">
        <f>IF($G354=S$4&amp;"-"&amp;S$5,IF(COUNTIF($G$6:$G354,"="&amp;$G354)&gt;5,"",$F354),"")</f>
        <v/>
      </c>
      <c r="T354" s="31" t="str">
        <f>IF($G354=T$4&amp;"-"&amp;T$5,IF(COUNTIF($G$6:$G354,"="&amp;$G354)&gt;5,"",$F354),"")</f>
        <v/>
      </c>
      <c r="U354" s="32" t="str">
        <f>IF($G354=U$4&amp;"-"&amp;U$5,IF(COUNTIF($G$6:$G354,"="&amp;$G354)&gt;5,"",$F354),"")</f>
        <v/>
      </c>
      <c r="V354" s="31" t="str">
        <f>IF($G354=V$4&amp;"-"&amp;V$5,IF(COUNTIF($G$6:$G354,"="&amp;$G354)&gt;5,"",$F354),"")</f>
        <v/>
      </c>
      <c r="W354" s="30" t="str">
        <f>IF($G354=W$4&amp;"-"&amp;W$5,IF(COUNTIF($G$6:$G354,"="&amp;$G354)&gt;5,"",$F354),"")</f>
        <v/>
      </c>
      <c r="X354" s="128" t="str">
        <f>IF($G354=X$4&amp;"-"&amp;X$5,IF(COUNTIF($G$6:$G354,"="&amp;$G354)&gt;1000,"",MAX(X$6:X353)+1),"")</f>
        <v/>
      </c>
      <c r="Y354" s="138" t="str">
        <f>IF($G354=Y$4&amp;"-"&amp;Y$5,IF(COUNTIF($G$6:$G354,"="&amp;$G354)&gt;1000,"",MAX(Y$6:Y353)+1),"")</f>
        <v/>
      </c>
      <c r="Z354" s="128" t="str">
        <f>IF($G354=Z$4&amp;"-"&amp;Z$5,IF(COUNTIF($G$6:$G354,"="&amp;$G354)&gt;1000,"",MAX(Z$6:Z353)+1),"")</f>
        <v/>
      </c>
      <c r="AA354" s="138" t="str">
        <f>IF($G354=AA$4&amp;"-"&amp;AA$5,IF(COUNTIF($G$6:$G354,"="&amp;$G354)&gt;1000,"",MAX(AA$6:AA353)+1),"")</f>
        <v/>
      </c>
      <c r="AB354" s="128" t="str">
        <f>IF($G354=AB$4&amp;"-"&amp;AB$5,IF(COUNTIF($G$6:$G354,"="&amp;$G354)&gt;1000,"",MAX(AB$6:AB353)+1),"")</f>
        <v/>
      </c>
      <c r="AC354" s="138" t="str">
        <f>IF($G354=AC$4&amp;"-"&amp;AC$5,IF(COUNTIF($G$6:$G354,"="&amp;$G354)&gt;1000,"",MAX(AC$6:AC353)+1),"")</f>
        <v/>
      </c>
      <c r="AD354" s="128" t="str">
        <f>IF($G354=AD$4&amp;"-"&amp;AD$5,IF(COUNTIF($G$6:$G354,"="&amp;$G354)&gt;1000,"",MAX(AD$6:AD353)+1),"")</f>
        <v/>
      </c>
      <c r="AE354" s="138">
        <f>IF($G354=AE$4&amp;"-"&amp;AE$5,IF(COUNTIF($G$6:$G354,"="&amp;$G354)&gt;1000,"",MAX(AE$6:AE353)+1),"")</f>
        <v>25</v>
      </c>
      <c r="AF354" s="128" t="str">
        <f>IF($G354=AF$4&amp;"-"&amp;AF$5,IF(COUNTIF($G$6:$G354,"="&amp;$G354)&gt;1000,"",MAX(AF$6:AF353)+1),"")</f>
        <v/>
      </c>
      <c r="AG354" s="138" t="str">
        <f>IF($G354=AG$4&amp;"-"&amp;AG$5,IF(COUNTIF($G$6:$G354,"="&amp;$G354)&gt;1000,"",MAX(AG$6:AG353)+1),"")</f>
        <v/>
      </c>
      <c r="AH354" s="128" t="str">
        <f>IF($G354=AH$4&amp;"-"&amp;AH$5,IF(COUNTIF($G$6:$G354,"="&amp;$G354)&gt;1000,"",MAX(AH$6:AH353)+1),"")</f>
        <v/>
      </c>
      <c r="AI354" s="138" t="str">
        <f>IF($G354=AI$4&amp;"-"&amp;AI$5,IF(COUNTIF($G$6:$G354,"="&amp;$G354)&gt;1000,"",MAX(AI$6:AI353)+1),"")</f>
        <v/>
      </c>
      <c r="AJ354" s="128" t="str">
        <f>IF($G354=AJ$4&amp;"-"&amp;AJ$5,IF(COUNTIF($G$6:$G354,"="&amp;$G354)&gt;1000,"",MAX(AJ$6:AJ353)+1),"")</f>
        <v/>
      </c>
      <c r="AK354" s="138" t="str">
        <f>IF($G354=AK$4&amp;"-"&amp;AK$5,IF(COUNTIF($G$6:$G354,"="&amp;$G354)&gt;1000,"",MAX(AK$6:AK353)+1),"")</f>
        <v/>
      </c>
      <c r="AL354" s="128" t="str">
        <f>IF($G354=AL$4&amp;"-"&amp;AL$5,IF(COUNTIF($G$6:$G354,"="&amp;$G354)&gt;1000,"",MAX(AL$6:AL353)+1),"")</f>
        <v/>
      </c>
      <c r="AM354" s="144" t="str">
        <f>IF($G354=AM$4&amp;"-"&amp;AM$5,IF(COUNTIF($G$6:$G354,"="&amp;$G354)&gt;1000,"",MAX(AM$6:AM353)+1),"")</f>
        <v/>
      </c>
    </row>
    <row r="355" spans="1:39">
      <c r="A355" s="23">
        <v>350</v>
      </c>
      <c r="B355" s="169" t="str">
        <f>VLOOKUP(A355,Times_2023!B352:C781,2,FALSE)</f>
        <v>0:33:04</v>
      </c>
      <c r="C355" s="1" t="str">
        <f t="shared" si="22"/>
        <v>Diena Bolton</v>
      </c>
      <c r="D355" s="2" t="str">
        <f t="shared" si="23"/>
        <v>HRC</v>
      </c>
      <c r="E355" s="2" t="str">
        <f t="shared" si="24"/>
        <v>F</v>
      </c>
      <c r="F355" s="2">
        <f>COUNTIF(E$6:E355,E355)</f>
        <v>135</v>
      </c>
      <c r="G355" s="170" t="str">
        <f t="shared" si="25"/>
        <v>HRC-F</v>
      </c>
      <c r="H355" s="29" t="str">
        <f>IF($G355=H$4&amp;"-"&amp;H$5,IF(COUNTIF($G$6:$G355,"="&amp;$G355)&gt;5,"",$F355),"")</f>
        <v/>
      </c>
      <c r="I355" s="32" t="str">
        <f>IF($G355=I$4&amp;"-"&amp;I$5,IF(COUNTIF($G$6:$G355,"="&amp;$G355)&gt;5,"",$F355),"")</f>
        <v/>
      </c>
      <c r="J355" s="31" t="str">
        <f>IF($G355=J$4&amp;"-"&amp;J$5,IF(COUNTIF($G$6:$G355,"="&amp;$G355)&gt;5,"",$F355),"")</f>
        <v/>
      </c>
      <c r="K355" s="32" t="str">
        <f>IF($G355=K$4&amp;"-"&amp;K$5,IF(COUNTIF($G$6:$G355,"="&amp;$G355)&gt;5,"",$F355),"")</f>
        <v/>
      </c>
      <c r="L355" s="31" t="str">
        <f>IF($G355=L$4&amp;"-"&amp;L$5,IF(COUNTIF($G$6:$G355,"="&amp;$G355)&gt;5,"",$F355),"")</f>
        <v/>
      </c>
      <c r="M355" s="32" t="str">
        <f>IF($G355=M$4&amp;"-"&amp;M$5,IF(COUNTIF($G$6:$G355,"="&amp;$G355)&gt;5,"",$F355),"")</f>
        <v/>
      </c>
      <c r="N355" s="31" t="str">
        <f>IF($G355=N$4&amp;"-"&amp;N$5,IF(COUNTIF($G$6:$G355,"="&amp;$G355)&gt;5,"",$F355),"")</f>
        <v/>
      </c>
      <c r="O355" s="32" t="str">
        <f>IF($G355=O$4&amp;"-"&amp;O$5,IF(COUNTIF($G$6:$G355,"="&amp;$G355)&gt;5,"",$F355),"")</f>
        <v/>
      </c>
      <c r="P355" s="31" t="str">
        <f>IF($G355=P$4&amp;"-"&amp;P$5,IF(COUNTIF($G$6:$G355,"="&amp;$G355)&gt;5,"",$F355),"")</f>
        <v/>
      </c>
      <c r="Q355" s="32" t="str">
        <f>IF($G355=Q$4&amp;"-"&amp;Q$5,IF(COUNTIF($G$6:$G355,"="&amp;$G355)&gt;5,"",$F355),"")</f>
        <v/>
      </c>
      <c r="R355" s="31" t="str">
        <f>IF($G355=R$4&amp;"-"&amp;R$5,IF(COUNTIF($G$6:$G355,"="&amp;$G355)&gt;5,"",$F355),"")</f>
        <v/>
      </c>
      <c r="S355" s="32" t="str">
        <f>IF($G355=S$4&amp;"-"&amp;S$5,IF(COUNTIF($G$6:$G355,"="&amp;$G355)&gt;5,"",$F355),"")</f>
        <v/>
      </c>
      <c r="T355" s="31" t="str">
        <f>IF($G355=T$4&amp;"-"&amp;T$5,IF(COUNTIF($G$6:$G355,"="&amp;$G355)&gt;5,"",$F355),"")</f>
        <v/>
      </c>
      <c r="U355" s="32" t="str">
        <f>IF($G355=U$4&amp;"-"&amp;U$5,IF(COUNTIF($G$6:$G355,"="&amp;$G355)&gt;5,"",$F355),"")</f>
        <v/>
      </c>
      <c r="V355" s="31" t="str">
        <f>IF($G355=V$4&amp;"-"&amp;V$5,IF(COUNTIF($G$6:$G355,"="&amp;$G355)&gt;5,"",$F355),"")</f>
        <v/>
      </c>
      <c r="W355" s="30" t="str">
        <f>IF($G355=W$4&amp;"-"&amp;W$5,IF(COUNTIF($G$6:$G355,"="&amp;$G355)&gt;5,"",$F355),"")</f>
        <v/>
      </c>
      <c r="X355" s="128" t="str">
        <f>IF($G355=X$4&amp;"-"&amp;X$5,IF(COUNTIF($G$6:$G355,"="&amp;$G355)&gt;1000,"",MAX(X$6:X354)+1),"")</f>
        <v/>
      </c>
      <c r="Y355" s="138" t="str">
        <f>IF($G355=Y$4&amp;"-"&amp;Y$5,IF(COUNTIF($G$6:$G355,"="&amp;$G355)&gt;1000,"",MAX(Y$6:Y354)+1),"")</f>
        <v/>
      </c>
      <c r="Z355" s="128" t="str">
        <f>IF($G355=Z$4&amp;"-"&amp;Z$5,IF(COUNTIF($G$6:$G355,"="&amp;$G355)&gt;1000,"",MAX(Z$6:Z354)+1),"")</f>
        <v/>
      </c>
      <c r="AA355" s="138" t="str">
        <f>IF($G355=AA$4&amp;"-"&amp;AA$5,IF(COUNTIF($G$6:$G355,"="&amp;$G355)&gt;1000,"",MAX(AA$6:AA354)+1),"")</f>
        <v/>
      </c>
      <c r="AB355" s="128" t="str">
        <f>IF($G355=AB$4&amp;"-"&amp;AB$5,IF(COUNTIF($G$6:$G355,"="&amp;$G355)&gt;1000,"",MAX(AB$6:AB354)+1),"")</f>
        <v/>
      </c>
      <c r="AC355" s="138" t="str">
        <f>IF($G355=AC$4&amp;"-"&amp;AC$5,IF(COUNTIF($G$6:$G355,"="&amp;$G355)&gt;1000,"",MAX(AC$6:AC354)+1),"")</f>
        <v/>
      </c>
      <c r="AD355" s="128" t="str">
        <f>IF($G355=AD$4&amp;"-"&amp;AD$5,IF(COUNTIF($G$6:$G355,"="&amp;$G355)&gt;1000,"",MAX(AD$6:AD354)+1),"")</f>
        <v/>
      </c>
      <c r="AE355" s="138" t="str">
        <f>IF($G355=AE$4&amp;"-"&amp;AE$5,IF(COUNTIF($G$6:$G355,"="&amp;$G355)&gt;1000,"",MAX(AE$6:AE354)+1),"")</f>
        <v/>
      </c>
      <c r="AF355" s="128" t="str">
        <f>IF($G355=AF$4&amp;"-"&amp;AF$5,IF(COUNTIF($G$6:$G355,"="&amp;$G355)&gt;1000,"",MAX(AF$6:AF354)+1),"")</f>
        <v/>
      </c>
      <c r="AG355" s="138">
        <f>IF($G355=AG$4&amp;"-"&amp;AG$5,IF(COUNTIF($G$6:$G355,"="&amp;$G355)&gt;1000,"",MAX(AG$6:AG354)+1),"")</f>
        <v>15</v>
      </c>
      <c r="AH355" s="128" t="str">
        <f>IF($G355=AH$4&amp;"-"&amp;AH$5,IF(COUNTIF($G$6:$G355,"="&amp;$G355)&gt;1000,"",MAX(AH$6:AH354)+1),"")</f>
        <v/>
      </c>
      <c r="AI355" s="138" t="str">
        <f>IF($G355=AI$4&amp;"-"&amp;AI$5,IF(COUNTIF($G$6:$G355,"="&amp;$G355)&gt;1000,"",MAX(AI$6:AI354)+1),"")</f>
        <v/>
      </c>
      <c r="AJ355" s="128" t="str">
        <f>IF($G355=AJ$4&amp;"-"&amp;AJ$5,IF(COUNTIF($G$6:$G355,"="&amp;$G355)&gt;1000,"",MAX(AJ$6:AJ354)+1),"")</f>
        <v/>
      </c>
      <c r="AK355" s="138" t="str">
        <f>IF($G355=AK$4&amp;"-"&amp;AK$5,IF(COUNTIF($G$6:$G355,"="&amp;$G355)&gt;1000,"",MAX(AK$6:AK354)+1),"")</f>
        <v/>
      </c>
      <c r="AL355" s="128" t="str">
        <f>IF($G355=AL$4&amp;"-"&amp;AL$5,IF(COUNTIF($G$6:$G355,"="&amp;$G355)&gt;1000,"",MAX(AL$6:AL354)+1),"")</f>
        <v/>
      </c>
      <c r="AM355" s="144" t="str">
        <f>IF($G355=AM$4&amp;"-"&amp;AM$5,IF(COUNTIF($G$6:$G355,"="&amp;$G355)&gt;1000,"",MAX(AM$6:AM354)+1),"")</f>
        <v/>
      </c>
    </row>
    <row r="356" spans="1:39">
      <c r="A356" s="24">
        <v>351</v>
      </c>
      <c r="B356" s="169" t="str">
        <f>VLOOKUP(A356,Times_2023!B353:C782,2,FALSE)</f>
        <v>0:33:26</v>
      </c>
      <c r="C356" s="1" t="str">
        <f t="shared" si="22"/>
        <v>Clare Crook</v>
      </c>
      <c r="D356" s="2" t="str">
        <f t="shared" si="23"/>
        <v>HI</v>
      </c>
      <c r="E356" s="2" t="str">
        <f t="shared" si="24"/>
        <v>F</v>
      </c>
      <c r="F356" s="2">
        <f>COUNTIF(E$6:E356,E356)</f>
        <v>136</v>
      </c>
      <c r="G356" s="170" t="str">
        <f t="shared" si="25"/>
        <v>HI-F</v>
      </c>
      <c r="H356" s="29" t="str">
        <f>IF($G356=H$4&amp;"-"&amp;H$5,IF(COUNTIF($G$6:$G356,"="&amp;$G356)&gt;5,"",$F356),"")</f>
        <v/>
      </c>
      <c r="I356" s="32" t="str">
        <f>IF($G356=I$4&amp;"-"&amp;I$5,IF(COUNTIF($G$6:$G356,"="&amp;$G356)&gt;5,"",$F356),"")</f>
        <v/>
      </c>
      <c r="J356" s="31" t="str">
        <f>IF($G356=J$4&amp;"-"&amp;J$5,IF(COUNTIF($G$6:$G356,"="&amp;$G356)&gt;5,"",$F356),"")</f>
        <v/>
      </c>
      <c r="K356" s="32" t="str">
        <f>IF($G356=K$4&amp;"-"&amp;K$5,IF(COUNTIF($G$6:$G356,"="&amp;$G356)&gt;5,"",$F356),"")</f>
        <v/>
      </c>
      <c r="L356" s="31" t="str">
        <f>IF($G356=L$4&amp;"-"&amp;L$5,IF(COUNTIF($G$6:$G356,"="&amp;$G356)&gt;5,"",$F356),"")</f>
        <v/>
      </c>
      <c r="M356" s="32" t="str">
        <f>IF($G356=M$4&amp;"-"&amp;M$5,IF(COUNTIF($G$6:$G356,"="&amp;$G356)&gt;5,"",$F356),"")</f>
        <v/>
      </c>
      <c r="N356" s="31" t="str">
        <f>IF($G356=N$4&amp;"-"&amp;N$5,IF(COUNTIF($G$6:$G356,"="&amp;$G356)&gt;5,"",$F356),"")</f>
        <v/>
      </c>
      <c r="O356" s="32" t="str">
        <f>IF($G356=O$4&amp;"-"&amp;O$5,IF(COUNTIF($G$6:$G356,"="&amp;$G356)&gt;5,"",$F356),"")</f>
        <v/>
      </c>
      <c r="P356" s="31" t="str">
        <f>IF($G356=P$4&amp;"-"&amp;P$5,IF(COUNTIF($G$6:$G356,"="&amp;$G356)&gt;5,"",$F356),"")</f>
        <v/>
      </c>
      <c r="Q356" s="32" t="str">
        <f>IF($G356=Q$4&amp;"-"&amp;Q$5,IF(COUNTIF($G$6:$G356,"="&amp;$G356)&gt;5,"",$F356),"")</f>
        <v/>
      </c>
      <c r="R356" s="31" t="str">
        <f>IF($G356=R$4&amp;"-"&amp;R$5,IF(COUNTIF($G$6:$G356,"="&amp;$G356)&gt;5,"",$F356),"")</f>
        <v/>
      </c>
      <c r="S356" s="32" t="str">
        <f>IF($G356=S$4&amp;"-"&amp;S$5,IF(COUNTIF($G$6:$G356,"="&amp;$G356)&gt;5,"",$F356),"")</f>
        <v/>
      </c>
      <c r="T356" s="31" t="str">
        <f>IF($G356=T$4&amp;"-"&amp;T$5,IF(COUNTIF($G$6:$G356,"="&amp;$G356)&gt;5,"",$F356),"")</f>
        <v/>
      </c>
      <c r="U356" s="32" t="str">
        <f>IF($G356=U$4&amp;"-"&amp;U$5,IF(COUNTIF($G$6:$G356,"="&amp;$G356)&gt;5,"",$F356),"")</f>
        <v/>
      </c>
      <c r="V356" s="31" t="str">
        <f>IF($G356=V$4&amp;"-"&amp;V$5,IF(COUNTIF($G$6:$G356,"="&amp;$G356)&gt;5,"",$F356),"")</f>
        <v/>
      </c>
      <c r="W356" s="30" t="str">
        <f>IF($G356=W$4&amp;"-"&amp;W$5,IF(COUNTIF($G$6:$G356,"="&amp;$G356)&gt;5,"",$F356),"")</f>
        <v/>
      </c>
      <c r="X356" s="128" t="str">
        <f>IF($G356=X$4&amp;"-"&amp;X$5,IF(COUNTIF($G$6:$G356,"="&amp;$G356)&gt;1000,"",MAX(X$6:X355)+1),"")</f>
        <v/>
      </c>
      <c r="Y356" s="138" t="str">
        <f>IF($G356=Y$4&amp;"-"&amp;Y$5,IF(COUNTIF($G$6:$G356,"="&amp;$G356)&gt;1000,"",MAX(Y$6:Y355)+1),"")</f>
        <v/>
      </c>
      <c r="Z356" s="128" t="str">
        <f>IF($G356=Z$4&amp;"-"&amp;Z$5,IF(COUNTIF($G$6:$G356,"="&amp;$G356)&gt;1000,"",MAX(Z$6:Z355)+1),"")</f>
        <v/>
      </c>
      <c r="AA356" s="138" t="str">
        <f>IF($G356=AA$4&amp;"-"&amp;AA$5,IF(COUNTIF($G$6:$G356,"="&amp;$G356)&gt;1000,"",MAX(AA$6:AA355)+1),"")</f>
        <v/>
      </c>
      <c r="AB356" s="128" t="str">
        <f>IF($G356=AB$4&amp;"-"&amp;AB$5,IF(COUNTIF($G$6:$G356,"="&amp;$G356)&gt;1000,"",MAX(AB$6:AB355)+1),"")</f>
        <v/>
      </c>
      <c r="AC356" s="138" t="str">
        <f>IF($G356=AC$4&amp;"-"&amp;AC$5,IF(COUNTIF($G$6:$G356,"="&amp;$G356)&gt;1000,"",MAX(AC$6:AC355)+1),"")</f>
        <v/>
      </c>
      <c r="AD356" s="128" t="str">
        <f>IF($G356=AD$4&amp;"-"&amp;AD$5,IF(COUNTIF($G$6:$G356,"="&amp;$G356)&gt;1000,"",MAX(AD$6:AD355)+1),"")</f>
        <v/>
      </c>
      <c r="AE356" s="138">
        <f>IF($G356=AE$4&amp;"-"&amp;AE$5,IF(COUNTIF($G$6:$G356,"="&amp;$G356)&gt;1000,"",MAX(AE$6:AE355)+1),"")</f>
        <v>26</v>
      </c>
      <c r="AF356" s="128" t="str">
        <f>IF($G356=AF$4&amp;"-"&amp;AF$5,IF(COUNTIF($G$6:$G356,"="&amp;$G356)&gt;1000,"",MAX(AF$6:AF355)+1),"")</f>
        <v/>
      </c>
      <c r="AG356" s="138" t="str">
        <f>IF($G356=AG$4&amp;"-"&amp;AG$5,IF(COUNTIF($G$6:$G356,"="&amp;$G356)&gt;1000,"",MAX(AG$6:AG355)+1),"")</f>
        <v/>
      </c>
      <c r="AH356" s="128" t="str">
        <f>IF($G356=AH$4&amp;"-"&amp;AH$5,IF(COUNTIF($G$6:$G356,"="&amp;$G356)&gt;1000,"",MAX(AH$6:AH355)+1),"")</f>
        <v/>
      </c>
      <c r="AI356" s="138" t="str">
        <f>IF($G356=AI$4&amp;"-"&amp;AI$5,IF(COUNTIF($G$6:$G356,"="&amp;$G356)&gt;1000,"",MAX(AI$6:AI355)+1),"")</f>
        <v/>
      </c>
      <c r="AJ356" s="128" t="str">
        <f>IF($G356=AJ$4&amp;"-"&amp;AJ$5,IF(COUNTIF($G$6:$G356,"="&amp;$G356)&gt;1000,"",MAX(AJ$6:AJ355)+1),"")</f>
        <v/>
      </c>
      <c r="AK356" s="138" t="str">
        <f>IF($G356=AK$4&amp;"-"&amp;AK$5,IF(COUNTIF($G$6:$G356,"="&amp;$G356)&gt;1000,"",MAX(AK$6:AK355)+1),"")</f>
        <v/>
      </c>
      <c r="AL356" s="128" t="str">
        <f>IF($G356=AL$4&amp;"-"&amp;AL$5,IF(COUNTIF($G$6:$G356,"="&amp;$G356)&gt;1000,"",MAX(AL$6:AL355)+1),"")</f>
        <v/>
      </c>
      <c r="AM356" s="144" t="str">
        <f>IF($G356=AM$4&amp;"-"&amp;AM$5,IF(COUNTIF($G$6:$G356,"="&amp;$G356)&gt;1000,"",MAX(AM$6:AM355)+1),"")</f>
        <v/>
      </c>
    </row>
    <row r="357" spans="1:39">
      <c r="A357" s="23">
        <v>352</v>
      </c>
      <c r="B357" s="169" t="str">
        <f>VLOOKUP(A357,Times_2023!B354:C783,2,FALSE)</f>
        <v>0:33:41</v>
      </c>
      <c r="C357" s="1" t="str">
        <f t="shared" si="22"/>
        <v>Sharon Borowy</v>
      </c>
      <c r="D357" s="2" t="str">
        <f t="shared" si="23"/>
        <v>HRC</v>
      </c>
      <c r="E357" s="2" t="str">
        <f t="shared" si="24"/>
        <v>F</v>
      </c>
      <c r="F357" s="2">
        <f>COUNTIF(E$6:E357,E357)</f>
        <v>137</v>
      </c>
      <c r="G357" s="170" t="str">
        <f t="shared" si="25"/>
        <v>HRC-F</v>
      </c>
      <c r="H357" s="29" t="str">
        <f>IF($G357=H$4&amp;"-"&amp;H$5,IF(COUNTIF($G$6:$G357,"="&amp;$G357)&gt;5,"",$F357),"")</f>
        <v/>
      </c>
      <c r="I357" s="32" t="str">
        <f>IF($G357=I$4&amp;"-"&amp;I$5,IF(COUNTIF($G$6:$G357,"="&amp;$G357)&gt;5,"",$F357),"")</f>
        <v/>
      </c>
      <c r="J357" s="31" t="str">
        <f>IF($G357=J$4&amp;"-"&amp;J$5,IF(COUNTIF($G$6:$G357,"="&amp;$G357)&gt;5,"",$F357),"")</f>
        <v/>
      </c>
      <c r="K357" s="32" t="str">
        <f>IF($G357=K$4&amp;"-"&amp;K$5,IF(COUNTIF($G$6:$G357,"="&amp;$G357)&gt;5,"",$F357),"")</f>
        <v/>
      </c>
      <c r="L357" s="31" t="str">
        <f>IF($G357=L$4&amp;"-"&amp;L$5,IF(COUNTIF($G$6:$G357,"="&amp;$G357)&gt;5,"",$F357),"")</f>
        <v/>
      </c>
      <c r="M357" s="32" t="str">
        <f>IF($G357=M$4&amp;"-"&amp;M$5,IF(COUNTIF($G$6:$G357,"="&amp;$G357)&gt;5,"",$F357),"")</f>
        <v/>
      </c>
      <c r="N357" s="31" t="str">
        <f>IF($G357=N$4&amp;"-"&amp;N$5,IF(COUNTIF($G$6:$G357,"="&amp;$G357)&gt;5,"",$F357),"")</f>
        <v/>
      </c>
      <c r="O357" s="32" t="str">
        <f>IF($G357=O$4&amp;"-"&amp;O$5,IF(COUNTIF($G$6:$G357,"="&amp;$G357)&gt;5,"",$F357),"")</f>
        <v/>
      </c>
      <c r="P357" s="31" t="str">
        <f>IF($G357=P$4&amp;"-"&amp;P$5,IF(COUNTIF($G$6:$G357,"="&amp;$G357)&gt;5,"",$F357),"")</f>
        <v/>
      </c>
      <c r="Q357" s="32" t="str">
        <f>IF($G357=Q$4&amp;"-"&amp;Q$5,IF(COUNTIF($G$6:$G357,"="&amp;$G357)&gt;5,"",$F357),"")</f>
        <v/>
      </c>
      <c r="R357" s="31" t="str">
        <f>IF($G357=R$4&amp;"-"&amp;R$5,IF(COUNTIF($G$6:$G357,"="&amp;$G357)&gt;5,"",$F357),"")</f>
        <v/>
      </c>
      <c r="S357" s="32" t="str">
        <f>IF($G357=S$4&amp;"-"&amp;S$5,IF(COUNTIF($G$6:$G357,"="&amp;$G357)&gt;5,"",$F357),"")</f>
        <v/>
      </c>
      <c r="T357" s="31" t="str">
        <f>IF($G357=T$4&amp;"-"&amp;T$5,IF(COUNTIF($G$6:$G357,"="&amp;$G357)&gt;5,"",$F357),"")</f>
        <v/>
      </c>
      <c r="U357" s="32" t="str">
        <f>IF($G357=U$4&amp;"-"&amp;U$5,IF(COUNTIF($G$6:$G357,"="&amp;$G357)&gt;5,"",$F357),"")</f>
        <v/>
      </c>
      <c r="V357" s="31" t="str">
        <f>IF($G357=V$4&amp;"-"&amp;V$5,IF(COUNTIF($G$6:$G357,"="&amp;$G357)&gt;5,"",$F357),"")</f>
        <v/>
      </c>
      <c r="W357" s="30" t="str">
        <f>IF($G357=W$4&amp;"-"&amp;W$5,IF(COUNTIF($G$6:$G357,"="&amp;$G357)&gt;5,"",$F357),"")</f>
        <v/>
      </c>
      <c r="X357" s="128" t="str">
        <f>IF($G357=X$4&amp;"-"&amp;X$5,IF(COUNTIF($G$6:$G357,"="&amp;$G357)&gt;1000,"",MAX(X$6:X356)+1),"")</f>
        <v/>
      </c>
      <c r="Y357" s="138" t="str">
        <f>IF($G357=Y$4&amp;"-"&amp;Y$5,IF(COUNTIF($G$6:$G357,"="&amp;$G357)&gt;1000,"",MAX(Y$6:Y356)+1),"")</f>
        <v/>
      </c>
      <c r="Z357" s="128" t="str">
        <f>IF($G357=Z$4&amp;"-"&amp;Z$5,IF(COUNTIF($G$6:$G357,"="&amp;$G357)&gt;1000,"",MAX(Z$6:Z356)+1),"")</f>
        <v/>
      </c>
      <c r="AA357" s="138" t="str">
        <f>IF($G357=AA$4&amp;"-"&amp;AA$5,IF(COUNTIF($G$6:$G357,"="&amp;$G357)&gt;1000,"",MAX(AA$6:AA356)+1),"")</f>
        <v/>
      </c>
      <c r="AB357" s="128" t="str">
        <f>IF($G357=AB$4&amp;"-"&amp;AB$5,IF(COUNTIF($G$6:$G357,"="&amp;$G357)&gt;1000,"",MAX(AB$6:AB356)+1),"")</f>
        <v/>
      </c>
      <c r="AC357" s="138" t="str">
        <f>IF($G357=AC$4&amp;"-"&amp;AC$5,IF(COUNTIF($G$6:$G357,"="&amp;$G357)&gt;1000,"",MAX(AC$6:AC356)+1),"")</f>
        <v/>
      </c>
      <c r="AD357" s="128" t="str">
        <f>IF($G357=AD$4&amp;"-"&amp;AD$5,IF(COUNTIF($G$6:$G357,"="&amp;$G357)&gt;1000,"",MAX(AD$6:AD356)+1),"")</f>
        <v/>
      </c>
      <c r="AE357" s="138" t="str">
        <f>IF($G357=AE$4&amp;"-"&amp;AE$5,IF(COUNTIF($G$6:$G357,"="&amp;$G357)&gt;1000,"",MAX(AE$6:AE356)+1),"")</f>
        <v/>
      </c>
      <c r="AF357" s="128" t="str">
        <f>IF($G357=AF$4&amp;"-"&amp;AF$5,IF(COUNTIF($G$6:$G357,"="&amp;$G357)&gt;1000,"",MAX(AF$6:AF356)+1),"")</f>
        <v/>
      </c>
      <c r="AG357" s="138">
        <f>IF($G357=AG$4&amp;"-"&amp;AG$5,IF(COUNTIF($G$6:$G357,"="&amp;$G357)&gt;1000,"",MAX(AG$6:AG356)+1),"")</f>
        <v>16</v>
      </c>
      <c r="AH357" s="128" t="str">
        <f>IF($G357=AH$4&amp;"-"&amp;AH$5,IF(COUNTIF($G$6:$G357,"="&amp;$G357)&gt;1000,"",MAX(AH$6:AH356)+1),"")</f>
        <v/>
      </c>
      <c r="AI357" s="138" t="str">
        <f>IF($G357=AI$4&amp;"-"&amp;AI$5,IF(COUNTIF($G$6:$G357,"="&amp;$G357)&gt;1000,"",MAX(AI$6:AI356)+1),"")</f>
        <v/>
      </c>
      <c r="AJ357" s="128" t="str">
        <f>IF($G357=AJ$4&amp;"-"&amp;AJ$5,IF(COUNTIF($G$6:$G357,"="&amp;$G357)&gt;1000,"",MAX(AJ$6:AJ356)+1),"")</f>
        <v/>
      </c>
      <c r="AK357" s="138" t="str">
        <f>IF($G357=AK$4&amp;"-"&amp;AK$5,IF(COUNTIF($G$6:$G357,"="&amp;$G357)&gt;1000,"",MAX(AK$6:AK356)+1),"")</f>
        <v/>
      </c>
      <c r="AL357" s="128" t="str">
        <f>IF($G357=AL$4&amp;"-"&amp;AL$5,IF(COUNTIF($G$6:$G357,"="&amp;$G357)&gt;1000,"",MAX(AL$6:AL356)+1),"")</f>
        <v/>
      </c>
      <c r="AM357" s="144" t="str">
        <f>IF($G357=AM$4&amp;"-"&amp;AM$5,IF(COUNTIF($G$6:$G357,"="&amp;$G357)&gt;1000,"",MAX(AM$6:AM356)+1),"")</f>
        <v/>
      </c>
    </row>
    <row r="358" spans="1:39">
      <c r="A358" s="24">
        <v>353</v>
      </c>
      <c r="B358" s="169" t="str">
        <f>VLOOKUP(A358,Times_2023!B355:C784,2,FALSE)</f>
        <v>0:33:52</v>
      </c>
      <c r="C358" s="1" t="str">
        <f t="shared" si="22"/>
        <v>Sue Brentnall</v>
      </c>
      <c r="D358" s="2" t="str">
        <f t="shared" si="23"/>
        <v>CAC</v>
      </c>
      <c r="E358" s="2" t="str">
        <f t="shared" si="24"/>
        <v>F</v>
      </c>
      <c r="F358" s="2">
        <f>COUNTIF(E$6:E358,E358)</f>
        <v>138</v>
      </c>
      <c r="G358" s="170" t="str">
        <f t="shared" si="25"/>
        <v>CAC-F</v>
      </c>
      <c r="H358" s="29" t="str">
        <f>IF($G358=H$4&amp;"-"&amp;H$5,IF(COUNTIF($G$6:$G358,"="&amp;$G358)&gt;5,"",$F358),"")</f>
        <v/>
      </c>
      <c r="I358" s="32" t="str">
        <f>IF($G358=I$4&amp;"-"&amp;I$5,IF(COUNTIF($G$6:$G358,"="&amp;$G358)&gt;5,"",$F358),"")</f>
        <v/>
      </c>
      <c r="J358" s="31" t="str">
        <f>IF($G358=J$4&amp;"-"&amp;J$5,IF(COUNTIF($G$6:$G358,"="&amp;$G358)&gt;5,"",$F358),"")</f>
        <v/>
      </c>
      <c r="K358" s="32" t="str">
        <f>IF($G358=K$4&amp;"-"&amp;K$5,IF(COUNTIF($G$6:$G358,"="&amp;$G358)&gt;5,"",$F358),"")</f>
        <v/>
      </c>
      <c r="L358" s="31" t="str">
        <f>IF($G358=L$4&amp;"-"&amp;L$5,IF(COUNTIF($G$6:$G358,"="&amp;$G358)&gt;5,"",$F358),"")</f>
        <v/>
      </c>
      <c r="M358" s="32" t="str">
        <f>IF($G358=M$4&amp;"-"&amp;M$5,IF(COUNTIF($G$6:$G358,"="&amp;$G358)&gt;5,"",$F358),"")</f>
        <v/>
      </c>
      <c r="N358" s="31" t="str">
        <f>IF($G358=N$4&amp;"-"&amp;N$5,IF(COUNTIF($G$6:$G358,"="&amp;$G358)&gt;5,"",$F358),"")</f>
        <v/>
      </c>
      <c r="O358" s="32" t="str">
        <f>IF($G358=O$4&amp;"-"&amp;O$5,IF(COUNTIF($G$6:$G358,"="&amp;$G358)&gt;5,"",$F358),"")</f>
        <v/>
      </c>
      <c r="P358" s="31" t="str">
        <f>IF($G358=P$4&amp;"-"&amp;P$5,IF(COUNTIF($G$6:$G358,"="&amp;$G358)&gt;5,"",$F358),"")</f>
        <v/>
      </c>
      <c r="Q358" s="32" t="str">
        <f>IF($G358=Q$4&amp;"-"&amp;Q$5,IF(COUNTIF($G$6:$G358,"="&amp;$G358)&gt;5,"",$F358),"")</f>
        <v/>
      </c>
      <c r="R358" s="31" t="str">
        <f>IF($G358=R$4&amp;"-"&amp;R$5,IF(COUNTIF($G$6:$G358,"="&amp;$G358)&gt;5,"",$F358),"")</f>
        <v/>
      </c>
      <c r="S358" s="32" t="str">
        <f>IF($G358=S$4&amp;"-"&amp;S$5,IF(COUNTIF($G$6:$G358,"="&amp;$G358)&gt;5,"",$F358),"")</f>
        <v/>
      </c>
      <c r="T358" s="31" t="str">
        <f>IF($G358=T$4&amp;"-"&amp;T$5,IF(COUNTIF($G$6:$G358,"="&amp;$G358)&gt;5,"",$F358),"")</f>
        <v/>
      </c>
      <c r="U358" s="32" t="str">
        <f>IF($G358=U$4&amp;"-"&amp;U$5,IF(COUNTIF($G$6:$G358,"="&amp;$G358)&gt;5,"",$F358),"")</f>
        <v/>
      </c>
      <c r="V358" s="31" t="str">
        <f>IF($G358=V$4&amp;"-"&amp;V$5,IF(COUNTIF($G$6:$G358,"="&amp;$G358)&gt;5,"",$F358),"")</f>
        <v/>
      </c>
      <c r="W358" s="30" t="str">
        <f>IF($G358=W$4&amp;"-"&amp;W$5,IF(COUNTIF($G$6:$G358,"="&amp;$G358)&gt;5,"",$F358),"")</f>
        <v/>
      </c>
      <c r="X358" s="128" t="str">
        <f>IF($G358=X$4&amp;"-"&amp;X$5,IF(COUNTIF($G$6:$G358,"="&amp;$G358)&gt;1000,"",MAX(X$6:X357)+1),"")</f>
        <v/>
      </c>
      <c r="Y358" s="138">
        <f>IF($G358=Y$4&amp;"-"&amp;Y$5,IF(COUNTIF($G$6:$G358,"="&amp;$G358)&gt;1000,"",MAX(Y$6:Y357)+1),"")</f>
        <v>26</v>
      </c>
      <c r="Z358" s="128" t="str">
        <f>IF($G358=Z$4&amp;"-"&amp;Z$5,IF(COUNTIF($G$6:$G358,"="&amp;$G358)&gt;1000,"",MAX(Z$6:Z357)+1),"")</f>
        <v/>
      </c>
      <c r="AA358" s="138" t="str">
        <f>IF($G358=AA$4&amp;"-"&amp;AA$5,IF(COUNTIF($G$6:$G358,"="&amp;$G358)&gt;1000,"",MAX(AA$6:AA357)+1),"")</f>
        <v/>
      </c>
      <c r="AB358" s="128" t="str">
        <f>IF($G358=AB$4&amp;"-"&amp;AB$5,IF(COUNTIF($G$6:$G358,"="&amp;$G358)&gt;1000,"",MAX(AB$6:AB357)+1),"")</f>
        <v/>
      </c>
      <c r="AC358" s="138" t="str">
        <f>IF($G358=AC$4&amp;"-"&amp;AC$5,IF(COUNTIF($G$6:$G358,"="&amp;$G358)&gt;1000,"",MAX(AC$6:AC357)+1),"")</f>
        <v/>
      </c>
      <c r="AD358" s="128" t="str">
        <f>IF($G358=AD$4&amp;"-"&amp;AD$5,IF(COUNTIF($G$6:$G358,"="&amp;$G358)&gt;1000,"",MAX(AD$6:AD357)+1),"")</f>
        <v/>
      </c>
      <c r="AE358" s="138" t="str">
        <f>IF($G358=AE$4&amp;"-"&amp;AE$5,IF(COUNTIF($G$6:$G358,"="&amp;$G358)&gt;1000,"",MAX(AE$6:AE357)+1),"")</f>
        <v/>
      </c>
      <c r="AF358" s="128" t="str">
        <f>IF($G358=AF$4&amp;"-"&amp;AF$5,IF(COUNTIF($G$6:$G358,"="&amp;$G358)&gt;1000,"",MAX(AF$6:AF357)+1),"")</f>
        <v/>
      </c>
      <c r="AG358" s="138" t="str">
        <f>IF($G358=AG$4&amp;"-"&amp;AG$5,IF(COUNTIF($G$6:$G358,"="&amp;$G358)&gt;1000,"",MAX(AG$6:AG357)+1),"")</f>
        <v/>
      </c>
      <c r="AH358" s="128" t="str">
        <f>IF($G358=AH$4&amp;"-"&amp;AH$5,IF(COUNTIF($G$6:$G358,"="&amp;$G358)&gt;1000,"",MAX(AH$6:AH357)+1),"")</f>
        <v/>
      </c>
      <c r="AI358" s="138" t="str">
        <f>IF($G358=AI$4&amp;"-"&amp;AI$5,IF(COUNTIF($G$6:$G358,"="&amp;$G358)&gt;1000,"",MAX(AI$6:AI357)+1),"")</f>
        <v/>
      </c>
      <c r="AJ358" s="128" t="str">
        <f>IF($G358=AJ$4&amp;"-"&amp;AJ$5,IF(COUNTIF($G$6:$G358,"="&amp;$G358)&gt;1000,"",MAX(AJ$6:AJ357)+1),"")</f>
        <v/>
      </c>
      <c r="AK358" s="138" t="str">
        <f>IF($G358=AK$4&amp;"-"&amp;AK$5,IF(COUNTIF($G$6:$G358,"="&amp;$G358)&gt;1000,"",MAX(AK$6:AK357)+1),"")</f>
        <v/>
      </c>
      <c r="AL358" s="128" t="str">
        <f>IF($G358=AL$4&amp;"-"&amp;AL$5,IF(COUNTIF($G$6:$G358,"="&amp;$G358)&gt;1000,"",MAX(AL$6:AL357)+1),"")</f>
        <v/>
      </c>
      <c r="AM358" s="144" t="str">
        <f>IF($G358=AM$4&amp;"-"&amp;AM$5,IF(COUNTIF($G$6:$G358,"="&amp;$G358)&gt;1000,"",MAX(AM$6:AM357)+1),"")</f>
        <v/>
      </c>
    </row>
    <row r="359" spans="1:39">
      <c r="A359" s="23">
        <v>354</v>
      </c>
      <c r="B359" s="169" t="str">
        <f>VLOOKUP(A359,Times_2023!B356:C785,2,FALSE)</f>
        <v>0:34:22</v>
      </c>
      <c r="C359" s="1" t="str">
        <f t="shared" si="22"/>
        <v>David Greenham</v>
      </c>
      <c r="D359" s="2" t="str">
        <f t="shared" si="23"/>
        <v>HRC</v>
      </c>
      <c r="E359" s="2" t="str">
        <f t="shared" si="24"/>
        <v>M</v>
      </c>
      <c r="F359" s="2">
        <f>COUNTIF(E$6:E359,E359)</f>
        <v>216</v>
      </c>
      <c r="G359" s="170" t="str">
        <f t="shared" si="25"/>
        <v>HRC-M</v>
      </c>
      <c r="H359" s="29" t="str">
        <f>IF($G359=H$4&amp;"-"&amp;H$5,IF(COUNTIF($G$6:$G359,"="&amp;$G359)&gt;5,"",$F359),"")</f>
        <v/>
      </c>
      <c r="I359" s="32" t="str">
        <f>IF($G359=I$4&amp;"-"&amp;I$5,IF(COUNTIF($G$6:$G359,"="&amp;$G359)&gt;5,"",$F359),"")</f>
        <v/>
      </c>
      <c r="J359" s="31" t="str">
        <f>IF($G359=J$4&amp;"-"&amp;J$5,IF(COUNTIF($G$6:$G359,"="&amp;$G359)&gt;5,"",$F359),"")</f>
        <v/>
      </c>
      <c r="K359" s="32" t="str">
        <f>IF($G359=K$4&amp;"-"&amp;K$5,IF(COUNTIF($G$6:$G359,"="&amp;$G359)&gt;5,"",$F359),"")</f>
        <v/>
      </c>
      <c r="L359" s="31" t="str">
        <f>IF($G359=L$4&amp;"-"&amp;L$5,IF(COUNTIF($G$6:$G359,"="&amp;$G359)&gt;5,"",$F359),"")</f>
        <v/>
      </c>
      <c r="M359" s="32" t="str">
        <f>IF($G359=M$4&amp;"-"&amp;M$5,IF(COUNTIF($G$6:$G359,"="&amp;$G359)&gt;5,"",$F359),"")</f>
        <v/>
      </c>
      <c r="N359" s="31" t="str">
        <f>IF($G359=N$4&amp;"-"&amp;N$5,IF(COUNTIF($G$6:$G359,"="&amp;$G359)&gt;5,"",$F359),"")</f>
        <v/>
      </c>
      <c r="O359" s="32" t="str">
        <f>IF($G359=O$4&amp;"-"&amp;O$5,IF(COUNTIF($G$6:$G359,"="&amp;$G359)&gt;5,"",$F359),"")</f>
        <v/>
      </c>
      <c r="P359" s="31" t="str">
        <f>IF($G359=P$4&amp;"-"&amp;P$5,IF(COUNTIF($G$6:$G359,"="&amp;$G359)&gt;5,"",$F359),"")</f>
        <v/>
      </c>
      <c r="Q359" s="32" t="str">
        <f>IF($G359=Q$4&amp;"-"&amp;Q$5,IF(COUNTIF($G$6:$G359,"="&amp;$G359)&gt;5,"",$F359),"")</f>
        <v/>
      </c>
      <c r="R359" s="31" t="str">
        <f>IF($G359=R$4&amp;"-"&amp;R$5,IF(COUNTIF($G$6:$G359,"="&amp;$G359)&gt;5,"",$F359),"")</f>
        <v/>
      </c>
      <c r="S359" s="32" t="str">
        <f>IF($G359=S$4&amp;"-"&amp;S$5,IF(COUNTIF($G$6:$G359,"="&amp;$G359)&gt;5,"",$F359),"")</f>
        <v/>
      </c>
      <c r="T359" s="31" t="str">
        <f>IF($G359=T$4&amp;"-"&amp;T$5,IF(COUNTIF($G$6:$G359,"="&amp;$G359)&gt;5,"",$F359),"")</f>
        <v/>
      </c>
      <c r="U359" s="32" t="str">
        <f>IF($G359=U$4&amp;"-"&amp;U$5,IF(COUNTIF($G$6:$G359,"="&amp;$G359)&gt;5,"",$F359),"")</f>
        <v/>
      </c>
      <c r="V359" s="31" t="str">
        <f>IF($G359=V$4&amp;"-"&amp;V$5,IF(COUNTIF($G$6:$G359,"="&amp;$G359)&gt;5,"",$F359),"")</f>
        <v/>
      </c>
      <c r="W359" s="30" t="str">
        <f>IF($G359=W$4&amp;"-"&amp;W$5,IF(COUNTIF($G$6:$G359,"="&amp;$G359)&gt;5,"",$F359),"")</f>
        <v/>
      </c>
      <c r="X359" s="128" t="str">
        <f>IF($G359=X$4&amp;"-"&amp;X$5,IF(COUNTIF($G$6:$G359,"="&amp;$G359)&gt;1000,"",MAX(X$6:X358)+1),"")</f>
        <v/>
      </c>
      <c r="Y359" s="138" t="str">
        <f>IF($G359=Y$4&amp;"-"&amp;Y$5,IF(COUNTIF($G$6:$G359,"="&amp;$G359)&gt;1000,"",MAX(Y$6:Y358)+1),"")</f>
        <v/>
      </c>
      <c r="Z359" s="128" t="str">
        <f>IF($G359=Z$4&amp;"-"&amp;Z$5,IF(COUNTIF($G$6:$G359,"="&amp;$G359)&gt;1000,"",MAX(Z$6:Z358)+1),"")</f>
        <v/>
      </c>
      <c r="AA359" s="138" t="str">
        <f>IF($G359=AA$4&amp;"-"&amp;AA$5,IF(COUNTIF($G$6:$G359,"="&amp;$G359)&gt;1000,"",MAX(AA$6:AA358)+1),"")</f>
        <v/>
      </c>
      <c r="AB359" s="128" t="str">
        <f>IF($G359=AB$4&amp;"-"&amp;AB$5,IF(COUNTIF($G$6:$G359,"="&amp;$G359)&gt;1000,"",MAX(AB$6:AB358)+1),"")</f>
        <v/>
      </c>
      <c r="AC359" s="138" t="str">
        <f>IF($G359=AC$4&amp;"-"&amp;AC$5,IF(COUNTIF($G$6:$G359,"="&amp;$G359)&gt;1000,"",MAX(AC$6:AC358)+1),"")</f>
        <v/>
      </c>
      <c r="AD359" s="128" t="str">
        <f>IF($G359=AD$4&amp;"-"&amp;AD$5,IF(COUNTIF($G$6:$G359,"="&amp;$G359)&gt;1000,"",MAX(AD$6:AD358)+1),"")</f>
        <v/>
      </c>
      <c r="AE359" s="138" t="str">
        <f>IF($G359=AE$4&amp;"-"&amp;AE$5,IF(COUNTIF($G$6:$G359,"="&amp;$G359)&gt;1000,"",MAX(AE$6:AE358)+1),"")</f>
        <v/>
      </c>
      <c r="AF359" s="128">
        <f>IF($G359=AF$4&amp;"-"&amp;AF$5,IF(COUNTIF($G$6:$G359,"="&amp;$G359)&gt;1000,"",MAX(AF$6:AF358)+1),"")</f>
        <v>24</v>
      </c>
      <c r="AG359" s="138" t="str">
        <f>IF($G359=AG$4&amp;"-"&amp;AG$5,IF(COUNTIF($G$6:$G359,"="&amp;$G359)&gt;1000,"",MAX(AG$6:AG358)+1),"")</f>
        <v/>
      </c>
      <c r="AH359" s="128" t="str">
        <f>IF($G359=AH$4&amp;"-"&amp;AH$5,IF(COUNTIF($G$6:$G359,"="&amp;$G359)&gt;1000,"",MAX(AH$6:AH358)+1),"")</f>
        <v/>
      </c>
      <c r="AI359" s="138" t="str">
        <f>IF($G359=AI$4&amp;"-"&amp;AI$5,IF(COUNTIF($G$6:$G359,"="&amp;$G359)&gt;1000,"",MAX(AI$6:AI358)+1),"")</f>
        <v/>
      </c>
      <c r="AJ359" s="128" t="str">
        <f>IF($G359=AJ$4&amp;"-"&amp;AJ$5,IF(COUNTIF($G$6:$G359,"="&amp;$G359)&gt;1000,"",MAX(AJ$6:AJ358)+1),"")</f>
        <v/>
      </c>
      <c r="AK359" s="138" t="str">
        <f>IF($G359=AK$4&amp;"-"&amp;AK$5,IF(COUNTIF($G$6:$G359,"="&amp;$G359)&gt;1000,"",MAX(AK$6:AK358)+1),"")</f>
        <v/>
      </c>
      <c r="AL359" s="128" t="str">
        <f>IF($G359=AL$4&amp;"-"&amp;AL$5,IF(COUNTIF($G$6:$G359,"="&amp;$G359)&gt;1000,"",MAX(AL$6:AL358)+1),"")</f>
        <v/>
      </c>
      <c r="AM359" s="144" t="str">
        <f>IF($G359=AM$4&amp;"-"&amp;AM$5,IF(COUNTIF($G$6:$G359,"="&amp;$G359)&gt;1000,"",MAX(AM$6:AM358)+1),"")</f>
        <v/>
      </c>
    </row>
    <row r="360" spans="1:39">
      <c r="A360" s="24">
        <v>355</v>
      </c>
      <c r="B360" s="169" t="str">
        <f>VLOOKUP(A360,Times_2023!B357:C786,2,FALSE)</f>
        <v>0:34:45</v>
      </c>
      <c r="C360" s="1" t="str">
        <f t="shared" si="22"/>
        <v>Pauline Blake</v>
      </c>
      <c r="D360" s="2" t="str">
        <f t="shared" si="23"/>
        <v>CAC</v>
      </c>
      <c r="E360" s="2" t="str">
        <f t="shared" si="24"/>
        <v>F</v>
      </c>
      <c r="F360" s="2">
        <f>COUNTIF(E$6:E360,E360)</f>
        <v>139</v>
      </c>
      <c r="G360" s="170" t="str">
        <f t="shared" si="25"/>
        <v>CAC-F</v>
      </c>
      <c r="H360" s="29" t="str">
        <f>IF($G360=H$4&amp;"-"&amp;H$5,IF(COUNTIF($G$6:$G360,"="&amp;$G360)&gt;5,"",$F360),"")</f>
        <v/>
      </c>
      <c r="I360" s="32" t="str">
        <f>IF($G360=I$4&amp;"-"&amp;I$5,IF(COUNTIF($G$6:$G360,"="&amp;$G360)&gt;5,"",$F360),"")</f>
        <v/>
      </c>
      <c r="J360" s="31" t="str">
        <f>IF($G360=J$4&amp;"-"&amp;J$5,IF(COUNTIF($G$6:$G360,"="&amp;$G360)&gt;5,"",$F360),"")</f>
        <v/>
      </c>
      <c r="K360" s="32" t="str">
        <f>IF($G360=K$4&amp;"-"&amp;K$5,IF(COUNTIF($G$6:$G360,"="&amp;$G360)&gt;5,"",$F360),"")</f>
        <v/>
      </c>
      <c r="L360" s="31" t="str">
        <f>IF($G360=L$4&amp;"-"&amp;L$5,IF(COUNTIF($G$6:$G360,"="&amp;$G360)&gt;5,"",$F360),"")</f>
        <v/>
      </c>
      <c r="M360" s="32" t="str">
        <f>IF($G360=M$4&amp;"-"&amp;M$5,IF(COUNTIF($G$6:$G360,"="&amp;$G360)&gt;5,"",$F360),"")</f>
        <v/>
      </c>
      <c r="N360" s="31" t="str">
        <f>IF($G360=N$4&amp;"-"&amp;N$5,IF(COUNTIF($G$6:$G360,"="&amp;$G360)&gt;5,"",$F360),"")</f>
        <v/>
      </c>
      <c r="O360" s="32" t="str">
        <f>IF($G360=O$4&amp;"-"&amp;O$5,IF(COUNTIF($G$6:$G360,"="&amp;$G360)&gt;5,"",$F360),"")</f>
        <v/>
      </c>
      <c r="P360" s="31" t="str">
        <f>IF($G360=P$4&amp;"-"&amp;P$5,IF(COUNTIF($G$6:$G360,"="&amp;$G360)&gt;5,"",$F360),"")</f>
        <v/>
      </c>
      <c r="Q360" s="32" t="str">
        <f>IF($G360=Q$4&amp;"-"&amp;Q$5,IF(COUNTIF($G$6:$G360,"="&amp;$G360)&gt;5,"",$F360),"")</f>
        <v/>
      </c>
      <c r="R360" s="31" t="str">
        <f>IF($G360=R$4&amp;"-"&amp;R$5,IF(COUNTIF($G$6:$G360,"="&amp;$G360)&gt;5,"",$F360),"")</f>
        <v/>
      </c>
      <c r="S360" s="32" t="str">
        <f>IF($G360=S$4&amp;"-"&amp;S$5,IF(COUNTIF($G$6:$G360,"="&amp;$G360)&gt;5,"",$F360),"")</f>
        <v/>
      </c>
      <c r="T360" s="31" t="str">
        <f>IF($G360=T$4&amp;"-"&amp;T$5,IF(COUNTIF($G$6:$G360,"="&amp;$G360)&gt;5,"",$F360),"")</f>
        <v/>
      </c>
      <c r="U360" s="32" t="str">
        <f>IF($G360=U$4&amp;"-"&amp;U$5,IF(COUNTIF($G$6:$G360,"="&amp;$G360)&gt;5,"",$F360),"")</f>
        <v/>
      </c>
      <c r="V360" s="31" t="str">
        <f>IF($G360=V$4&amp;"-"&amp;V$5,IF(COUNTIF($G$6:$G360,"="&amp;$G360)&gt;5,"",$F360),"")</f>
        <v/>
      </c>
      <c r="W360" s="30" t="str">
        <f>IF($G360=W$4&amp;"-"&amp;W$5,IF(COUNTIF($G$6:$G360,"="&amp;$G360)&gt;5,"",$F360),"")</f>
        <v/>
      </c>
      <c r="X360" s="128" t="str">
        <f>IF($G360=X$4&amp;"-"&amp;X$5,IF(COUNTIF($G$6:$G360,"="&amp;$G360)&gt;1000,"",MAX(X$6:X359)+1),"")</f>
        <v/>
      </c>
      <c r="Y360" s="138">
        <f>IF($G360=Y$4&amp;"-"&amp;Y$5,IF(COUNTIF($G$6:$G360,"="&amp;$G360)&gt;1000,"",MAX(Y$6:Y359)+1),"")</f>
        <v>27</v>
      </c>
      <c r="Z360" s="128" t="str">
        <f>IF($G360=Z$4&amp;"-"&amp;Z$5,IF(COUNTIF($G$6:$G360,"="&amp;$G360)&gt;1000,"",MAX(Z$6:Z359)+1),"")</f>
        <v/>
      </c>
      <c r="AA360" s="138" t="str">
        <f>IF($G360=AA$4&amp;"-"&amp;AA$5,IF(COUNTIF($G$6:$G360,"="&amp;$G360)&gt;1000,"",MAX(AA$6:AA359)+1),"")</f>
        <v/>
      </c>
      <c r="AB360" s="128" t="str">
        <f>IF($G360=AB$4&amp;"-"&amp;AB$5,IF(COUNTIF($G$6:$G360,"="&amp;$G360)&gt;1000,"",MAX(AB$6:AB359)+1),"")</f>
        <v/>
      </c>
      <c r="AC360" s="138" t="str">
        <f>IF($G360=AC$4&amp;"-"&amp;AC$5,IF(COUNTIF($G$6:$G360,"="&amp;$G360)&gt;1000,"",MAX(AC$6:AC359)+1),"")</f>
        <v/>
      </c>
      <c r="AD360" s="128" t="str">
        <f>IF($G360=AD$4&amp;"-"&amp;AD$5,IF(COUNTIF($G$6:$G360,"="&amp;$G360)&gt;1000,"",MAX(AD$6:AD359)+1),"")</f>
        <v/>
      </c>
      <c r="AE360" s="138" t="str">
        <f>IF($G360=AE$4&amp;"-"&amp;AE$5,IF(COUNTIF($G$6:$G360,"="&amp;$G360)&gt;1000,"",MAX(AE$6:AE359)+1),"")</f>
        <v/>
      </c>
      <c r="AF360" s="128" t="str">
        <f>IF($G360=AF$4&amp;"-"&amp;AF$5,IF(COUNTIF($G$6:$G360,"="&amp;$G360)&gt;1000,"",MAX(AF$6:AF359)+1),"")</f>
        <v/>
      </c>
      <c r="AG360" s="138" t="str">
        <f>IF($G360=AG$4&amp;"-"&amp;AG$5,IF(COUNTIF($G$6:$G360,"="&amp;$G360)&gt;1000,"",MAX(AG$6:AG359)+1),"")</f>
        <v/>
      </c>
      <c r="AH360" s="128" t="str">
        <f>IF($G360=AH$4&amp;"-"&amp;AH$5,IF(COUNTIF($G$6:$G360,"="&amp;$G360)&gt;1000,"",MAX(AH$6:AH359)+1),"")</f>
        <v/>
      </c>
      <c r="AI360" s="138" t="str">
        <f>IF($G360=AI$4&amp;"-"&amp;AI$5,IF(COUNTIF($G$6:$G360,"="&amp;$G360)&gt;1000,"",MAX(AI$6:AI359)+1),"")</f>
        <v/>
      </c>
      <c r="AJ360" s="128" t="str">
        <f>IF($G360=AJ$4&amp;"-"&amp;AJ$5,IF(COUNTIF($G$6:$G360,"="&amp;$G360)&gt;1000,"",MAX(AJ$6:AJ359)+1),"")</f>
        <v/>
      </c>
      <c r="AK360" s="138" t="str">
        <f>IF($G360=AK$4&amp;"-"&amp;AK$5,IF(COUNTIF($G$6:$G360,"="&amp;$G360)&gt;1000,"",MAX(AK$6:AK359)+1),"")</f>
        <v/>
      </c>
      <c r="AL360" s="128" t="str">
        <f>IF($G360=AL$4&amp;"-"&amp;AL$5,IF(COUNTIF($G$6:$G360,"="&amp;$G360)&gt;1000,"",MAX(AL$6:AL359)+1),"")</f>
        <v/>
      </c>
      <c r="AM360" s="144" t="str">
        <f>IF($G360=AM$4&amp;"-"&amp;AM$5,IF(COUNTIF($G$6:$G360,"="&amp;$G360)&gt;1000,"",MAX(AM$6:AM359)+1),"")</f>
        <v/>
      </c>
    </row>
    <row r="361" spans="1:39">
      <c r="A361" s="23">
        <v>356</v>
      </c>
      <c r="B361" s="169" t="str">
        <f>VLOOKUP(A361,Times_2023!B358:C787,2,FALSE)</f>
        <v>0:35:11</v>
      </c>
      <c r="C361" s="1" t="str">
        <f t="shared" si="22"/>
        <v>Jannette Walker</v>
      </c>
      <c r="D361" s="2" t="str">
        <f t="shared" si="23"/>
        <v>HRC</v>
      </c>
      <c r="E361" s="2" t="str">
        <f t="shared" si="24"/>
        <v>F</v>
      </c>
      <c r="F361" s="2">
        <f>COUNTIF(E$6:E361,E361)</f>
        <v>140</v>
      </c>
      <c r="G361" s="170" t="str">
        <f t="shared" si="25"/>
        <v>HRC-F</v>
      </c>
      <c r="H361" s="29" t="str">
        <f>IF($G361=H$4&amp;"-"&amp;H$5,IF(COUNTIF($G$6:$G361,"="&amp;$G361)&gt;5,"",$F361),"")</f>
        <v/>
      </c>
      <c r="I361" s="32" t="str">
        <f>IF($G361=I$4&amp;"-"&amp;I$5,IF(COUNTIF($G$6:$G361,"="&amp;$G361)&gt;5,"",$F361),"")</f>
        <v/>
      </c>
      <c r="J361" s="31" t="str">
        <f>IF($G361=J$4&amp;"-"&amp;J$5,IF(COUNTIF($G$6:$G361,"="&amp;$G361)&gt;5,"",$F361),"")</f>
        <v/>
      </c>
      <c r="K361" s="32" t="str">
        <f>IF($G361=K$4&amp;"-"&amp;K$5,IF(COUNTIF($G$6:$G361,"="&amp;$G361)&gt;5,"",$F361),"")</f>
        <v/>
      </c>
      <c r="L361" s="31" t="str">
        <f>IF($G361=L$4&amp;"-"&amp;L$5,IF(COUNTIF($G$6:$G361,"="&amp;$G361)&gt;5,"",$F361),"")</f>
        <v/>
      </c>
      <c r="M361" s="32" t="str">
        <f>IF($G361=M$4&amp;"-"&amp;M$5,IF(COUNTIF($G$6:$G361,"="&amp;$G361)&gt;5,"",$F361),"")</f>
        <v/>
      </c>
      <c r="N361" s="31" t="str">
        <f>IF($G361=N$4&amp;"-"&amp;N$5,IF(COUNTIF($G$6:$G361,"="&amp;$G361)&gt;5,"",$F361),"")</f>
        <v/>
      </c>
      <c r="O361" s="32" t="str">
        <f>IF($G361=O$4&amp;"-"&amp;O$5,IF(COUNTIF($G$6:$G361,"="&amp;$G361)&gt;5,"",$F361),"")</f>
        <v/>
      </c>
      <c r="P361" s="31" t="str">
        <f>IF($G361=P$4&amp;"-"&amp;P$5,IF(COUNTIF($G$6:$G361,"="&amp;$G361)&gt;5,"",$F361),"")</f>
        <v/>
      </c>
      <c r="Q361" s="32" t="str">
        <f>IF($G361=Q$4&amp;"-"&amp;Q$5,IF(COUNTIF($G$6:$G361,"="&amp;$G361)&gt;5,"",$F361),"")</f>
        <v/>
      </c>
      <c r="R361" s="31" t="str">
        <f>IF($G361=R$4&amp;"-"&amp;R$5,IF(COUNTIF($G$6:$G361,"="&amp;$G361)&gt;5,"",$F361),"")</f>
        <v/>
      </c>
      <c r="S361" s="32" t="str">
        <f>IF($G361=S$4&amp;"-"&amp;S$5,IF(COUNTIF($G$6:$G361,"="&amp;$G361)&gt;5,"",$F361),"")</f>
        <v/>
      </c>
      <c r="T361" s="31" t="str">
        <f>IF($G361=T$4&amp;"-"&amp;T$5,IF(COUNTIF($G$6:$G361,"="&amp;$G361)&gt;5,"",$F361),"")</f>
        <v/>
      </c>
      <c r="U361" s="32" t="str">
        <f>IF($G361=U$4&amp;"-"&amp;U$5,IF(COUNTIF($G$6:$G361,"="&amp;$G361)&gt;5,"",$F361),"")</f>
        <v/>
      </c>
      <c r="V361" s="31" t="str">
        <f>IF($G361=V$4&amp;"-"&amp;V$5,IF(COUNTIF($G$6:$G361,"="&amp;$G361)&gt;5,"",$F361),"")</f>
        <v/>
      </c>
      <c r="W361" s="30" t="str">
        <f>IF($G361=W$4&amp;"-"&amp;W$5,IF(COUNTIF($G$6:$G361,"="&amp;$G361)&gt;5,"",$F361),"")</f>
        <v/>
      </c>
      <c r="X361" s="128" t="str">
        <f>IF($G361=X$4&amp;"-"&amp;X$5,IF(COUNTIF($G$6:$G361,"="&amp;$G361)&gt;1000,"",MAX(X$6:X360)+1),"")</f>
        <v/>
      </c>
      <c r="Y361" s="138" t="str">
        <f>IF($G361=Y$4&amp;"-"&amp;Y$5,IF(COUNTIF($G$6:$G361,"="&amp;$G361)&gt;1000,"",MAX(Y$6:Y360)+1),"")</f>
        <v/>
      </c>
      <c r="Z361" s="128" t="str">
        <f>IF($G361=Z$4&amp;"-"&amp;Z$5,IF(COUNTIF($G$6:$G361,"="&amp;$G361)&gt;1000,"",MAX(Z$6:Z360)+1),"")</f>
        <v/>
      </c>
      <c r="AA361" s="138" t="str">
        <f>IF($G361=AA$4&amp;"-"&amp;AA$5,IF(COUNTIF($G$6:$G361,"="&amp;$G361)&gt;1000,"",MAX(AA$6:AA360)+1),"")</f>
        <v/>
      </c>
      <c r="AB361" s="128" t="str">
        <f>IF($G361=AB$4&amp;"-"&amp;AB$5,IF(COUNTIF($G$6:$G361,"="&amp;$G361)&gt;1000,"",MAX(AB$6:AB360)+1),"")</f>
        <v/>
      </c>
      <c r="AC361" s="138" t="str">
        <f>IF($G361=AC$4&amp;"-"&amp;AC$5,IF(COUNTIF($G$6:$G361,"="&amp;$G361)&gt;1000,"",MAX(AC$6:AC360)+1),"")</f>
        <v/>
      </c>
      <c r="AD361" s="128" t="str">
        <f>IF($G361=AD$4&amp;"-"&amp;AD$5,IF(COUNTIF($G$6:$G361,"="&amp;$G361)&gt;1000,"",MAX(AD$6:AD360)+1),"")</f>
        <v/>
      </c>
      <c r="AE361" s="138" t="str">
        <f>IF($G361=AE$4&amp;"-"&amp;AE$5,IF(COUNTIF($G$6:$G361,"="&amp;$G361)&gt;1000,"",MAX(AE$6:AE360)+1),"")</f>
        <v/>
      </c>
      <c r="AF361" s="128" t="str">
        <f>IF($G361=AF$4&amp;"-"&amp;AF$5,IF(COUNTIF($G$6:$G361,"="&amp;$G361)&gt;1000,"",MAX(AF$6:AF360)+1),"")</f>
        <v/>
      </c>
      <c r="AG361" s="138">
        <f>IF($G361=AG$4&amp;"-"&amp;AG$5,IF(COUNTIF($G$6:$G361,"="&amp;$G361)&gt;1000,"",MAX(AG$6:AG360)+1),"")</f>
        <v>17</v>
      </c>
      <c r="AH361" s="128" t="str">
        <f>IF($G361=AH$4&amp;"-"&amp;AH$5,IF(COUNTIF($G$6:$G361,"="&amp;$G361)&gt;1000,"",MAX(AH$6:AH360)+1),"")</f>
        <v/>
      </c>
      <c r="AI361" s="138" t="str">
        <f>IF($G361=AI$4&amp;"-"&amp;AI$5,IF(COUNTIF($G$6:$G361,"="&amp;$G361)&gt;1000,"",MAX(AI$6:AI360)+1),"")</f>
        <v/>
      </c>
      <c r="AJ361" s="128" t="str">
        <f>IF($G361=AJ$4&amp;"-"&amp;AJ$5,IF(COUNTIF($G$6:$G361,"="&amp;$G361)&gt;1000,"",MAX(AJ$6:AJ360)+1),"")</f>
        <v/>
      </c>
      <c r="AK361" s="138" t="str">
        <f>IF($G361=AK$4&amp;"-"&amp;AK$5,IF(COUNTIF($G$6:$G361,"="&amp;$G361)&gt;1000,"",MAX(AK$6:AK360)+1),"")</f>
        <v/>
      </c>
      <c r="AL361" s="128" t="str">
        <f>IF($G361=AL$4&amp;"-"&amp;AL$5,IF(COUNTIF($G$6:$G361,"="&amp;$G361)&gt;1000,"",MAX(AL$6:AL360)+1),"")</f>
        <v/>
      </c>
      <c r="AM361" s="144" t="str">
        <f>IF($G361=AM$4&amp;"-"&amp;AM$5,IF(COUNTIF($G$6:$G361,"="&amp;$G361)&gt;1000,"",MAX(AM$6:AM360)+1),"")</f>
        <v/>
      </c>
    </row>
    <row r="362" spans="1:39">
      <c r="A362" s="24">
        <v>357</v>
      </c>
      <c r="B362" s="169" t="str">
        <f>VLOOKUP(A362,Times_2023!B359:C788,2,FALSE)</f>
        <v>0:35:11</v>
      </c>
      <c r="C362" s="1" t="str">
        <f t="shared" si="22"/>
        <v>Suz Carter-White</v>
      </c>
      <c r="D362" s="2" t="str">
        <f t="shared" si="23"/>
        <v>HRC</v>
      </c>
      <c r="E362" s="2" t="str">
        <f t="shared" si="24"/>
        <v>F</v>
      </c>
      <c r="F362" s="2">
        <f>COUNTIF(E$6:E362,E362)</f>
        <v>141</v>
      </c>
      <c r="G362" s="170" t="str">
        <f t="shared" si="25"/>
        <v>HRC-F</v>
      </c>
      <c r="H362" s="29" t="str">
        <f>IF($G362=H$4&amp;"-"&amp;H$5,IF(COUNTIF($G$6:$G362,"="&amp;$G362)&gt;5,"",$F362),"")</f>
        <v/>
      </c>
      <c r="I362" s="32" t="str">
        <f>IF($G362=I$4&amp;"-"&amp;I$5,IF(COUNTIF($G$6:$G362,"="&amp;$G362)&gt;5,"",$F362),"")</f>
        <v/>
      </c>
      <c r="J362" s="31" t="str">
        <f>IF($G362=J$4&amp;"-"&amp;J$5,IF(COUNTIF($G$6:$G362,"="&amp;$G362)&gt;5,"",$F362),"")</f>
        <v/>
      </c>
      <c r="K362" s="32" t="str">
        <f>IF($G362=K$4&amp;"-"&amp;K$5,IF(COUNTIF($G$6:$G362,"="&amp;$G362)&gt;5,"",$F362),"")</f>
        <v/>
      </c>
      <c r="L362" s="31" t="str">
        <f>IF($G362=L$4&amp;"-"&amp;L$5,IF(COUNTIF($G$6:$G362,"="&amp;$G362)&gt;5,"",$F362),"")</f>
        <v/>
      </c>
      <c r="M362" s="32" t="str">
        <f>IF($G362=M$4&amp;"-"&amp;M$5,IF(COUNTIF($G$6:$G362,"="&amp;$G362)&gt;5,"",$F362),"")</f>
        <v/>
      </c>
      <c r="N362" s="31" t="str">
        <f>IF($G362=N$4&amp;"-"&amp;N$5,IF(COUNTIF($G$6:$G362,"="&amp;$G362)&gt;5,"",$F362),"")</f>
        <v/>
      </c>
      <c r="O362" s="32" t="str">
        <f>IF($G362=O$4&amp;"-"&amp;O$5,IF(COUNTIF($G$6:$G362,"="&amp;$G362)&gt;5,"",$F362),"")</f>
        <v/>
      </c>
      <c r="P362" s="31" t="str">
        <f>IF($G362=P$4&amp;"-"&amp;P$5,IF(COUNTIF($G$6:$G362,"="&amp;$G362)&gt;5,"",$F362),"")</f>
        <v/>
      </c>
      <c r="Q362" s="32" t="str">
        <f>IF($G362=Q$4&amp;"-"&amp;Q$5,IF(COUNTIF($G$6:$G362,"="&amp;$G362)&gt;5,"",$F362),"")</f>
        <v/>
      </c>
      <c r="R362" s="31" t="str">
        <f>IF($G362=R$4&amp;"-"&amp;R$5,IF(COUNTIF($G$6:$G362,"="&amp;$G362)&gt;5,"",$F362),"")</f>
        <v/>
      </c>
      <c r="S362" s="32" t="str">
        <f>IF($G362=S$4&amp;"-"&amp;S$5,IF(COUNTIF($G$6:$G362,"="&amp;$G362)&gt;5,"",$F362),"")</f>
        <v/>
      </c>
      <c r="T362" s="31" t="str">
        <f>IF($G362=T$4&amp;"-"&amp;T$5,IF(COUNTIF($G$6:$G362,"="&amp;$G362)&gt;5,"",$F362),"")</f>
        <v/>
      </c>
      <c r="U362" s="32" t="str">
        <f>IF($G362=U$4&amp;"-"&amp;U$5,IF(COUNTIF($G$6:$G362,"="&amp;$G362)&gt;5,"",$F362),"")</f>
        <v/>
      </c>
      <c r="V362" s="31" t="str">
        <f>IF($G362=V$4&amp;"-"&amp;V$5,IF(COUNTIF($G$6:$G362,"="&amp;$G362)&gt;5,"",$F362),"")</f>
        <v/>
      </c>
      <c r="W362" s="30" t="str">
        <f>IF($G362=W$4&amp;"-"&amp;W$5,IF(COUNTIF($G$6:$G362,"="&amp;$G362)&gt;5,"",$F362),"")</f>
        <v/>
      </c>
      <c r="X362" s="128" t="str">
        <f>IF($G362=X$4&amp;"-"&amp;X$5,IF(COUNTIF($G$6:$G362,"="&amp;$G362)&gt;1000,"",MAX(X$6:X361)+1),"")</f>
        <v/>
      </c>
      <c r="Y362" s="138" t="str">
        <f>IF($G362=Y$4&amp;"-"&amp;Y$5,IF(COUNTIF($G$6:$G362,"="&amp;$G362)&gt;1000,"",MAX(Y$6:Y361)+1),"")</f>
        <v/>
      </c>
      <c r="Z362" s="128" t="str">
        <f>IF($G362=Z$4&amp;"-"&amp;Z$5,IF(COUNTIF($G$6:$G362,"="&amp;$G362)&gt;1000,"",MAX(Z$6:Z361)+1),"")</f>
        <v/>
      </c>
      <c r="AA362" s="138" t="str">
        <f>IF($G362=AA$4&amp;"-"&amp;AA$5,IF(COUNTIF($G$6:$G362,"="&amp;$G362)&gt;1000,"",MAX(AA$6:AA361)+1),"")</f>
        <v/>
      </c>
      <c r="AB362" s="128" t="str">
        <f>IF($G362=AB$4&amp;"-"&amp;AB$5,IF(COUNTIF($G$6:$G362,"="&amp;$G362)&gt;1000,"",MAX(AB$6:AB361)+1),"")</f>
        <v/>
      </c>
      <c r="AC362" s="138" t="str">
        <f>IF($G362=AC$4&amp;"-"&amp;AC$5,IF(COUNTIF($G$6:$G362,"="&amp;$G362)&gt;1000,"",MAX(AC$6:AC361)+1),"")</f>
        <v/>
      </c>
      <c r="AD362" s="128" t="str">
        <f>IF($G362=AD$4&amp;"-"&amp;AD$5,IF(COUNTIF($G$6:$G362,"="&amp;$G362)&gt;1000,"",MAX(AD$6:AD361)+1),"")</f>
        <v/>
      </c>
      <c r="AE362" s="138" t="str">
        <f>IF($G362=AE$4&amp;"-"&amp;AE$5,IF(COUNTIF($G$6:$G362,"="&amp;$G362)&gt;1000,"",MAX(AE$6:AE361)+1),"")</f>
        <v/>
      </c>
      <c r="AF362" s="128" t="str">
        <f>IF($G362=AF$4&amp;"-"&amp;AF$5,IF(COUNTIF($G$6:$G362,"="&amp;$G362)&gt;1000,"",MAX(AF$6:AF361)+1),"")</f>
        <v/>
      </c>
      <c r="AG362" s="138">
        <f>IF($G362=AG$4&amp;"-"&amp;AG$5,IF(COUNTIF($G$6:$G362,"="&amp;$G362)&gt;1000,"",MAX(AG$6:AG361)+1),"")</f>
        <v>18</v>
      </c>
      <c r="AH362" s="128" t="str">
        <f>IF($G362=AH$4&amp;"-"&amp;AH$5,IF(COUNTIF($G$6:$G362,"="&amp;$G362)&gt;1000,"",MAX(AH$6:AH361)+1),"")</f>
        <v/>
      </c>
      <c r="AI362" s="138" t="str">
        <f>IF($G362=AI$4&amp;"-"&amp;AI$5,IF(COUNTIF($G$6:$G362,"="&amp;$G362)&gt;1000,"",MAX(AI$6:AI361)+1),"")</f>
        <v/>
      </c>
      <c r="AJ362" s="128" t="str">
        <f>IF($G362=AJ$4&amp;"-"&amp;AJ$5,IF(COUNTIF($G$6:$G362,"="&amp;$G362)&gt;1000,"",MAX(AJ$6:AJ361)+1),"")</f>
        <v/>
      </c>
      <c r="AK362" s="138" t="str">
        <f>IF($G362=AK$4&amp;"-"&amp;AK$5,IF(COUNTIF($G$6:$G362,"="&amp;$G362)&gt;1000,"",MAX(AK$6:AK361)+1),"")</f>
        <v/>
      </c>
      <c r="AL362" s="128" t="str">
        <f>IF($G362=AL$4&amp;"-"&amp;AL$5,IF(COUNTIF($G$6:$G362,"="&amp;$G362)&gt;1000,"",MAX(AL$6:AL361)+1),"")</f>
        <v/>
      </c>
      <c r="AM362" s="144" t="str">
        <f>IF($G362=AM$4&amp;"-"&amp;AM$5,IF(COUNTIF($G$6:$G362,"="&amp;$G362)&gt;1000,"",MAX(AM$6:AM361)+1),"")</f>
        <v/>
      </c>
    </row>
    <row r="363" spans="1:39">
      <c r="A363" s="23">
        <v>358</v>
      </c>
      <c r="B363" s="169" t="str">
        <f>VLOOKUP(A363,Times_2023!B360:C789,2,FALSE)</f>
        <v>0:35:21</v>
      </c>
      <c r="C363" s="1" t="str">
        <f t="shared" si="22"/>
        <v>Marisa Rispoli</v>
      </c>
      <c r="D363" s="2" t="str">
        <f t="shared" si="23"/>
        <v>RR</v>
      </c>
      <c r="E363" s="2" t="str">
        <f t="shared" si="24"/>
        <v>F</v>
      </c>
      <c r="F363" s="2">
        <f>COUNTIF(E$6:E363,E363)</f>
        <v>142</v>
      </c>
      <c r="G363" s="170" t="str">
        <f t="shared" si="25"/>
        <v>RR-F</v>
      </c>
      <c r="H363" s="29" t="str">
        <f>IF($G363=H$4&amp;"-"&amp;H$5,IF(COUNTIF($G$6:$G363,"="&amp;$G363)&gt;5,"",$F363),"")</f>
        <v/>
      </c>
      <c r="I363" s="32" t="str">
        <f>IF($G363=I$4&amp;"-"&amp;I$5,IF(COUNTIF($G$6:$G363,"="&amp;$G363)&gt;5,"",$F363),"")</f>
        <v/>
      </c>
      <c r="J363" s="31" t="str">
        <f>IF($G363=J$4&amp;"-"&amp;J$5,IF(COUNTIF($G$6:$G363,"="&amp;$G363)&gt;5,"",$F363),"")</f>
        <v/>
      </c>
      <c r="K363" s="32" t="str">
        <f>IF($G363=K$4&amp;"-"&amp;K$5,IF(COUNTIF($G$6:$G363,"="&amp;$G363)&gt;5,"",$F363),"")</f>
        <v/>
      </c>
      <c r="L363" s="31" t="str">
        <f>IF($G363=L$4&amp;"-"&amp;L$5,IF(COUNTIF($G$6:$G363,"="&amp;$G363)&gt;5,"",$F363),"")</f>
        <v/>
      </c>
      <c r="M363" s="32" t="str">
        <f>IF($G363=M$4&amp;"-"&amp;M$5,IF(COUNTIF($G$6:$G363,"="&amp;$G363)&gt;5,"",$F363),"")</f>
        <v/>
      </c>
      <c r="N363" s="31" t="str">
        <f>IF($G363=N$4&amp;"-"&amp;N$5,IF(COUNTIF($G$6:$G363,"="&amp;$G363)&gt;5,"",$F363),"")</f>
        <v/>
      </c>
      <c r="O363" s="32" t="str">
        <f>IF($G363=O$4&amp;"-"&amp;O$5,IF(COUNTIF($G$6:$G363,"="&amp;$G363)&gt;5,"",$F363),"")</f>
        <v/>
      </c>
      <c r="P363" s="31" t="str">
        <f>IF($G363=P$4&amp;"-"&amp;P$5,IF(COUNTIF($G$6:$G363,"="&amp;$G363)&gt;5,"",$F363),"")</f>
        <v/>
      </c>
      <c r="Q363" s="32" t="str">
        <f>IF($G363=Q$4&amp;"-"&amp;Q$5,IF(COUNTIF($G$6:$G363,"="&amp;$G363)&gt;5,"",$F363),"")</f>
        <v/>
      </c>
      <c r="R363" s="31" t="str">
        <f>IF($G363=R$4&amp;"-"&amp;R$5,IF(COUNTIF($G$6:$G363,"="&amp;$G363)&gt;5,"",$F363),"")</f>
        <v/>
      </c>
      <c r="S363" s="32" t="str">
        <f>IF($G363=S$4&amp;"-"&amp;S$5,IF(COUNTIF($G$6:$G363,"="&amp;$G363)&gt;5,"",$F363),"")</f>
        <v/>
      </c>
      <c r="T363" s="31" t="str">
        <f>IF($G363=T$4&amp;"-"&amp;T$5,IF(COUNTIF($G$6:$G363,"="&amp;$G363)&gt;5,"",$F363),"")</f>
        <v/>
      </c>
      <c r="U363" s="32" t="str">
        <f>IF($G363=U$4&amp;"-"&amp;U$5,IF(COUNTIF($G$6:$G363,"="&amp;$G363)&gt;5,"",$F363),"")</f>
        <v/>
      </c>
      <c r="V363" s="31" t="str">
        <f>IF($G363=V$4&amp;"-"&amp;V$5,IF(COUNTIF($G$6:$G363,"="&amp;$G363)&gt;5,"",$F363),"")</f>
        <v/>
      </c>
      <c r="W363" s="30" t="str">
        <f>IF($G363=W$4&amp;"-"&amp;W$5,IF(COUNTIF($G$6:$G363,"="&amp;$G363)&gt;5,"",$F363),"")</f>
        <v/>
      </c>
      <c r="X363" s="128" t="str">
        <f>IF($G363=X$4&amp;"-"&amp;X$5,IF(COUNTIF($G$6:$G363,"="&amp;$G363)&gt;1000,"",MAX(X$6:X362)+1),"")</f>
        <v/>
      </c>
      <c r="Y363" s="138" t="str">
        <f>IF($G363=Y$4&amp;"-"&amp;Y$5,IF(COUNTIF($G$6:$G363,"="&amp;$G363)&gt;1000,"",MAX(Y$6:Y362)+1),"")</f>
        <v/>
      </c>
      <c r="Z363" s="128" t="str">
        <f>IF($G363=Z$4&amp;"-"&amp;Z$5,IF(COUNTIF($G$6:$G363,"="&amp;$G363)&gt;1000,"",MAX(Z$6:Z362)+1),"")</f>
        <v/>
      </c>
      <c r="AA363" s="138" t="str">
        <f>IF($G363=AA$4&amp;"-"&amp;AA$5,IF(COUNTIF($G$6:$G363,"="&amp;$G363)&gt;1000,"",MAX(AA$6:AA362)+1),"")</f>
        <v/>
      </c>
      <c r="AB363" s="128" t="str">
        <f>IF($G363=AB$4&amp;"-"&amp;AB$5,IF(COUNTIF($G$6:$G363,"="&amp;$G363)&gt;1000,"",MAX(AB$6:AB362)+1),"")</f>
        <v/>
      </c>
      <c r="AC363" s="138" t="str">
        <f>IF($G363=AC$4&amp;"-"&amp;AC$5,IF(COUNTIF($G$6:$G363,"="&amp;$G363)&gt;1000,"",MAX(AC$6:AC362)+1),"")</f>
        <v/>
      </c>
      <c r="AD363" s="128" t="str">
        <f>IF($G363=AD$4&amp;"-"&amp;AD$5,IF(COUNTIF($G$6:$G363,"="&amp;$G363)&gt;1000,"",MAX(AD$6:AD362)+1),"")</f>
        <v/>
      </c>
      <c r="AE363" s="138" t="str">
        <f>IF($G363=AE$4&amp;"-"&amp;AE$5,IF(COUNTIF($G$6:$G363,"="&amp;$G363)&gt;1000,"",MAX(AE$6:AE362)+1),"")</f>
        <v/>
      </c>
      <c r="AF363" s="128" t="str">
        <f>IF($G363=AF$4&amp;"-"&amp;AF$5,IF(COUNTIF($G$6:$G363,"="&amp;$G363)&gt;1000,"",MAX(AF$6:AF362)+1),"")</f>
        <v/>
      </c>
      <c r="AG363" s="138" t="str">
        <f>IF($G363=AG$4&amp;"-"&amp;AG$5,IF(COUNTIF($G$6:$G363,"="&amp;$G363)&gt;1000,"",MAX(AG$6:AG362)+1),"")</f>
        <v/>
      </c>
      <c r="AH363" s="128" t="str">
        <f>IF($G363=AH$4&amp;"-"&amp;AH$5,IF(COUNTIF($G$6:$G363,"="&amp;$G363)&gt;1000,"",MAX(AH$6:AH362)+1),"")</f>
        <v/>
      </c>
      <c r="AI363" s="138" t="str">
        <f>IF($G363=AI$4&amp;"-"&amp;AI$5,IF(COUNTIF($G$6:$G363,"="&amp;$G363)&gt;1000,"",MAX(AI$6:AI362)+1),"")</f>
        <v/>
      </c>
      <c r="AJ363" s="128" t="str">
        <f>IF($G363=AJ$4&amp;"-"&amp;AJ$5,IF(COUNTIF($G$6:$G363,"="&amp;$G363)&gt;1000,"",MAX(AJ$6:AJ362)+1),"")</f>
        <v/>
      </c>
      <c r="AK363" s="138">
        <f>IF($G363=AK$4&amp;"-"&amp;AK$5,IF(COUNTIF($G$6:$G363,"="&amp;$G363)&gt;1000,"",MAX(AK$6:AK362)+1),"")</f>
        <v>12</v>
      </c>
      <c r="AL363" s="128" t="str">
        <f>IF($G363=AL$4&amp;"-"&amp;AL$5,IF(COUNTIF($G$6:$G363,"="&amp;$G363)&gt;1000,"",MAX(AL$6:AL362)+1),"")</f>
        <v/>
      </c>
      <c r="AM363" s="144" t="str">
        <f>IF($G363=AM$4&amp;"-"&amp;AM$5,IF(COUNTIF($G$6:$G363,"="&amp;$G363)&gt;1000,"",MAX(AM$6:AM362)+1),"")</f>
        <v/>
      </c>
    </row>
    <row r="364" spans="1:39">
      <c r="A364" s="24">
        <v>359</v>
      </c>
      <c r="B364" s="169" t="str">
        <f>VLOOKUP(A364,Times_2023!B361:C790,2,FALSE)</f>
        <v>0:35:23</v>
      </c>
      <c r="C364" s="1" t="str">
        <f t="shared" si="22"/>
        <v>Jacqueline Bell</v>
      </c>
      <c r="D364" s="2" t="str">
        <f t="shared" si="23"/>
        <v>HI</v>
      </c>
      <c r="E364" s="2" t="str">
        <f t="shared" si="24"/>
        <v>F</v>
      </c>
      <c r="F364" s="2">
        <f>COUNTIF(E$6:E364,E364)</f>
        <v>143</v>
      </c>
      <c r="G364" s="170" t="str">
        <f t="shared" si="25"/>
        <v>HI-F</v>
      </c>
      <c r="H364" s="29" t="str">
        <f>IF($G364=H$4&amp;"-"&amp;H$5,IF(COUNTIF($G$6:$G364,"="&amp;$G364)&gt;5,"",$F364),"")</f>
        <v/>
      </c>
      <c r="I364" s="32" t="str">
        <f>IF($G364=I$4&amp;"-"&amp;I$5,IF(COUNTIF($G$6:$G364,"="&amp;$G364)&gt;5,"",$F364),"")</f>
        <v/>
      </c>
      <c r="J364" s="31" t="str">
        <f>IF($G364=J$4&amp;"-"&amp;J$5,IF(COUNTIF($G$6:$G364,"="&amp;$G364)&gt;5,"",$F364),"")</f>
        <v/>
      </c>
      <c r="K364" s="32" t="str">
        <f>IF($G364=K$4&amp;"-"&amp;K$5,IF(COUNTIF($G$6:$G364,"="&amp;$G364)&gt;5,"",$F364),"")</f>
        <v/>
      </c>
      <c r="L364" s="31" t="str">
        <f>IF($G364=L$4&amp;"-"&amp;L$5,IF(COUNTIF($G$6:$G364,"="&amp;$G364)&gt;5,"",$F364),"")</f>
        <v/>
      </c>
      <c r="M364" s="32" t="str">
        <f>IF($G364=M$4&amp;"-"&amp;M$5,IF(COUNTIF($G$6:$G364,"="&amp;$G364)&gt;5,"",$F364),"")</f>
        <v/>
      </c>
      <c r="N364" s="31" t="str">
        <f>IF($G364=N$4&amp;"-"&amp;N$5,IF(COUNTIF($G$6:$G364,"="&amp;$G364)&gt;5,"",$F364),"")</f>
        <v/>
      </c>
      <c r="O364" s="32" t="str">
        <f>IF($G364=O$4&amp;"-"&amp;O$5,IF(COUNTIF($G$6:$G364,"="&amp;$G364)&gt;5,"",$F364),"")</f>
        <v/>
      </c>
      <c r="P364" s="31" t="str">
        <f>IF($G364=P$4&amp;"-"&amp;P$5,IF(COUNTIF($G$6:$G364,"="&amp;$G364)&gt;5,"",$F364),"")</f>
        <v/>
      </c>
      <c r="Q364" s="32" t="str">
        <f>IF($G364=Q$4&amp;"-"&amp;Q$5,IF(COUNTIF($G$6:$G364,"="&amp;$G364)&gt;5,"",$F364),"")</f>
        <v/>
      </c>
      <c r="R364" s="31" t="str">
        <f>IF($G364=R$4&amp;"-"&amp;R$5,IF(COUNTIF($G$6:$G364,"="&amp;$G364)&gt;5,"",$F364),"")</f>
        <v/>
      </c>
      <c r="S364" s="32" t="str">
        <f>IF($G364=S$4&amp;"-"&amp;S$5,IF(COUNTIF($G$6:$G364,"="&amp;$G364)&gt;5,"",$F364),"")</f>
        <v/>
      </c>
      <c r="T364" s="31" t="str">
        <f>IF($G364=T$4&amp;"-"&amp;T$5,IF(COUNTIF($G$6:$G364,"="&amp;$G364)&gt;5,"",$F364),"")</f>
        <v/>
      </c>
      <c r="U364" s="32" t="str">
        <f>IF($G364=U$4&amp;"-"&amp;U$5,IF(COUNTIF($G$6:$G364,"="&amp;$G364)&gt;5,"",$F364),"")</f>
        <v/>
      </c>
      <c r="V364" s="31" t="str">
        <f>IF($G364=V$4&amp;"-"&amp;V$5,IF(COUNTIF($G$6:$G364,"="&amp;$G364)&gt;5,"",$F364),"")</f>
        <v/>
      </c>
      <c r="W364" s="30" t="str">
        <f>IF($G364=W$4&amp;"-"&amp;W$5,IF(COUNTIF($G$6:$G364,"="&amp;$G364)&gt;5,"",$F364),"")</f>
        <v/>
      </c>
      <c r="X364" s="128" t="str">
        <f>IF($G364=X$4&amp;"-"&amp;X$5,IF(COUNTIF($G$6:$G364,"="&amp;$G364)&gt;1000,"",MAX(X$6:X363)+1),"")</f>
        <v/>
      </c>
      <c r="Y364" s="138" t="str">
        <f>IF($G364=Y$4&amp;"-"&amp;Y$5,IF(COUNTIF($G$6:$G364,"="&amp;$G364)&gt;1000,"",MAX(Y$6:Y363)+1),"")</f>
        <v/>
      </c>
      <c r="Z364" s="128" t="str">
        <f>IF($G364=Z$4&amp;"-"&amp;Z$5,IF(COUNTIF($G$6:$G364,"="&amp;$G364)&gt;1000,"",MAX(Z$6:Z363)+1),"")</f>
        <v/>
      </c>
      <c r="AA364" s="138" t="str">
        <f>IF($G364=AA$4&amp;"-"&amp;AA$5,IF(COUNTIF($G$6:$G364,"="&amp;$G364)&gt;1000,"",MAX(AA$6:AA363)+1),"")</f>
        <v/>
      </c>
      <c r="AB364" s="128" t="str">
        <f>IF($G364=AB$4&amp;"-"&amp;AB$5,IF(COUNTIF($G$6:$G364,"="&amp;$G364)&gt;1000,"",MAX(AB$6:AB363)+1),"")</f>
        <v/>
      </c>
      <c r="AC364" s="138" t="str">
        <f>IF($G364=AC$4&amp;"-"&amp;AC$5,IF(COUNTIF($G$6:$G364,"="&amp;$G364)&gt;1000,"",MAX(AC$6:AC363)+1),"")</f>
        <v/>
      </c>
      <c r="AD364" s="128" t="str">
        <f>IF($G364=AD$4&amp;"-"&amp;AD$5,IF(COUNTIF($G$6:$G364,"="&amp;$G364)&gt;1000,"",MAX(AD$6:AD363)+1),"")</f>
        <v/>
      </c>
      <c r="AE364" s="138">
        <f>IF($G364=AE$4&amp;"-"&amp;AE$5,IF(COUNTIF($G$6:$G364,"="&amp;$G364)&gt;1000,"",MAX(AE$6:AE363)+1),"")</f>
        <v>27</v>
      </c>
      <c r="AF364" s="128" t="str">
        <f>IF($G364=AF$4&amp;"-"&amp;AF$5,IF(COUNTIF($G$6:$G364,"="&amp;$G364)&gt;1000,"",MAX(AF$6:AF363)+1),"")</f>
        <v/>
      </c>
      <c r="AG364" s="138" t="str">
        <f>IF($G364=AG$4&amp;"-"&amp;AG$5,IF(COUNTIF($G$6:$G364,"="&amp;$G364)&gt;1000,"",MAX(AG$6:AG363)+1),"")</f>
        <v/>
      </c>
      <c r="AH364" s="128" t="str">
        <f>IF($G364=AH$4&amp;"-"&amp;AH$5,IF(COUNTIF($G$6:$G364,"="&amp;$G364)&gt;1000,"",MAX(AH$6:AH363)+1),"")</f>
        <v/>
      </c>
      <c r="AI364" s="138" t="str">
        <f>IF($G364=AI$4&amp;"-"&amp;AI$5,IF(COUNTIF($G$6:$G364,"="&amp;$G364)&gt;1000,"",MAX(AI$6:AI363)+1),"")</f>
        <v/>
      </c>
      <c r="AJ364" s="128" t="str">
        <f>IF($G364=AJ$4&amp;"-"&amp;AJ$5,IF(COUNTIF($G$6:$G364,"="&amp;$G364)&gt;1000,"",MAX(AJ$6:AJ363)+1),"")</f>
        <v/>
      </c>
      <c r="AK364" s="138" t="str">
        <f>IF($G364=AK$4&amp;"-"&amp;AK$5,IF(COUNTIF($G$6:$G364,"="&amp;$G364)&gt;1000,"",MAX(AK$6:AK363)+1),"")</f>
        <v/>
      </c>
      <c r="AL364" s="128" t="str">
        <f>IF($G364=AL$4&amp;"-"&amp;AL$5,IF(COUNTIF($G$6:$G364,"="&amp;$G364)&gt;1000,"",MAX(AL$6:AL363)+1),"")</f>
        <v/>
      </c>
      <c r="AM364" s="144" t="str">
        <f>IF($G364=AM$4&amp;"-"&amp;AM$5,IF(COUNTIF($G$6:$G364,"="&amp;$G364)&gt;1000,"",MAX(AM$6:AM363)+1),"")</f>
        <v/>
      </c>
    </row>
    <row r="365" spans="1:39">
      <c r="A365" s="23">
        <v>360</v>
      </c>
      <c r="B365" s="169" t="str">
        <f>VLOOKUP(A365,Times_2023!B362:C791,2,FALSE)</f>
        <v>0:35:49</v>
      </c>
      <c r="C365" s="1" t="str">
        <f t="shared" si="22"/>
        <v>Jayne Sari</v>
      </c>
      <c r="D365" s="2" t="str">
        <f t="shared" si="23"/>
        <v>HRC</v>
      </c>
      <c r="E365" s="2" t="str">
        <f t="shared" si="24"/>
        <v>F</v>
      </c>
      <c r="F365" s="2">
        <f>COUNTIF(E$6:E365,E365)</f>
        <v>144</v>
      </c>
      <c r="G365" s="170" t="str">
        <f t="shared" si="25"/>
        <v>HRC-F</v>
      </c>
      <c r="H365" s="172" t="str">
        <f>IF($G365=H$4&amp;"-"&amp;H$5,IF(COUNTIF($G$6:$G365,"="&amp;$G365)&gt;5,"",$F365),"")</f>
        <v/>
      </c>
      <c r="I365" s="173" t="str">
        <f>IF($G365=I$4&amp;"-"&amp;I$5,IF(COUNTIF($G$6:$G365,"="&amp;$G365)&gt;5,"",$F365),"")</f>
        <v/>
      </c>
      <c r="J365" s="174" t="str">
        <f>IF($G365=J$4&amp;"-"&amp;J$5,IF(COUNTIF($G$6:$G365,"="&amp;$G365)&gt;5,"",$F365),"")</f>
        <v/>
      </c>
      <c r="K365" s="173" t="str">
        <f>IF($G365=K$4&amp;"-"&amp;K$5,IF(COUNTIF($G$6:$G365,"="&amp;$G365)&gt;5,"",$F365),"")</f>
        <v/>
      </c>
      <c r="L365" s="174" t="str">
        <f>IF($G365=L$4&amp;"-"&amp;L$5,IF(COUNTIF($G$6:$G365,"="&amp;$G365)&gt;5,"",$F365),"")</f>
        <v/>
      </c>
      <c r="M365" s="173" t="str">
        <f>IF($G365=M$4&amp;"-"&amp;M$5,IF(COUNTIF($G$6:$G365,"="&amp;$G365)&gt;5,"",$F365),"")</f>
        <v/>
      </c>
      <c r="N365" s="174" t="str">
        <f>IF($G365=N$4&amp;"-"&amp;N$5,IF(COUNTIF($G$6:$G365,"="&amp;$G365)&gt;5,"",$F365),"")</f>
        <v/>
      </c>
      <c r="O365" s="173" t="str">
        <f>IF($G365=O$4&amp;"-"&amp;O$5,IF(COUNTIF($G$6:$G365,"="&amp;$G365)&gt;5,"",$F365),"")</f>
        <v/>
      </c>
      <c r="P365" s="174" t="str">
        <f>IF($G365=P$4&amp;"-"&amp;P$5,IF(COUNTIF($G$6:$G365,"="&amp;$G365)&gt;5,"",$F365),"")</f>
        <v/>
      </c>
      <c r="Q365" s="173" t="str">
        <f>IF($G365=Q$4&amp;"-"&amp;Q$5,IF(COUNTIF($G$6:$G365,"="&amp;$G365)&gt;5,"",$F365),"")</f>
        <v/>
      </c>
      <c r="R365" s="174" t="str">
        <f>IF($G365=R$4&amp;"-"&amp;R$5,IF(COUNTIF($G$6:$G365,"="&amp;$G365)&gt;5,"",$F365),"")</f>
        <v/>
      </c>
      <c r="S365" s="179" t="str">
        <f>IF($G365=S$4&amp;"-"&amp;S$5,IF(COUNTIF($G$6:$G365,"="&amp;$G365)&gt;5,"",$F365),"")</f>
        <v/>
      </c>
      <c r="T365" s="180" t="str">
        <f>IF($G365=T$4&amp;"-"&amp;T$5,IF(COUNTIF($G$6:$G365,"="&amp;$G365)&gt;5,"",$F365),"")</f>
        <v/>
      </c>
      <c r="U365" s="179" t="str">
        <f>IF($G365=U$4&amp;"-"&amp;U$5,IF(COUNTIF($G$6:$G365,"="&amp;$G365)&gt;5,"",$F365),"")</f>
        <v/>
      </c>
      <c r="V365" s="180" t="str">
        <f>IF($G365=V$4&amp;"-"&amp;V$5,IF(COUNTIF($G$6:$G365,"="&amp;$G365)&gt;5,"",$F365),"")</f>
        <v/>
      </c>
      <c r="W365" s="181" t="str">
        <f>IF($G365=W$4&amp;"-"&amp;W$5,IF(COUNTIF($G$6:$G365,"="&amp;$G365)&gt;5,"",$F365),"")</f>
        <v/>
      </c>
      <c r="X365" s="182" t="str">
        <f>IF($G365=X$4&amp;"-"&amp;X$5,IF(COUNTIF($G$6:$G365,"="&amp;$G365)&gt;1000,"",MAX(X$6:X364)+1),"")</f>
        <v/>
      </c>
      <c r="Y365" s="183" t="str">
        <f>IF($G365=Y$4&amp;"-"&amp;Y$5,IF(COUNTIF($G$6:$G365,"="&amp;$G365)&gt;1000,"",MAX(Y$6:Y364)+1),"")</f>
        <v/>
      </c>
      <c r="Z365" s="182" t="str">
        <f>IF($G365=Z$4&amp;"-"&amp;Z$5,IF(COUNTIF($G$6:$G365,"="&amp;$G365)&gt;1000,"",MAX(Z$6:Z364)+1),"")</f>
        <v/>
      </c>
      <c r="AA365" s="183" t="str">
        <f>IF($G365=AA$4&amp;"-"&amp;AA$5,IF(COUNTIF($G$6:$G365,"="&amp;$G365)&gt;1000,"",MAX(AA$6:AA364)+1),"")</f>
        <v/>
      </c>
      <c r="AB365" s="182" t="str">
        <f>IF($G365=AB$4&amp;"-"&amp;AB$5,IF(COUNTIF($G$6:$G365,"="&amp;$G365)&gt;1000,"",MAX(AB$6:AB364)+1),"")</f>
        <v/>
      </c>
      <c r="AC365" s="183" t="str">
        <f>IF($G365=AC$4&amp;"-"&amp;AC$5,IF(COUNTIF($G$6:$G365,"="&amp;$G365)&gt;1000,"",MAX(AC$6:AC364)+1),"")</f>
        <v/>
      </c>
      <c r="AD365" s="182" t="str">
        <f>IF($G365=AD$4&amp;"-"&amp;AD$5,IF(COUNTIF($G$6:$G365,"="&amp;$G365)&gt;1000,"",MAX(AD$6:AD364)+1),"")</f>
        <v/>
      </c>
      <c r="AE365" s="183" t="str">
        <f>IF($G365=AE$4&amp;"-"&amp;AE$5,IF(COUNTIF($G$6:$G365,"="&amp;$G365)&gt;1000,"",MAX(AE$6:AE364)+1),"")</f>
        <v/>
      </c>
      <c r="AF365" s="182" t="str">
        <f>IF($G365=AF$4&amp;"-"&amp;AF$5,IF(COUNTIF($G$6:$G365,"="&amp;$G365)&gt;1000,"",MAX(AF$6:AF364)+1),"")</f>
        <v/>
      </c>
      <c r="AG365" s="183">
        <f>IF($G365=AG$4&amp;"-"&amp;AG$5,IF(COUNTIF($G$6:$G365,"="&amp;$G365)&gt;1000,"",MAX(AG$6:AG364)+1),"")</f>
        <v>19</v>
      </c>
      <c r="AH365" s="182" t="str">
        <f>IF($G365=AH$4&amp;"-"&amp;AH$5,IF(COUNTIF($G$6:$G365,"="&amp;$G365)&gt;1000,"",MAX(AH$6:AH364)+1),"")</f>
        <v/>
      </c>
      <c r="AI365" s="183" t="str">
        <f>IF($G365=AI$4&amp;"-"&amp;AI$5,IF(COUNTIF($G$6:$G365,"="&amp;$G365)&gt;1000,"",MAX(AI$6:AI364)+1),"")</f>
        <v/>
      </c>
      <c r="AJ365" s="182" t="str">
        <f>IF($G365=AJ$4&amp;"-"&amp;AJ$5,IF(COUNTIF($G$6:$G365,"="&amp;$G365)&gt;1000,"",MAX(AJ$6:AJ364)+1),"")</f>
        <v/>
      </c>
      <c r="AK365" s="183" t="str">
        <f>IF($G365=AK$4&amp;"-"&amp;AK$5,IF(COUNTIF($G$6:$G365,"="&amp;$G365)&gt;1000,"",MAX(AK$6:AK364)+1),"")</f>
        <v/>
      </c>
      <c r="AL365" s="182" t="str">
        <f>IF($G365=AL$4&amp;"-"&amp;AL$5,IF(COUNTIF($G$6:$G365,"="&amp;$G365)&gt;1000,"",MAX(AL$6:AL364)+1),"")</f>
        <v/>
      </c>
      <c r="AM365" s="184" t="str">
        <f>IF($G365=AM$4&amp;"-"&amp;AM$5,IF(COUNTIF($G$6:$G365,"="&amp;$G365)&gt;1000,"",MAX(AM$6:AM364)+1),"")</f>
        <v/>
      </c>
    </row>
    <row r="366" spans="1:39">
      <c r="A366" s="24">
        <v>361</v>
      </c>
      <c r="B366" s="169" t="str">
        <f>VLOOKUP(A366,Times_2023!B363:C792,2,FALSE)</f>
        <v>0:35:50</v>
      </c>
      <c r="C366" s="1" t="str">
        <f t="shared" si="22"/>
        <v>Veronica Lewis</v>
      </c>
      <c r="D366" s="2" t="str">
        <f t="shared" si="23"/>
        <v>HRC</v>
      </c>
      <c r="E366" s="2" t="str">
        <f t="shared" si="24"/>
        <v>F</v>
      </c>
      <c r="F366" s="2">
        <f>COUNTIF(E$6:E366,E366)</f>
        <v>145</v>
      </c>
      <c r="G366" s="170" t="str">
        <f t="shared" si="25"/>
        <v>HRC-F</v>
      </c>
      <c r="H366" s="171" t="str">
        <f>IF($G366=H$4&amp;"-"&amp;H$5,IF(COUNTIF($G$6:$G366,"="&amp;$G366)&gt;5,"",$F366),"")</f>
        <v/>
      </c>
      <c r="I366" s="33" t="str">
        <f>IF($G366=I$4&amp;"-"&amp;I$5,IF(COUNTIF($G$6:$G366,"="&amp;$G366)&gt;5,"",$F366),"")</f>
        <v/>
      </c>
      <c r="J366" s="34" t="str">
        <f>IF($G366=J$4&amp;"-"&amp;J$5,IF(COUNTIF($G$6:$G366,"="&amp;$G366)&gt;5,"",$F366),"")</f>
        <v/>
      </c>
      <c r="K366" s="33" t="str">
        <f>IF($G366=K$4&amp;"-"&amp;K$5,IF(COUNTIF($G$6:$G366,"="&amp;$G366)&gt;5,"",$F366),"")</f>
        <v/>
      </c>
      <c r="L366" s="34" t="str">
        <f>IF($G366=L$4&amp;"-"&amp;L$5,IF(COUNTIF($G$6:$G366,"="&amp;$G366)&gt;5,"",$F366),"")</f>
        <v/>
      </c>
      <c r="M366" s="33" t="str">
        <f>IF($G366=M$4&amp;"-"&amp;M$5,IF(COUNTIF($G$6:$G366,"="&amp;$G366)&gt;5,"",$F366),"")</f>
        <v/>
      </c>
      <c r="N366" s="34" t="str">
        <f>IF($G366=N$4&amp;"-"&amp;N$5,IF(COUNTIF($G$6:$G366,"="&amp;$G366)&gt;5,"",$F366),"")</f>
        <v/>
      </c>
      <c r="O366" s="33" t="str">
        <f>IF($G366=O$4&amp;"-"&amp;O$5,IF(COUNTIF($G$6:$G366,"="&amp;$G366)&gt;5,"",$F366),"")</f>
        <v/>
      </c>
      <c r="P366" s="34" t="str">
        <f>IF($G366=P$4&amp;"-"&amp;P$5,IF(COUNTIF($G$6:$G366,"="&amp;$G366)&gt;5,"",$F366),"")</f>
        <v/>
      </c>
      <c r="Q366" s="33" t="str">
        <f>IF($G366=Q$4&amp;"-"&amp;Q$5,IF(COUNTIF($G$6:$G366,"="&amp;$G366)&gt;5,"",$F366),"")</f>
        <v/>
      </c>
      <c r="R366" s="34" t="str">
        <f>IF($G366=R$4&amp;"-"&amp;R$5,IF(COUNTIF($G$6:$G366,"="&amp;$G366)&gt;5,"",$F366),"")</f>
        <v/>
      </c>
      <c r="S366" s="33" t="str">
        <f>IF($G366=S$4&amp;"-"&amp;S$5,IF(COUNTIF($G$6:$G366,"="&amp;$G366)&gt;5,"",$F366),"")</f>
        <v/>
      </c>
      <c r="T366" s="34" t="str">
        <f>IF($G366=T$4&amp;"-"&amp;T$5,IF(COUNTIF($G$6:$G366,"="&amp;$G366)&gt;5,"",$F366),"")</f>
        <v/>
      </c>
      <c r="U366" s="33" t="str">
        <f>IF($G366=U$4&amp;"-"&amp;U$5,IF(COUNTIF($G$6:$G366,"="&amp;$G366)&gt;5,"",$F366),"")</f>
        <v/>
      </c>
      <c r="V366" s="34" t="str">
        <f>IF($G366=V$4&amp;"-"&amp;V$5,IF(COUNTIF($G$6:$G366,"="&amp;$G366)&gt;5,"",$F366),"")</f>
        <v/>
      </c>
      <c r="W366" s="35" t="str">
        <f>IF($G366=W$4&amp;"-"&amp;W$5,IF(COUNTIF($G$6:$G366,"="&amp;$G366)&gt;5,"",$F366),"")</f>
        <v/>
      </c>
      <c r="X366" s="128" t="str">
        <f>IF($G366=X$4&amp;"-"&amp;X$5,IF(COUNTIF($G$6:$G366,"="&amp;$G366)&gt;1000,"",MAX(X$6:X365)+1),"")</f>
        <v/>
      </c>
      <c r="Y366" s="138" t="str">
        <f>IF($G366=Y$4&amp;"-"&amp;Y$5,IF(COUNTIF($G$6:$G366,"="&amp;$G366)&gt;1000,"",MAX(Y$6:Y365)+1),"")</f>
        <v/>
      </c>
      <c r="Z366" s="128" t="str">
        <f>IF($G366=Z$4&amp;"-"&amp;Z$5,IF(COUNTIF($G$6:$G366,"="&amp;$G366)&gt;1000,"",MAX(Z$6:Z365)+1),"")</f>
        <v/>
      </c>
      <c r="AA366" s="138" t="str">
        <f>IF($G366=AA$4&amp;"-"&amp;AA$5,IF(COUNTIF($G$6:$G366,"="&amp;$G366)&gt;1000,"",MAX(AA$6:AA365)+1),"")</f>
        <v/>
      </c>
      <c r="AB366" s="128" t="str">
        <f>IF($G366=AB$4&amp;"-"&amp;AB$5,IF(COUNTIF($G$6:$G366,"="&amp;$G366)&gt;1000,"",MAX(AB$6:AB365)+1),"")</f>
        <v/>
      </c>
      <c r="AC366" s="138" t="str">
        <f>IF($G366=AC$4&amp;"-"&amp;AC$5,IF(COUNTIF($G$6:$G366,"="&amp;$G366)&gt;1000,"",MAX(AC$6:AC365)+1),"")</f>
        <v/>
      </c>
      <c r="AD366" s="128" t="str">
        <f>IF($G366=AD$4&amp;"-"&amp;AD$5,IF(COUNTIF($G$6:$G366,"="&amp;$G366)&gt;1000,"",MAX(AD$6:AD365)+1),"")</f>
        <v/>
      </c>
      <c r="AE366" s="138" t="str">
        <f>IF($G366=AE$4&amp;"-"&amp;AE$5,IF(COUNTIF($G$6:$G366,"="&amp;$G366)&gt;1000,"",MAX(AE$6:AE365)+1),"")</f>
        <v/>
      </c>
      <c r="AF366" s="128" t="str">
        <f>IF($G366=AF$4&amp;"-"&amp;AF$5,IF(COUNTIF($G$6:$G366,"="&amp;$G366)&gt;1000,"",MAX(AF$6:AF365)+1),"")</f>
        <v/>
      </c>
      <c r="AG366" s="138">
        <f>IF($G366=AG$4&amp;"-"&amp;AG$5,IF(COUNTIF($G$6:$G366,"="&amp;$G366)&gt;1000,"",MAX(AG$6:AG365)+1),"")</f>
        <v>20</v>
      </c>
      <c r="AH366" s="128" t="str">
        <f>IF($G366=AH$4&amp;"-"&amp;AH$5,IF(COUNTIF($G$6:$G366,"="&amp;$G366)&gt;1000,"",MAX(AH$6:AH365)+1),"")</f>
        <v/>
      </c>
      <c r="AI366" s="138" t="str">
        <f>IF($G366=AI$4&amp;"-"&amp;AI$5,IF(COUNTIF($G$6:$G366,"="&amp;$G366)&gt;1000,"",MAX(AI$6:AI365)+1),"")</f>
        <v/>
      </c>
      <c r="AJ366" s="128" t="str">
        <f>IF($G366=AJ$4&amp;"-"&amp;AJ$5,IF(COUNTIF($G$6:$G366,"="&amp;$G366)&gt;1000,"",MAX(AJ$6:AJ365)+1),"")</f>
        <v/>
      </c>
      <c r="AK366" s="138" t="str">
        <f>IF($G366=AK$4&amp;"-"&amp;AK$5,IF(COUNTIF($G$6:$G366,"="&amp;$G366)&gt;1000,"",MAX(AK$6:AK365)+1),"")</f>
        <v/>
      </c>
      <c r="AL366" s="128" t="str">
        <f>IF($G366=AL$4&amp;"-"&amp;AL$5,IF(COUNTIF($G$6:$G366,"="&amp;$G366)&gt;1000,"",MAX(AL$6:AL365)+1),"")</f>
        <v/>
      </c>
      <c r="AM366" s="144" t="str">
        <f>IF($G366=AM$4&amp;"-"&amp;AM$5,IF(COUNTIF($G$6:$G366,"="&amp;$G366)&gt;1000,"",MAX(AM$6:AM365)+1),"")</f>
        <v/>
      </c>
    </row>
    <row r="367" spans="1:39">
      <c r="A367" s="23">
        <v>362</v>
      </c>
      <c r="B367" s="169" t="str">
        <f>VLOOKUP(A367,Times_2023!B364:C793,2,FALSE)</f>
        <v>0:35:50</v>
      </c>
      <c r="C367" s="1" t="str">
        <f t="shared" si="22"/>
        <v>Cheryl Claydon</v>
      </c>
      <c r="D367" s="2" t="str">
        <f t="shared" si="23"/>
        <v>HRC</v>
      </c>
      <c r="E367" s="2" t="str">
        <f t="shared" si="24"/>
        <v>F</v>
      </c>
      <c r="F367" s="2">
        <f>COUNTIF(E$6:E367,E367)</f>
        <v>146</v>
      </c>
      <c r="G367" s="170" t="str">
        <f t="shared" si="25"/>
        <v>HRC-F</v>
      </c>
      <c r="H367" s="29" t="str">
        <f>IF($G367=H$4&amp;"-"&amp;H$5,IF(COUNTIF($G$6:$G367,"="&amp;$G367)&gt;5,"",$F367),"")</f>
        <v/>
      </c>
      <c r="I367" s="32" t="str">
        <f>IF($G367=I$4&amp;"-"&amp;I$5,IF(COUNTIF($G$6:$G367,"="&amp;$G367)&gt;5,"",$F367),"")</f>
        <v/>
      </c>
      <c r="J367" s="31" t="str">
        <f>IF($G367=J$4&amp;"-"&amp;J$5,IF(COUNTIF($G$6:$G367,"="&amp;$G367)&gt;5,"",$F367),"")</f>
        <v/>
      </c>
      <c r="K367" s="32" t="str">
        <f>IF($G367=K$4&amp;"-"&amp;K$5,IF(COUNTIF($G$6:$G367,"="&amp;$G367)&gt;5,"",$F367),"")</f>
        <v/>
      </c>
      <c r="L367" s="31" t="str">
        <f>IF($G367=L$4&amp;"-"&amp;L$5,IF(COUNTIF($G$6:$G367,"="&amp;$G367)&gt;5,"",$F367),"")</f>
        <v/>
      </c>
      <c r="M367" s="32" t="str">
        <f>IF($G367=M$4&amp;"-"&amp;M$5,IF(COUNTIF($G$6:$G367,"="&amp;$G367)&gt;5,"",$F367),"")</f>
        <v/>
      </c>
      <c r="N367" s="31" t="str">
        <f>IF($G367=N$4&amp;"-"&amp;N$5,IF(COUNTIF($G$6:$G367,"="&amp;$G367)&gt;5,"",$F367),"")</f>
        <v/>
      </c>
      <c r="O367" s="32" t="str">
        <f>IF($G367=O$4&amp;"-"&amp;O$5,IF(COUNTIF($G$6:$G367,"="&amp;$G367)&gt;5,"",$F367),"")</f>
        <v/>
      </c>
      <c r="P367" s="31" t="str">
        <f>IF($G367=P$4&amp;"-"&amp;P$5,IF(COUNTIF($G$6:$G367,"="&amp;$G367)&gt;5,"",$F367),"")</f>
        <v/>
      </c>
      <c r="Q367" s="32" t="str">
        <f>IF($G367=Q$4&amp;"-"&amp;Q$5,IF(COUNTIF($G$6:$G367,"="&amp;$G367)&gt;5,"",$F367),"")</f>
        <v/>
      </c>
      <c r="R367" s="31" t="str">
        <f>IF($G367=R$4&amp;"-"&amp;R$5,IF(COUNTIF($G$6:$G367,"="&amp;$G367)&gt;5,"",$F367),"")</f>
        <v/>
      </c>
      <c r="S367" s="32" t="str">
        <f>IF($G367=S$4&amp;"-"&amp;S$5,IF(COUNTIF($G$6:$G367,"="&amp;$G367)&gt;5,"",$F367),"")</f>
        <v/>
      </c>
      <c r="T367" s="31" t="str">
        <f>IF($G367=T$4&amp;"-"&amp;T$5,IF(COUNTIF($G$6:$G367,"="&amp;$G367)&gt;5,"",$F367),"")</f>
        <v/>
      </c>
      <c r="U367" s="32" t="str">
        <f>IF($G367=U$4&amp;"-"&amp;U$5,IF(COUNTIF($G$6:$G367,"="&amp;$G367)&gt;5,"",$F367),"")</f>
        <v/>
      </c>
      <c r="V367" s="31" t="str">
        <f>IF($G367=V$4&amp;"-"&amp;V$5,IF(COUNTIF($G$6:$G367,"="&amp;$G367)&gt;5,"",$F367),"")</f>
        <v/>
      </c>
      <c r="W367" s="30" t="str">
        <f>IF($G367=W$4&amp;"-"&amp;W$5,IF(COUNTIF($G$6:$G367,"="&amp;$G367)&gt;5,"",$F367),"")</f>
        <v/>
      </c>
      <c r="X367" s="128" t="str">
        <f>IF($G367=X$4&amp;"-"&amp;X$5,IF(COUNTIF($G$6:$G367,"="&amp;$G367)&gt;1000,"",MAX(X$6:X366)+1),"")</f>
        <v/>
      </c>
      <c r="Y367" s="138" t="str">
        <f>IF($G367=Y$4&amp;"-"&amp;Y$5,IF(COUNTIF($G$6:$G367,"="&amp;$G367)&gt;1000,"",MAX(Y$6:Y366)+1),"")</f>
        <v/>
      </c>
      <c r="Z367" s="128" t="str">
        <f>IF($G367=Z$4&amp;"-"&amp;Z$5,IF(COUNTIF($G$6:$G367,"="&amp;$G367)&gt;1000,"",MAX(Z$6:Z366)+1),"")</f>
        <v/>
      </c>
      <c r="AA367" s="138" t="str">
        <f>IF($G367=AA$4&amp;"-"&amp;AA$5,IF(COUNTIF($G$6:$G367,"="&amp;$G367)&gt;1000,"",MAX(AA$6:AA366)+1),"")</f>
        <v/>
      </c>
      <c r="AB367" s="128" t="str">
        <f>IF($G367=AB$4&amp;"-"&amp;AB$5,IF(COUNTIF($G$6:$G367,"="&amp;$G367)&gt;1000,"",MAX(AB$6:AB366)+1),"")</f>
        <v/>
      </c>
      <c r="AC367" s="138" t="str">
        <f>IF($G367=AC$4&amp;"-"&amp;AC$5,IF(COUNTIF($G$6:$G367,"="&amp;$G367)&gt;1000,"",MAX(AC$6:AC366)+1),"")</f>
        <v/>
      </c>
      <c r="AD367" s="128" t="str">
        <f>IF($G367=AD$4&amp;"-"&amp;AD$5,IF(COUNTIF($G$6:$G367,"="&amp;$G367)&gt;1000,"",MAX(AD$6:AD366)+1),"")</f>
        <v/>
      </c>
      <c r="AE367" s="138" t="str">
        <f>IF($G367=AE$4&amp;"-"&amp;AE$5,IF(COUNTIF($G$6:$G367,"="&amp;$G367)&gt;1000,"",MAX(AE$6:AE366)+1),"")</f>
        <v/>
      </c>
      <c r="AF367" s="128" t="str">
        <f>IF($G367=AF$4&amp;"-"&amp;AF$5,IF(COUNTIF($G$6:$G367,"="&amp;$G367)&gt;1000,"",MAX(AF$6:AF366)+1),"")</f>
        <v/>
      </c>
      <c r="AG367" s="138">
        <f>IF($G367=AG$4&amp;"-"&amp;AG$5,IF(COUNTIF($G$6:$G367,"="&amp;$G367)&gt;1000,"",MAX(AG$6:AG366)+1),"")</f>
        <v>21</v>
      </c>
      <c r="AH367" s="128" t="str">
        <f>IF($G367=AH$4&amp;"-"&amp;AH$5,IF(COUNTIF($G$6:$G367,"="&amp;$G367)&gt;1000,"",MAX(AH$6:AH366)+1),"")</f>
        <v/>
      </c>
      <c r="AI367" s="138" t="str">
        <f>IF($G367=AI$4&amp;"-"&amp;AI$5,IF(COUNTIF($G$6:$G367,"="&amp;$G367)&gt;1000,"",MAX(AI$6:AI366)+1),"")</f>
        <v/>
      </c>
      <c r="AJ367" s="128" t="str">
        <f>IF($G367=AJ$4&amp;"-"&amp;AJ$5,IF(COUNTIF($G$6:$G367,"="&amp;$G367)&gt;1000,"",MAX(AJ$6:AJ366)+1),"")</f>
        <v/>
      </c>
      <c r="AK367" s="138" t="str">
        <f>IF($G367=AK$4&amp;"-"&amp;AK$5,IF(COUNTIF($G$6:$G367,"="&amp;$G367)&gt;1000,"",MAX(AK$6:AK366)+1),"")</f>
        <v/>
      </c>
      <c r="AL367" s="128" t="str">
        <f>IF($G367=AL$4&amp;"-"&amp;AL$5,IF(COUNTIF($G$6:$G367,"="&amp;$G367)&gt;1000,"",MAX(AL$6:AL366)+1),"")</f>
        <v/>
      </c>
      <c r="AM367" s="144" t="str">
        <f>IF($G367=AM$4&amp;"-"&amp;AM$5,IF(COUNTIF($G$6:$G367,"="&amp;$G367)&gt;1000,"",MAX(AM$6:AM366)+1),"")</f>
        <v/>
      </c>
    </row>
    <row r="368" spans="1:39">
      <c r="A368" s="24">
        <v>363</v>
      </c>
      <c r="B368" s="169" t="str">
        <f>VLOOKUP(A368,Times_2023!B365:C794,2,FALSE)</f>
        <v>0:36:29</v>
      </c>
      <c r="C368" s="1" t="str">
        <f t="shared" si="22"/>
        <v>Pearl Fay</v>
      </c>
      <c r="D368" s="2" t="str">
        <f t="shared" si="23"/>
        <v>NJ</v>
      </c>
      <c r="E368" s="2" t="str">
        <f t="shared" si="24"/>
        <v>F</v>
      </c>
      <c r="F368" s="2">
        <f>COUNTIF(E$6:E368,E368)</f>
        <v>147</v>
      </c>
      <c r="G368" s="170" t="str">
        <f t="shared" si="25"/>
        <v>NJ-F</v>
      </c>
      <c r="H368" s="29" t="str">
        <f>IF($G368=H$4&amp;"-"&amp;H$5,IF(COUNTIF($G$6:$G368,"="&amp;$G368)&gt;5,"",$F368),"")</f>
        <v/>
      </c>
      <c r="I368" s="32" t="str">
        <f>IF($G368=I$4&amp;"-"&amp;I$5,IF(COUNTIF($G$6:$G368,"="&amp;$G368)&gt;5,"",$F368),"")</f>
        <v/>
      </c>
      <c r="J368" s="31" t="str">
        <f>IF($G368=J$4&amp;"-"&amp;J$5,IF(COUNTIF($G$6:$G368,"="&amp;$G368)&gt;5,"",$F368),"")</f>
        <v/>
      </c>
      <c r="K368" s="32" t="str">
        <f>IF($G368=K$4&amp;"-"&amp;K$5,IF(COUNTIF($G$6:$G368,"="&amp;$G368)&gt;5,"",$F368),"")</f>
        <v/>
      </c>
      <c r="L368" s="31" t="str">
        <f>IF($G368=L$4&amp;"-"&amp;L$5,IF(COUNTIF($G$6:$G368,"="&amp;$G368)&gt;5,"",$F368),"")</f>
        <v/>
      </c>
      <c r="M368" s="32" t="str">
        <f>IF($G368=M$4&amp;"-"&amp;M$5,IF(COUNTIF($G$6:$G368,"="&amp;$G368)&gt;5,"",$F368),"")</f>
        <v/>
      </c>
      <c r="N368" s="31" t="str">
        <f>IF($G368=N$4&amp;"-"&amp;N$5,IF(COUNTIF($G$6:$G368,"="&amp;$G368)&gt;5,"",$F368),"")</f>
        <v/>
      </c>
      <c r="O368" s="32" t="str">
        <f>IF($G368=O$4&amp;"-"&amp;O$5,IF(COUNTIF($G$6:$G368,"="&amp;$G368)&gt;5,"",$F368),"")</f>
        <v/>
      </c>
      <c r="P368" s="31" t="str">
        <f>IF($G368=P$4&amp;"-"&amp;P$5,IF(COUNTIF($G$6:$G368,"="&amp;$G368)&gt;5,"",$F368),"")</f>
        <v/>
      </c>
      <c r="Q368" s="32" t="str">
        <f>IF($G368=Q$4&amp;"-"&amp;Q$5,IF(COUNTIF($G$6:$G368,"="&amp;$G368)&gt;5,"",$F368),"")</f>
        <v/>
      </c>
      <c r="R368" s="31" t="str">
        <f>IF($G368=R$4&amp;"-"&amp;R$5,IF(COUNTIF($G$6:$G368,"="&amp;$G368)&gt;5,"",$F368),"")</f>
        <v/>
      </c>
      <c r="S368" s="32" t="str">
        <f>IF($G368=S$4&amp;"-"&amp;S$5,IF(COUNTIF($G$6:$G368,"="&amp;$G368)&gt;5,"",$F368),"")</f>
        <v/>
      </c>
      <c r="T368" s="31" t="str">
        <f>IF($G368=T$4&amp;"-"&amp;T$5,IF(COUNTIF($G$6:$G368,"="&amp;$G368)&gt;5,"",$F368),"")</f>
        <v/>
      </c>
      <c r="U368" s="32" t="str">
        <f>IF($G368=U$4&amp;"-"&amp;U$5,IF(COUNTIF($G$6:$G368,"="&amp;$G368)&gt;5,"",$F368),"")</f>
        <v/>
      </c>
      <c r="V368" s="31" t="str">
        <f>IF($G368=V$4&amp;"-"&amp;V$5,IF(COUNTIF($G$6:$G368,"="&amp;$G368)&gt;5,"",$F368),"")</f>
        <v/>
      </c>
      <c r="W368" s="30" t="str">
        <f>IF($G368=W$4&amp;"-"&amp;W$5,IF(COUNTIF($G$6:$G368,"="&amp;$G368)&gt;5,"",$F368),"")</f>
        <v/>
      </c>
      <c r="X368" s="128" t="str">
        <f>IF($G368=X$4&amp;"-"&amp;X$5,IF(COUNTIF($G$6:$G368,"="&amp;$G368)&gt;1000,"",MAX(X$6:X367)+1),"")</f>
        <v/>
      </c>
      <c r="Y368" s="138" t="str">
        <f>IF($G368=Y$4&amp;"-"&amp;Y$5,IF(COUNTIF($G$6:$G368,"="&amp;$G368)&gt;1000,"",MAX(Y$6:Y367)+1),"")</f>
        <v/>
      </c>
      <c r="Z368" s="128" t="str">
        <f>IF($G368=Z$4&amp;"-"&amp;Z$5,IF(COUNTIF($G$6:$G368,"="&amp;$G368)&gt;1000,"",MAX(Z$6:Z367)+1),"")</f>
        <v/>
      </c>
      <c r="AA368" s="138" t="str">
        <f>IF($G368=AA$4&amp;"-"&amp;AA$5,IF(COUNTIF($G$6:$G368,"="&amp;$G368)&gt;1000,"",MAX(AA$6:AA367)+1),"")</f>
        <v/>
      </c>
      <c r="AB368" s="128" t="str">
        <f>IF($G368=AB$4&amp;"-"&amp;AB$5,IF(COUNTIF($G$6:$G368,"="&amp;$G368)&gt;1000,"",MAX(AB$6:AB367)+1),"")</f>
        <v/>
      </c>
      <c r="AC368" s="138" t="str">
        <f>IF($G368=AC$4&amp;"-"&amp;AC$5,IF(COUNTIF($G$6:$G368,"="&amp;$G368)&gt;1000,"",MAX(AC$6:AC367)+1),"")</f>
        <v/>
      </c>
      <c r="AD368" s="128" t="str">
        <f>IF($G368=AD$4&amp;"-"&amp;AD$5,IF(COUNTIF($G$6:$G368,"="&amp;$G368)&gt;1000,"",MAX(AD$6:AD367)+1),"")</f>
        <v/>
      </c>
      <c r="AE368" s="138" t="str">
        <f>IF($G368=AE$4&amp;"-"&amp;AE$5,IF(COUNTIF($G$6:$G368,"="&amp;$G368)&gt;1000,"",MAX(AE$6:AE367)+1),"")</f>
        <v/>
      </c>
      <c r="AF368" s="128" t="str">
        <f>IF($G368=AF$4&amp;"-"&amp;AF$5,IF(COUNTIF($G$6:$G368,"="&amp;$G368)&gt;1000,"",MAX(AF$6:AF367)+1),"")</f>
        <v/>
      </c>
      <c r="AG368" s="138" t="str">
        <f>IF($G368=AG$4&amp;"-"&amp;AG$5,IF(COUNTIF($G$6:$G368,"="&amp;$G368)&gt;1000,"",MAX(AG$6:AG367)+1),"")</f>
        <v/>
      </c>
      <c r="AH368" s="128" t="str">
        <f>IF($G368=AH$4&amp;"-"&amp;AH$5,IF(COUNTIF($G$6:$G368,"="&amp;$G368)&gt;1000,"",MAX(AH$6:AH367)+1),"")</f>
        <v/>
      </c>
      <c r="AI368" s="138">
        <f>IF($G368=AI$4&amp;"-"&amp;AI$5,IF(COUNTIF($G$6:$G368,"="&amp;$G368)&gt;1000,"",MAX(AI$6:AI367)+1),"")</f>
        <v>18</v>
      </c>
      <c r="AJ368" s="128" t="str">
        <f>IF($G368=AJ$4&amp;"-"&amp;AJ$5,IF(COUNTIF($G$6:$G368,"="&amp;$G368)&gt;1000,"",MAX(AJ$6:AJ367)+1),"")</f>
        <v/>
      </c>
      <c r="AK368" s="138" t="str">
        <f>IF($G368=AK$4&amp;"-"&amp;AK$5,IF(COUNTIF($G$6:$G368,"="&amp;$G368)&gt;1000,"",MAX(AK$6:AK367)+1),"")</f>
        <v/>
      </c>
      <c r="AL368" s="128" t="str">
        <f>IF($G368=AL$4&amp;"-"&amp;AL$5,IF(COUNTIF($G$6:$G368,"="&amp;$G368)&gt;1000,"",MAX(AL$6:AL367)+1),"")</f>
        <v/>
      </c>
      <c r="AM368" s="144" t="str">
        <f>IF($G368=AM$4&amp;"-"&amp;AM$5,IF(COUNTIF($G$6:$G368,"="&amp;$G368)&gt;1000,"",MAX(AM$6:AM367)+1),"")</f>
        <v/>
      </c>
    </row>
    <row r="369" spans="1:39">
      <c r="A369" s="23">
        <v>364</v>
      </c>
      <c r="B369" s="169" t="str">
        <f>VLOOKUP(A369,Times_2023!B366:C795,2,FALSE)</f>
        <v>0:36:44</v>
      </c>
      <c r="C369" s="1" t="str">
        <f t="shared" si="22"/>
        <v>Pamela Abbott</v>
      </c>
      <c r="D369" s="2" t="str">
        <f t="shared" si="23"/>
        <v>CAC</v>
      </c>
      <c r="E369" s="2" t="str">
        <f t="shared" si="24"/>
        <v>F</v>
      </c>
      <c r="F369" s="2">
        <f>COUNTIF(E$6:E369,E369)</f>
        <v>148</v>
      </c>
      <c r="G369" s="170" t="str">
        <f t="shared" si="25"/>
        <v>CAC-F</v>
      </c>
      <c r="H369" s="29" t="str">
        <f>IF($G369=H$4&amp;"-"&amp;H$5,IF(COUNTIF($G$6:$G369,"="&amp;$G369)&gt;5,"",$F369),"")</f>
        <v/>
      </c>
      <c r="I369" s="32" t="str">
        <f>IF($G369=I$4&amp;"-"&amp;I$5,IF(COUNTIF($G$6:$G369,"="&amp;$G369)&gt;5,"",$F369),"")</f>
        <v/>
      </c>
      <c r="J369" s="31" t="str">
        <f>IF($G369=J$4&amp;"-"&amp;J$5,IF(COUNTIF($G$6:$G369,"="&amp;$G369)&gt;5,"",$F369),"")</f>
        <v/>
      </c>
      <c r="K369" s="32" t="str">
        <f>IF($G369=K$4&amp;"-"&amp;K$5,IF(COUNTIF($G$6:$G369,"="&amp;$G369)&gt;5,"",$F369),"")</f>
        <v/>
      </c>
      <c r="L369" s="31" t="str">
        <f>IF($G369=L$4&amp;"-"&amp;L$5,IF(COUNTIF($G$6:$G369,"="&amp;$G369)&gt;5,"",$F369),"")</f>
        <v/>
      </c>
      <c r="M369" s="32" t="str">
        <f>IF($G369=M$4&amp;"-"&amp;M$5,IF(COUNTIF($G$6:$G369,"="&amp;$G369)&gt;5,"",$F369),"")</f>
        <v/>
      </c>
      <c r="N369" s="31" t="str">
        <f>IF($G369=N$4&amp;"-"&amp;N$5,IF(COUNTIF($G$6:$G369,"="&amp;$G369)&gt;5,"",$F369),"")</f>
        <v/>
      </c>
      <c r="O369" s="32" t="str">
        <f>IF($G369=O$4&amp;"-"&amp;O$5,IF(COUNTIF($G$6:$G369,"="&amp;$G369)&gt;5,"",$F369),"")</f>
        <v/>
      </c>
      <c r="P369" s="31" t="str">
        <f>IF($G369=P$4&amp;"-"&amp;P$5,IF(COUNTIF($G$6:$G369,"="&amp;$G369)&gt;5,"",$F369),"")</f>
        <v/>
      </c>
      <c r="Q369" s="32" t="str">
        <f>IF($G369=Q$4&amp;"-"&amp;Q$5,IF(COUNTIF($G$6:$G369,"="&amp;$G369)&gt;5,"",$F369),"")</f>
        <v/>
      </c>
      <c r="R369" s="31" t="str">
        <f>IF($G369=R$4&amp;"-"&amp;R$5,IF(COUNTIF($G$6:$G369,"="&amp;$G369)&gt;5,"",$F369),"")</f>
        <v/>
      </c>
      <c r="S369" s="32" t="str">
        <f>IF($G369=S$4&amp;"-"&amp;S$5,IF(COUNTIF($G$6:$G369,"="&amp;$G369)&gt;5,"",$F369),"")</f>
        <v/>
      </c>
      <c r="T369" s="31" t="str">
        <f>IF($G369=T$4&amp;"-"&amp;T$5,IF(COUNTIF($G$6:$G369,"="&amp;$G369)&gt;5,"",$F369),"")</f>
        <v/>
      </c>
      <c r="U369" s="32" t="str">
        <f>IF($G369=U$4&amp;"-"&amp;U$5,IF(COUNTIF($G$6:$G369,"="&amp;$G369)&gt;5,"",$F369),"")</f>
        <v/>
      </c>
      <c r="V369" s="31" t="str">
        <f>IF($G369=V$4&amp;"-"&amp;V$5,IF(COUNTIF($G$6:$G369,"="&amp;$G369)&gt;5,"",$F369),"")</f>
        <v/>
      </c>
      <c r="W369" s="30" t="str">
        <f>IF($G369=W$4&amp;"-"&amp;W$5,IF(COUNTIF($G$6:$G369,"="&amp;$G369)&gt;5,"",$F369),"")</f>
        <v/>
      </c>
      <c r="X369" s="128" t="str">
        <f>IF($G369=X$4&amp;"-"&amp;X$5,IF(COUNTIF($G$6:$G369,"="&amp;$G369)&gt;1000,"",MAX(X$6:X368)+1),"")</f>
        <v/>
      </c>
      <c r="Y369" s="138">
        <f>IF($G369=Y$4&amp;"-"&amp;Y$5,IF(COUNTIF($G$6:$G369,"="&amp;$G369)&gt;1000,"",MAX(Y$6:Y368)+1),"")</f>
        <v>28</v>
      </c>
      <c r="Z369" s="128" t="str">
        <f>IF($G369=Z$4&amp;"-"&amp;Z$5,IF(COUNTIF($G$6:$G369,"="&amp;$G369)&gt;1000,"",MAX(Z$6:Z368)+1),"")</f>
        <v/>
      </c>
      <c r="AA369" s="138" t="str">
        <f>IF($G369=AA$4&amp;"-"&amp;AA$5,IF(COUNTIF($G$6:$G369,"="&amp;$G369)&gt;1000,"",MAX(AA$6:AA368)+1),"")</f>
        <v/>
      </c>
      <c r="AB369" s="128" t="str">
        <f>IF($G369=AB$4&amp;"-"&amp;AB$5,IF(COUNTIF($G$6:$G369,"="&amp;$G369)&gt;1000,"",MAX(AB$6:AB368)+1),"")</f>
        <v/>
      </c>
      <c r="AC369" s="138" t="str">
        <f>IF($G369=AC$4&amp;"-"&amp;AC$5,IF(COUNTIF($G$6:$G369,"="&amp;$G369)&gt;1000,"",MAX(AC$6:AC368)+1),"")</f>
        <v/>
      </c>
      <c r="AD369" s="128" t="str">
        <f>IF($G369=AD$4&amp;"-"&amp;AD$5,IF(COUNTIF($G$6:$G369,"="&amp;$G369)&gt;1000,"",MAX(AD$6:AD368)+1),"")</f>
        <v/>
      </c>
      <c r="AE369" s="138" t="str">
        <f>IF($G369=AE$4&amp;"-"&amp;AE$5,IF(COUNTIF($G$6:$G369,"="&amp;$G369)&gt;1000,"",MAX(AE$6:AE368)+1),"")</f>
        <v/>
      </c>
      <c r="AF369" s="128" t="str">
        <f>IF($G369=AF$4&amp;"-"&amp;AF$5,IF(COUNTIF($G$6:$G369,"="&amp;$G369)&gt;1000,"",MAX(AF$6:AF368)+1),"")</f>
        <v/>
      </c>
      <c r="AG369" s="138" t="str">
        <f>IF($G369=AG$4&amp;"-"&amp;AG$5,IF(COUNTIF($G$6:$G369,"="&amp;$G369)&gt;1000,"",MAX(AG$6:AG368)+1),"")</f>
        <v/>
      </c>
      <c r="AH369" s="128" t="str">
        <f>IF($G369=AH$4&amp;"-"&amp;AH$5,IF(COUNTIF($G$6:$G369,"="&amp;$G369)&gt;1000,"",MAX(AH$6:AH368)+1),"")</f>
        <v/>
      </c>
      <c r="AI369" s="138" t="str">
        <f>IF($G369=AI$4&amp;"-"&amp;AI$5,IF(COUNTIF($G$6:$G369,"="&amp;$G369)&gt;1000,"",MAX(AI$6:AI368)+1),"")</f>
        <v/>
      </c>
      <c r="AJ369" s="128" t="str">
        <f>IF($G369=AJ$4&amp;"-"&amp;AJ$5,IF(COUNTIF($G$6:$G369,"="&amp;$G369)&gt;1000,"",MAX(AJ$6:AJ368)+1),"")</f>
        <v/>
      </c>
      <c r="AK369" s="138" t="str">
        <f>IF($G369=AK$4&amp;"-"&amp;AK$5,IF(COUNTIF($G$6:$G369,"="&amp;$G369)&gt;1000,"",MAX(AK$6:AK368)+1),"")</f>
        <v/>
      </c>
      <c r="AL369" s="128" t="str">
        <f>IF($G369=AL$4&amp;"-"&amp;AL$5,IF(COUNTIF($G$6:$G369,"="&amp;$G369)&gt;1000,"",MAX(AL$6:AL368)+1),"")</f>
        <v/>
      </c>
      <c r="AM369" s="144" t="str">
        <f>IF($G369=AM$4&amp;"-"&amp;AM$5,IF(COUNTIF($G$6:$G369,"="&amp;$G369)&gt;1000,"",MAX(AM$6:AM368)+1),"")</f>
        <v/>
      </c>
    </row>
    <row r="370" spans="1:39">
      <c r="A370" s="24">
        <v>365</v>
      </c>
      <c r="B370" s="169" t="str">
        <f>VLOOKUP(A370,Times_2023!B367:C796,2,FALSE)</f>
        <v>0:37:01</v>
      </c>
      <c r="C370" s="1" t="str">
        <f t="shared" si="22"/>
        <v>Andy Hayward</v>
      </c>
      <c r="D370" s="2" t="str">
        <f t="shared" si="23"/>
        <v>NJ</v>
      </c>
      <c r="E370" s="2" t="str">
        <f t="shared" si="24"/>
        <v>M</v>
      </c>
      <c r="F370" s="2">
        <f>COUNTIF(E$6:E370,E370)</f>
        <v>217</v>
      </c>
      <c r="G370" s="170" t="str">
        <f t="shared" si="25"/>
        <v>NJ-M</v>
      </c>
      <c r="H370" s="29" t="str">
        <f>IF($G370=H$4&amp;"-"&amp;H$5,IF(COUNTIF($G$6:$G370,"="&amp;$G370)&gt;5,"",$F370),"")</f>
        <v/>
      </c>
      <c r="I370" s="32" t="str">
        <f>IF($G370=I$4&amp;"-"&amp;I$5,IF(COUNTIF($G$6:$G370,"="&amp;$G370)&gt;5,"",$F370),"")</f>
        <v/>
      </c>
      <c r="J370" s="31" t="str">
        <f>IF($G370=J$4&amp;"-"&amp;J$5,IF(COUNTIF($G$6:$G370,"="&amp;$G370)&gt;5,"",$F370),"")</f>
        <v/>
      </c>
      <c r="K370" s="32" t="str">
        <f>IF($G370=K$4&amp;"-"&amp;K$5,IF(COUNTIF($G$6:$G370,"="&amp;$G370)&gt;5,"",$F370),"")</f>
        <v/>
      </c>
      <c r="L370" s="31" t="str">
        <f>IF($G370=L$4&amp;"-"&amp;L$5,IF(COUNTIF($G$6:$G370,"="&amp;$G370)&gt;5,"",$F370),"")</f>
        <v/>
      </c>
      <c r="M370" s="32" t="str">
        <f>IF($G370=M$4&amp;"-"&amp;M$5,IF(COUNTIF($G$6:$G370,"="&amp;$G370)&gt;5,"",$F370),"")</f>
        <v/>
      </c>
      <c r="N370" s="31" t="str">
        <f>IF($G370=N$4&amp;"-"&amp;N$5,IF(COUNTIF($G$6:$G370,"="&amp;$G370)&gt;5,"",$F370),"")</f>
        <v/>
      </c>
      <c r="O370" s="32" t="str">
        <f>IF($G370=O$4&amp;"-"&amp;O$5,IF(COUNTIF($G$6:$G370,"="&amp;$G370)&gt;5,"",$F370),"")</f>
        <v/>
      </c>
      <c r="P370" s="31" t="str">
        <f>IF($G370=P$4&amp;"-"&amp;P$5,IF(COUNTIF($G$6:$G370,"="&amp;$G370)&gt;5,"",$F370),"")</f>
        <v/>
      </c>
      <c r="Q370" s="32" t="str">
        <f>IF($G370=Q$4&amp;"-"&amp;Q$5,IF(COUNTIF($G$6:$G370,"="&amp;$G370)&gt;5,"",$F370),"")</f>
        <v/>
      </c>
      <c r="R370" s="31" t="str">
        <f>IF($G370=R$4&amp;"-"&amp;R$5,IF(COUNTIF($G$6:$G370,"="&amp;$G370)&gt;5,"",$F370),"")</f>
        <v/>
      </c>
      <c r="S370" s="32" t="str">
        <f>IF($G370=S$4&amp;"-"&amp;S$5,IF(COUNTIF($G$6:$G370,"="&amp;$G370)&gt;5,"",$F370),"")</f>
        <v/>
      </c>
      <c r="T370" s="31" t="str">
        <f>IF($G370=T$4&amp;"-"&amp;T$5,IF(COUNTIF($G$6:$G370,"="&amp;$G370)&gt;5,"",$F370),"")</f>
        <v/>
      </c>
      <c r="U370" s="32" t="str">
        <f>IF($G370=U$4&amp;"-"&amp;U$5,IF(COUNTIF($G$6:$G370,"="&amp;$G370)&gt;5,"",$F370),"")</f>
        <v/>
      </c>
      <c r="V370" s="31" t="str">
        <f>IF($G370=V$4&amp;"-"&amp;V$5,IF(COUNTIF($G$6:$G370,"="&amp;$G370)&gt;5,"",$F370),"")</f>
        <v/>
      </c>
      <c r="W370" s="30" t="str">
        <f>IF($G370=W$4&amp;"-"&amp;W$5,IF(COUNTIF($G$6:$G370,"="&amp;$G370)&gt;5,"",$F370),"")</f>
        <v/>
      </c>
      <c r="X370" s="128" t="str">
        <f>IF($G370=X$4&amp;"-"&amp;X$5,IF(COUNTIF($G$6:$G370,"="&amp;$G370)&gt;1000,"",MAX(X$6:X369)+1),"")</f>
        <v/>
      </c>
      <c r="Y370" s="138" t="str">
        <f>IF($G370=Y$4&amp;"-"&amp;Y$5,IF(COUNTIF($G$6:$G370,"="&amp;$G370)&gt;1000,"",MAX(Y$6:Y369)+1),"")</f>
        <v/>
      </c>
      <c r="Z370" s="128" t="str">
        <f>IF($G370=Z$4&amp;"-"&amp;Z$5,IF(COUNTIF($G$6:$G370,"="&amp;$G370)&gt;1000,"",MAX(Z$6:Z369)+1),"")</f>
        <v/>
      </c>
      <c r="AA370" s="138" t="str">
        <f>IF($G370=AA$4&amp;"-"&amp;AA$5,IF(COUNTIF($G$6:$G370,"="&amp;$G370)&gt;1000,"",MAX(AA$6:AA369)+1),"")</f>
        <v/>
      </c>
      <c r="AB370" s="128" t="str">
        <f>IF($G370=AB$4&amp;"-"&amp;AB$5,IF(COUNTIF($G$6:$G370,"="&amp;$G370)&gt;1000,"",MAX(AB$6:AB369)+1),"")</f>
        <v/>
      </c>
      <c r="AC370" s="138" t="str">
        <f>IF($G370=AC$4&amp;"-"&amp;AC$5,IF(COUNTIF($G$6:$G370,"="&amp;$G370)&gt;1000,"",MAX(AC$6:AC369)+1),"")</f>
        <v/>
      </c>
      <c r="AD370" s="128" t="str">
        <f>IF($G370=AD$4&amp;"-"&amp;AD$5,IF(COUNTIF($G$6:$G370,"="&amp;$G370)&gt;1000,"",MAX(AD$6:AD369)+1),"")</f>
        <v/>
      </c>
      <c r="AE370" s="138" t="str">
        <f>IF($G370=AE$4&amp;"-"&amp;AE$5,IF(COUNTIF($G$6:$G370,"="&amp;$G370)&gt;1000,"",MAX(AE$6:AE369)+1),"")</f>
        <v/>
      </c>
      <c r="AF370" s="128" t="str">
        <f>IF($G370=AF$4&amp;"-"&amp;AF$5,IF(COUNTIF($G$6:$G370,"="&amp;$G370)&gt;1000,"",MAX(AF$6:AF369)+1),"")</f>
        <v/>
      </c>
      <c r="AG370" s="138" t="str">
        <f>IF($G370=AG$4&amp;"-"&amp;AG$5,IF(COUNTIF($G$6:$G370,"="&amp;$G370)&gt;1000,"",MAX(AG$6:AG369)+1),"")</f>
        <v/>
      </c>
      <c r="AH370" s="128">
        <f>IF($G370=AH$4&amp;"-"&amp;AH$5,IF(COUNTIF($G$6:$G370,"="&amp;$G370)&gt;1000,"",MAX(AH$6:AH369)+1),"")</f>
        <v>27</v>
      </c>
      <c r="AI370" s="138" t="str">
        <f>IF($G370=AI$4&amp;"-"&amp;AI$5,IF(COUNTIF($G$6:$G370,"="&amp;$G370)&gt;1000,"",MAX(AI$6:AI369)+1),"")</f>
        <v/>
      </c>
      <c r="AJ370" s="128" t="str">
        <f>IF($G370=AJ$4&amp;"-"&amp;AJ$5,IF(COUNTIF($G$6:$G370,"="&amp;$G370)&gt;1000,"",MAX(AJ$6:AJ369)+1),"")</f>
        <v/>
      </c>
      <c r="AK370" s="138" t="str">
        <f>IF($G370=AK$4&amp;"-"&amp;AK$5,IF(COUNTIF($G$6:$G370,"="&amp;$G370)&gt;1000,"",MAX(AK$6:AK369)+1),"")</f>
        <v/>
      </c>
      <c r="AL370" s="128" t="str">
        <f>IF($G370=AL$4&amp;"-"&amp;AL$5,IF(COUNTIF($G$6:$G370,"="&amp;$G370)&gt;1000,"",MAX(AL$6:AL369)+1),"")</f>
        <v/>
      </c>
      <c r="AM370" s="144" t="str">
        <f>IF($G370=AM$4&amp;"-"&amp;AM$5,IF(COUNTIF($G$6:$G370,"="&amp;$G370)&gt;1000,"",MAX(AM$6:AM369)+1),"")</f>
        <v/>
      </c>
    </row>
    <row r="371" spans="1:39">
      <c r="A371" s="23">
        <v>366</v>
      </c>
      <c r="B371" s="169" t="str">
        <f>VLOOKUP(A371,Times_2023!B368:C797,2,FALSE)</f>
        <v>0:37:12</v>
      </c>
      <c r="C371" s="1" t="str">
        <f t="shared" si="22"/>
        <v>Letitia Ward</v>
      </c>
      <c r="D371" s="2" t="str">
        <f t="shared" si="23"/>
        <v>HI</v>
      </c>
      <c r="E371" s="2" t="str">
        <f t="shared" si="24"/>
        <v>F</v>
      </c>
      <c r="F371" s="2">
        <f>COUNTIF(E$6:E371,E371)</f>
        <v>149</v>
      </c>
      <c r="G371" s="170" t="str">
        <f t="shared" si="25"/>
        <v>HI-F</v>
      </c>
      <c r="H371" s="29" t="str">
        <f>IF($G371=H$4&amp;"-"&amp;H$5,IF(COUNTIF($G$6:$G371,"="&amp;$G371)&gt;5,"",$F371),"")</f>
        <v/>
      </c>
      <c r="I371" s="32" t="str">
        <f>IF($G371=I$4&amp;"-"&amp;I$5,IF(COUNTIF($G$6:$G371,"="&amp;$G371)&gt;5,"",$F371),"")</f>
        <v/>
      </c>
      <c r="J371" s="31" t="str">
        <f>IF($G371=J$4&amp;"-"&amp;J$5,IF(COUNTIF($G$6:$G371,"="&amp;$G371)&gt;5,"",$F371),"")</f>
        <v/>
      </c>
      <c r="K371" s="32" t="str">
        <f>IF($G371=K$4&amp;"-"&amp;K$5,IF(COUNTIF($G$6:$G371,"="&amp;$G371)&gt;5,"",$F371),"")</f>
        <v/>
      </c>
      <c r="L371" s="31" t="str">
        <f>IF($G371=L$4&amp;"-"&amp;L$5,IF(COUNTIF($G$6:$G371,"="&amp;$G371)&gt;5,"",$F371),"")</f>
        <v/>
      </c>
      <c r="M371" s="32" t="str">
        <f>IF($G371=M$4&amp;"-"&amp;M$5,IF(COUNTIF($G$6:$G371,"="&amp;$G371)&gt;5,"",$F371),"")</f>
        <v/>
      </c>
      <c r="N371" s="31" t="str">
        <f>IF($G371=N$4&amp;"-"&amp;N$5,IF(COUNTIF($G$6:$G371,"="&amp;$G371)&gt;5,"",$F371),"")</f>
        <v/>
      </c>
      <c r="O371" s="32" t="str">
        <f>IF($G371=O$4&amp;"-"&amp;O$5,IF(COUNTIF($G$6:$G371,"="&amp;$G371)&gt;5,"",$F371),"")</f>
        <v/>
      </c>
      <c r="P371" s="31" t="str">
        <f>IF($G371=P$4&amp;"-"&amp;P$5,IF(COUNTIF($G$6:$G371,"="&amp;$G371)&gt;5,"",$F371),"")</f>
        <v/>
      </c>
      <c r="Q371" s="32" t="str">
        <f>IF($G371=Q$4&amp;"-"&amp;Q$5,IF(COUNTIF($G$6:$G371,"="&amp;$G371)&gt;5,"",$F371),"")</f>
        <v/>
      </c>
      <c r="R371" s="31" t="str">
        <f>IF($G371=R$4&amp;"-"&amp;R$5,IF(COUNTIF($G$6:$G371,"="&amp;$G371)&gt;5,"",$F371),"")</f>
        <v/>
      </c>
      <c r="S371" s="32" t="str">
        <f>IF($G371=S$4&amp;"-"&amp;S$5,IF(COUNTIF($G$6:$G371,"="&amp;$G371)&gt;5,"",$F371),"")</f>
        <v/>
      </c>
      <c r="T371" s="31" t="str">
        <f>IF($G371=T$4&amp;"-"&amp;T$5,IF(COUNTIF($G$6:$G371,"="&amp;$G371)&gt;5,"",$F371),"")</f>
        <v/>
      </c>
      <c r="U371" s="32" t="str">
        <f>IF($G371=U$4&amp;"-"&amp;U$5,IF(COUNTIF($G$6:$G371,"="&amp;$G371)&gt;5,"",$F371),"")</f>
        <v/>
      </c>
      <c r="V371" s="31" t="str">
        <f>IF($G371=V$4&amp;"-"&amp;V$5,IF(COUNTIF($G$6:$G371,"="&amp;$G371)&gt;5,"",$F371),"")</f>
        <v/>
      </c>
      <c r="W371" s="30" t="str">
        <f>IF($G371=W$4&amp;"-"&amp;W$5,IF(COUNTIF($G$6:$G371,"="&amp;$G371)&gt;5,"",$F371),"")</f>
        <v/>
      </c>
      <c r="X371" s="128" t="str">
        <f>IF($G371=X$4&amp;"-"&amp;X$5,IF(COUNTIF($G$6:$G371,"="&amp;$G371)&gt;1000,"",MAX(X$6:X370)+1),"")</f>
        <v/>
      </c>
      <c r="Y371" s="138" t="str">
        <f>IF($G371=Y$4&amp;"-"&amp;Y$5,IF(COUNTIF($G$6:$G371,"="&amp;$G371)&gt;1000,"",MAX(Y$6:Y370)+1),"")</f>
        <v/>
      </c>
      <c r="Z371" s="128" t="str">
        <f>IF($G371=Z$4&amp;"-"&amp;Z$5,IF(COUNTIF($G$6:$G371,"="&amp;$G371)&gt;1000,"",MAX(Z$6:Z370)+1),"")</f>
        <v/>
      </c>
      <c r="AA371" s="138" t="str">
        <f>IF($G371=AA$4&amp;"-"&amp;AA$5,IF(COUNTIF($G$6:$G371,"="&amp;$G371)&gt;1000,"",MAX(AA$6:AA370)+1),"")</f>
        <v/>
      </c>
      <c r="AB371" s="128" t="str">
        <f>IF($G371=AB$4&amp;"-"&amp;AB$5,IF(COUNTIF($G$6:$G371,"="&amp;$G371)&gt;1000,"",MAX(AB$6:AB370)+1),"")</f>
        <v/>
      </c>
      <c r="AC371" s="138" t="str">
        <f>IF($G371=AC$4&amp;"-"&amp;AC$5,IF(COUNTIF($G$6:$G371,"="&amp;$G371)&gt;1000,"",MAX(AC$6:AC370)+1),"")</f>
        <v/>
      </c>
      <c r="AD371" s="128" t="str">
        <f>IF($G371=AD$4&amp;"-"&amp;AD$5,IF(COUNTIF($G$6:$G371,"="&amp;$G371)&gt;1000,"",MAX(AD$6:AD370)+1),"")</f>
        <v/>
      </c>
      <c r="AE371" s="138">
        <f>IF($G371=AE$4&amp;"-"&amp;AE$5,IF(COUNTIF($G$6:$G371,"="&amp;$G371)&gt;1000,"",MAX(AE$6:AE370)+1),"")</f>
        <v>28</v>
      </c>
      <c r="AF371" s="128" t="str">
        <f>IF($G371=AF$4&amp;"-"&amp;AF$5,IF(COUNTIF($G$6:$G371,"="&amp;$G371)&gt;1000,"",MAX(AF$6:AF370)+1),"")</f>
        <v/>
      </c>
      <c r="AG371" s="138" t="str">
        <f>IF($G371=AG$4&amp;"-"&amp;AG$5,IF(COUNTIF($G$6:$G371,"="&amp;$G371)&gt;1000,"",MAX(AG$6:AG370)+1),"")</f>
        <v/>
      </c>
      <c r="AH371" s="128" t="str">
        <f>IF($G371=AH$4&amp;"-"&amp;AH$5,IF(COUNTIF($G$6:$G371,"="&amp;$G371)&gt;1000,"",MAX(AH$6:AH370)+1),"")</f>
        <v/>
      </c>
      <c r="AI371" s="138" t="str">
        <f>IF($G371=AI$4&amp;"-"&amp;AI$5,IF(COUNTIF($G$6:$G371,"="&amp;$G371)&gt;1000,"",MAX(AI$6:AI370)+1),"")</f>
        <v/>
      </c>
      <c r="AJ371" s="128" t="str">
        <f>IF($G371=AJ$4&amp;"-"&amp;AJ$5,IF(COUNTIF($G$6:$G371,"="&amp;$G371)&gt;1000,"",MAX(AJ$6:AJ370)+1),"")</f>
        <v/>
      </c>
      <c r="AK371" s="138" t="str">
        <f>IF($G371=AK$4&amp;"-"&amp;AK$5,IF(COUNTIF($G$6:$G371,"="&amp;$G371)&gt;1000,"",MAX(AK$6:AK370)+1),"")</f>
        <v/>
      </c>
      <c r="AL371" s="128" t="str">
        <f>IF($G371=AL$4&amp;"-"&amp;AL$5,IF(COUNTIF($G$6:$G371,"="&amp;$G371)&gt;1000,"",MAX(AL$6:AL370)+1),"")</f>
        <v/>
      </c>
      <c r="AM371" s="144" t="str">
        <f>IF($G371=AM$4&amp;"-"&amp;AM$5,IF(COUNTIF($G$6:$G371,"="&amp;$G371)&gt;1000,"",MAX(AM$6:AM370)+1),"")</f>
        <v/>
      </c>
    </row>
    <row r="372" spans="1:39">
      <c r="A372" s="24">
        <v>367</v>
      </c>
      <c r="B372" s="169" t="str">
        <f>VLOOKUP(A372,Times_2023!B369:C798,2,FALSE)</f>
        <v>0:37:12</v>
      </c>
      <c r="C372" s="1" t="str">
        <f t="shared" si="22"/>
        <v>Bev Misik</v>
      </c>
      <c r="D372" s="2" t="str">
        <f t="shared" si="23"/>
        <v>HI</v>
      </c>
      <c r="E372" s="2" t="str">
        <f t="shared" si="24"/>
        <v>F</v>
      </c>
      <c r="F372" s="2">
        <f>COUNTIF(E$6:E372,E372)</f>
        <v>150</v>
      </c>
      <c r="G372" s="170" t="str">
        <f t="shared" si="25"/>
        <v>HI-F</v>
      </c>
      <c r="H372" s="29" t="str">
        <f>IF($G372=H$4&amp;"-"&amp;H$5,IF(COUNTIF($G$6:$G372,"="&amp;$G372)&gt;5,"",$F372),"")</f>
        <v/>
      </c>
      <c r="I372" s="32" t="str">
        <f>IF($G372=I$4&amp;"-"&amp;I$5,IF(COUNTIF($G$6:$G372,"="&amp;$G372)&gt;5,"",$F372),"")</f>
        <v/>
      </c>
      <c r="J372" s="31" t="str">
        <f>IF($G372=J$4&amp;"-"&amp;J$5,IF(COUNTIF($G$6:$G372,"="&amp;$G372)&gt;5,"",$F372),"")</f>
        <v/>
      </c>
      <c r="K372" s="32" t="str">
        <f>IF($G372=K$4&amp;"-"&amp;K$5,IF(COUNTIF($G$6:$G372,"="&amp;$G372)&gt;5,"",$F372),"")</f>
        <v/>
      </c>
      <c r="L372" s="31" t="str">
        <f>IF($G372=L$4&amp;"-"&amp;L$5,IF(COUNTIF($G$6:$G372,"="&amp;$G372)&gt;5,"",$F372),"")</f>
        <v/>
      </c>
      <c r="M372" s="32" t="str">
        <f>IF($G372=M$4&amp;"-"&amp;M$5,IF(COUNTIF($G$6:$G372,"="&amp;$G372)&gt;5,"",$F372),"")</f>
        <v/>
      </c>
      <c r="N372" s="31" t="str">
        <f>IF($G372=N$4&amp;"-"&amp;N$5,IF(COUNTIF($G$6:$G372,"="&amp;$G372)&gt;5,"",$F372),"")</f>
        <v/>
      </c>
      <c r="O372" s="32" t="str">
        <f>IF($G372=O$4&amp;"-"&amp;O$5,IF(COUNTIF($G$6:$G372,"="&amp;$G372)&gt;5,"",$F372),"")</f>
        <v/>
      </c>
      <c r="P372" s="31" t="str">
        <f>IF($G372=P$4&amp;"-"&amp;P$5,IF(COUNTIF($G$6:$G372,"="&amp;$G372)&gt;5,"",$F372),"")</f>
        <v/>
      </c>
      <c r="Q372" s="32" t="str">
        <f>IF($G372=Q$4&amp;"-"&amp;Q$5,IF(COUNTIF($G$6:$G372,"="&amp;$G372)&gt;5,"",$F372),"")</f>
        <v/>
      </c>
      <c r="R372" s="31" t="str">
        <f>IF($G372=R$4&amp;"-"&amp;R$5,IF(COUNTIF($G$6:$G372,"="&amp;$G372)&gt;5,"",$F372),"")</f>
        <v/>
      </c>
      <c r="S372" s="32" t="str">
        <f>IF($G372=S$4&amp;"-"&amp;S$5,IF(COUNTIF($G$6:$G372,"="&amp;$G372)&gt;5,"",$F372),"")</f>
        <v/>
      </c>
      <c r="T372" s="31" t="str">
        <f>IF($G372=T$4&amp;"-"&amp;T$5,IF(COUNTIF($G$6:$G372,"="&amp;$G372)&gt;5,"",$F372),"")</f>
        <v/>
      </c>
      <c r="U372" s="32" t="str">
        <f>IF($G372=U$4&amp;"-"&amp;U$5,IF(COUNTIF($G$6:$G372,"="&amp;$G372)&gt;5,"",$F372),"")</f>
        <v/>
      </c>
      <c r="V372" s="31" t="str">
        <f>IF($G372=V$4&amp;"-"&amp;V$5,IF(COUNTIF($G$6:$G372,"="&amp;$G372)&gt;5,"",$F372),"")</f>
        <v/>
      </c>
      <c r="W372" s="30" t="str">
        <f>IF($G372=W$4&amp;"-"&amp;W$5,IF(COUNTIF($G$6:$G372,"="&amp;$G372)&gt;5,"",$F372),"")</f>
        <v/>
      </c>
      <c r="X372" s="128" t="str">
        <f>IF($G372=X$4&amp;"-"&amp;X$5,IF(COUNTIF($G$6:$G372,"="&amp;$G372)&gt;1000,"",MAX(X$6:X371)+1),"")</f>
        <v/>
      </c>
      <c r="Y372" s="138" t="str">
        <f>IF($G372=Y$4&amp;"-"&amp;Y$5,IF(COUNTIF($G$6:$G372,"="&amp;$G372)&gt;1000,"",MAX(Y$6:Y371)+1),"")</f>
        <v/>
      </c>
      <c r="Z372" s="128" t="str">
        <f>IF($G372=Z$4&amp;"-"&amp;Z$5,IF(COUNTIF($G$6:$G372,"="&amp;$G372)&gt;1000,"",MAX(Z$6:Z371)+1),"")</f>
        <v/>
      </c>
      <c r="AA372" s="138" t="str">
        <f>IF($G372=AA$4&amp;"-"&amp;AA$5,IF(COUNTIF($G$6:$G372,"="&amp;$G372)&gt;1000,"",MAX(AA$6:AA371)+1),"")</f>
        <v/>
      </c>
      <c r="AB372" s="128" t="str">
        <f>IF($G372=AB$4&amp;"-"&amp;AB$5,IF(COUNTIF($G$6:$G372,"="&amp;$G372)&gt;1000,"",MAX(AB$6:AB371)+1),"")</f>
        <v/>
      </c>
      <c r="AC372" s="138" t="str">
        <f>IF($G372=AC$4&amp;"-"&amp;AC$5,IF(COUNTIF($G$6:$G372,"="&amp;$G372)&gt;1000,"",MAX(AC$6:AC371)+1),"")</f>
        <v/>
      </c>
      <c r="AD372" s="128" t="str">
        <f>IF($G372=AD$4&amp;"-"&amp;AD$5,IF(COUNTIF($G$6:$G372,"="&amp;$G372)&gt;1000,"",MAX(AD$6:AD371)+1),"")</f>
        <v/>
      </c>
      <c r="AE372" s="138">
        <f>IF($G372=AE$4&amp;"-"&amp;AE$5,IF(COUNTIF($G$6:$G372,"="&amp;$G372)&gt;1000,"",MAX(AE$6:AE371)+1),"")</f>
        <v>29</v>
      </c>
      <c r="AF372" s="128" t="str">
        <f>IF($G372=AF$4&amp;"-"&amp;AF$5,IF(COUNTIF($G$6:$G372,"="&amp;$G372)&gt;1000,"",MAX(AF$6:AF371)+1),"")</f>
        <v/>
      </c>
      <c r="AG372" s="138" t="str">
        <f>IF($G372=AG$4&amp;"-"&amp;AG$5,IF(COUNTIF($G$6:$G372,"="&amp;$G372)&gt;1000,"",MAX(AG$6:AG371)+1),"")</f>
        <v/>
      </c>
      <c r="AH372" s="128" t="str">
        <f>IF($G372=AH$4&amp;"-"&amp;AH$5,IF(COUNTIF($G$6:$G372,"="&amp;$G372)&gt;1000,"",MAX(AH$6:AH371)+1),"")</f>
        <v/>
      </c>
      <c r="AI372" s="138" t="str">
        <f>IF($G372=AI$4&amp;"-"&amp;AI$5,IF(COUNTIF($G$6:$G372,"="&amp;$G372)&gt;1000,"",MAX(AI$6:AI371)+1),"")</f>
        <v/>
      </c>
      <c r="AJ372" s="128" t="str">
        <f>IF($G372=AJ$4&amp;"-"&amp;AJ$5,IF(COUNTIF($G$6:$G372,"="&amp;$G372)&gt;1000,"",MAX(AJ$6:AJ371)+1),"")</f>
        <v/>
      </c>
      <c r="AK372" s="138" t="str">
        <f>IF($G372=AK$4&amp;"-"&amp;AK$5,IF(COUNTIF($G$6:$G372,"="&amp;$G372)&gt;1000,"",MAX(AK$6:AK371)+1),"")</f>
        <v/>
      </c>
      <c r="AL372" s="128" t="str">
        <f>IF($G372=AL$4&amp;"-"&amp;AL$5,IF(COUNTIF($G$6:$G372,"="&amp;$G372)&gt;1000,"",MAX(AL$6:AL371)+1),"")</f>
        <v/>
      </c>
      <c r="AM372" s="144" t="str">
        <f>IF($G372=AM$4&amp;"-"&amp;AM$5,IF(COUNTIF($G$6:$G372,"="&amp;$G372)&gt;1000,"",MAX(AM$6:AM371)+1),"")</f>
        <v/>
      </c>
    </row>
    <row r="373" spans="1:39">
      <c r="A373" s="23">
        <v>368</v>
      </c>
      <c r="B373" s="169" t="str">
        <f>VLOOKUP(A373,Times_2023!B370:C799,2,FALSE)</f>
        <v>0:37:19</v>
      </c>
      <c r="C373" s="1" t="str">
        <f t="shared" si="22"/>
        <v>John Turner</v>
      </c>
      <c r="D373" s="2" t="str">
        <f t="shared" si="23"/>
        <v>ELY</v>
      </c>
      <c r="E373" s="2" t="str">
        <f t="shared" si="24"/>
        <v>M</v>
      </c>
      <c r="F373" s="2">
        <f>COUNTIF(E$6:E373,E373)</f>
        <v>218</v>
      </c>
      <c r="G373" s="170" t="str">
        <f t="shared" si="25"/>
        <v>ELY-M</v>
      </c>
      <c r="H373" s="29" t="str">
        <f>IF($G373=H$4&amp;"-"&amp;H$5,IF(COUNTIF($G$6:$G373,"="&amp;$G373)&gt;5,"",$F373),"")</f>
        <v/>
      </c>
      <c r="I373" s="32" t="str">
        <f>IF($G373=I$4&amp;"-"&amp;I$5,IF(COUNTIF($G$6:$G373,"="&amp;$G373)&gt;5,"",$F373),"")</f>
        <v/>
      </c>
      <c r="J373" s="31" t="str">
        <f>IF($G373=J$4&amp;"-"&amp;J$5,IF(COUNTIF($G$6:$G373,"="&amp;$G373)&gt;5,"",$F373),"")</f>
        <v/>
      </c>
      <c r="K373" s="32" t="str">
        <f>IF($G373=K$4&amp;"-"&amp;K$5,IF(COUNTIF($G$6:$G373,"="&amp;$G373)&gt;5,"",$F373),"")</f>
        <v/>
      </c>
      <c r="L373" s="31" t="str">
        <f>IF($G373=L$4&amp;"-"&amp;L$5,IF(COUNTIF($G$6:$G373,"="&amp;$G373)&gt;5,"",$F373),"")</f>
        <v/>
      </c>
      <c r="M373" s="32" t="str">
        <f>IF($G373=M$4&amp;"-"&amp;M$5,IF(COUNTIF($G$6:$G373,"="&amp;$G373)&gt;5,"",$F373),"")</f>
        <v/>
      </c>
      <c r="N373" s="31" t="str">
        <f>IF($G373=N$4&amp;"-"&amp;N$5,IF(COUNTIF($G$6:$G373,"="&amp;$G373)&gt;5,"",$F373),"")</f>
        <v/>
      </c>
      <c r="O373" s="32" t="str">
        <f>IF($G373=O$4&amp;"-"&amp;O$5,IF(COUNTIF($G$6:$G373,"="&amp;$G373)&gt;5,"",$F373),"")</f>
        <v/>
      </c>
      <c r="P373" s="31" t="str">
        <f>IF($G373=P$4&amp;"-"&amp;P$5,IF(COUNTIF($G$6:$G373,"="&amp;$G373)&gt;5,"",$F373),"")</f>
        <v/>
      </c>
      <c r="Q373" s="32" t="str">
        <f>IF($G373=Q$4&amp;"-"&amp;Q$5,IF(COUNTIF($G$6:$G373,"="&amp;$G373)&gt;5,"",$F373),"")</f>
        <v/>
      </c>
      <c r="R373" s="31" t="str">
        <f>IF($G373=R$4&amp;"-"&amp;R$5,IF(COUNTIF($G$6:$G373,"="&amp;$G373)&gt;5,"",$F373),"")</f>
        <v/>
      </c>
      <c r="S373" s="32" t="str">
        <f>IF($G373=S$4&amp;"-"&amp;S$5,IF(COUNTIF($G$6:$G373,"="&amp;$G373)&gt;5,"",$F373),"")</f>
        <v/>
      </c>
      <c r="T373" s="31" t="str">
        <f>IF($G373=T$4&amp;"-"&amp;T$5,IF(COUNTIF($G$6:$G373,"="&amp;$G373)&gt;5,"",$F373),"")</f>
        <v/>
      </c>
      <c r="U373" s="32" t="str">
        <f>IF($G373=U$4&amp;"-"&amp;U$5,IF(COUNTIF($G$6:$G373,"="&amp;$G373)&gt;5,"",$F373),"")</f>
        <v/>
      </c>
      <c r="V373" s="31" t="str">
        <f>IF($G373=V$4&amp;"-"&amp;V$5,IF(COUNTIF($G$6:$G373,"="&amp;$G373)&gt;5,"",$F373),"")</f>
        <v/>
      </c>
      <c r="W373" s="30" t="str">
        <f>IF($G373=W$4&amp;"-"&amp;W$5,IF(COUNTIF($G$6:$G373,"="&amp;$G373)&gt;5,"",$F373),"")</f>
        <v/>
      </c>
      <c r="X373" s="128" t="str">
        <f>IF($G373=X$4&amp;"-"&amp;X$5,IF(COUNTIF($G$6:$G373,"="&amp;$G373)&gt;1000,"",MAX(X$6:X372)+1),"")</f>
        <v/>
      </c>
      <c r="Y373" s="138" t="str">
        <f>IF($G373=Y$4&amp;"-"&amp;Y$5,IF(COUNTIF($G$6:$G373,"="&amp;$G373)&gt;1000,"",MAX(Y$6:Y372)+1),"")</f>
        <v/>
      </c>
      <c r="Z373" s="128" t="str">
        <f>IF($G373=Z$4&amp;"-"&amp;Z$5,IF(COUNTIF($G$6:$G373,"="&amp;$G373)&gt;1000,"",MAX(Z$6:Z372)+1),"")</f>
        <v/>
      </c>
      <c r="AA373" s="138" t="str">
        <f>IF($G373=AA$4&amp;"-"&amp;AA$5,IF(COUNTIF($G$6:$G373,"="&amp;$G373)&gt;1000,"",MAX(AA$6:AA372)+1),"")</f>
        <v/>
      </c>
      <c r="AB373" s="128">
        <f>IF($G373=AB$4&amp;"-"&amp;AB$5,IF(COUNTIF($G$6:$G373,"="&amp;$G373)&gt;1000,"",MAX(AB$6:AB372)+1),"")</f>
        <v>43</v>
      </c>
      <c r="AC373" s="138" t="str">
        <f>IF($G373=AC$4&amp;"-"&amp;AC$5,IF(COUNTIF($G$6:$G373,"="&amp;$G373)&gt;1000,"",MAX(AC$6:AC372)+1),"")</f>
        <v/>
      </c>
      <c r="AD373" s="128" t="str">
        <f>IF($G373=AD$4&amp;"-"&amp;AD$5,IF(COUNTIF($G$6:$G373,"="&amp;$G373)&gt;1000,"",MAX(AD$6:AD372)+1),"")</f>
        <v/>
      </c>
      <c r="AE373" s="138" t="str">
        <f>IF($G373=AE$4&amp;"-"&amp;AE$5,IF(COUNTIF($G$6:$G373,"="&amp;$G373)&gt;1000,"",MAX(AE$6:AE372)+1),"")</f>
        <v/>
      </c>
      <c r="AF373" s="128" t="str">
        <f>IF($G373=AF$4&amp;"-"&amp;AF$5,IF(COUNTIF($G$6:$G373,"="&amp;$G373)&gt;1000,"",MAX(AF$6:AF372)+1),"")</f>
        <v/>
      </c>
      <c r="AG373" s="138" t="str">
        <f>IF($G373=AG$4&amp;"-"&amp;AG$5,IF(COUNTIF($G$6:$G373,"="&amp;$G373)&gt;1000,"",MAX(AG$6:AG372)+1),"")</f>
        <v/>
      </c>
      <c r="AH373" s="128" t="str">
        <f>IF($G373=AH$4&amp;"-"&amp;AH$5,IF(COUNTIF($G$6:$G373,"="&amp;$G373)&gt;1000,"",MAX(AH$6:AH372)+1),"")</f>
        <v/>
      </c>
      <c r="AI373" s="138" t="str">
        <f>IF($G373=AI$4&amp;"-"&amp;AI$5,IF(COUNTIF($G$6:$G373,"="&amp;$G373)&gt;1000,"",MAX(AI$6:AI372)+1),"")</f>
        <v/>
      </c>
      <c r="AJ373" s="128" t="str">
        <f>IF($G373=AJ$4&amp;"-"&amp;AJ$5,IF(COUNTIF($G$6:$G373,"="&amp;$G373)&gt;1000,"",MAX(AJ$6:AJ372)+1),"")</f>
        <v/>
      </c>
      <c r="AK373" s="138" t="str">
        <f>IF($G373=AK$4&amp;"-"&amp;AK$5,IF(COUNTIF($G$6:$G373,"="&amp;$G373)&gt;1000,"",MAX(AK$6:AK372)+1),"")</f>
        <v/>
      </c>
      <c r="AL373" s="128" t="str">
        <f>IF($G373=AL$4&amp;"-"&amp;AL$5,IF(COUNTIF($G$6:$G373,"="&amp;$G373)&gt;1000,"",MAX(AL$6:AL372)+1),"")</f>
        <v/>
      </c>
      <c r="AM373" s="144" t="str">
        <f>IF($G373=AM$4&amp;"-"&amp;AM$5,IF(COUNTIF($G$6:$G373,"="&amp;$G373)&gt;1000,"",MAX(AM$6:AM372)+1),"")</f>
        <v/>
      </c>
    </row>
    <row r="374" spans="1:39">
      <c r="A374" s="24">
        <v>369</v>
      </c>
      <c r="B374" s="169" t="str">
        <f>VLOOKUP(A374,Times_2023!B371:C800,2,FALSE)</f>
        <v>0:37:40</v>
      </c>
      <c r="C374" s="1" t="str">
        <f t="shared" si="22"/>
        <v>Elaine Hendrie</v>
      </c>
      <c r="D374" s="2" t="str">
        <f t="shared" si="23"/>
        <v>ELY</v>
      </c>
      <c r="E374" s="2" t="str">
        <f t="shared" si="24"/>
        <v>F</v>
      </c>
      <c r="F374" s="2">
        <f>COUNTIF(E$6:E374,E374)</f>
        <v>151</v>
      </c>
      <c r="G374" s="170" t="str">
        <f t="shared" si="25"/>
        <v>ELY-F</v>
      </c>
      <c r="H374" s="29" t="str">
        <f>IF($G374=H$4&amp;"-"&amp;H$5,IF(COUNTIF($G$6:$G374,"="&amp;$G374)&gt;5,"",$F374),"")</f>
        <v/>
      </c>
      <c r="I374" s="32" t="str">
        <f>IF($G374=I$4&amp;"-"&amp;I$5,IF(COUNTIF($G$6:$G374,"="&amp;$G374)&gt;5,"",$F374),"")</f>
        <v/>
      </c>
      <c r="J374" s="31" t="str">
        <f>IF($G374=J$4&amp;"-"&amp;J$5,IF(COUNTIF($G$6:$G374,"="&amp;$G374)&gt;5,"",$F374),"")</f>
        <v/>
      </c>
      <c r="K374" s="32" t="str">
        <f>IF($G374=K$4&amp;"-"&amp;K$5,IF(COUNTIF($G$6:$G374,"="&amp;$G374)&gt;5,"",$F374),"")</f>
        <v/>
      </c>
      <c r="L374" s="31" t="str">
        <f>IF($G374=L$4&amp;"-"&amp;L$5,IF(COUNTIF($G$6:$G374,"="&amp;$G374)&gt;5,"",$F374),"")</f>
        <v/>
      </c>
      <c r="M374" s="32" t="str">
        <f>IF($G374=M$4&amp;"-"&amp;M$5,IF(COUNTIF($G$6:$G374,"="&amp;$G374)&gt;5,"",$F374),"")</f>
        <v/>
      </c>
      <c r="N374" s="31" t="str">
        <f>IF($G374=N$4&amp;"-"&amp;N$5,IF(COUNTIF($G$6:$G374,"="&amp;$G374)&gt;5,"",$F374),"")</f>
        <v/>
      </c>
      <c r="O374" s="32" t="str">
        <f>IF($G374=O$4&amp;"-"&amp;O$5,IF(COUNTIF($G$6:$G374,"="&amp;$G374)&gt;5,"",$F374),"")</f>
        <v/>
      </c>
      <c r="P374" s="31" t="str">
        <f>IF($G374=P$4&amp;"-"&amp;P$5,IF(COUNTIF($G$6:$G374,"="&amp;$G374)&gt;5,"",$F374),"")</f>
        <v/>
      </c>
      <c r="Q374" s="32" t="str">
        <f>IF($G374=Q$4&amp;"-"&amp;Q$5,IF(COUNTIF($G$6:$G374,"="&amp;$G374)&gt;5,"",$F374),"")</f>
        <v/>
      </c>
      <c r="R374" s="31" t="str">
        <f>IF($G374=R$4&amp;"-"&amp;R$5,IF(COUNTIF($G$6:$G374,"="&amp;$G374)&gt;5,"",$F374),"")</f>
        <v/>
      </c>
      <c r="S374" s="32" t="str">
        <f>IF($G374=S$4&amp;"-"&amp;S$5,IF(COUNTIF($G$6:$G374,"="&amp;$G374)&gt;5,"",$F374),"")</f>
        <v/>
      </c>
      <c r="T374" s="31" t="str">
        <f>IF($G374=T$4&amp;"-"&amp;T$5,IF(COUNTIF($G$6:$G374,"="&amp;$G374)&gt;5,"",$F374),"")</f>
        <v/>
      </c>
      <c r="U374" s="32" t="str">
        <f>IF($G374=U$4&amp;"-"&amp;U$5,IF(COUNTIF($G$6:$G374,"="&amp;$G374)&gt;5,"",$F374),"")</f>
        <v/>
      </c>
      <c r="V374" s="31" t="str">
        <f>IF($G374=V$4&amp;"-"&amp;V$5,IF(COUNTIF($G$6:$G374,"="&amp;$G374)&gt;5,"",$F374),"")</f>
        <v/>
      </c>
      <c r="W374" s="30" t="str">
        <f>IF($G374=W$4&amp;"-"&amp;W$5,IF(COUNTIF($G$6:$G374,"="&amp;$G374)&gt;5,"",$F374),"")</f>
        <v/>
      </c>
      <c r="X374" s="128" t="str">
        <f>IF($G374=X$4&amp;"-"&amp;X$5,IF(COUNTIF($G$6:$G374,"="&amp;$G374)&gt;1000,"",MAX(X$6:X373)+1),"")</f>
        <v/>
      </c>
      <c r="Y374" s="138" t="str">
        <f>IF($G374=Y$4&amp;"-"&amp;Y$5,IF(COUNTIF($G$6:$G374,"="&amp;$G374)&gt;1000,"",MAX(Y$6:Y373)+1),"")</f>
        <v/>
      </c>
      <c r="Z374" s="128" t="str">
        <f>IF($G374=Z$4&amp;"-"&amp;Z$5,IF(COUNTIF($G$6:$G374,"="&amp;$G374)&gt;1000,"",MAX(Z$6:Z373)+1),"")</f>
        <v/>
      </c>
      <c r="AA374" s="138" t="str">
        <f>IF($G374=AA$4&amp;"-"&amp;AA$5,IF(COUNTIF($G$6:$G374,"="&amp;$G374)&gt;1000,"",MAX(AA$6:AA373)+1),"")</f>
        <v/>
      </c>
      <c r="AB374" s="128" t="str">
        <f>IF($G374=AB$4&amp;"-"&amp;AB$5,IF(COUNTIF($G$6:$G374,"="&amp;$G374)&gt;1000,"",MAX(AB$6:AB373)+1),"")</f>
        <v/>
      </c>
      <c r="AC374" s="138">
        <f>IF($G374=AC$4&amp;"-"&amp;AC$5,IF(COUNTIF($G$6:$G374,"="&amp;$G374)&gt;1000,"",MAX(AC$6:AC373)+1),"")</f>
        <v>23</v>
      </c>
      <c r="AD374" s="128" t="str">
        <f>IF($G374=AD$4&amp;"-"&amp;AD$5,IF(COUNTIF($G$6:$G374,"="&amp;$G374)&gt;1000,"",MAX(AD$6:AD373)+1),"")</f>
        <v/>
      </c>
      <c r="AE374" s="138" t="str">
        <f>IF($G374=AE$4&amp;"-"&amp;AE$5,IF(COUNTIF($G$6:$G374,"="&amp;$G374)&gt;1000,"",MAX(AE$6:AE373)+1),"")</f>
        <v/>
      </c>
      <c r="AF374" s="128" t="str">
        <f>IF($G374=AF$4&amp;"-"&amp;AF$5,IF(COUNTIF($G$6:$G374,"="&amp;$G374)&gt;1000,"",MAX(AF$6:AF373)+1),"")</f>
        <v/>
      </c>
      <c r="AG374" s="138" t="str">
        <f>IF($G374=AG$4&amp;"-"&amp;AG$5,IF(COUNTIF($G$6:$G374,"="&amp;$G374)&gt;1000,"",MAX(AG$6:AG373)+1),"")</f>
        <v/>
      </c>
      <c r="AH374" s="128" t="str">
        <f>IF($G374=AH$4&amp;"-"&amp;AH$5,IF(COUNTIF($G$6:$G374,"="&amp;$G374)&gt;1000,"",MAX(AH$6:AH373)+1),"")</f>
        <v/>
      </c>
      <c r="AI374" s="138" t="str">
        <f>IF($G374=AI$4&amp;"-"&amp;AI$5,IF(COUNTIF($G$6:$G374,"="&amp;$G374)&gt;1000,"",MAX(AI$6:AI373)+1),"")</f>
        <v/>
      </c>
      <c r="AJ374" s="128" t="str">
        <f>IF($G374=AJ$4&amp;"-"&amp;AJ$5,IF(COUNTIF($G$6:$G374,"="&amp;$G374)&gt;1000,"",MAX(AJ$6:AJ373)+1),"")</f>
        <v/>
      </c>
      <c r="AK374" s="138" t="str">
        <f>IF($G374=AK$4&amp;"-"&amp;AK$5,IF(COUNTIF($G$6:$G374,"="&amp;$G374)&gt;1000,"",MAX(AK$6:AK373)+1),"")</f>
        <v/>
      </c>
      <c r="AL374" s="128" t="str">
        <f>IF($G374=AL$4&amp;"-"&amp;AL$5,IF(COUNTIF($G$6:$G374,"="&amp;$G374)&gt;1000,"",MAX(AL$6:AL373)+1),"")</f>
        <v/>
      </c>
      <c r="AM374" s="144" t="str">
        <f>IF($G374=AM$4&amp;"-"&amp;AM$5,IF(COUNTIF($G$6:$G374,"="&amp;$G374)&gt;1000,"",MAX(AM$6:AM373)+1),"")</f>
        <v/>
      </c>
    </row>
    <row r="375" spans="1:39">
      <c r="A375" s="23">
        <v>370</v>
      </c>
      <c r="B375" s="169" t="str">
        <f>VLOOKUP(A375,Times_2023!B372:C801,2,FALSE)</f>
        <v>0:37:48</v>
      </c>
      <c r="C375" s="1" t="str">
        <f t="shared" si="22"/>
        <v>Maureen Miller</v>
      </c>
      <c r="D375" s="2" t="str">
        <f t="shared" si="23"/>
        <v>RR</v>
      </c>
      <c r="E375" s="2" t="str">
        <f t="shared" si="24"/>
        <v>F</v>
      </c>
      <c r="F375" s="2">
        <f>COUNTIF(E$6:E375,E375)</f>
        <v>152</v>
      </c>
      <c r="G375" s="170" t="str">
        <f t="shared" si="25"/>
        <v>RR-F</v>
      </c>
      <c r="H375" s="29" t="str">
        <f>IF($G375=H$4&amp;"-"&amp;H$5,IF(COUNTIF($G$6:$G375,"="&amp;$G375)&gt;5,"",$F375),"")</f>
        <v/>
      </c>
      <c r="I375" s="32" t="str">
        <f>IF($G375=I$4&amp;"-"&amp;I$5,IF(COUNTIF($G$6:$G375,"="&amp;$G375)&gt;5,"",$F375),"")</f>
        <v/>
      </c>
      <c r="J375" s="31" t="str">
        <f>IF($G375=J$4&amp;"-"&amp;J$5,IF(COUNTIF($G$6:$G375,"="&amp;$G375)&gt;5,"",$F375),"")</f>
        <v/>
      </c>
      <c r="K375" s="32" t="str">
        <f>IF($G375=K$4&amp;"-"&amp;K$5,IF(COUNTIF($G$6:$G375,"="&amp;$G375)&gt;5,"",$F375),"")</f>
        <v/>
      </c>
      <c r="L375" s="31" t="str">
        <f>IF($G375=L$4&amp;"-"&amp;L$5,IF(COUNTIF($G$6:$G375,"="&amp;$G375)&gt;5,"",$F375),"")</f>
        <v/>
      </c>
      <c r="M375" s="32" t="str">
        <f>IF($G375=M$4&amp;"-"&amp;M$5,IF(COUNTIF($G$6:$G375,"="&amp;$G375)&gt;5,"",$F375),"")</f>
        <v/>
      </c>
      <c r="N375" s="31" t="str">
        <f>IF($G375=N$4&amp;"-"&amp;N$5,IF(COUNTIF($G$6:$G375,"="&amp;$G375)&gt;5,"",$F375),"")</f>
        <v/>
      </c>
      <c r="O375" s="32" t="str">
        <f>IF($G375=O$4&amp;"-"&amp;O$5,IF(COUNTIF($G$6:$G375,"="&amp;$G375)&gt;5,"",$F375),"")</f>
        <v/>
      </c>
      <c r="P375" s="31" t="str">
        <f>IF($G375=P$4&amp;"-"&amp;P$5,IF(COUNTIF($G$6:$G375,"="&amp;$G375)&gt;5,"",$F375),"")</f>
        <v/>
      </c>
      <c r="Q375" s="32" t="str">
        <f>IF($G375=Q$4&amp;"-"&amp;Q$5,IF(COUNTIF($G$6:$G375,"="&amp;$G375)&gt;5,"",$F375),"")</f>
        <v/>
      </c>
      <c r="R375" s="31" t="str">
        <f>IF($G375=R$4&amp;"-"&amp;R$5,IF(COUNTIF($G$6:$G375,"="&amp;$G375)&gt;5,"",$F375),"")</f>
        <v/>
      </c>
      <c r="S375" s="32" t="str">
        <f>IF($G375=S$4&amp;"-"&amp;S$5,IF(COUNTIF($G$6:$G375,"="&amp;$G375)&gt;5,"",$F375),"")</f>
        <v/>
      </c>
      <c r="T375" s="31" t="str">
        <f>IF($G375=T$4&amp;"-"&amp;T$5,IF(COUNTIF($G$6:$G375,"="&amp;$G375)&gt;5,"",$F375),"")</f>
        <v/>
      </c>
      <c r="U375" s="32" t="str">
        <f>IF($G375=U$4&amp;"-"&amp;U$5,IF(COUNTIF($G$6:$G375,"="&amp;$G375)&gt;5,"",$F375),"")</f>
        <v/>
      </c>
      <c r="V375" s="31" t="str">
        <f>IF($G375=V$4&amp;"-"&amp;V$5,IF(COUNTIF($G$6:$G375,"="&amp;$G375)&gt;5,"",$F375),"")</f>
        <v/>
      </c>
      <c r="W375" s="30" t="str">
        <f>IF($G375=W$4&amp;"-"&amp;W$5,IF(COUNTIF($G$6:$G375,"="&amp;$G375)&gt;5,"",$F375),"")</f>
        <v/>
      </c>
      <c r="X375" s="128" t="str">
        <f>IF($G375=X$4&amp;"-"&amp;X$5,IF(COUNTIF($G$6:$G375,"="&amp;$G375)&gt;1000,"",MAX(X$6:X374)+1),"")</f>
        <v/>
      </c>
      <c r="Y375" s="138" t="str">
        <f>IF($G375=Y$4&amp;"-"&amp;Y$5,IF(COUNTIF($G$6:$G375,"="&amp;$G375)&gt;1000,"",MAX(Y$6:Y374)+1),"")</f>
        <v/>
      </c>
      <c r="Z375" s="128" t="str">
        <f>IF($G375=Z$4&amp;"-"&amp;Z$5,IF(COUNTIF($G$6:$G375,"="&amp;$G375)&gt;1000,"",MAX(Z$6:Z374)+1),"")</f>
        <v/>
      </c>
      <c r="AA375" s="138" t="str">
        <f>IF($G375=AA$4&amp;"-"&amp;AA$5,IF(COUNTIF($G$6:$G375,"="&amp;$G375)&gt;1000,"",MAX(AA$6:AA374)+1),"")</f>
        <v/>
      </c>
      <c r="AB375" s="128" t="str">
        <f>IF($G375=AB$4&amp;"-"&amp;AB$5,IF(COUNTIF($G$6:$G375,"="&amp;$G375)&gt;1000,"",MAX(AB$6:AB374)+1),"")</f>
        <v/>
      </c>
      <c r="AC375" s="138" t="str">
        <f>IF($G375=AC$4&amp;"-"&amp;AC$5,IF(COUNTIF($G$6:$G375,"="&amp;$G375)&gt;1000,"",MAX(AC$6:AC374)+1),"")</f>
        <v/>
      </c>
      <c r="AD375" s="128" t="str">
        <f>IF($G375=AD$4&amp;"-"&amp;AD$5,IF(COUNTIF($G$6:$G375,"="&amp;$G375)&gt;1000,"",MAX(AD$6:AD374)+1),"")</f>
        <v/>
      </c>
      <c r="AE375" s="138" t="str">
        <f>IF($G375=AE$4&amp;"-"&amp;AE$5,IF(COUNTIF($G$6:$G375,"="&amp;$G375)&gt;1000,"",MAX(AE$6:AE374)+1),"")</f>
        <v/>
      </c>
      <c r="AF375" s="128" t="str">
        <f>IF($G375=AF$4&amp;"-"&amp;AF$5,IF(COUNTIF($G$6:$G375,"="&amp;$G375)&gt;1000,"",MAX(AF$6:AF374)+1),"")</f>
        <v/>
      </c>
      <c r="AG375" s="138" t="str">
        <f>IF($G375=AG$4&amp;"-"&amp;AG$5,IF(COUNTIF($G$6:$G375,"="&amp;$G375)&gt;1000,"",MAX(AG$6:AG374)+1),"")</f>
        <v/>
      </c>
      <c r="AH375" s="128" t="str">
        <f>IF($G375=AH$4&amp;"-"&amp;AH$5,IF(COUNTIF($G$6:$G375,"="&amp;$G375)&gt;1000,"",MAX(AH$6:AH374)+1),"")</f>
        <v/>
      </c>
      <c r="AI375" s="138" t="str">
        <f>IF($G375=AI$4&amp;"-"&amp;AI$5,IF(COUNTIF($G$6:$G375,"="&amp;$G375)&gt;1000,"",MAX(AI$6:AI374)+1),"")</f>
        <v/>
      </c>
      <c r="AJ375" s="128" t="str">
        <f>IF($G375=AJ$4&amp;"-"&amp;AJ$5,IF(COUNTIF($G$6:$G375,"="&amp;$G375)&gt;1000,"",MAX(AJ$6:AJ374)+1),"")</f>
        <v/>
      </c>
      <c r="AK375" s="138">
        <f>IF($G375=AK$4&amp;"-"&amp;AK$5,IF(COUNTIF($G$6:$G375,"="&amp;$G375)&gt;1000,"",MAX(AK$6:AK374)+1),"")</f>
        <v>13</v>
      </c>
      <c r="AL375" s="128" t="str">
        <f>IF($G375=AL$4&amp;"-"&amp;AL$5,IF(COUNTIF($G$6:$G375,"="&amp;$G375)&gt;1000,"",MAX(AL$6:AL374)+1),"")</f>
        <v/>
      </c>
      <c r="AM375" s="144" t="str">
        <f>IF($G375=AM$4&amp;"-"&amp;AM$5,IF(COUNTIF($G$6:$G375,"="&amp;$G375)&gt;1000,"",MAX(AM$6:AM374)+1),"")</f>
        <v/>
      </c>
    </row>
    <row r="376" spans="1:39">
      <c r="A376" s="24">
        <v>371</v>
      </c>
      <c r="B376" s="169" t="str">
        <f>VLOOKUP(A376,Times_2023!B373:C802,2,FALSE)</f>
        <v>0:38:22</v>
      </c>
      <c r="C376" s="1" t="str">
        <f t="shared" si="22"/>
        <v>Susan Marren</v>
      </c>
      <c r="D376" s="2" t="str">
        <f t="shared" si="23"/>
        <v>HRC</v>
      </c>
      <c r="E376" s="2" t="str">
        <f t="shared" si="24"/>
        <v>F</v>
      </c>
      <c r="F376" s="2">
        <f>COUNTIF(E$6:E376,E376)</f>
        <v>153</v>
      </c>
      <c r="G376" s="170" t="str">
        <f t="shared" si="25"/>
        <v>HRC-F</v>
      </c>
      <c r="H376" s="29" t="str">
        <f>IF($G376=H$4&amp;"-"&amp;H$5,IF(COUNTIF($G$6:$G376,"="&amp;$G376)&gt;5,"",$F376),"")</f>
        <v/>
      </c>
      <c r="I376" s="32" t="str">
        <f>IF($G376=I$4&amp;"-"&amp;I$5,IF(COUNTIF($G$6:$G376,"="&amp;$G376)&gt;5,"",$F376),"")</f>
        <v/>
      </c>
      <c r="J376" s="31" t="str">
        <f>IF($G376=J$4&amp;"-"&amp;J$5,IF(COUNTIF($G$6:$G376,"="&amp;$G376)&gt;5,"",$F376),"")</f>
        <v/>
      </c>
      <c r="K376" s="32" t="str">
        <f>IF($G376=K$4&amp;"-"&amp;K$5,IF(COUNTIF($G$6:$G376,"="&amp;$G376)&gt;5,"",$F376),"")</f>
        <v/>
      </c>
      <c r="L376" s="31" t="str">
        <f>IF($G376=L$4&amp;"-"&amp;L$5,IF(COUNTIF($G$6:$G376,"="&amp;$G376)&gt;5,"",$F376),"")</f>
        <v/>
      </c>
      <c r="M376" s="32" t="str">
        <f>IF($G376=M$4&amp;"-"&amp;M$5,IF(COUNTIF($G$6:$G376,"="&amp;$G376)&gt;5,"",$F376),"")</f>
        <v/>
      </c>
      <c r="N376" s="31" t="str">
        <f>IF($G376=N$4&amp;"-"&amp;N$5,IF(COUNTIF($G$6:$G376,"="&amp;$G376)&gt;5,"",$F376),"")</f>
        <v/>
      </c>
      <c r="O376" s="32" t="str">
        <f>IF($G376=O$4&amp;"-"&amp;O$5,IF(COUNTIF($G$6:$G376,"="&amp;$G376)&gt;5,"",$F376),"")</f>
        <v/>
      </c>
      <c r="P376" s="31" t="str">
        <f>IF($G376=P$4&amp;"-"&amp;P$5,IF(COUNTIF($G$6:$G376,"="&amp;$G376)&gt;5,"",$F376),"")</f>
        <v/>
      </c>
      <c r="Q376" s="32" t="str">
        <f>IF($G376=Q$4&amp;"-"&amp;Q$5,IF(COUNTIF($G$6:$G376,"="&amp;$G376)&gt;5,"",$F376),"")</f>
        <v/>
      </c>
      <c r="R376" s="31" t="str">
        <f>IF($G376=R$4&amp;"-"&amp;R$5,IF(COUNTIF($G$6:$G376,"="&amp;$G376)&gt;5,"",$F376),"")</f>
        <v/>
      </c>
      <c r="S376" s="32" t="str">
        <f>IF($G376=S$4&amp;"-"&amp;S$5,IF(COUNTIF($G$6:$G376,"="&amp;$G376)&gt;5,"",$F376),"")</f>
        <v/>
      </c>
      <c r="T376" s="31" t="str">
        <f>IF($G376=T$4&amp;"-"&amp;T$5,IF(COUNTIF($G$6:$G376,"="&amp;$G376)&gt;5,"",$F376),"")</f>
        <v/>
      </c>
      <c r="U376" s="32" t="str">
        <f>IF($G376=U$4&amp;"-"&amp;U$5,IF(COUNTIF($G$6:$G376,"="&amp;$G376)&gt;5,"",$F376),"")</f>
        <v/>
      </c>
      <c r="V376" s="31" t="str">
        <f>IF($G376=V$4&amp;"-"&amp;V$5,IF(COUNTIF($G$6:$G376,"="&amp;$G376)&gt;5,"",$F376),"")</f>
        <v/>
      </c>
      <c r="W376" s="30" t="str">
        <f>IF($G376=W$4&amp;"-"&amp;W$5,IF(COUNTIF($G$6:$G376,"="&amp;$G376)&gt;5,"",$F376),"")</f>
        <v/>
      </c>
      <c r="X376" s="128" t="str">
        <f>IF($G376=X$4&amp;"-"&amp;X$5,IF(COUNTIF($G$6:$G376,"="&amp;$G376)&gt;1000,"",MAX(X$6:X375)+1),"")</f>
        <v/>
      </c>
      <c r="Y376" s="138" t="str">
        <f>IF($G376=Y$4&amp;"-"&amp;Y$5,IF(COUNTIF($G$6:$G376,"="&amp;$G376)&gt;1000,"",MAX(Y$6:Y375)+1),"")</f>
        <v/>
      </c>
      <c r="Z376" s="128" t="str">
        <f>IF($G376=Z$4&amp;"-"&amp;Z$5,IF(COUNTIF($G$6:$G376,"="&amp;$G376)&gt;1000,"",MAX(Z$6:Z375)+1),"")</f>
        <v/>
      </c>
      <c r="AA376" s="138" t="str">
        <f>IF($G376=AA$4&amp;"-"&amp;AA$5,IF(COUNTIF($G$6:$G376,"="&amp;$G376)&gt;1000,"",MAX(AA$6:AA375)+1),"")</f>
        <v/>
      </c>
      <c r="AB376" s="128" t="str">
        <f>IF($G376=AB$4&amp;"-"&amp;AB$5,IF(COUNTIF($G$6:$G376,"="&amp;$G376)&gt;1000,"",MAX(AB$6:AB375)+1),"")</f>
        <v/>
      </c>
      <c r="AC376" s="138" t="str">
        <f>IF($G376=AC$4&amp;"-"&amp;AC$5,IF(COUNTIF($G$6:$G376,"="&amp;$G376)&gt;1000,"",MAX(AC$6:AC375)+1),"")</f>
        <v/>
      </c>
      <c r="AD376" s="128" t="str">
        <f>IF($G376=AD$4&amp;"-"&amp;AD$5,IF(COUNTIF($G$6:$G376,"="&amp;$G376)&gt;1000,"",MAX(AD$6:AD375)+1),"")</f>
        <v/>
      </c>
      <c r="AE376" s="138" t="str">
        <f>IF($G376=AE$4&amp;"-"&amp;AE$5,IF(COUNTIF($G$6:$G376,"="&amp;$G376)&gt;1000,"",MAX(AE$6:AE375)+1),"")</f>
        <v/>
      </c>
      <c r="AF376" s="128" t="str">
        <f>IF($G376=AF$4&amp;"-"&amp;AF$5,IF(COUNTIF($G$6:$G376,"="&amp;$G376)&gt;1000,"",MAX(AF$6:AF375)+1),"")</f>
        <v/>
      </c>
      <c r="AG376" s="138">
        <f>IF($G376=AG$4&amp;"-"&amp;AG$5,IF(COUNTIF($G$6:$G376,"="&amp;$G376)&gt;1000,"",MAX(AG$6:AG375)+1),"")</f>
        <v>22</v>
      </c>
      <c r="AH376" s="128" t="str">
        <f>IF($G376=AH$4&amp;"-"&amp;AH$5,IF(COUNTIF($G$6:$G376,"="&amp;$G376)&gt;1000,"",MAX(AH$6:AH375)+1),"")</f>
        <v/>
      </c>
      <c r="AI376" s="138" t="str">
        <f>IF($G376=AI$4&amp;"-"&amp;AI$5,IF(COUNTIF($G$6:$G376,"="&amp;$G376)&gt;1000,"",MAX(AI$6:AI375)+1),"")</f>
        <v/>
      </c>
      <c r="AJ376" s="128" t="str">
        <f>IF($G376=AJ$4&amp;"-"&amp;AJ$5,IF(COUNTIF($G$6:$G376,"="&amp;$G376)&gt;1000,"",MAX(AJ$6:AJ375)+1),"")</f>
        <v/>
      </c>
      <c r="AK376" s="138" t="str">
        <f>IF($G376=AK$4&amp;"-"&amp;AK$5,IF(COUNTIF($G$6:$G376,"="&amp;$G376)&gt;1000,"",MAX(AK$6:AK375)+1),"")</f>
        <v/>
      </c>
      <c r="AL376" s="128" t="str">
        <f>IF($G376=AL$4&amp;"-"&amp;AL$5,IF(COUNTIF($G$6:$G376,"="&amp;$G376)&gt;1000,"",MAX(AL$6:AL375)+1),"")</f>
        <v/>
      </c>
      <c r="AM376" s="144" t="str">
        <f>IF($G376=AM$4&amp;"-"&amp;AM$5,IF(COUNTIF($G$6:$G376,"="&amp;$G376)&gt;1000,"",MAX(AM$6:AM375)+1),"")</f>
        <v/>
      </c>
    </row>
    <row r="377" spans="1:39">
      <c r="A377" s="23">
        <v>372</v>
      </c>
      <c r="B377" s="169" t="str">
        <f>VLOOKUP(A377,Times_2023!B374:C803,2,FALSE)</f>
        <v>0:39:12</v>
      </c>
      <c r="C377" s="1" t="str">
        <f t="shared" si="22"/>
        <v>Louise Harris</v>
      </c>
      <c r="D377" s="2" t="str">
        <f t="shared" si="23"/>
        <v>HRC</v>
      </c>
      <c r="E377" s="2" t="str">
        <f t="shared" si="24"/>
        <v>F</v>
      </c>
      <c r="F377" s="2">
        <f>COUNTIF(E$6:E377,E377)</f>
        <v>154</v>
      </c>
      <c r="G377" s="170" t="str">
        <f t="shared" si="25"/>
        <v>HRC-F</v>
      </c>
      <c r="H377" s="29" t="str">
        <f>IF($G377=H$4&amp;"-"&amp;H$5,IF(COUNTIF($G$6:$G377,"="&amp;$G377)&gt;5,"",$F377),"")</f>
        <v/>
      </c>
      <c r="I377" s="32" t="str">
        <f>IF($G377=I$4&amp;"-"&amp;I$5,IF(COUNTIF($G$6:$G377,"="&amp;$G377)&gt;5,"",$F377),"")</f>
        <v/>
      </c>
      <c r="J377" s="31" t="str">
        <f>IF($G377=J$4&amp;"-"&amp;J$5,IF(COUNTIF($G$6:$G377,"="&amp;$G377)&gt;5,"",$F377),"")</f>
        <v/>
      </c>
      <c r="K377" s="32" t="str">
        <f>IF($G377=K$4&amp;"-"&amp;K$5,IF(COUNTIF($G$6:$G377,"="&amp;$G377)&gt;5,"",$F377),"")</f>
        <v/>
      </c>
      <c r="L377" s="31" t="str">
        <f>IF($G377=L$4&amp;"-"&amp;L$5,IF(COUNTIF($G$6:$G377,"="&amp;$G377)&gt;5,"",$F377),"")</f>
        <v/>
      </c>
      <c r="M377" s="32" t="str">
        <f>IF($G377=M$4&amp;"-"&amp;M$5,IF(COUNTIF($G$6:$G377,"="&amp;$G377)&gt;5,"",$F377),"")</f>
        <v/>
      </c>
      <c r="N377" s="31" t="str">
        <f>IF($G377=N$4&amp;"-"&amp;N$5,IF(COUNTIF($G$6:$G377,"="&amp;$G377)&gt;5,"",$F377),"")</f>
        <v/>
      </c>
      <c r="O377" s="32" t="str">
        <f>IF($G377=O$4&amp;"-"&amp;O$5,IF(COUNTIF($G$6:$G377,"="&amp;$G377)&gt;5,"",$F377),"")</f>
        <v/>
      </c>
      <c r="P377" s="31" t="str">
        <f>IF($G377=P$4&amp;"-"&amp;P$5,IF(COUNTIF($G$6:$G377,"="&amp;$G377)&gt;5,"",$F377),"")</f>
        <v/>
      </c>
      <c r="Q377" s="32" t="str">
        <f>IF($G377=Q$4&amp;"-"&amp;Q$5,IF(COUNTIF($G$6:$G377,"="&amp;$G377)&gt;5,"",$F377),"")</f>
        <v/>
      </c>
      <c r="R377" s="31" t="str">
        <f>IF($G377=R$4&amp;"-"&amp;R$5,IF(COUNTIF($G$6:$G377,"="&amp;$G377)&gt;5,"",$F377),"")</f>
        <v/>
      </c>
      <c r="S377" s="32" t="str">
        <f>IF($G377=S$4&amp;"-"&amp;S$5,IF(COUNTIF($G$6:$G377,"="&amp;$G377)&gt;5,"",$F377),"")</f>
        <v/>
      </c>
      <c r="T377" s="31" t="str">
        <f>IF($G377=T$4&amp;"-"&amp;T$5,IF(COUNTIF($G$6:$G377,"="&amp;$G377)&gt;5,"",$F377),"")</f>
        <v/>
      </c>
      <c r="U377" s="32" t="str">
        <f>IF($G377=U$4&amp;"-"&amp;U$5,IF(COUNTIF($G$6:$G377,"="&amp;$G377)&gt;5,"",$F377),"")</f>
        <v/>
      </c>
      <c r="V377" s="31" t="str">
        <f>IF($G377=V$4&amp;"-"&amp;V$5,IF(COUNTIF($G$6:$G377,"="&amp;$G377)&gt;5,"",$F377),"")</f>
        <v/>
      </c>
      <c r="W377" s="30" t="str">
        <f>IF($G377=W$4&amp;"-"&amp;W$5,IF(COUNTIF($G$6:$G377,"="&amp;$G377)&gt;5,"",$F377),"")</f>
        <v/>
      </c>
      <c r="X377" s="128" t="str">
        <f>IF($G377=X$4&amp;"-"&amp;X$5,IF(COUNTIF($G$6:$G377,"="&amp;$G377)&gt;1000,"",MAX(X$6:X376)+1),"")</f>
        <v/>
      </c>
      <c r="Y377" s="138" t="str">
        <f>IF($G377=Y$4&amp;"-"&amp;Y$5,IF(COUNTIF($G$6:$G377,"="&amp;$G377)&gt;1000,"",MAX(Y$6:Y376)+1),"")</f>
        <v/>
      </c>
      <c r="Z377" s="128" t="str">
        <f>IF($G377=Z$4&amp;"-"&amp;Z$5,IF(COUNTIF($G$6:$G377,"="&amp;$G377)&gt;1000,"",MAX(Z$6:Z376)+1),"")</f>
        <v/>
      </c>
      <c r="AA377" s="138" t="str">
        <f>IF($G377=AA$4&amp;"-"&amp;AA$5,IF(COUNTIF($G$6:$G377,"="&amp;$G377)&gt;1000,"",MAX(AA$6:AA376)+1),"")</f>
        <v/>
      </c>
      <c r="AB377" s="128" t="str">
        <f>IF($G377=AB$4&amp;"-"&amp;AB$5,IF(COUNTIF($G$6:$G377,"="&amp;$G377)&gt;1000,"",MAX(AB$6:AB376)+1),"")</f>
        <v/>
      </c>
      <c r="AC377" s="138" t="str">
        <f>IF($G377=AC$4&amp;"-"&amp;AC$5,IF(COUNTIF($G$6:$G377,"="&amp;$G377)&gt;1000,"",MAX(AC$6:AC376)+1),"")</f>
        <v/>
      </c>
      <c r="AD377" s="128" t="str">
        <f>IF($G377=AD$4&amp;"-"&amp;AD$5,IF(COUNTIF($G$6:$G377,"="&amp;$G377)&gt;1000,"",MAX(AD$6:AD376)+1),"")</f>
        <v/>
      </c>
      <c r="AE377" s="138" t="str">
        <f>IF($G377=AE$4&amp;"-"&amp;AE$5,IF(COUNTIF($G$6:$G377,"="&amp;$G377)&gt;1000,"",MAX(AE$6:AE376)+1),"")</f>
        <v/>
      </c>
      <c r="AF377" s="128" t="str">
        <f>IF($G377=AF$4&amp;"-"&amp;AF$5,IF(COUNTIF($G$6:$G377,"="&amp;$G377)&gt;1000,"",MAX(AF$6:AF376)+1),"")</f>
        <v/>
      </c>
      <c r="AG377" s="138">
        <f>IF($G377=AG$4&amp;"-"&amp;AG$5,IF(COUNTIF($G$6:$G377,"="&amp;$G377)&gt;1000,"",MAX(AG$6:AG376)+1),"")</f>
        <v>23</v>
      </c>
      <c r="AH377" s="128" t="str">
        <f>IF($G377=AH$4&amp;"-"&amp;AH$5,IF(COUNTIF($G$6:$G377,"="&amp;$G377)&gt;1000,"",MAX(AH$6:AH376)+1),"")</f>
        <v/>
      </c>
      <c r="AI377" s="138" t="str">
        <f>IF($G377=AI$4&amp;"-"&amp;AI$5,IF(COUNTIF($G$6:$G377,"="&amp;$G377)&gt;1000,"",MAX(AI$6:AI376)+1),"")</f>
        <v/>
      </c>
      <c r="AJ377" s="128" t="str">
        <f>IF($G377=AJ$4&amp;"-"&amp;AJ$5,IF(COUNTIF($G$6:$G377,"="&amp;$G377)&gt;1000,"",MAX(AJ$6:AJ376)+1),"")</f>
        <v/>
      </c>
      <c r="AK377" s="138" t="str">
        <f>IF($G377=AK$4&amp;"-"&amp;AK$5,IF(COUNTIF($G$6:$G377,"="&amp;$G377)&gt;1000,"",MAX(AK$6:AK376)+1),"")</f>
        <v/>
      </c>
      <c r="AL377" s="128" t="str">
        <f>IF($G377=AL$4&amp;"-"&amp;AL$5,IF(COUNTIF($G$6:$G377,"="&amp;$G377)&gt;1000,"",MAX(AL$6:AL376)+1),"")</f>
        <v/>
      </c>
      <c r="AM377" s="144" t="str">
        <f>IF($G377=AM$4&amp;"-"&amp;AM$5,IF(COUNTIF($G$6:$G377,"="&amp;$G377)&gt;1000,"",MAX(AM$6:AM376)+1),"")</f>
        <v/>
      </c>
    </row>
    <row r="378" spans="1:39">
      <c r="A378" s="24">
        <v>373</v>
      </c>
      <c r="B378" s="169" t="str">
        <f>VLOOKUP(A378,Times_2023!B375:C804,2,FALSE)</f>
        <v>0:40:50</v>
      </c>
      <c r="C378" s="1" t="str">
        <f t="shared" si="22"/>
        <v>Bethan Morgan</v>
      </c>
      <c r="D378" s="2" t="str">
        <f t="shared" si="23"/>
        <v>CAC</v>
      </c>
      <c r="E378" s="2" t="str">
        <f t="shared" si="24"/>
        <v>F</v>
      </c>
      <c r="F378" s="2">
        <f>COUNTIF(E$6:E378,E378)</f>
        <v>155</v>
      </c>
      <c r="G378" s="170" t="str">
        <f t="shared" si="25"/>
        <v>CAC-F</v>
      </c>
      <c r="H378" s="29" t="str">
        <f>IF($G378=H$4&amp;"-"&amp;H$5,IF(COUNTIF($G$6:$G378,"="&amp;$G378)&gt;5,"",$F378),"")</f>
        <v/>
      </c>
      <c r="I378" s="32" t="str">
        <f>IF($G378=I$4&amp;"-"&amp;I$5,IF(COUNTIF($G$6:$G378,"="&amp;$G378)&gt;5,"",$F378),"")</f>
        <v/>
      </c>
      <c r="J378" s="31" t="str">
        <f>IF($G378=J$4&amp;"-"&amp;J$5,IF(COUNTIF($G$6:$G378,"="&amp;$G378)&gt;5,"",$F378),"")</f>
        <v/>
      </c>
      <c r="K378" s="32" t="str">
        <f>IF($G378=K$4&amp;"-"&amp;K$5,IF(COUNTIF($G$6:$G378,"="&amp;$G378)&gt;5,"",$F378),"")</f>
        <v/>
      </c>
      <c r="L378" s="31" t="str">
        <f>IF($G378=L$4&amp;"-"&amp;L$5,IF(COUNTIF($G$6:$G378,"="&amp;$G378)&gt;5,"",$F378),"")</f>
        <v/>
      </c>
      <c r="M378" s="32" t="str">
        <f>IF($G378=M$4&amp;"-"&amp;M$5,IF(COUNTIF($G$6:$G378,"="&amp;$G378)&gt;5,"",$F378),"")</f>
        <v/>
      </c>
      <c r="N378" s="31" t="str">
        <f>IF($G378=N$4&amp;"-"&amp;N$5,IF(COUNTIF($G$6:$G378,"="&amp;$G378)&gt;5,"",$F378),"")</f>
        <v/>
      </c>
      <c r="O378" s="32" t="str">
        <f>IF($G378=O$4&amp;"-"&amp;O$5,IF(COUNTIF($G$6:$G378,"="&amp;$G378)&gt;5,"",$F378),"")</f>
        <v/>
      </c>
      <c r="P378" s="31" t="str">
        <f>IF($G378=P$4&amp;"-"&amp;P$5,IF(COUNTIF($G$6:$G378,"="&amp;$G378)&gt;5,"",$F378),"")</f>
        <v/>
      </c>
      <c r="Q378" s="32" t="str">
        <f>IF($G378=Q$4&amp;"-"&amp;Q$5,IF(COUNTIF($G$6:$G378,"="&amp;$G378)&gt;5,"",$F378),"")</f>
        <v/>
      </c>
      <c r="R378" s="31" t="str">
        <f>IF($G378=R$4&amp;"-"&amp;R$5,IF(COUNTIF($G$6:$G378,"="&amp;$G378)&gt;5,"",$F378),"")</f>
        <v/>
      </c>
      <c r="S378" s="32" t="str">
        <f>IF($G378=S$4&amp;"-"&amp;S$5,IF(COUNTIF($G$6:$G378,"="&amp;$G378)&gt;5,"",$F378),"")</f>
        <v/>
      </c>
      <c r="T378" s="31" t="str">
        <f>IF($G378=T$4&amp;"-"&amp;T$5,IF(COUNTIF($G$6:$G378,"="&amp;$G378)&gt;5,"",$F378),"")</f>
        <v/>
      </c>
      <c r="U378" s="32" t="str">
        <f>IF($G378=U$4&amp;"-"&amp;U$5,IF(COUNTIF($G$6:$G378,"="&amp;$G378)&gt;5,"",$F378),"")</f>
        <v/>
      </c>
      <c r="V378" s="31" t="str">
        <f>IF($G378=V$4&amp;"-"&amp;V$5,IF(COUNTIF($G$6:$G378,"="&amp;$G378)&gt;5,"",$F378),"")</f>
        <v/>
      </c>
      <c r="W378" s="30" t="str">
        <f>IF($G378=W$4&amp;"-"&amp;W$5,IF(COUNTIF($G$6:$G378,"="&amp;$G378)&gt;5,"",$F378),"")</f>
        <v/>
      </c>
      <c r="X378" s="128" t="str">
        <f>IF($G378=X$4&amp;"-"&amp;X$5,IF(COUNTIF($G$6:$G378,"="&amp;$G378)&gt;1000,"",MAX(X$6:X377)+1),"")</f>
        <v/>
      </c>
      <c r="Y378" s="138">
        <f>IF($G378=Y$4&amp;"-"&amp;Y$5,IF(COUNTIF($G$6:$G378,"="&amp;$G378)&gt;1000,"",MAX(Y$6:Y377)+1),"")</f>
        <v>29</v>
      </c>
      <c r="Z378" s="128" t="str">
        <f>IF($G378=Z$4&amp;"-"&amp;Z$5,IF(COUNTIF($G$6:$G378,"="&amp;$G378)&gt;1000,"",MAX(Z$6:Z377)+1),"")</f>
        <v/>
      </c>
      <c r="AA378" s="138" t="str">
        <f>IF($G378=AA$4&amp;"-"&amp;AA$5,IF(COUNTIF($G$6:$G378,"="&amp;$G378)&gt;1000,"",MAX(AA$6:AA377)+1),"")</f>
        <v/>
      </c>
      <c r="AB378" s="128" t="str">
        <f>IF($G378=AB$4&amp;"-"&amp;AB$5,IF(COUNTIF($G$6:$G378,"="&amp;$G378)&gt;1000,"",MAX(AB$6:AB377)+1),"")</f>
        <v/>
      </c>
      <c r="AC378" s="138" t="str">
        <f>IF($G378=AC$4&amp;"-"&amp;AC$5,IF(COUNTIF($G$6:$G378,"="&amp;$G378)&gt;1000,"",MAX(AC$6:AC377)+1),"")</f>
        <v/>
      </c>
      <c r="AD378" s="128" t="str">
        <f>IF($G378=AD$4&amp;"-"&amp;AD$5,IF(COUNTIF($G$6:$G378,"="&amp;$G378)&gt;1000,"",MAX(AD$6:AD377)+1),"")</f>
        <v/>
      </c>
      <c r="AE378" s="138" t="str">
        <f>IF($G378=AE$4&amp;"-"&amp;AE$5,IF(COUNTIF($G$6:$G378,"="&amp;$G378)&gt;1000,"",MAX(AE$6:AE377)+1),"")</f>
        <v/>
      </c>
      <c r="AF378" s="128" t="str">
        <f>IF($G378=AF$4&amp;"-"&amp;AF$5,IF(COUNTIF($G$6:$G378,"="&amp;$G378)&gt;1000,"",MAX(AF$6:AF377)+1),"")</f>
        <v/>
      </c>
      <c r="AG378" s="138" t="str">
        <f>IF($G378=AG$4&amp;"-"&amp;AG$5,IF(COUNTIF($G$6:$G378,"="&amp;$G378)&gt;1000,"",MAX(AG$6:AG377)+1),"")</f>
        <v/>
      </c>
      <c r="AH378" s="128" t="str">
        <f>IF($G378=AH$4&amp;"-"&amp;AH$5,IF(COUNTIF($G$6:$G378,"="&amp;$G378)&gt;1000,"",MAX(AH$6:AH377)+1),"")</f>
        <v/>
      </c>
      <c r="AI378" s="138" t="str">
        <f>IF($G378=AI$4&amp;"-"&amp;AI$5,IF(COUNTIF($G$6:$G378,"="&amp;$G378)&gt;1000,"",MAX(AI$6:AI377)+1),"")</f>
        <v/>
      </c>
      <c r="AJ378" s="128" t="str">
        <f>IF($G378=AJ$4&amp;"-"&amp;AJ$5,IF(COUNTIF($G$6:$G378,"="&amp;$G378)&gt;1000,"",MAX(AJ$6:AJ377)+1),"")</f>
        <v/>
      </c>
      <c r="AK378" s="138" t="str">
        <f>IF($G378=AK$4&amp;"-"&amp;AK$5,IF(COUNTIF($G$6:$G378,"="&amp;$G378)&gt;1000,"",MAX(AK$6:AK377)+1),"")</f>
        <v/>
      </c>
      <c r="AL378" s="128" t="str">
        <f>IF($G378=AL$4&amp;"-"&amp;AL$5,IF(COUNTIF($G$6:$G378,"="&amp;$G378)&gt;1000,"",MAX(AL$6:AL377)+1),"")</f>
        <v/>
      </c>
      <c r="AM378" s="144" t="str">
        <f>IF($G378=AM$4&amp;"-"&amp;AM$5,IF(COUNTIF($G$6:$G378,"="&amp;$G378)&gt;1000,"",MAX(AM$6:AM377)+1),"")</f>
        <v/>
      </c>
    </row>
    <row r="379" spans="1:39">
      <c r="A379" s="23">
        <v>374</v>
      </c>
      <c r="B379" s="169" t="str">
        <f>VLOOKUP(A379,Times_2023!B376:C805,2,FALSE)</f>
        <v>0:40:57</v>
      </c>
      <c r="C379" s="1" t="str">
        <f t="shared" si="22"/>
        <v>Therese Ashdjian</v>
      </c>
      <c r="D379" s="2" t="str">
        <f t="shared" si="23"/>
        <v>HI</v>
      </c>
      <c r="E379" s="2" t="str">
        <f t="shared" si="24"/>
        <v>F</v>
      </c>
      <c r="F379" s="2">
        <f>COUNTIF(E$6:E379,E379)</f>
        <v>156</v>
      </c>
      <c r="G379" s="170" t="str">
        <f t="shared" si="25"/>
        <v>HI-F</v>
      </c>
      <c r="H379" s="29" t="str">
        <f>IF($G379=H$4&amp;"-"&amp;H$5,IF(COUNTIF($G$6:$G379,"="&amp;$G379)&gt;5,"",$F379),"")</f>
        <v/>
      </c>
      <c r="I379" s="32" t="str">
        <f>IF($G379=I$4&amp;"-"&amp;I$5,IF(COUNTIF($G$6:$G379,"="&amp;$G379)&gt;5,"",$F379),"")</f>
        <v/>
      </c>
      <c r="J379" s="31" t="str">
        <f>IF($G379=J$4&amp;"-"&amp;J$5,IF(COUNTIF($G$6:$G379,"="&amp;$G379)&gt;5,"",$F379),"")</f>
        <v/>
      </c>
      <c r="K379" s="32" t="str">
        <f>IF($G379=K$4&amp;"-"&amp;K$5,IF(COUNTIF($G$6:$G379,"="&amp;$G379)&gt;5,"",$F379),"")</f>
        <v/>
      </c>
      <c r="L379" s="31" t="str">
        <f>IF($G379=L$4&amp;"-"&amp;L$5,IF(COUNTIF($G$6:$G379,"="&amp;$G379)&gt;5,"",$F379),"")</f>
        <v/>
      </c>
      <c r="M379" s="32" t="str">
        <f>IF($G379=M$4&amp;"-"&amp;M$5,IF(COUNTIF($G$6:$G379,"="&amp;$G379)&gt;5,"",$F379),"")</f>
        <v/>
      </c>
      <c r="N379" s="31" t="str">
        <f>IF($G379=N$4&amp;"-"&amp;N$5,IF(COUNTIF($G$6:$G379,"="&amp;$G379)&gt;5,"",$F379),"")</f>
        <v/>
      </c>
      <c r="O379" s="32" t="str">
        <f>IF($G379=O$4&amp;"-"&amp;O$5,IF(COUNTIF($G$6:$G379,"="&amp;$G379)&gt;5,"",$F379),"")</f>
        <v/>
      </c>
      <c r="P379" s="31" t="str">
        <f>IF($G379=P$4&amp;"-"&amp;P$5,IF(COUNTIF($G$6:$G379,"="&amp;$G379)&gt;5,"",$F379),"")</f>
        <v/>
      </c>
      <c r="Q379" s="32" t="str">
        <f>IF($G379=Q$4&amp;"-"&amp;Q$5,IF(COUNTIF($G$6:$G379,"="&amp;$G379)&gt;5,"",$F379),"")</f>
        <v/>
      </c>
      <c r="R379" s="31" t="str">
        <f>IF($G379=R$4&amp;"-"&amp;R$5,IF(COUNTIF($G$6:$G379,"="&amp;$G379)&gt;5,"",$F379),"")</f>
        <v/>
      </c>
      <c r="S379" s="32" t="str">
        <f>IF($G379=S$4&amp;"-"&amp;S$5,IF(COUNTIF($G$6:$G379,"="&amp;$G379)&gt;5,"",$F379),"")</f>
        <v/>
      </c>
      <c r="T379" s="31" t="str">
        <f>IF($G379=T$4&amp;"-"&amp;T$5,IF(COUNTIF($G$6:$G379,"="&amp;$G379)&gt;5,"",$F379),"")</f>
        <v/>
      </c>
      <c r="U379" s="32" t="str">
        <f>IF($G379=U$4&amp;"-"&amp;U$5,IF(COUNTIF($G$6:$G379,"="&amp;$G379)&gt;5,"",$F379),"")</f>
        <v/>
      </c>
      <c r="V379" s="31" t="str">
        <f>IF($G379=V$4&amp;"-"&amp;V$5,IF(COUNTIF($G$6:$G379,"="&amp;$G379)&gt;5,"",$F379),"")</f>
        <v/>
      </c>
      <c r="W379" s="30" t="str">
        <f>IF($G379=W$4&amp;"-"&amp;W$5,IF(COUNTIF($G$6:$G379,"="&amp;$G379)&gt;5,"",$F379),"")</f>
        <v/>
      </c>
      <c r="X379" s="128" t="str">
        <f>IF($G379=X$4&amp;"-"&amp;X$5,IF(COUNTIF($G$6:$G379,"="&amp;$G379)&gt;1000,"",MAX(X$6:X378)+1),"")</f>
        <v/>
      </c>
      <c r="Y379" s="138" t="str">
        <f>IF($G379=Y$4&amp;"-"&amp;Y$5,IF(COUNTIF($G$6:$G379,"="&amp;$G379)&gt;1000,"",MAX(Y$6:Y378)+1),"")</f>
        <v/>
      </c>
      <c r="Z379" s="128" t="str">
        <f>IF($G379=Z$4&amp;"-"&amp;Z$5,IF(COUNTIF($G$6:$G379,"="&amp;$G379)&gt;1000,"",MAX(Z$6:Z378)+1),"")</f>
        <v/>
      </c>
      <c r="AA379" s="138" t="str">
        <f>IF($G379=AA$4&amp;"-"&amp;AA$5,IF(COUNTIF($G$6:$G379,"="&amp;$G379)&gt;1000,"",MAX(AA$6:AA378)+1),"")</f>
        <v/>
      </c>
      <c r="AB379" s="128" t="str">
        <f>IF($G379=AB$4&amp;"-"&amp;AB$5,IF(COUNTIF($G$6:$G379,"="&amp;$G379)&gt;1000,"",MAX(AB$6:AB378)+1),"")</f>
        <v/>
      </c>
      <c r="AC379" s="138" t="str">
        <f>IF($G379=AC$4&amp;"-"&amp;AC$5,IF(COUNTIF($G$6:$G379,"="&amp;$G379)&gt;1000,"",MAX(AC$6:AC378)+1),"")</f>
        <v/>
      </c>
      <c r="AD379" s="128" t="str">
        <f>IF($G379=AD$4&amp;"-"&amp;AD$5,IF(COUNTIF($G$6:$G379,"="&amp;$G379)&gt;1000,"",MAX(AD$6:AD378)+1),"")</f>
        <v/>
      </c>
      <c r="AE379" s="138">
        <f>IF($G379=AE$4&amp;"-"&amp;AE$5,IF(COUNTIF($G$6:$G379,"="&amp;$G379)&gt;1000,"",MAX(AE$6:AE378)+1),"")</f>
        <v>30</v>
      </c>
      <c r="AF379" s="128" t="str">
        <f>IF($G379=AF$4&amp;"-"&amp;AF$5,IF(COUNTIF($G$6:$G379,"="&amp;$G379)&gt;1000,"",MAX(AF$6:AF378)+1),"")</f>
        <v/>
      </c>
      <c r="AG379" s="138" t="str">
        <f>IF($G379=AG$4&amp;"-"&amp;AG$5,IF(COUNTIF($G$6:$G379,"="&amp;$G379)&gt;1000,"",MAX(AG$6:AG378)+1),"")</f>
        <v/>
      </c>
      <c r="AH379" s="128" t="str">
        <f>IF($G379=AH$4&amp;"-"&amp;AH$5,IF(COUNTIF($G$6:$G379,"="&amp;$G379)&gt;1000,"",MAX(AH$6:AH378)+1),"")</f>
        <v/>
      </c>
      <c r="AI379" s="138" t="str">
        <f>IF($G379=AI$4&amp;"-"&amp;AI$5,IF(COUNTIF($G$6:$G379,"="&amp;$G379)&gt;1000,"",MAX(AI$6:AI378)+1),"")</f>
        <v/>
      </c>
      <c r="AJ379" s="128" t="str">
        <f>IF($G379=AJ$4&amp;"-"&amp;AJ$5,IF(COUNTIF($G$6:$G379,"="&amp;$G379)&gt;1000,"",MAX(AJ$6:AJ378)+1),"")</f>
        <v/>
      </c>
      <c r="AK379" s="138" t="str">
        <f>IF($G379=AK$4&amp;"-"&amp;AK$5,IF(COUNTIF($G$6:$G379,"="&amp;$G379)&gt;1000,"",MAX(AK$6:AK378)+1),"")</f>
        <v/>
      </c>
      <c r="AL379" s="128" t="str">
        <f>IF($G379=AL$4&amp;"-"&amp;AL$5,IF(COUNTIF($G$6:$G379,"="&amp;$G379)&gt;1000,"",MAX(AL$6:AL378)+1),"")</f>
        <v/>
      </c>
      <c r="AM379" s="144" t="str">
        <f>IF($G379=AM$4&amp;"-"&amp;AM$5,IF(COUNTIF($G$6:$G379,"="&amp;$G379)&gt;1000,"",MAX(AM$6:AM378)+1),"")</f>
        <v/>
      </c>
    </row>
    <row r="380" spans="1:39">
      <c r="A380" s="24">
        <v>375</v>
      </c>
      <c r="B380" s="169" t="str">
        <f>VLOOKUP(A380,Times_2023!B377:C806,2,FALSE)</f>
        <v>0:41:22</v>
      </c>
      <c r="C380" s="1" t="str">
        <f t="shared" si="22"/>
        <v>Jacqueline Hayward</v>
      </c>
      <c r="D380" s="2" t="str">
        <f t="shared" si="23"/>
        <v>CAC</v>
      </c>
      <c r="E380" s="2" t="str">
        <f t="shared" si="24"/>
        <v>F</v>
      </c>
      <c r="F380" s="2">
        <f>COUNTIF(E$6:E380,E380)</f>
        <v>157</v>
      </c>
      <c r="G380" s="170" t="str">
        <f t="shared" si="25"/>
        <v>CAC-F</v>
      </c>
      <c r="H380" s="29" t="str">
        <f>IF($G380=H$4&amp;"-"&amp;H$5,IF(COUNTIF($G$6:$G380,"="&amp;$G380)&gt;5,"",$F380),"")</f>
        <v/>
      </c>
      <c r="I380" s="32" t="str">
        <f>IF($G380=I$4&amp;"-"&amp;I$5,IF(COUNTIF($G$6:$G380,"="&amp;$G380)&gt;5,"",$F380),"")</f>
        <v/>
      </c>
      <c r="J380" s="31" t="str">
        <f>IF($G380=J$4&amp;"-"&amp;J$5,IF(COUNTIF($G$6:$G380,"="&amp;$G380)&gt;5,"",$F380),"")</f>
        <v/>
      </c>
      <c r="K380" s="32" t="str">
        <f>IF($G380=K$4&amp;"-"&amp;K$5,IF(COUNTIF($G$6:$G380,"="&amp;$G380)&gt;5,"",$F380),"")</f>
        <v/>
      </c>
      <c r="L380" s="31" t="str">
        <f>IF($G380=L$4&amp;"-"&amp;L$5,IF(COUNTIF($G$6:$G380,"="&amp;$G380)&gt;5,"",$F380),"")</f>
        <v/>
      </c>
      <c r="M380" s="32" t="str">
        <f>IF($G380=M$4&amp;"-"&amp;M$5,IF(COUNTIF($G$6:$G380,"="&amp;$G380)&gt;5,"",$F380),"")</f>
        <v/>
      </c>
      <c r="N380" s="31" t="str">
        <f>IF($G380=N$4&amp;"-"&amp;N$5,IF(COUNTIF($G$6:$G380,"="&amp;$G380)&gt;5,"",$F380),"")</f>
        <v/>
      </c>
      <c r="O380" s="32" t="str">
        <f>IF($G380=O$4&amp;"-"&amp;O$5,IF(COUNTIF($G$6:$G380,"="&amp;$G380)&gt;5,"",$F380),"")</f>
        <v/>
      </c>
      <c r="P380" s="31" t="str">
        <f>IF($G380=P$4&amp;"-"&amp;P$5,IF(COUNTIF($G$6:$G380,"="&amp;$G380)&gt;5,"",$F380),"")</f>
        <v/>
      </c>
      <c r="Q380" s="32" t="str">
        <f>IF($G380=Q$4&amp;"-"&amp;Q$5,IF(COUNTIF($G$6:$G380,"="&amp;$G380)&gt;5,"",$F380),"")</f>
        <v/>
      </c>
      <c r="R380" s="31" t="str">
        <f>IF($G380=R$4&amp;"-"&amp;R$5,IF(COUNTIF($G$6:$G380,"="&amp;$G380)&gt;5,"",$F380),"")</f>
        <v/>
      </c>
      <c r="S380" s="32" t="str">
        <f>IF($G380=S$4&amp;"-"&amp;S$5,IF(COUNTIF($G$6:$G380,"="&amp;$G380)&gt;5,"",$F380),"")</f>
        <v/>
      </c>
      <c r="T380" s="31" t="str">
        <f>IF($G380=T$4&amp;"-"&amp;T$5,IF(COUNTIF($G$6:$G380,"="&amp;$G380)&gt;5,"",$F380),"")</f>
        <v/>
      </c>
      <c r="U380" s="32" t="str">
        <f>IF($G380=U$4&amp;"-"&amp;U$5,IF(COUNTIF($G$6:$G380,"="&amp;$G380)&gt;5,"",$F380),"")</f>
        <v/>
      </c>
      <c r="V380" s="31" t="str">
        <f>IF($G380=V$4&amp;"-"&amp;V$5,IF(COUNTIF($G$6:$G380,"="&amp;$G380)&gt;5,"",$F380),"")</f>
        <v/>
      </c>
      <c r="W380" s="30" t="str">
        <f>IF($G380=W$4&amp;"-"&amp;W$5,IF(COUNTIF($G$6:$G380,"="&amp;$G380)&gt;5,"",$F380),"")</f>
        <v/>
      </c>
      <c r="X380" s="128" t="str">
        <f>IF($G380=X$4&amp;"-"&amp;X$5,IF(COUNTIF($G$6:$G380,"="&amp;$G380)&gt;1000,"",MAX(X$6:X379)+1),"")</f>
        <v/>
      </c>
      <c r="Y380" s="138">
        <f>IF($G380=Y$4&amp;"-"&amp;Y$5,IF(COUNTIF($G$6:$G380,"="&amp;$G380)&gt;1000,"",MAX(Y$6:Y379)+1),"")</f>
        <v>30</v>
      </c>
      <c r="Z380" s="128" t="str">
        <f>IF($G380=Z$4&amp;"-"&amp;Z$5,IF(COUNTIF($G$6:$G380,"="&amp;$G380)&gt;1000,"",MAX(Z$6:Z379)+1),"")</f>
        <v/>
      </c>
      <c r="AA380" s="138" t="str">
        <f>IF($G380=AA$4&amp;"-"&amp;AA$5,IF(COUNTIF($G$6:$G380,"="&amp;$G380)&gt;1000,"",MAX(AA$6:AA379)+1),"")</f>
        <v/>
      </c>
      <c r="AB380" s="128" t="str">
        <f>IF($G380=AB$4&amp;"-"&amp;AB$5,IF(COUNTIF($G$6:$G380,"="&amp;$G380)&gt;1000,"",MAX(AB$6:AB379)+1),"")</f>
        <v/>
      </c>
      <c r="AC380" s="138" t="str">
        <f>IF($G380=AC$4&amp;"-"&amp;AC$5,IF(COUNTIF($G$6:$G380,"="&amp;$G380)&gt;1000,"",MAX(AC$6:AC379)+1),"")</f>
        <v/>
      </c>
      <c r="AD380" s="128" t="str">
        <f>IF($G380=AD$4&amp;"-"&amp;AD$5,IF(COUNTIF($G$6:$G380,"="&amp;$G380)&gt;1000,"",MAX(AD$6:AD379)+1),"")</f>
        <v/>
      </c>
      <c r="AE380" s="138" t="str">
        <f>IF($G380=AE$4&amp;"-"&amp;AE$5,IF(COUNTIF($G$6:$G380,"="&amp;$G380)&gt;1000,"",MAX(AE$6:AE379)+1),"")</f>
        <v/>
      </c>
      <c r="AF380" s="128" t="str">
        <f>IF($G380=AF$4&amp;"-"&amp;AF$5,IF(COUNTIF($G$6:$G380,"="&amp;$G380)&gt;1000,"",MAX(AF$6:AF379)+1),"")</f>
        <v/>
      </c>
      <c r="AG380" s="138" t="str">
        <f>IF($G380=AG$4&amp;"-"&amp;AG$5,IF(COUNTIF($G$6:$G380,"="&amp;$G380)&gt;1000,"",MAX(AG$6:AG379)+1),"")</f>
        <v/>
      </c>
      <c r="AH380" s="128" t="str">
        <f>IF($G380=AH$4&amp;"-"&amp;AH$5,IF(COUNTIF($G$6:$G380,"="&amp;$G380)&gt;1000,"",MAX(AH$6:AH379)+1),"")</f>
        <v/>
      </c>
      <c r="AI380" s="138" t="str">
        <f>IF($G380=AI$4&amp;"-"&amp;AI$5,IF(COUNTIF($G$6:$G380,"="&amp;$G380)&gt;1000,"",MAX(AI$6:AI379)+1),"")</f>
        <v/>
      </c>
      <c r="AJ380" s="128" t="str">
        <f>IF($G380=AJ$4&amp;"-"&amp;AJ$5,IF(COUNTIF($G$6:$G380,"="&amp;$G380)&gt;1000,"",MAX(AJ$6:AJ379)+1),"")</f>
        <v/>
      </c>
      <c r="AK380" s="138" t="str">
        <f>IF($G380=AK$4&amp;"-"&amp;AK$5,IF(COUNTIF($G$6:$G380,"="&amp;$G380)&gt;1000,"",MAX(AK$6:AK379)+1),"")</f>
        <v/>
      </c>
      <c r="AL380" s="128" t="str">
        <f>IF($G380=AL$4&amp;"-"&amp;AL$5,IF(COUNTIF($G$6:$G380,"="&amp;$G380)&gt;1000,"",MAX(AL$6:AL379)+1),"")</f>
        <v/>
      </c>
      <c r="AM380" s="144" t="str">
        <f>IF($G380=AM$4&amp;"-"&amp;AM$5,IF(COUNTIF($G$6:$G380,"="&amp;$G380)&gt;1000,"",MAX(AM$6:AM379)+1),"")</f>
        <v/>
      </c>
    </row>
    <row r="381" spans="1:39">
      <c r="A381" s="24">
        <v>376</v>
      </c>
      <c r="B381" s="169" t="str">
        <f>VLOOKUP(A381,Times_2023!B378:C807,2,FALSE)</f>
        <v>0:41:23</v>
      </c>
      <c r="C381" s="1" t="str">
        <f t="shared" si="22"/>
        <v>Brian Munns</v>
      </c>
      <c r="D381" s="2" t="str">
        <f t="shared" si="23"/>
        <v>NJ</v>
      </c>
      <c r="E381" s="2" t="str">
        <f t="shared" si="24"/>
        <v>M</v>
      </c>
      <c r="F381" s="2">
        <f>COUNTIF(E$6:E381,E381)</f>
        <v>219</v>
      </c>
      <c r="G381" s="170" t="str">
        <f t="shared" si="25"/>
        <v>NJ-M</v>
      </c>
      <c r="H381" s="29" t="str">
        <f>IF($G381=H$4&amp;"-"&amp;H$5,IF(COUNTIF($G$6:$G381,"="&amp;$G381)&gt;5,"",$F381),"")</f>
        <v/>
      </c>
      <c r="I381" s="32" t="str">
        <f>IF($G381=I$4&amp;"-"&amp;I$5,IF(COUNTIF($G$6:$G381,"="&amp;$G381)&gt;5,"",$F381),"")</f>
        <v/>
      </c>
      <c r="J381" s="31" t="str">
        <f>IF($G381=J$4&amp;"-"&amp;J$5,IF(COUNTIF($G$6:$G381,"="&amp;$G381)&gt;5,"",$F381),"")</f>
        <v/>
      </c>
      <c r="K381" s="32" t="str">
        <f>IF($G381=K$4&amp;"-"&amp;K$5,IF(COUNTIF($G$6:$G381,"="&amp;$G381)&gt;5,"",$F381),"")</f>
        <v/>
      </c>
      <c r="L381" s="31" t="str">
        <f>IF($G381=L$4&amp;"-"&amp;L$5,IF(COUNTIF($G$6:$G381,"="&amp;$G381)&gt;5,"",$F381),"")</f>
        <v/>
      </c>
      <c r="M381" s="32" t="str">
        <f>IF($G381=M$4&amp;"-"&amp;M$5,IF(COUNTIF($G$6:$G381,"="&amp;$G381)&gt;5,"",$F381),"")</f>
        <v/>
      </c>
      <c r="N381" s="31" t="str">
        <f>IF($G381=N$4&amp;"-"&amp;N$5,IF(COUNTIF($G$6:$G381,"="&amp;$G381)&gt;5,"",$F381),"")</f>
        <v/>
      </c>
      <c r="O381" s="32" t="str">
        <f>IF($G381=O$4&amp;"-"&amp;O$5,IF(COUNTIF($G$6:$G381,"="&amp;$G381)&gt;5,"",$F381),"")</f>
        <v/>
      </c>
      <c r="P381" s="31" t="str">
        <f>IF($G381=P$4&amp;"-"&amp;P$5,IF(COUNTIF($G$6:$G381,"="&amp;$G381)&gt;5,"",$F381),"")</f>
        <v/>
      </c>
      <c r="Q381" s="32" t="str">
        <f>IF($G381=Q$4&amp;"-"&amp;Q$5,IF(COUNTIF($G$6:$G381,"="&amp;$G381)&gt;5,"",$F381),"")</f>
        <v/>
      </c>
      <c r="R381" s="31" t="str">
        <f>IF($G381=R$4&amp;"-"&amp;R$5,IF(COUNTIF($G$6:$G381,"="&amp;$G381)&gt;5,"",$F381),"")</f>
        <v/>
      </c>
      <c r="S381" s="32" t="str">
        <f>IF($G381=S$4&amp;"-"&amp;S$5,IF(COUNTIF($G$6:$G381,"="&amp;$G381)&gt;5,"",$F381),"")</f>
        <v/>
      </c>
      <c r="T381" s="31" t="str">
        <f>IF($G381=T$4&amp;"-"&amp;T$5,IF(COUNTIF($G$6:$G381,"="&amp;$G381)&gt;5,"",$F381),"")</f>
        <v/>
      </c>
      <c r="U381" s="32" t="str">
        <f>IF($G381=U$4&amp;"-"&amp;U$5,IF(COUNTIF($G$6:$G381,"="&amp;$G381)&gt;5,"",$F381),"")</f>
        <v/>
      </c>
      <c r="V381" s="31" t="str">
        <f>IF($G381=V$4&amp;"-"&amp;V$5,IF(COUNTIF($G$6:$G381,"="&amp;$G381)&gt;5,"",$F381),"")</f>
        <v/>
      </c>
      <c r="W381" s="30" t="str">
        <f>IF($G381=W$4&amp;"-"&amp;W$5,IF(COUNTIF($G$6:$G381,"="&amp;$G381)&gt;5,"",$F381),"")</f>
        <v/>
      </c>
      <c r="X381" s="128" t="str">
        <f>IF($G381=X$4&amp;"-"&amp;X$5,IF(COUNTIF($G$6:$G381,"="&amp;$G381)&gt;1000,"",MAX(X$6:X380)+1),"")</f>
        <v/>
      </c>
      <c r="Y381" s="138" t="str">
        <f>IF($G381=Y$4&amp;"-"&amp;Y$5,IF(COUNTIF($G$6:$G381,"="&amp;$G381)&gt;1000,"",MAX(Y$6:Y380)+1),"")</f>
        <v/>
      </c>
      <c r="Z381" s="128" t="str">
        <f>IF($G381=Z$4&amp;"-"&amp;Z$5,IF(COUNTIF($G$6:$G381,"="&amp;$G381)&gt;1000,"",MAX(Z$6:Z380)+1),"")</f>
        <v/>
      </c>
      <c r="AA381" s="138" t="str">
        <f>IF($G381=AA$4&amp;"-"&amp;AA$5,IF(COUNTIF($G$6:$G381,"="&amp;$G381)&gt;1000,"",MAX(AA$6:AA380)+1),"")</f>
        <v/>
      </c>
      <c r="AB381" s="128" t="str">
        <f>IF($G381=AB$4&amp;"-"&amp;AB$5,IF(COUNTIF($G$6:$G381,"="&amp;$G381)&gt;1000,"",MAX(AB$6:AB380)+1),"")</f>
        <v/>
      </c>
      <c r="AC381" s="138" t="str">
        <f>IF($G381=AC$4&amp;"-"&amp;AC$5,IF(COUNTIF($G$6:$G381,"="&amp;$G381)&gt;1000,"",MAX(AC$6:AC380)+1),"")</f>
        <v/>
      </c>
      <c r="AD381" s="128" t="str">
        <f>IF($G381=AD$4&amp;"-"&amp;AD$5,IF(COUNTIF($G$6:$G381,"="&amp;$G381)&gt;1000,"",MAX(AD$6:AD380)+1),"")</f>
        <v/>
      </c>
      <c r="AE381" s="138" t="str">
        <f>IF($G381=AE$4&amp;"-"&amp;AE$5,IF(COUNTIF($G$6:$G381,"="&amp;$G381)&gt;1000,"",MAX(AE$6:AE380)+1),"")</f>
        <v/>
      </c>
      <c r="AF381" s="128" t="str">
        <f>IF($G381=AF$4&amp;"-"&amp;AF$5,IF(COUNTIF($G$6:$G381,"="&amp;$G381)&gt;1000,"",MAX(AF$6:AF380)+1),"")</f>
        <v/>
      </c>
      <c r="AG381" s="138" t="str">
        <f>IF($G381=AG$4&amp;"-"&amp;AG$5,IF(COUNTIF($G$6:$G381,"="&amp;$G381)&gt;1000,"",MAX(AG$6:AG380)+1),"")</f>
        <v/>
      </c>
      <c r="AH381" s="128">
        <f>IF($G381=AH$4&amp;"-"&amp;AH$5,IF(COUNTIF($G$6:$G381,"="&amp;$G381)&gt;1000,"",MAX(AH$6:AH380)+1),"")</f>
        <v>28</v>
      </c>
      <c r="AI381" s="138" t="str">
        <f>IF($G381=AI$4&amp;"-"&amp;AI$5,IF(COUNTIF($G$6:$G381,"="&amp;$G381)&gt;1000,"",MAX(AI$6:AI380)+1),"")</f>
        <v/>
      </c>
      <c r="AJ381" s="128" t="str">
        <f>IF($G381=AJ$4&amp;"-"&amp;AJ$5,IF(COUNTIF($G$6:$G381,"="&amp;$G381)&gt;1000,"",MAX(AJ$6:AJ380)+1),"")</f>
        <v/>
      </c>
      <c r="AK381" s="138" t="str">
        <f>IF($G381=AK$4&amp;"-"&amp;AK$5,IF(COUNTIF($G$6:$G381,"="&amp;$G381)&gt;1000,"",MAX(AK$6:AK380)+1),"")</f>
        <v/>
      </c>
      <c r="AL381" s="128" t="str">
        <f>IF($G381=AL$4&amp;"-"&amp;AL$5,IF(COUNTIF($G$6:$G381,"="&amp;$G381)&gt;1000,"",MAX(AL$6:AL380)+1),"")</f>
        <v/>
      </c>
      <c r="AM381" s="144" t="str">
        <f>IF($G381=AM$4&amp;"-"&amp;AM$5,IF(COUNTIF($G$6:$G381,"="&amp;$G381)&gt;1000,"",MAX(AM$6:AM380)+1),"")</f>
        <v/>
      </c>
    </row>
  </sheetData>
  <mergeCells count="2">
    <mergeCell ref="H1:W1"/>
    <mergeCell ref="X1:AM1"/>
  </mergeCells>
  <pageMargins left="0.7" right="0.7" top="0.75" bottom="0.75" header="0.3" footer="0.3"/>
  <ignoredErrors>
    <ignoredError sqref="X21:X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B60-E45C-F240-8CE8-B75EEF8F2AF6}">
  <dimension ref="A1:J136"/>
  <sheetViews>
    <sheetView zoomScale="115" workbookViewId="0">
      <selection activeCell="F15" sqref="F15"/>
    </sheetView>
  </sheetViews>
  <sheetFormatPr defaultColWidth="10.8554687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2</v>
      </c>
    </row>
    <row r="2" spans="1:10">
      <c r="A2" s="3" t="s">
        <v>567</v>
      </c>
      <c r="B2" s="3">
        <v>1</v>
      </c>
      <c r="C2" s="3">
        <v>1</v>
      </c>
      <c r="D2" s="3" t="s">
        <v>468</v>
      </c>
      <c r="E2" s="120" t="s">
        <v>568</v>
      </c>
      <c r="F2" t="s">
        <v>348</v>
      </c>
      <c r="G2" s="3">
        <v>21</v>
      </c>
      <c r="H2" s="3">
        <v>21</v>
      </c>
    </row>
    <row r="3" spans="1:10">
      <c r="A3" s="3" t="s">
        <v>567</v>
      </c>
      <c r="B3" s="3">
        <v>2</v>
      </c>
      <c r="C3" s="3">
        <v>2</v>
      </c>
      <c r="D3" s="3" t="s">
        <v>468</v>
      </c>
      <c r="E3" s="120" t="s">
        <v>569</v>
      </c>
      <c r="F3" t="s">
        <v>347</v>
      </c>
      <c r="G3" s="3">
        <v>32</v>
      </c>
      <c r="H3" s="3">
        <v>32</v>
      </c>
    </row>
    <row r="4" spans="1:10">
      <c r="A4" s="3" t="s">
        <v>567</v>
      </c>
      <c r="B4" s="3">
        <v>3</v>
      </c>
      <c r="C4" s="3">
        <v>3</v>
      </c>
      <c r="D4" s="3" t="s">
        <v>468</v>
      </c>
      <c r="E4" s="120" t="s">
        <v>570</v>
      </c>
      <c r="F4" t="s">
        <v>151</v>
      </c>
      <c r="G4" s="3">
        <v>36</v>
      </c>
      <c r="H4" s="3">
        <v>36</v>
      </c>
    </row>
    <row r="5" spans="1:10">
      <c r="A5" s="3" t="s">
        <v>567</v>
      </c>
      <c r="B5" s="3">
        <v>4</v>
      </c>
      <c r="C5" s="3">
        <v>4</v>
      </c>
      <c r="D5" s="3" t="s">
        <v>468</v>
      </c>
      <c r="E5" s="120" t="s">
        <v>571</v>
      </c>
      <c r="F5" t="s">
        <v>343</v>
      </c>
      <c r="G5" s="3">
        <v>38</v>
      </c>
      <c r="H5" s="3">
        <v>37</v>
      </c>
    </row>
    <row r="6" spans="1:10">
      <c r="A6" s="3" t="s">
        <v>567</v>
      </c>
      <c r="B6" s="3">
        <v>5</v>
      </c>
      <c r="C6" s="3">
        <v>5</v>
      </c>
      <c r="D6" s="3" t="s">
        <v>468</v>
      </c>
      <c r="E6" s="120" t="s">
        <v>572</v>
      </c>
      <c r="F6" t="s">
        <v>220</v>
      </c>
      <c r="G6" s="3">
        <v>42</v>
      </c>
      <c r="H6" s="3">
        <v>41</v>
      </c>
    </row>
    <row r="7" spans="1:10">
      <c r="A7" s="3" t="s">
        <v>567</v>
      </c>
      <c r="B7" s="3">
        <v>6</v>
      </c>
      <c r="C7" s="3">
        <v>6</v>
      </c>
      <c r="D7" s="3" t="s">
        <v>468</v>
      </c>
      <c r="E7" s="120" t="s">
        <v>573</v>
      </c>
      <c r="F7" t="s">
        <v>146</v>
      </c>
      <c r="G7" s="3">
        <v>48</v>
      </c>
      <c r="H7" s="3">
        <v>46</v>
      </c>
    </row>
    <row r="8" spans="1:10">
      <c r="A8" s="3" t="s">
        <v>574</v>
      </c>
      <c r="B8" s="3">
        <v>7</v>
      </c>
      <c r="C8" s="3" t="s">
        <v>468</v>
      </c>
      <c r="D8" s="3">
        <v>1</v>
      </c>
      <c r="E8" s="120" t="s">
        <v>573</v>
      </c>
      <c r="F8" t="s">
        <v>332</v>
      </c>
      <c r="G8" s="3">
        <v>49</v>
      </c>
      <c r="H8" s="3">
        <v>3</v>
      </c>
    </row>
    <row r="9" spans="1:10">
      <c r="A9" s="3" t="s">
        <v>567</v>
      </c>
      <c r="B9" s="3">
        <v>8</v>
      </c>
      <c r="C9" s="3">
        <v>7</v>
      </c>
      <c r="D9" s="3" t="s">
        <v>468</v>
      </c>
      <c r="E9" s="120" t="s">
        <v>575</v>
      </c>
      <c r="F9" t="s">
        <v>346</v>
      </c>
      <c r="G9" s="3">
        <v>56</v>
      </c>
      <c r="H9" s="3">
        <v>52</v>
      </c>
    </row>
    <row r="10" spans="1:10">
      <c r="A10" s="3" t="s">
        <v>567</v>
      </c>
      <c r="B10" s="3">
        <v>9</v>
      </c>
      <c r="C10" s="3">
        <v>8</v>
      </c>
      <c r="D10" s="3" t="s">
        <v>468</v>
      </c>
      <c r="E10" s="120" t="s">
        <v>575</v>
      </c>
      <c r="F10" t="s">
        <v>345</v>
      </c>
      <c r="G10" s="3">
        <v>57</v>
      </c>
      <c r="H10" s="3">
        <v>53</v>
      </c>
    </row>
    <row r="11" spans="1:10">
      <c r="A11" s="3" t="s">
        <v>567</v>
      </c>
      <c r="B11" s="3">
        <v>10</v>
      </c>
      <c r="C11" s="3">
        <v>9</v>
      </c>
      <c r="D11" s="3" t="s">
        <v>468</v>
      </c>
      <c r="E11" s="120" t="s">
        <v>576</v>
      </c>
      <c r="F11" t="s">
        <v>212</v>
      </c>
      <c r="G11" s="3">
        <v>68</v>
      </c>
      <c r="H11" s="3">
        <v>62</v>
      </c>
    </row>
    <row r="12" spans="1:10">
      <c r="A12" s="3" t="s">
        <v>567</v>
      </c>
      <c r="B12" s="3">
        <v>11</v>
      </c>
      <c r="C12" s="3">
        <v>10</v>
      </c>
      <c r="D12" s="3" t="s">
        <v>468</v>
      </c>
      <c r="E12" s="120" t="s">
        <v>577</v>
      </c>
      <c r="F12" t="s">
        <v>349</v>
      </c>
      <c r="G12" s="3">
        <v>70</v>
      </c>
      <c r="H12" s="3">
        <v>63</v>
      </c>
    </row>
    <row r="13" spans="1:10">
      <c r="A13" s="3" t="s">
        <v>574</v>
      </c>
      <c r="B13" s="3">
        <v>12</v>
      </c>
      <c r="C13" s="3" t="s">
        <v>468</v>
      </c>
      <c r="D13" s="3">
        <v>2</v>
      </c>
      <c r="E13" s="120" t="s">
        <v>578</v>
      </c>
      <c r="F13" t="s">
        <v>338</v>
      </c>
      <c r="G13" s="3">
        <v>71</v>
      </c>
      <c r="H13" s="3">
        <v>8</v>
      </c>
    </row>
    <row r="14" spans="1:10">
      <c r="A14" s="3" t="s">
        <v>567</v>
      </c>
      <c r="B14" s="3">
        <v>13</v>
      </c>
      <c r="C14" s="3">
        <v>11</v>
      </c>
      <c r="D14" s="3" t="s">
        <v>468</v>
      </c>
      <c r="E14" s="120" t="s">
        <v>579</v>
      </c>
      <c r="F14" t="s">
        <v>150</v>
      </c>
      <c r="G14" s="3">
        <v>73</v>
      </c>
      <c r="H14" s="3">
        <v>65</v>
      </c>
    </row>
    <row r="15" spans="1:10">
      <c r="A15" s="3" t="s">
        <v>567</v>
      </c>
      <c r="B15" s="3">
        <v>14</v>
      </c>
      <c r="C15" s="3">
        <v>12</v>
      </c>
      <c r="D15" s="3" t="s">
        <v>468</v>
      </c>
      <c r="E15" s="120" t="s">
        <v>580</v>
      </c>
      <c r="F15" t="s">
        <v>342</v>
      </c>
      <c r="G15" s="3">
        <v>76</v>
      </c>
      <c r="H15" s="3">
        <v>67</v>
      </c>
    </row>
    <row r="16" spans="1:10">
      <c r="A16" s="3" t="s">
        <v>567</v>
      </c>
      <c r="B16" s="3">
        <v>15</v>
      </c>
      <c r="C16" s="3">
        <v>13</v>
      </c>
      <c r="D16" s="3" t="s">
        <v>468</v>
      </c>
      <c r="E16" s="120" t="s">
        <v>581</v>
      </c>
      <c r="F16" t="s">
        <v>148</v>
      </c>
      <c r="G16" s="3">
        <v>79</v>
      </c>
      <c r="H16" s="3">
        <v>69</v>
      </c>
    </row>
    <row r="17" spans="1:8">
      <c r="A17" s="3" t="s">
        <v>567</v>
      </c>
      <c r="B17" s="3">
        <v>16</v>
      </c>
      <c r="C17" s="3">
        <v>14</v>
      </c>
      <c r="D17" s="3" t="s">
        <v>468</v>
      </c>
      <c r="E17" s="120" t="s">
        <v>582</v>
      </c>
      <c r="F17" t="s">
        <v>351</v>
      </c>
      <c r="G17" s="3">
        <v>92</v>
      </c>
      <c r="H17" s="3">
        <v>77</v>
      </c>
    </row>
    <row r="18" spans="1:8">
      <c r="A18" s="3" t="s">
        <v>567</v>
      </c>
      <c r="B18" s="3">
        <v>17</v>
      </c>
      <c r="C18" s="3">
        <v>15</v>
      </c>
      <c r="D18" s="3" t="s">
        <v>468</v>
      </c>
      <c r="E18" s="120" t="s">
        <v>583</v>
      </c>
      <c r="F18" t="s">
        <v>214</v>
      </c>
      <c r="G18" s="3">
        <v>98</v>
      </c>
      <c r="H18" s="3">
        <v>81</v>
      </c>
    </row>
    <row r="19" spans="1:8">
      <c r="A19" s="3" t="s">
        <v>567</v>
      </c>
      <c r="B19" s="3">
        <v>18</v>
      </c>
      <c r="C19" s="3">
        <v>16</v>
      </c>
      <c r="D19" s="3" t="s">
        <v>468</v>
      </c>
      <c r="E19" s="120" t="s">
        <v>584</v>
      </c>
      <c r="F19" t="s">
        <v>149</v>
      </c>
      <c r="G19" s="3">
        <v>105</v>
      </c>
      <c r="H19" s="3">
        <v>87</v>
      </c>
    </row>
    <row r="20" spans="1:8">
      <c r="A20" s="3" t="s">
        <v>567</v>
      </c>
      <c r="B20" s="3">
        <v>19</v>
      </c>
      <c r="C20" s="3">
        <v>17</v>
      </c>
      <c r="D20" s="3" t="s">
        <v>468</v>
      </c>
      <c r="E20" s="120" t="s">
        <v>585</v>
      </c>
      <c r="F20" t="s">
        <v>145</v>
      </c>
      <c r="G20" s="3">
        <v>111</v>
      </c>
      <c r="H20" s="3">
        <v>93</v>
      </c>
    </row>
    <row r="21" spans="1:8">
      <c r="A21" s="3" t="s">
        <v>567</v>
      </c>
      <c r="B21" s="3">
        <v>20</v>
      </c>
      <c r="C21" s="3">
        <v>18</v>
      </c>
      <c r="D21" s="3" t="s">
        <v>468</v>
      </c>
      <c r="E21" s="120" t="s">
        <v>586</v>
      </c>
      <c r="F21" t="s">
        <v>350</v>
      </c>
      <c r="G21" s="3">
        <v>112</v>
      </c>
      <c r="H21" s="3">
        <v>94</v>
      </c>
    </row>
    <row r="22" spans="1:8">
      <c r="A22" s="3" t="s">
        <v>574</v>
      </c>
      <c r="B22" s="3">
        <v>21</v>
      </c>
      <c r="C22" s="3" t="s">
        <v>468</v>
      </c>
      <c r="D22" s="3">
        <v>3</v>
      </c>
      <c r="E22" s="120" t="s">
        <v>587</v>
      </c>
      <c r="F22" t="s">
        <v>339</v>
      </c>
      <c r="G22" s="3">
        <v>113</v>
      </c>
      <c r="H22" s="3">
        <v>19</v>
      </c>
    </row>
    <row r="23" spans="1:8">
      <c r="A23" s="3" t="s">
        <v>567</v>
      </c>
      <c r="B23" s="3">
        <v>22</v>
      </c>
      <c r="C23" s="3">
        <v>19</v>
      </c>
      <c r="D23" s="3" t="s">
        <v>468</v>
      </c>
      <c r="E23" s="120" t="s">
        <v>500</v>
      </c>
      <c r="F23" t="s">
        <v>223</v>
      </c>
      <c r="G23" s="3">
        <v>131</v>
      </c>
      <c r="H23" s="3">
        <v>107</v>
      </c>
    </row>
    <row r="24" spans="1:8">
      <c r="A24" s="3" t="s">
        <v>567</v>
      </c>
      <c r="B24" s="3">
        <v>23</v>
      </c>
      <c r="C24" s="3">
        <v>20</v>
      </c>
      <c r="D24" s="3" t="s">
        <v>468</v>
      </c>
      <c r="E24" s="120" t="s">
        <v>588</v>
      </c>
      <c r="F24" t="s">
        <v>217</v>
      </c>
      <c r="G24" s="3">
        <v>132</v>
      </c>
      <c r="H24" s="3">
        <v>108</v>
      </c>
    </row>
    <row r="25" spans="1:8">
      <c r="A25" s="3" t="s">
        <v>567</v>
      </c>
      <c r="B25" s="3">
        <v>24</v>
      </c>
      <c r="C25" s="3">
        <v>21</v>
      </c>
      <c r="D25" s="3" t="s">
        <v>468</v>
      </c>
      <c r="E25" s="120" t="s">
        <v>589</v>
      </c>
      <c r="F25" t="s">
        <v>213</v>
      </c>
      <c r="G25" s="3">
        <v>138</v>
      </c>
      <c r="H25" s="3">
        <v>114</v>
      </c>
    </row>
    <row r="26" spans="1:8">
      <c r="A26" s="3" t="s">
        <v>567</v>
      </c>
      <c r="B26" s="3">
        <v>25</v>
      </c>
      <c r="C26" s="3">
        <v>22</v>
      </c>
      <c r="D26" s="3" t="s">
        <v>468</v>
      </c>
      <c r="E26" s="120" t="s">
        <v>590</v>
      </c>
      <c r="F26" t="s">
        <v>352</v>
      </c>
      <c r="G26" s="3">
        <v>139</v>
      </c>
      <c r="H26" s="3">
        <v>115</v>
      </c>
    </row>
    <row r="27" spans="1:8">
      <c r="A27" s="3" t="s">
        <v>567</v>
      </c>
      <c r="B27" s="3">
        <v>26</v>
      </c>
      <c r="C27" s="3">
        <v>23</v>
      </c>
      <c r="D27" s="3" t="s">
        <v>468</v>
      </c>
      <c r="E27" s="120" t="s">
        <v>591</v>
      </c>
      <c r="F27" t="s">
        <v>140</v>
      </c>
      <c r="G27" s="3">
        <v>150</v>
      </c>
      <c r="H27" s="3">
        <v>123</v>
      </c>
    </row>
    <row r="28" spans="1:8">
      <c r="A28" s="3" t="s">
        <v>567</v>
      </c>
      <c r="B28" s="3">
        <v>27</v>
      </c>
      <c r="C28" s="3">
        <v>24</v>
      </c>
      <c r="D28" s="3" t="s">
        <v>468</v>
      </c>
      <c r="E28" s="120" t="s">
        <v>592</v>
      </c>
      <c r="F28" t="s">
        <v>354</v>
      </c>
      <c r="G28" s="3">
        <v>156</v>
      </c>
      <c r="H28" s="3">
        <v>127</v>
      </c>
    </row>
    <row r="29" spans="1:8">
      <c r="A29" s="3" t="s">
        <v>574</v>
      </c>
      <c r="B29" s="3">
        <v>28</v>
      </c>
      <c r="C29" s="3" t="s">
        <v>468</v>
      </c>
      <c r="D29" s="3">
        <v>4</v>
      </c>
      <c r="E29" s="120" t="s">
        <v>593</v>
      </c>
      <c r="F29" t="s">
        <v>333</v>
      </c>
      <c r="G29" s="3">
        <v>158</v>
      </c>
      <c r="H29" s="3">
        <v>31</v>
      </c>
    </row>
    <row r="30" spans="1:8">
      <c r="A30" s="3" t="s">
        <v>567</v>
      </c>
      <c r="B30" s="3">
        <v>29</v>
      </c>
      <c r="C30" s="3">
        <v>25</v>
      </c>
      <c r="D30" s="3" t="s">
        <v>468</v>
      </c>
      <c r="E30" s="120" t="s">
        <v>594</v>
      </c>
      <c r="F30" t="s">
        <v>219</v>
      </c>
      <c r="G30" s="3">
        <v>159</v>
      </c>
      <c r="H30" s="3">
        <v>128</v>
      </c>
    </row>
    <row r="31" spans="1:8">
      <c r="A31" s="3" t="s">
        <v>567</v>
      </c>
      <c r="B31" s="3">
        <v>30</v>
      </c>
      <c r="C31" s="3">
        <v>26</v>
      </c>
      <c r="D31" s="3" t="s">
        <v>468</v>
      </c>
      <c r="E31" s="120" t="s">
        <v>595</v>
      </c>
      <c r="F31" t="s">
        <v>144</v>
      </c>
      <c r="G31" s="3">
        <v>163</v>
      </c>
      <c r="H31" s="3">
        <v>131</v>
      </c>
    </row>
    <row r="32" spans="1:8">
      <c r="A32" s="3" t="s">
        <v>567</v>
      </c>
      <c r="B32" s="3">
        <v>31</v>
      </c>
      <c r="C32" s="3">
        <v>27</v>
      </c>
      <c r="D32" s="3" t="s">
        <v>468</v>
      </c>
      <c r="E32" s="120" t="s">
        <v>596</v>
      </c>
      <c r="F32" t="s">
        <v>353</v>
      </c>
      <c r="G32" s="3">
        <v>165</v>
      </c>
      <c r="H32" s="3">
        <v>132</v>
      </c>
    </row>
    <row r="33" spans="1:8">
      <c r="A33" s="3" t="s">
        <v>567</v>
      </c>
      <c r="B33" s="3">
        <v>32</v>
      </c>
      <c r="C33" s="3">
        <v>28</v>
      </c>
      <c r="D33" s="3" t="s">
        <v>468</v>
      </c>
      <c r="E33" s="120" t="s">
        <v>597</v>
      </c>
      <c r="F33" t="s">
        <v>141</v>
      </c>
      <c r="G33" s="3">
        <v>168</v>
      </c>
      <c r="H33" s="3">
        <v>134</v>
      </c>
    </row>
    <row r="34" spans="1:8">
      <c r="A34" s="3" t="s">
        <v>574</v>
      </c>
      <c r="B34" s="3">
        <v>33</v>
      </c>
      <c r="C34" s="3" t="s">
        <v>468</v>
      </c>
      <c r="D34" s="3">
        <v>5</v>
      </c>
      <c r="E34" s="120" t="s">
        <v>598</v>
      </c>
      <c r="F34" t="s">
        <v>206</v>
      </c>
      <c r="G34" s="3">
        <v>169</v>
      </c>
      <c r="H34" s="3">
        <v>35</v>
      </c>
    </row>
    <row r="35" spans="1:8">
      <c r="A35" s="3" t="s">
        <v>567</v>
      </c>
      <c r="B35" s="3">
        <v>34</v>
      </c>
      <c r="C35" s="3">
        <v>29</v>
      </c>
      <c r="D35" s="3" t="s">
        <v>468</v>
      </c>
      <c r="E35" s="120" t="s">
        <v>599</v>
      </c>
      <c r="F35" t="s">
        <v>147</v>
      </c>
      <c r="G35" s="3">
        <v>171</v>
      </c>
      <c r="H35" s="3">
        <v>136</v>
      </c>
    </row>
    <row r="36" spans="1:8">
      <c r="A36" s="3" t="s">
        <v>567</v>
      </c>
      <c r="B36" s="3">
        <v>35</v>
      </c>
      <c r="C36" s="3">
        <v>30</v>
      </c>
      <c r="D36" s="3" t="s">
        <v>468</v>
      </c>
      <c r="E36" s="120" t="s">
        <v>600</v>
      </c>
      <c r="F36" t="s">
        <v>209</v>
      </c>
      <c r="G36" s="3">
        <v>173</v>
      </c>
      <c r="H36" s="3">
        <v>138</v>
      </c>
    </row>
    <row r="37" spans="1:8">
      <c r="A37" s="3" t="s">
        <v>567</v>
      </c>
      <c r="B37" s="3">
        <v>36</v>
      </c>
      <c r="C37" s="3">
        <v>31</v>
      </c>
      <c r="D37" s="3" t="s">
        <v>468</v>
      </c>
      <c r="E37" s="120" t="s">
        <v>601</v>
      </c>
      <c r="F37" t="s">
        <v>344</v>
      </c>
      <c r="G37" s="3">
        <v>175</v>
      </c>
      <c r="H37" s="3">
        <v>140</v>
      </c>
    </row>
    <row r="38" spans="1:8">
      <c r="A38" s="3" t="s">
        <v>574</v>
      </c>
      <c r="B38" s="3">
        <v>37</v>
      </c>
      <c r="C38" s="3" t="s">
        <v>468</v>
      </c>
      <c r="D38" s="3">
        <v>6</v>
      </c>
      <c r="E38" s="120" t="s">
        <v>602</v>
      </c>
      <c r="F38" t="s">
        <v>152</v>
      </c>
      <c r="G38" s="3">
        <v>180</v>
      </c>
      <c r="H38" s="3">
        <v>37</v>
      </c>
    </row>
    <row r="39" spans="1:8">
      <c r="A39" s="3" t="s">
        <v>574</v>
      </c>
      <c r="B39" s="3">
        <v>38</v>
      </c>
      <c r="C39" s="3" t="s">
        <v>468</v>
      </c>
      <c r="D39" s="3">
        <v>7</v>
      </c>
      <c r="E39" s="120" t="s">
        <v>603</v>
      </c>
      <c r="F39" t="s">
        <v>334</v>
      </c>
      <c r="G39" s="3">
        <v>192</v>
      </c>
      <c r="H39" s="3">
        <v>43</v>
      </c>
    </row>
    <row r="40" spans="1:8">
      <c r="A40" s="3" t="s">
        <v>567</v>
      </c>
      <c r="B40" s="3">
        <v>39</v>
      </c>
      <c r="C40" s="3">
        <v>32</v>
      </c>
      <c r="D40" s="3" t="s">
        <v>468</v>
      </c>
      <c r="E40" s="120" t="s">
        <v>604</v>
      </c>
      <c r="F40" t="s">
        <v>355</v>
      </c>
      <c r="G40" s="3">
        <v>193</v>
      </c>
      <c r="H40" s="3">
        <v>150</v>
      </c>
    </row>
    <row r="41" spans="1:8">
      <c r="A41" s="3" t="s">
        <v>567</v>
      </c>
      <c r="B41" s="3">
        <v>40</v>
      </c>
      <c r="C41" s="3">
        <v>33</v>
      </c>
      <c r="D41" s="3" t="s">
        <v>468</v>
      </c>
      <c r="E41" s="120" t="s">
        <v>605</v>
      </c>
      <c r="F41" t="s">
        <v>143</v>
      </c>
      <c r="G41" s="3">
        <v>194</v>
      </c>
      <c r="H41" s="3">
        <v>151</v>
      </c>
    </row>
    <row r="42" spans="1:8">
      <c r="A42" s="3" t="s">
        <v>567</v>
      </c>
      <c r="B42" s="3">
        <v>41</v>
      </c>
      <c r="C42" s="3">
        <v>34</v>
      </c>
      <c r="D42" s="3" t="s">
        <v>468</v>
      </c>
      <c r="E42" s="120" t="s">
        <v>606</v>
      </c>
      <c r="F42" t="s">
        <v>216</v>
      </c>
      <c r="G42" s="3">
        <v>213</v>
      </c>
      <c r="H42" s="3">
        <v>164</v>
      </c>
    </row>
    <row r="43" spans="1:8">
      <c r="A43" s="3" t="s">
        <v>567</v>
      </c>
      <c r="B43" s="3">
        <v>42</v>
      </c>
      <c r="C43" s="3">
        <v>35</v>
      </c>
      <c r="D43" s="3" t="s">
        <v>468</v>
      </c>
      <c r="E43" s="120" t="s">
        <v>607</v>
      </c>
      <c r="F43" t="s">
        <v>215</v>
      </c>
      <c r="G43" s="3">
        <v>219</v>
      </c>
      <c r="H43" s="3">
        <v>168</v>
      </c>
    </row>
    <row r="44" spans="1:8">
      <c r="A44" s="3" t="s">
        <v>574</v>
      </c>
      <c r="B44" s="3">
        <v>43</v>
      </c>
      <c r="C44" s="3" t="s">
        <v>468</v>
      </c>
      <c r="D44" s="3">
        <v>8</v>
      </c>
      <c r="E44" s="120" t="s">
        <v>608</v>
      </c>
      <c r="F44" t="s">
        <v>200</v>
      </c>
      <c r="G44" s="3">
        <v>222</v>
      </c>
      <c r="H44" s="3">
        <v>53</v>
      </c>
    </row>
    <row r="45" spans="1:8">
      <c r="A45" s="3" t="s">
        <v>574</v>
      </c>
      <c r="B45" s="3">
        <v>44</v>
      </c>
      <c r="C45" s="3" t="s">
        <v>468</v>
      </c>
      <c r="D45" s="3">
        <v>9</v>
      </c>
      <c r="E45" s="120" t="s">
        <v>609</v>
      </c>
      <c r="F45" t="s">
        <v>336</v>
      </c>
      <c r="G45" s="3">
        <v>223</v>
      </c>
      <c r="H45" s="3">
        <v>54</v>
      </c>
    </row>
    <row r="46" spans="1:8">
      <c r="A46" s="3" t="s">
        <v>574</v>
      </c>
      <c r="B46" s="3">
        <v>45</v>
      </c>
      <c r="C46" s="3" t="s">
        <v>468</v>
      </c>
      <c r="D46" s="3">
        <v>10</v>
      </c>
      <c r="E46" s="120" t="s">
        <v>610</v>
      </c>
      <c r="F46" t="s">
        <v>202</v>
      </c>
      <c r="G46" s="3">
        <v>225</v>
      </c>
      <c r="H46" s="3">
        <v>56</v>
      </c>
    </row>
    <row r="47" spans="1:8">
      <c r="A47" s="3" t="s">
        <v>574</v>
      </c>
      <c r="B47" s="3">
        <v>46</v>
      </c>
      <c r="C47" s="3" t="s">
        <v>468</v>
      </c>
      <c r="D47" s="3">
        <v>11</v>
      </c>
      <c r="E47" s="120" t="s">
        <v>611</v>
      </c>
      <c r="F47" t="s">
        <v>205</v>
      </c>
      <c r="G47" s="3">
        <v>235</v>
      </c>
      <c r="H47" s="3">
        <v>59</v>
      </c>
    </row>
    <row r="48" spans="1:8">
      <c r="A48" s="3" t="s">
        <v>567</v>
      </c>
      <c r="B48" s="3">
        <v>47</v>
      </c>
      <c r="C48" s="3">
        <v>36</v>
      </c>
      <c r="D48" s="3" t="s">
        <v>468</v>
      </c>
      <c r="E48" s="120" t="s">
        <v>612</v>
      </c>
      <c r="F48" t="s">
        <v>142</v>
      </c>
      <c r="G48" s="3">
        <v>240</v>
      </c>
      <c r="H48" s="3">
        <v>181</v>
      </c>
    </row>
    <row r="49" spans="1:8">
      <c r="A49" s="3" t="s">
        <v>574</v>
      </c>
      <c r="B49" s="3">
        <v>48</v>
      </c>
      <c r="C49" s="3" t="s">
        <v>468</v>
      </c>
      <c r="D49" s="3">
        <v>12</v>
      </c>
      <c r="E49" s="120" t="s">
        <v>613</v>
      </c>
      <c r="F49" t="s">
        <v>204</v>
      </c>
      <c r="G49" s="3">
        <v>249</v>
      </c>
      <c r="H49" s="3">
        <v>66</v>
      </c>
    </row>
    <row r="50" spans="1:8">
      <c r="A50" s="3" t="s">
        <v>574</v>
      </c>
      <c r="B50" s="3">
        <v>49</v>
      </c>
      <c r="C50" s="3" t="s">
        <v>468</v>
      </c>
      <c r="D50" s="3">
        <v>13</v>
      </c>
      <c r="E50" s="120" t="s">
        <v>614</v>
      </c>
      <c r="F50" t="s">
        <v>201</v>
      </c>
      <c r="G50" s="3">
        <v>251</v>
      </c>
      <c r="H50" s="3">
        <v>68</v>
      </c>
    </row>
    <row r="51" spans="1:8">
      <c r="A51" s="3" t="s">
        <v>574</v>
      </c>
      <c r="B51" s="3">
        <v>50</v>
      </c>
      <c r="C51" s="3" t="s">
        <v>468</v>
      </c>
      <c r="D51" s="3">
        <v>14</v>
      </c>
      <c r="E51" s="120" t="s">
        <v>615</v>
      </c>
      <c r="F51" t="s">
        <v>203</v>
      </c>
      <c r="G51" s="3">
        <v>254</v>
      </c>
      <c r="H51" s="3">
        <v>69</v>
      </c>
    </row>
    <row r="52" spans="1:8">
      <c r="A52" s="3" t="s">
        <v>574</v>
      </c>
      <c r="B52" s="3">
        <v>51</v>
      </c>
      <c r="C52" s="3" t="s">
        <v>468</v>
      </c>
      <c r="D52" s="3">
        <v>15</v>
      </c>
      <c r="E52" s="120" t="s">
        <v>615</v>
      </c>
      <c r="F52" t="s">
        <v>154</v>
      </c>
      <c r="G52" s="3">
        <v>255</v>
      </c>
      <c r="H52" s="3">
        <v>70</v>
      </c>
    </row>
    <row r="53" spans="1:8">
      <c r="A53" s="3" t="s">
        <v>567</v>
      </c>
      <c r="B53" s="3">
        <v>52</v>
      </c>
      <c r="C53" s="3">
        <v>37</v>
      </c>
      <c r="D53" s="3" t="s">
        <v>468</v>
      </c>
      <c r="E53" s="120" t="s">
        <v>616</v>
      </c>
      <c r="F53" t="s">
        <v>218</v>
      </c>
      <c r="G53" s="3">
        <v>260</v>
      </c>
      <c r="H53" s="3">
        <v>187</v>
      </c>
    </row>
    <row r="54" spans="1:8">
      <c r="A54" s="3" t="s">
        <v>567</v>
      </c>
      <c r="B54" s="3">
        <v>53</v>
      </c>
      <c r="C54" s="3">
        <v>38</v>
      </c>
      <c r="D54" s="3" t="s">
        <v>468</v>
      </c>
      <c r="E54" s="120" t="s">
        <v>617</v>
      </c>
      <c r="F54" t="s">
        <v>221</v>
      </c>
      <c r="G54" s="3">
        <v>271</v>
      </c>
      <c r="H54" s="3">
        <v>190</v>
      </c>
    </row>
    <row r="55" spans="1:8">
      <c r="A55" s="3" t="s">
        <v>574</v>
      </c>
      <c r="B55" s="3">
        <v>54</v>
      </c>
      <c r="C55" s="3" t="s">
        <v>468</v>
      </c>
      <c r="D55" s="3">
        <v>16</v>
      </c>
      <c r="E55" s="120" t="s">
        <v>618</v>
      </c>
      <c r="F55" t="s">
        <v>337</v>
      </c>
      <c r="G55" s="3">
        <v>284</v>
      </c>
      <c r="H55" s="3">
        <v>89</v>
      </c>
    </row>
    <row r="56" spans="1:8">
      <c r="A56" s="3" t="s">
        <v>567</v>
      </c>
      <c r="B56" s="3">
        <v>55</v>
      </c>
      <c r="C56" s="3">
        <v>39</v>
      </c>
      <c r="D56" s="3" t="s">
        <v>468</v>
      </c>
      <c r="E56" s="120" t="s">
        <v>619</v>
      </c>
      <c r="F56" t="s">
        <v>210</v>
      </c>
      <c r="G56" s="3">
        <v>285</v>
      </c>
      <c r="H56" s="3">
        <v>196</v>
      </c>
    </row>
    <row r="57" spans="1:8">
      <c r="A57" s="3" t="s">
        <v>574</v>
      </c>
      <c r="B57" s="3">
        <v>56</v>
      </c>
      <c r="C57" s="3" t="s">
        <v>468</v>
      </c>
      <c r="D57" s="3">
        <v>17</v>
      </c>
      <c r="E57" s="120" t="s">
        <v>620</v>
      </c>
      <c r="F57" t="s">
        <v>153</v>
      </c>
      <c r="G57" s="3">
        <v>290</v>
      </c>
      <c r="H57" s="3">
        <v>92</v>
      </c>
    </row>
    <row r="58" spans="1:8">
      <c r="A58" s="3" t="s">
        <v>567</v>
      </c>
      <c r="B58" s="3">
        <v>57</v>
      </c>
      <c r="C58" s="3">
        <v>40</v>
      </c>
      <c r="D58" s="3" t="s">
        <v>468</v>
      </c>
      <c r="E58" s="120" t="s">
        <v>621</v>
      </c>
      <c r="F58" t="s">
        <v>357</v>
      </c>
      <c r="G58" s="3">
        <v>291</v>
      </c>
      <c r="H58" s="3">
        <v>199</v>
      </c>
    </row>
    <row r="59" spans="1:8">
      <c r="A59" s="3" t="s">
        <v>574</v>
      </c>
      <c r="B59" s="3">
        <v>58</v>
      </c>
      <c r="C59" s="3" t="s">
        <v>468</v>
      </c>
      <c r="D59" s="3">
        <v>18</v>
      </c>
      <c r="E59" s="120" t="s">
        <v>622</v>
      </c>
      <c r="F59" t="s">
        <v>340</v>
      </c>
      <c r="G59" s="3">
        <v>299</v>
      </c>
      <c r="H59" s="3">
        <v>96</v>
      </c>
    </row>
    <row r="60" spans="1:8">
      <c r="A60" s="3" t="s">
        <v>567</v>
      </c>
      <c r="B60" s="3">
        <v>59</v>
      </c>
      <c r="C60" s="3">
        <v>41</v>
      </c>
      <c r="D60" s="3" t="s">
        <v>468</v>
      </c>
      <c r="E60" s="120" t="s">
        <v>623</v>
      </c>
      <c r="F60" t="s">
        <v>356</v>
      </c>
      <c r="G60" s="3">
        <v>302</v>
      </c>
      <c r="H60" s="3">
        <v>205</v>
      </c>
    </row>
    <row r="61" spans="1:8">
      <c r="A61" s="3" t="s">
        <v>574</v>
      </c>
      <c r="B61" s="3">
        <v>60</v>
      </c>
      <c r="C61" s="3" t="s">
        <v>468</v>
      </c>
      <c r="D61" s="3">
        <v>19</v>
      </c>
      <c r="E61" s="120" t="s">
        <v>624</v>
      </c>
      <c r="F61" t="s">
        <v>207</v>
      </c>
      <c r="G61" s="3">
        <v>307</v>
      </c>
      <c r="H61" s="3">
        <v>100</v>
      </c>
    </row>
    <row r="62" spans="1:8">
      <c r="A62" s="3" t="s">
        <v>574</v>
      </c>
      <c r="B62" s="3">
        <v>61</v>
      </c>
      <c r="C62" s="3" t="s">
        <v>468</v>
      </c>
      <c r="D62" s="3">
        <v>20</v>
      </c>
      <c r="E62" s="120" t="s">
        <v>625</v>
      </c>
      <c r="F62" t="s">
        <v>155</v>
      </c>
      <c r="G62" s="3">
        <v>321</v>
      </c>
      <c r="H62" s="3">
        <v>112</v>
      </c>
    </row>
    <row r="63" spans="1:8">
      <c r="A63" s="3" t="s">
        <v>574</v>
      </c>
      <c r="B63" s="3">
        <v>62</v>
      </c>
      <c r="C63" s="3" t="s">
        <v>468</v>
      </c>
      <c r="D63" s="3">
        <v>21</v>
      </c>
      <c r="E63" s="120" t="s">
        <v>626</v>
      </c>
      <c r="F63" t="s">
        <v>335</v>
      </c>
      <c r="G63" s="3">
        <v>329</v>
      </c>
      <c r="H63" s="3">
        <v>119</v>
      </c>
    </row>
    <row r="64" spans="1:8">
      <c r="A64" s="3" t="s">
        <v>567</v>
      </c>
      <c r="B64" s="3">
        <v>63</v>
      </c>
      <c r="C64" s="3">
        <v>42</v>
      </c>
      <c r="D64" s="3" t="s">
        <v>468</v>
      </c>
      <c r="E64" s="120" t="s">
        <v>627</v>
      </c>
      <c r="F64" t="s">
        <v>222</v>
      </c>
      <c r="G64" s="3">
        <v>330</v>
      </c>
      <c r="H64" s="3">
        <v>211</v>
      </c>
    </row>
    <row r="65" spans="1:8">
      <c r="A65" s="3" t="s">
        <v>574</v>
      </c>
      <c r="B65" s="3">
        <v>64</v>
      </c>
      <c r="C65" s="3" t="s">
        <v>468</v>
      </c>
      <c r="D65" s="3">
        <v>22</v>
      </c>
      <c r="E65" s="120" t="s">
        <v>628</v>
      </c>
      <c r="F65" t="s">
        <v>208</v>
      </c>
      <c r="G65" s="3">
        <v>346</v>
      </c>
      <c r="H65" s="3">
        <v>131</v>
      </c>
    </row>
    <row r="66" spans="1:8">
      <c r="A66" s="3" t="s">
        <v>567</v>
      </c>
      <c r="B66" s="3">
        <v>65</v>
      </c>
      <c r="C66" s="3">
        <v>43</v>
      </c>
      <c r="D66" s="3" t="s">
        <v>468</v>
      </c>
      <c r="E66" s="120" t="s">
        <v>629</v>
      </c>
      <c r="F66" t="s">
        <v>211</v>
      </c>
      <c r="G66" s="3">
        <v>368</v>
      </c>
      <c r="H66" s="3">
        <v>218</v>
      </c>
    </row>
    <row r="67" spans="1:8">
      <c r="A67" s="3" t="s">
        <v>574</v>
      </c>
      <c r="B67" s="3">
        <v>66</v>
      </c>
      <c r="C67" s="3" t="s">
        <v>468</v>
      </c>
      <c r="D67" s="3">
        <v>23</v>
      </c>
      <c r="E67" s="120" t="s">
        <v>630</v>
      </c>
      <c r="F67" t="s">
        <v>341</v>
      </c>
      <c r="G67" s="3">
        <v>369</v>
      </c>
      <c r="H67" s="3">
        <v>151</v>
      </c>
    </row>
    <row r="68" spans="1:8">
      <c r="B68" s="3" t="str">
        <f t="shared" ref="B67:B98" si="0">IF($A68&lt;&gt;"",B67+1,"")</f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1:8">
      <c r="B69" s="3" t="str">
        <f t="shared" si="0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1:8">
      <c r="B70" s="3" t="str">
        <f t="shared" si="0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1:8">
      <c r="B71" s="3" t="str">
        <f t="shared" si="0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1:8">
      <c r="B72" s="3" t="str">
        <f t="shared" si="0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1:8">
      <c r="B73" s="3" t="str">
        <f t="shared" si="0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1:8">
      <c r="B74" s="3" t="str">
        <f t="shared" si="0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1:8">
      <c r="B75" s="3" t="str">
        <f t="shared" si="0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1:8">
      <c r="B76" s="3" t="str">
        <f t="shared" si="0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1:8">
      <c r="B77" s="3" t="str">
        <f t="shared" si="0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1:8">
      <c r="B78" s="3" t="str">
        <f t="shared" si="0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1:8">
      <c r="B79" s="3" t="str">
        <f t="shared" si="0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1:8">
      <c r="B80" s="3" t="str">
        <f t="shared" si="0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0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0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0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0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0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0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0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0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0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0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0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0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0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0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0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0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0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0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1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1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1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1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1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1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1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1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1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1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1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1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1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1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1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1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1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1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1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1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1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1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1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1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1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1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1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1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1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1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1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1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2">IF($A131&lt;&gt;"",B130+1,"")</f>
        <v/>
      </c>
    </row>
    <row r="132" spans="2:4">
      <c r="B132" s="3" t="str">
        <f t="shared" si="2"/>
        <v/>
      </c>
    </row>
    <row r="133" spans="2:4">
      <c r="B133" s="3" t="str">
        <f t="shared" si="2"/>
        <v/>
      </c>
    </row>
    <row r="134" spans="2:4">
      <c r="B134" s="3" t="str">
        <f t="shared" si="2"/>
        <v/>
      </c>
    </row>
    <row r="135" spans="2:4">
      <c r="B135" s="3" t="str">
        <f t="shared" si="2"/>
        <v/>
      </c>
    </row>
    <row r="136" spans="2:4">
      <c r="B136" s="3" t="str">
        <f t="shared" si="2"/>
        <v/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2503-E7CB-3C47-924E-C3A48904A243}">
  <dimension ref="A1:J136"/>
  <sheetViews>
    <sheetView zoomScale="115" workbookViewId="0">
      <selection activeCell="F13" sqref="F13"/>
    </sheetView>
  </sheetViews>
  <sheetFormatPr defaultColWidth="10.8554687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40</v>
      </c>
    </row>
    <row r="2" spans="1:10">
      <c r="A2" s="3" t="s">
        <v>631</v>
      </c>
      <c r="B2" s="3">
        <v>1</v>
      </c>
      <c r="C2" s="3">
        <v>1</v>
      </c>
      <c r="D2" s="3" t="s">
        <v>468</v>
      </c>
      <c r="E2" s="120" t="s">
        <v>632</v>
      </c>
      <c r="F2" t="s">
        <v>157</v>
      </c>
      <c r="G2" s="3">
        <v>3</v>
      </c>
      <c r="H2" s="3">
        <v>3</v>
      </c>
    </row>
    <row r="3" spans="1:10">
      <c r="A3" s="3" t="s">
        <v>631</v>
      </c>
      <c r="B3" s="3">
        <v>2</v>
      </c>
      <c r="C3" s="3">
        <v>2</v>
      </c>
      <c r="D3" s="3" t="s">
        <v>468</v>
      </c>
      <c r="E3" s="120" t="s">
        <v>633</v>
      </c>
      <c r="F3" t="s">
        <v>439</v>
      </c>
      <c r="G3" s="3">
        <v>19</v>
      </c>
      <c r="H3" s="3">
        <v>19</v>
      </c>
    </row>
    <row r="4" spans="1:10">
      <c r="A4" s="3" t="s">
        <v>631</v>
      </c>
      <c r="B4" s="3">
        <v>3</v>
      </c>
      <c r="C4" s="3">
        <v>3</v>
      </c>
      <c r="D4" s="3" t="s">
        <v>468</v>
      </c>
      <c r="E4" s="120" t="s">
        <v>634</v>
      </c>
      <c r="F4" t="s">
        <v>156</v>
      </c>
      <c r="G4" s="3">
        <v>24</v>
      </c>
      <c r="H4" s="3">
        <v>24</v>
      </c>
    </row>
    <row r="5" spans="1:10">
      <c r="A5" s="3" t="s">
        <v>631</v>
      </c>
      <c r="B5" s="3">
        <v>4</v>
      </c>
      <c r="C5" s="3">
        <v>4</v>
      </c>
      <c r="D5" s="3" t="s">
        <v>468</v>
      </c>
      <c r="E5" s="120" t="s">
        <v>635</v>
      </c>
      <c r="F5" t="s">
        <v>437</v>
      </c>
      <c r="G5" s="3">
        <v>26</v>
      </c>
      <c r="H5" s="3">
        <v>26</v>
      </c>
    </row>
    <row r="6" spans="1:10">
      <c r="A6" s="3" t="s">
        <v>631</v>
      </c>
      <c r="B6" s="3">
        <v>5</v>
      </c>
      <c r="C6" s="3">
        <v>5</v>
      </c>
      <c r="D6" s="3" t="s">
        <v>468</v>
      </c>
      <c r="E6" s="120" t="s">
        <v>636</v>
      </c>
      <c r="F6" t="s">
        <v>440</v>
      </c>
      <c r="G6" s="3">
        <v>29</v>
      </c>
      <c r="H6" s="3">
        <v>29</v>
      </c>
    </row>
    <row r="7" spans="1:10">
      <c r="A7" s="3" t="s">
        <v>631</v>
      </c>
      <c r="B7" s="3">
        <v>6</v>
      </c>
      <c r="C7" s="3">
        <v>6</v>
      </c>
      <c r="D7" s="3" t="s">
        <v>468</v>
      </c>
      <c r="E7" s="120" t="s">
        <v>637</v>
      </c>
      <c r="F7" t="s">
        <v>159</v>
      </c>
      <c r="G7" s="3">
        <v>30</v>
      </c>
      <c r="H7" s="3">
        <v>30</v>
      </c>
    </row>
    <row r="8" spans="1:10">
      <c r="A8" s="3" t="s">
        <v>631</v>
      </c>
      <c r="B8" s="3">
        <v>7</v>
      </c>
      <c r="C8" s="3">
        <v>7</v>
      </c>
      <c r="D8" s="3" t="s">
        <v>468</v>
      </c>
      <c r="E8" s="120" t="s">
        <v>638</v>
      </c>
      <c r="F8" t="s">
        <v>235</v>
      </c>
      <c r="G8" s="3">
        <v>33</v>
      </c>
      <c r="H8" s="3">
        <v>33</v>
      </c>
    </row>
    <row r="9" spans="1:10">
      <c r="A9" s="3" t="s">
        <v>631</v>
      </c>
      <c r="B9" s="3">
        <v>8</v>
      </c>
      <c r="C9" s="3">
        <v>8</v>
      </c>
      <c r="D9" s="3" t="s">
        <v>468</v>
      </c>
      <c r="E9" s="120" t="s">
        <v>639</v>
      </c>
      <c r="F9" t="s">
        <v>234</v>
      </c>
      <c r="G9" s="3">
        <v>34</v>
      </c>
      <c r="H9" s="3">
        <v>34</v>
      </c>
    </row>
    <row r="10" spans="1:10">
      <c r="A10" s="3" t="s">
        <v>631</v>
      </c>
      <c r="B10" s="3">
        <v>9</v>
      </c>
      <c r="C10" s="3">
        <v>9</v>
      </c>
      <c r="D10" s="3" t="s">
        <v>468</v>
      </c>
      <c r="E10" s="120" t="s">
        <v>640</v>
      </c>
      <c r="F10" t="s">
        <v>441</v>
      </c>
      <c r="G10" s="3">
        <v>45</v>
      </c>
      <c r="H10" s="3">
        <v>44</v>
      </c>
    </row>
    <row r="11" spans="1:10">
      <c r="A11" s="3" t="s">
        <v>641</v>
      </c>
      <c r="B11" s="3">
        <v>10</v>
      </c>
      <c r="C11" s="3" t="s">
        <v>468</v>
      </c>
      <c r="D11" s="3">
        <v>1</v>
      </c>
      <c r="E11" s="120" t="s">
        <v>642</v>
      </c>
      <c r="F11" t="s">
        <v>449</v>
      </c>
      <c r="G11" s="3">
        <v>47</v>
      </c>
      <c r="H11" s="3">
        <v>2</v>
      </c>
    </row>
    <row r="12" spans="1:10">
      <c r="A12" s="3" t="s">
        <v>631</v>
      </c>
      <c r="B12" s="3">
        <v>11</v>
      </c>
      <c r="C12" s="3">
        <v>10</v>
      </c>
      <c r="D12" s="3" t="s">
        <v>468</v>
      </c>
      <c r="E12" s="120" t="s">
        <v>643</v>
      </c>
      <c r="F12" t="s">
        <v>236</v>
      </c>
      <c r="G12" s="3">
        <v>50</v>
      </c>
      <c r="H12" s="3">
        <v>47</v>
      </c>
    </row>
    <row r="13" spans="1:10">
      <c r="A13" s="3" t="s">
        <v>631</v>
      </c>
      <c r="B13" s="3">
        <v>12</v>
      </c>
      <c r="C13" s="3">
        <v>11</v>
      </c>
      <c r="D13" s="3" t="s">
        <v>468</v>
      </c>
      <c r="E13" s="120" t="s">
        <v>644</v>
      </c>
      <c r="F13" t="s">
        <v>237</v>
      </c>
      <c r="G13" s="3">
        <v>54</v>
      </c>
      <c r="H13" s="3">
        <v>51</v>
      </c>
    </row>
    <row r="14" spans="1:10">
      <c r="A14" s="3" t="s">
        <v>641</v>
      </c>
      <c r="B14" s="3">
        <v>13</v>
      </c>
      <c r="C14" s="3" t="s">
        <v>468</v>
      </c>
      <c r="D14" s="3">
        <v>2</v>
      </c>
      <c r="E14" s="120" t="s">
        <v>645</v>
      </c>
      <c r="F14" t="s">
        <v>224</v>
      </c>
      <c r="G14" s="3">
        <v>55</v>
      </c>
      <c r="H14" s="3">
        <v>4</v>
      </c>
    </row>
    <row r="15" spans="1:10">
      <c r="A15" s="3" t="s">
        <v>631</v>
      </c>
      <c r="B15" s="3">
        <v>14</v>
      </c>
      <c r="C15" s="3">
        <v>12</v>
      </c>
      <c r="D15" s="3" t="s">
        <v>468</v>
      </c>
      <c r="E15" s="120" t="s">
        <v>646</v>
      </c>
      <c r="F15" t="s">
        <v>158</v>
      </c>
      <c r="G15" s="3">
        <v>60</v>
      </c>
      <c r="H15" s="3">
        <v>56</v>
      </c>
    </row>
    <row r="16" spans="1:10">
      <c r="A16" s="3" t="s">
        <v>641</v>
      </c>
      <c r="B16" s="3">
        <v>15</v>
      </c>
      <c r="C16" s="3" t="s">
        <v>468</v>
      </c>
      <c r="D16" s="3">
        <v>3</v>
      </c>
      <c r="E16" s="120" t="s">
        <v>647</v>
      </c>
      <c r="F16" t="s">
        <v>447</v>
      </c>
      <c r="G16" s="3">
        <v>84</v>
      </c>
      <c r="H16" s="3">
        <v>14</v>
      </c>
    </row>
    <row r="17" spans="1:8">
      <c r="A17" s="3" t="s">
        <v>631</v>
      </c>
      <c r="B17" s="3">
        <v>16</v>
      </c>
      <c r="C17" s="3">
        <v>13</v>
      </c>
      <c r="D17" s="3" t="s">
        <v>468</v>
      </c>
      <c r="E17" s="120" t="s">
        <v>583</v>
      </c>
      <c r="F17" t="s">
        <v>238</v>
      </c>
      <c r="G17" s="3">
        <v>97</v>
      </c>
      <c r="H17" s="3">
        <v>80</v>
      </c>
    </row>
    <row r="18" spans="1:8">
      <c r="A18" s="3" t="s">
        <v>641</v>
      </c>
      <c r="B18" s="3">
        <v>17</v>
      </c>
      <c r="C18" s="3" t="s">
        <v>468</v>
      </c>
      <c r="D18" s="3">
        <v>4</v>
      </c>
      <c r="E18" s="120" t="s">
        <v>648</v>
      </c>
      <c r="F18" t="s">
        <v>164</v>
      </c>
      <c r="G18" s="3">
        <v>99</v>
      </c>
      <c r="H18" s="3">
        <v>18</v>
      </c>
    </row>
    <row r="19" spans="1:8">
      <c r="A19" s="3" t="s">
        <v>631</v>
      </c>
      <c r="B19" s="3">
        <v>18</v>
      </c>
      <c r="C19" s="3">
        <v>14</v>
      </c>
      <c r="D19" s="3" t="s">
        <v>468</v>
      </c>
      <c r="E19" s="120" t="s">
        <v>648</v>
      </c>
      <c r="F19" t="s">
        <v>241</v>
      </c>
      <c r="G19" s="3">
        <v>100</v>
      </c>
      <c r="H19" s="3">
        <v>82</v>
      </c>
    </row>
    <row r="20" spans="1:8">
      <c r="A20" s="3" t="s">
        <v>631</v>
      </c>
      <c r="B20" s="3">
        <v>19</v>
      </c>
      <c r="C20" s="3">
        <v>15</v>
      </c>
      <c r="D20" s="3" t="s">
        <v>468</v>
      </c>
      <c r="E20" s="120" t="s">
        <v>649</v>
      </c>
      <c r="F20" t="s">
        <v>442</v>
      </c>
      <c r="G20" s="3">
        <v>114</v>
      </c>
      <c r="H20" s="3">
        <v>95</v>
      </c>
    </row>
    <row r="21" spans="1:8">
      <c r="A21" s="3" t="s">
        <v>641</v>
      </c>
      <c r="B21" s="3">
        <v>20</v>
      </c>
      <c r="C21" s="3" t="s">
        <v>468</v>
      </c>
      <c r="D21" s="3">
        <v>5</v>
      </c>
      <c r="E21" s="120" t="s">
        <v>650</v>
      </c>
      <c r="F21" t="s">
        <v>225</v>
      </c>
      <c r="G21" s="3">
        <v>117</v>
      </c>
      <c r="H21" s="3">
        <v>20</v>
      </c>
    </row>
    <row r="22" spans="1:8">
      <c r="A22" s="3" t="s">
        <v>631</v>
      </c>
      <c r="B22" s="3">
        <v>21</v>
      </c>
      <c r="C22" s="3">
        <v>16</v>
      </c>
      <c r="D22" s="3" t="s">
        <v>468</v>
      </c>
      <c r="E22" s="120" t="s">
        <v>651</v>
      </c>
      <c r="F22" t="s">
        <v>160</v>
      </c>
      <c r="G22" s="3">
        <v>119</v>
      </c>
      <c r="H22" s="3">
        <v>99</v>
      </c>
    </row>
    <row r="23" spans="1:8">
      <c r="A23" s="3" t="s">
        <v>641</v>
      </c>
      <c r="B23" s="3">
        <v>22</v>
      </c>
      <c r="C23" s="3" t="s">
        <v>468</v>
      </c>
      <c r="D23" s="3">
        <v>6</v>
      </c>
      <c r="E23" s="120" t="s">
        <v>652</v>
      </c>
      <c r="F23" t="s">
        <v>450</v>
      </c>
      <c r="G23" s="3">
        <v>123</v>
      </c>
      <c r="H23" s="3">
        <v>22</v>
      </c>
    </row>
    <row r="24" spans="1:8">
      <c r="A24" s="3" t="s">
        <v>631</v>
      </c>
      <c r="B24" s="3">
        <v>23</v>
      </c>
      <c r="C24" s="3">
        <v>17</v>
      </c>
      <c r="D24" s="3" t="s">
        <v>468</v>
      </c>
      <c r="E24" s="120" t="s">
        <v>653</v>
      </c>
      <c r="F24" t="s">
        <v>240</v>
      </c>
      <c r="G24" s="3">
        <v>125</v>
      </c>
      <c r="H24" s="3">
        <v>102</v>
      </c>
    </row>
    <row r="25" spans="1:8">
      <c r="A25" s="3" t="s">
        <v>631</v>
      </c>
      <c r="B25" s="3">
        <v>24</v>
      </c>
      <c r="C25" s="3">
        <v>18</v>
      </c>
      <c r="D25" s="3" t="s">
        <v>468</v>
      </c>
      <c r="E25" s="120" t="s">
        <v>654</v>
      </c>
      <c r="F25" t="s">
        <v>161</v>
      </c>
      <c r="G25" s="3">
        <v>142</v>
      </c>
      <c r="H25" s="3">
        <v>118</v>
      </c>
    </row>
    <row r="26" spans="1:8">
      <c r="A26" s="3" t="s">
        <v>631</v>
      </c>
      <c r="B26" s="3">
        <v>25</v>
      </c>
      <c r="C26" s="3">
        <v>19</v>
      </c>
      <c r="D26" s="3" t="s">
        <v>468</v>
      </c>
      <c r="E26" s="120" t="s">
        <v>655</v>
      </c>
      <c r="F26" t="s">
        <v>307</v>
      </c>
      <c r="G26" s="3">
        <v>146</v>
      </c>
      <c r="H26" s="3">
        <v>121</v>
      </c>
    </row>
    <row r="27" spans="1:8">
      <c r="A27" s="3" t="s">
        <v>631</v>
      </c>
      <c r="B27" s="3">
        <v>26</v>
      </c>
      <c r="C27" s="3">
        <v>20</v>
      </c>
      <c r="D27" s="3" t="s">
        <v>468</v>
      </c>
      <c r="E27" s="120" t="s">
        <v>656</v>
      </c>
      <c r="F27" t="s">
        <v>245</v>
      </c>
      <c r="G27" s="3">
        <v>153</v>
      </c>
      <c r="H27" s="3">
        <v>125</v>
      </c>
    </row>
    <row r="28" spans="1:8">
      <c r="A28" s="3" t="s">
        <v>641</v>
      </c>
      <c r="B28" s="3">
        <v>27</v>
      </c>
      <c r="C28" s="3" t="s">
        <v>468</v>
      </c>
      <c r="D28" s="3">
        <v>7</v>
      </c>
      <c r="E28" s="120" t="s">
        <v>657</v>
      </c>
      <c r="F28" t="s">
        <v>165</v>
      </c>
      <c r="G28" s="3">
        <v>154</v>
      </c>
      <c r="H28" s="3">
        <v>29</v>
      </c>
    </row>
    <row r="29" spans="1:8">
      <c r="A29" s="3" t="s">
        <v>631</v>
      </c>
      <c r="B29" s="3">
        <v>28</v>
      </c>
      <c r="C29" s="3">
        <v>21</v>
      </c>
      <c r="D29" s="3" t="s">
        <v>468</v>
      </c>
      <c r="E29" s="120" t="s">
        <v>658</v>
      </c>
      <c r="F29" t="s">
        <v>242</v>
      </c>
      <c r="G29" s="3">
        <v>155</v>
      </c>
      <c r="H29" s="3">
        <v>126</v>
      </c>
    </row>
    <row r="30" spans="1:8">
      <c r="A30" s="3" t="s">
        <v>641</v>
      </c>
      <c r="B30" s="3">
        <v>29</v>
      </c>
      <c r="C30" s="3" t="s">
        <v>468</v>
      </c>
      <c r="D30" s="3">
        <v>8</v>
      </c>
      <c r="E30" s="120" t="s">
        <v>659</v>
      </c>
      <c r="F30" t="s">
        <v>446</v>
      </c>
      <c r="G30" s="3">
        <v>157</v>
      </c>
      <c r="H30" s="3">
        <v>30</v>
      </c>
    </row>
    <row r="31" spans="1:8">
      <c r="A31" s="3" t="s">
        <v>641</v>
      </c>
      <c r="B31" s="3">
        <v>30</v>
      </c>
      <c r="C31" s="3" t="s">
        <v>468</v>
      </c>
      <c r="D31" s="3">
        <v>9</v>
      </c>
      <c r="E31" s="120" t="s">
        <v>660</v>
      </c>
      <c r="F31" t="s">
        <v>166</v>
      </c>
      <c r="G31" s="3">
        <v>162</v>
      </c>
      <c r="H31" s="3">
        <v>32</v>
      </c>
    </row>
    <row r="32" spans="1:8">
      <c r="A32" s="3" t="s">
        <v>641</v>
      </c>
      <c r="B32" s="3">
        <v>31</v>
      </c>
      <c r="C32" s="3" t="s">
        <v>468</v>
      </c>
      <c r="D32" s="3">
        <v>10</v>
      </c>
      <c r="E32" s="120" t="s">
        <v>661</v>
      </c>
      <c r="F32" t="s">
        <v>167</v>
      </c>
      <c r="G32" s="3">
        <v>167</v>
      </c>
      <c r="H32" s="3">
        <v>34</v>
      </c>
    </row>
    <row r="33" spans="1:8">
      <c r="A33" s="3" t="s">
        <v>631</v>
      </c>
      <c r="B33" s="3">
        <v>32</v>
      </c>
      <c r="C33" s="3">
        <v>22</v>
      </c>
      <c r="D33" s="3" t="s">
        <v>468</v>
      </c>
      <c r="E33" s="120" t="s">
        <v>662</v>
      </c>
      <c r="F33" t="s">
        <v>239</v>
      </c>
      <c r="G33" s="3">
        <v>170</v>
      </c>
      <c r="H33" s="3">
        <v>135</v>
      </c>
    </row>
    <row r="34" spans="1:8">
      <c r="A34" s="3" t="s">
        <v>631</v>
      </c>
      <c r="B34" s="3">
        <v>33</v>
      </c>
      <c r="C34" s="3">
        <v>23</v>
      </c>
      <c r="D34" s="3" t="s">
        <v>468</v>
      </c>
      <c r="E34" s="120" t="s">
        <v>663</v>
      </c>
      <c r="F34" t="s">
        <v>244</v>
      </c>
      <c r="G34" s="3">
        <v>191</v>
      </c>
      <c r="H34" s="3">
        <v>149</v>
      </c>
    </row>
    <row r="35" spans="1:8">
      <c r="A35" s="3" t="s">
        <v>631</v>
      </c>
      <c r="B35" s="3">
        <v>34</v>
      </c>
      <c r="C35" s="3">
        <v>24</v>
      </c>
      <c r="D35" s="3" t="s">
        <v>468</v>
      </c>
      <c r="E35" s="120" t="s">
        <v>664</v>
      </c>
      <c r="F35" t="s">
        <v>443</v>
      </c>
      <c r="G35" s="3">
        <v>206</v>
      </c>
      <c r="H35" s="3">
        <v>159</v>
      </c>
    </row>
    <row r="36" spans="1:8">
      <c r="A36" s="3" t="s">
        <v>631</v>
      </c>
      <c r="B36" s="3">
        <v>35</v>
      </c>
      <c r="C36" s="3">
        <v>25</v>
      </c>
      <c r="D36" s="3" t="s">
        <v>468</v>
      </c>
      <c r="E36" s="120" t="s">
        <v>665</v>
      </c>
      <c r="F36" t="s">
        <v>162</v>
      </c>
      <c r="G36" s="3">
        <v>214</v>
      </c>
      <c r="H36" s="3">
        <v>165</v>
      </c>
    </row>
    <row r="37" spans="1:8">
      <c r="A37" s="3" t="s">
        <v>641</v>
      </c>
      <c r="B37" s="3">
        <v>36</v>
      </c>
      <c r="C37" s="3" t="s">
        <v>468</v>
      </c>
      <c r="D37" s="3">
        <v>11</v>
      </c>
      <c r="E37" s="120" t="s">
        <v>610</v>
      </c>
      <c r="F37" t="s">
        <v>451</v>
      </c>
      <c r="G37" s="3">
        <v>224</v>
      </c>
      <c r="H37" s="3">
        <v>55</v>
      </c>
    </row>
    <row r="38" spans="1:8">
      <c r="A38" s="3" t="s">
        <v>631</v>
      </c>
      <c r="B38" s="3">
        <v>37</v>
      </c>
      <c r="C38" s="3">
        <v>26</v>
      </c>
      <c r="D38" s="3" t="s">
        <v>468</v>
      </c>
      <c r="E38" s="120" t="s">
        <v>666</v>
      </c>
      <c r="F38" t="s">
        <v>438</v>
      </c>
      <c r="G38" s="3">
        <v>229</v>
      </c>
      <c r="H38" s="3">
        <v>172</v>
      </c>
    </row>
    <row r="39" spans="1:8">
      <c r="A39" s="3" t="s">
        <v>641</v>
      </c>
      <c r="B39" s="3">
        <v>38</v>
      </c>
      <c r="C39" s="3" t="s">
        <v>468</v>
      </c>
      <c r="D39" s="3">
        <v>12</v>
      </c>
      <c r="E39" s="120" t="s">
        <v>667</v>
      </c>
      <c r="F39" t="s">
        <v>452</v>
      </c>
      <c r="G39" s="3">
        <v>232</v>
      </c>
      <c r="H39" s="3">
        <v>58</v>
      </c>
    </row>
    <row r="40" spans="1:8">
      <c r="A40" s="3" t="s">
        <v>641</v>
      </c>
      <c r="B40" s="3">
        <v>39</v>
      </c>
      <c r="C40" s="3" t="s">
        <v>468</v>
      </c>
      <c r="D40" s="3">
        <v>13</v>
      </c>
      <c r="E40" s="120" t="s">
        <v>668</v>
      </c>
      <c r="F40" t="s">
        <v>228</v>
      </c>
      <c r="G40" s="3">
        <v>247</v>
      </c>
      <c r="H40" s="3">
        <v>64</v>
      </c>
    </row>
    <row r="41" spans="1:8">
      <c r="A41" s="3" t="s">
        <v>641</v>
      </c>
      <c r="B41" s="3">
        <v>40</v>
      </c>
      <c r="C41" s="3" t="s">
        <v>468</v>
      </c>
      <c r="D41" s="3">
        <v>14</v>
      </c>
      <c r="E41" s="120" t="s">
        <v>669</v>
      </c>
      <c r="F41" t="s">
        <v>227</v>
      </c>
      <c r="G41" s="3">
        <v>248</v>
      </c>
      <c r="H41" s="3">
        <v>65</v>
      </c>
    </row>
    <row r="42" spans="1:8">
      <c r="A42" s="3" t="s">
        <v>631</v>
      </c>
      <c r="B42" s="3">
        <v>41</v>
      </c>
      <c r="C42" s="3">
        <v>27</v>
      </c>
      <c r="D42" s="3" t="s">
        <v>468</v>
      </c>
      <c r="E42" s="120" t="s">
        <v>670</v>
      </c>
      <c r="F42" t="s">
        <v>243</v>
      </c>
      <c r="G42" s="3">
        <v>261</v>
      </c>
      <c r="H42" s="3">
        <v>188</v>
      </c>
    </row>
    <row r="43" spans="1:8">
      <c r="A43" s="3" t="s">
        <v>641</v>
      </c>
      <c r="B43" s="3">
        <v>42</v>
      </c>
      <c r="C43" s="3" t="s">
        <v>468</v>
      </c>
      <c r="D43" s="3">
        <v>15</v>
      </c>
      <c r="E43" s="120" t="s">
        <v>671</v>
      </c>
      <c r="F43" t="s">
        <v>453</v>
      </c>
      <c r="G43" s="3">
        <v>264</v>
      </c>
      <c r="H43" s="3">
        <v>76</v>
      </c>
    </row>
    <row r="44" spans="1:8">
      <c r="A44" s="3" t="s">
        <v>631</v>
      </c>
      <c r="B44" s="3">
        <v>43</v>
      </c>
      <c r="C44" s="3">
        <v>28</v>
      </c>
      <c r="D44" s="3" t="s">
        <v>468</v>
      </c>
      <c r="E44" s="120" t="s">
        <v>672</v>
      </c>
      <c r="F44" t="s">
        <v>444</v>
      </c>
      <c r="G44" s="3">
        <v>273</v>
      </c>
      <c r="H44" s="3">
        <v>191</v>
      </c>
    </row>
    <row r="45" spans="1:8">
      <c r="A45" s="3" t="s">
        <v>641</v>
      </c>
      <c r="B45" s="3">
        <v>44</v>
      </c>
      <c r="C45" s="3" t="s">
        <v>468</v>
      </c>
      <c r="D45" s="3">
        <v>16</v>
      </c>
      <c r="E45" s="120" t="s">
        <v>673</v>
      </c>
      <c r="F45" t="s">
        <v>226</v>
      </c>
      <c r="G45" s="3">
        <v>280</v>
      </c>
      <c r="H45" s="3">
        <v>87</v>
      </c>
    </row>
    <row r="46" spans="1:8">
      <c r="A46" s="3" t="s">
        <v>641</v>
      </c>
      <c r="B46" s="3">
        <v>45</v>
      </c>
      <c r="C46" s="3" t="s">
        <v>468</v>
      </c>
      <c r="D46" s="3">
        <v>17</v>
      </c>
      <c r="E46" s="120" t="s">
        <v>674</v>
      </c>
      <c r="F46" t="s">
        <v>448</v>
      </c>
      <c r="G46" s="3">
        <v>286</v>
      </c>
      <c r="H46" s="3">
        <v>90</v>
      </c>
    </row>
    <row r="47" spans="1:8">
      <c r="A47" s="3" t="s">
        <v>631</v>
      </c>
      <c r="B47" s="3">
        <v>46</v>
      </c>
      <c r="C47" s="3">
        <v>29</v>
      </c>
      <c r="D47" s="3" t="s">
        <v>468</v>
      </c>
      <c r="E47" s="120" t="s">
        <v>675</v>
      </c>
      <c r="F47" t="s">
        <v>247</v>
      </c>
      <c r="G47" s="3">
        <v>287</v>
      </c>
      <c r="H47" s="3">
        <v>197</v>
      </c>
    </row>
    <row r="48" spans="1:8">
      <c r="A48" s="3" t="s">
        <v>641</v>
      </c>
      <c r="B48" s="3">
        <v>47</v>
      </c>
      <c r="C48" s="3" t="s">
        <v>468</v>
      </c>
      <c r="D48" s="3">
        <v>18</v>
      </c>
      <c r="E48" s="120" t="s">
        <v>676</v>
      </c>
      <c r="F48" t="s">
        <v>229</v>
      </c>
      <c r="G48" s="3">
        <v>300</v>
      </c>
      <c r="H48" s="3">
        <v>97</v>
      </c>
    </row>
    <row r="49" spans="1:8">
      <c r="A49" s="3" t="s">
        <v>641</v>
      </c>
      <c r="B49" s="3">
        <v>48</v>
      </c>
      <c r="C49" s="3" t="s">
        <v>468</v>
      </c>
      <c r="D49" s="3">
        <v>19</v>
      </c>
      <c r="E49" s="120" t="s">
        <v>677</v>
      </c>
      <c r="F49" t="s">
        <v>172</v>
      </c>
      <c r="G49" s="3">
        <v>304</v>
      </c>
      <c r="H49" s="3">
        <v>98</v>
      </c>
    </row>
    <row r="50" spans="1:8">
      <c r="A50" s="3" t="s">
        <v>631</v>
      </c>
      <c r="B50" s="3">
        <v>49</v>
      </c>
      <c r="C50" s="3">
        <v>30</v>
      </c>
      <c r="D50" s="3" t="s">
        <v>468</v>
      </c>
      <c r="E50" s="120" t="s">
        <v>678</v>
      </c>
      <c r="F50" t="s">
        <v>163</v>
      </c>
      <c r="G50" s="3">
        <v>306</v>
      </c>
      <c r="H50" s="3">
        <v>207</v>
      </c>
    </row>
    <row r="51" spans="1:8">
      <c r="A51" s="3" t="s">
        <v>641</v>
      </c>
      <c r="B51" s="3">
        <v>50</v>
      </c>
      <c r="C51" s="3" t="s">
        <v>468</v>
      </c>
      <c r="D51" s="3">
        <v>20</v>
      </c>
      <c r="E51" s="120" t="s">
        <v>679</v>
      </c>
      <c r="F51" t="s">
        <v>171</v>
      </c>
      <c r="G51" s="3">
        <v>315</v>
      </c>
      <c r="H51" s="3">
        <v>106</v>
      </c>
    </row>
    <row r="52" spans="1:8">
      <c r="A52" s="3" t="s">
        <v>641</v>
      </c>
      <c r="B52" s="3">
        <v>51</v>
      </c>
      <c r="C52" s="3" t="s">
        <v>468</v>
      </c>
      <c r="D52" s="3">
        <v>21</v>
      </c>
      <c r="E52" s="120" t="s">
        <v>680</v>
      </c>
      <c r="F52" t="s">
        <v>230</v>
      </c>
      <c r="G52" s="3">
        <v>319</v>
      </c>
      <c r="H52" s="3">
        <v>110</v>
      </c>
    </row>
    <row r="53" spans="1:8">
      <c r="A53" s="3" t="s">
        <v>641</v>
      </c>
      <c r="B53" s="3">
        <v>52</v>
      </c>
      <c r="C53" s="3" t="s">
        <v>468</v>
      </c>
      <c r="D53" s="3">
        <v>22</v>
      </c>
      <c r="E53" s="120" t="s">
        <v>681</v>
      </c>
      <c r="F53" t="s">
        <v>454</v>
      </c>
      <c r="G53" s="3">
        <v>341</v>
      </c>
      <c r="H53" s="3">
        <v>127</v>
      </c>
    </row>
    <row r="54" spans="1:8">
      <c r="A54" s="3" t="s">
        <v>641</v>
      </c>
      <c r="B54" s="3">
        <v>53</v>
      </c>
      <c r="C54" s="3" t="s">
        <v>468</v>
      </c>
      <c r="D54" s="3">
        <v>23</v>
      </c>
      <c r="E54" s="120" t="s">
        <v>682</v>
      </c>
      <c r="F54" t="s">
        <v>231</v>
      </c>
      <c r="G54" s="3">
        <v>345</v>
      </c>
      <c r="H54" s="3">
        <v>130</v>
      </c>
    </row>
    <row r="55" spans="1:8">
      <c r="A55" s="3" t="s">
        <v>641</v>
      </c>
      <c r="B55" s="3">
        <v>54</v>
      </c>
      <c r="C55" s="3" t="s">
        <v>468</v>
      </c>
      <c r="D55" s="3">
        <v>24</v>
      </c>
      <c r="E55" s="120" t="s">
        <v>683</v>
      </c>
      <c r="F55" t="s">
        <v>170</v>
      </c>
      <c r="G55" s="3">
        <v>347</v>
      </c>
      <c r="H55" s="3">
        <v>132</v>
      </c>
    </row>
    <row r="56" spans="1:8">
      <c r="A56" s="3" t="s">
        <v>641</v>
      </c>
      <c r="B56" s="3">
        <v>55</v>
      </c>
      <c r="C56" s="3" t="s">
        <v>468</v>
      </c>
      <c r="D56" s="3">
        <v>25</v>
      </c>
      <c r="E56" s="120" t="s">
        <v>684</v>
      </c>
      <c r="F56" t="s">
        <v>168</v>
      </c>
      <c r="G56" s="3">
        <v>349</v>
      </c>
      <c r="H56" s="3">
        <v>134</v>
      </c>
    </row>
    <row r="57" spans="1:8">
      <c r="A57" s="3" t="s">
        <v>641</v>
      </c>
      <c r="B57" s="3">
        <v>56</v>
      </c>
      <c r="C57" s="3" t="s">
        <v>468</v>
      </c>
      <c r="D57" s="3">
        <v>26</v>
      </c>
      <c r="E57" s="120" t="s">
        <v>685</v>
      </c>
      <c r="F57" t="s">
        <v>445</v>
      </c>
      <c r="G57" s="3">
        <v>351</v>
      </c>
      <c r="H57" s="3">
        <v>136</v>
      </c>
    </row>
    <row r="58" spans="1:8">
      <c r="A58" s="3" t="s">
        <v>641</v>
      </c>
      <c r="B58" s="3">
        <v>57</v>
      </c>
      <c r="C58" s="3" t="s">
        <v>468</v>
      </c>
      <c r="D58" s="3">
        <v>27</v>
      </c>
      <c r="E58" s="120" t="s">
        <v>686</v>
      </c>
      <c r="F58" t="s">
        <v>232</v>
      </c>
      <c r="G58" s="3">
        <v>359</v>
      </c>
      <c r="H58" s="3">
        <v>143</v>
      </c>
    </row>
    <row r="59" spans="1:8">
      <c r="A59" s="3" t="s">
        <v>641</v>
      </c>
      <c r="B59" s="3">
        <v>58</v>
      </c>
      <c r="C59" s="3" t="s">
        <v>468</v>
      </c>
      <c r="D59" s="3">
        <v>28</v>
      </c>
      <c r="E59" s="120" t="s">
        <v>687</v>
      </c>
      <c r="F59" t="s">
        <v>455</v>
      </c>
      <c r="G59" s="3">
        <v>366</v>
      </c>
      <c r="H59" s="3">
        <v>149</v>
      </c>
    </row>
    <row r="60" spans="1:8">
      <c r="A60" s="3" t="s">
        <v>641</v>
      </c>
      <c r="B60" s="3">
        <v>59</v>
      </c>
      <c r="C60" s="3" t="s">
        <v>468</v>
      </c>
      <c r="D60" s="3">
        <v>29</v>
      </c>
      <c r="E60" s="120" t="s">
        <v>687</v>
      </c>
      <c r="F60" t="s">
        <v>169</v>
      </c>
      <c r="G60" s="3">
        <v>367</v>
      </c>
      <c r="H60" s="3">
        <v>150</v>
      </c>
    </row>
    <row r="61" spans="1:8">
      <c r="A61" s="3" t="s">
        <v>641</v>
      </c>
      <c r="B61" s="3">
        <v>60</v>
      </c>
      <c r="C61" s="3" t="s">
        <v>468</v>
      </c>
      <c r="D61" s="3">
        <v>30</v>
      </c>
      <c r="E61" s="120" t="s">
        <v>688</v>
      </c>
      <c r="F61" t="s">
        <v>233</v>
      </c>
      <c r="G61" s="3">
        <v>374</v>
      </c>
      <c r="H61" s="3">
        <v>156</v>
      </c>
    </row>
    <row r="62" spans="1:8">
      <c r="B62" s="3" t="str">
        <f t="shared" ref="B57:B66" si="0">IF($A62&lt;&gt;"",B61+1,"")</f>
        <v/>
      </c>
      <c r="C62" s="3" t="str">
        <f>IF(AND($A62&lt;&gt;"",$A62=$J$1&amp;"-"&amp;"M"),MAX($C$2:C61)+1,"")</f>
        <v/>
      </c>
      <c r="D62" s="3" t="str">
        <f>IF(AND($A62&lt;&gt;"",$A62=$J$1&amp;"-"&amp;"F"),MAX($D$2:D61)+1,"")</f>
        <v/>
      </c>
      <c r="E62" s="120"/>
    </row>
    <row r="63" spans="1:8">
      <c r="B63" s="3" t="str">
        <f t="shared" si="0"/>
        <v/>
      </c>
      <c r="C63" s="3" t="str">
        <f>IF(AND($A63&lt;&gt;"",$A63=$J$1&amp;"-"&amp;"M"),MAX($C$2:C62)+1,"")</f>
        <v/>
      </c>
      <c r="D63" s="3" t="str">
        <f>IF(AND($A63&lt;&gt;"",$A63=$J$1&amp;"-"&amp;"F"),MAX($D$2:D62)+1,"")</f>
        <v/>
      </c>
      <c r="E63" s="120"/>
    </row>
    <row r="64" spans="1:8">
      <c r="B64" s="3" t="str">
        <f t="shared" si="0"/>
        <v/>
      </c>
      <c r="C64" s="3" t="str">
        <f>IF(AND($A64&lt;&gt;"",$A64=$J$1&amp;"-"&amp;"M"),MAX($C$2:C63)+1,"")</f>
        <v/>
      </c>
      <c r="D64" s="3" t="str">
        <f>IF(AND($A64&lt;&gt;"",$A64=$J$1&amp;"-"&amp;"F"),MAX($D$2:D63)+1,"")</f>
        <v/>
      </c>
      <c r="E64" s="120"/>
    </row>
    <row r="65" spans="2:5">
      <c r="B65" s="3" t="str">
        <f t="shared" si="0"/>
        <v/>
      </c>
      <c r="C65" s="3" t="str">
        <f>IF(AND($A65&lt;&gt;"",$A65=$J$1&amp;"-"&amp;"M"),MAX($C$2:C64)+1,"")</f>
        <v/>
      </c>
      <c r="D65" s="3" t="str">
        <f>IF(AND($A65&lt;&gt;"",$A65=$J$1&amp;"-"&amp;"F"),MAX($D$2:D64)+1,"")</f>
        <v/>
      </c>
      <c r="E65" s="120"/>
    </row>
    <row r="66" spans="2:5">
      <c r="B66" s="3" t="str">
        <f t="shared" si="0"/>
        <v/>
      </c>
      <c r="C66" s="3" t="str">
        <f>IF(AND($A66&lt;&gt;"",$A66=$J$1&amp;"-"&amp;"M"),MAX($C$2:C65)+1,"")</f>
        <v/>
      </c>
      <c r="D66" s="3" t="str">
        <f>IF(AND($A66&lt;&gt;"",$A66=$J$1&amp;"-"&amp;"F"),MAX($D$2:D65)+1,"")</f>
        <v/>
      </c>
      <c r="E66" s="120"/>
    </row>
    <row r="67" spans="2:5">
      <c r="B67" s="3" t="str">
        <f t="shared" ref="B67:B98" si="1">IF($A67&lt;&gt;"",B66+1,"")</f>
        <v/>
      </c>
      <c r="C67" s="3" t="str">
        <f>IF(AND($A67&lt;&gt;"",$A67=$J$1&amp;"-"&amp;"M"),MAX($C$2:C66)+1,"")</f>
        <v/>
      </c>
      <c r="D67" s="3" t="str">
        <f>IF(AND($A67&lt;&gt;"",$A67=$J$1&amp;"-"&amp;"F"),MAX($D$2:D66)+1,"")</f>
        <v/>
      </c>
      <c r="E67" s="120"/>
    </row>
    <row r="68" spans="2:5">
      <c r="B68" s="3" t="str">
        <f t="shared" si="1"/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2:5">
      <c r="B69" s="3" t="str">
        <f t="shared" si="1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2:5">
      <c r="B70" s="3" t="str">
        <f t="shared" si="1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2:5">
      <c r="B71" s="3" t="str">
        <f t="shared" si="1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2:5">
      <c r="B72" s="3" t="str">
        <f t="shared" si="1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2:5">
      <c r="B73" s="3" t="str">
        <f t="shared" si="1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2:5">
      <c r="B74" s="3" t="str">
        <f t="shared" si="1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2:5">
      <c r="B75" s="3" t="str">
        <f t="shared" si="1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2:5">
      <c r="B76" s="3" t="str">
        <f t="shared" si="1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2:5">
      <c r="B77" s="3" t="str">
        <f t="shared" si="1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2:5">
      <c r="B78" s="3" t="str">
        <f t="shared" si="1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2:5">
      <c r="B79" s="3" t="str">
        <f t="shared" si="1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2:5">
      <c r="B80" s="3" t="str">
        <f t="shared" si="1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1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1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1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1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1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1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1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1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1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1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1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1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1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1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1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1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1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1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2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2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2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2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2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2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2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2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2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2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2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2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2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2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2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2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2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2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2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2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2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2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2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2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2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2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2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2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2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2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2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2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3">IF($A131&lt;&gt;"",B130+1,"")</f>
        <v/>
      </c>
    </row>
    <row r="132" spans="2:4">
      <c r="B132" s="3" t="str">
        <f t="shared" si="3"/>
        <v/>
      </c>
    </row>
    <row r="133" spans="2:4">
      <c r="B133" s="3" t="str">
        <f t="shared" si="3"/>
        <v/>
      </c>
    </row>
    <row r="134" spans="2:4">
      <c r="B134" s="3" t="str">
        <f t="shared" si="3"/>
        <v/>
      </c>
    </row>
    <row r="135" spans="2:4">
      <c r="B135" s="3" t="str">
        <f t="shared" si="3"/>
        <v/>
      </c>
    </row>
    <row r="136" spans="2:4">
      <c r="B136" s="3" t="str">
        <f t="shared" si="3"/>
        <v/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1E60-3D6F-0D42-AEDE-D941F1DDEB6C}">
  <dimension ref="A1:J136"/>
  <sheetViews>
    <sheetView zoomScale="115" workbookViewId="0">
      <selection activeCell="E13" sqref="E13"/>
    </sheetView>
  </sheetViews>
  <sheetFormatPr defaultColWidth="10.8554687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3</v>
      </c>
    </row>
    <row r="2" spans="1:10">
      <c r="A2" s="3" t="s">
        <v>689</v>
      </c>
      <c r="B2" s="3">
        <v>1</v>
      </c>
      <c r="C2" s="3">
        <v>1</v>
      </c>
      <c r="D2" s="3" t="s">
        <v>468</v>
      </c>
      <c r="E2" s="120" t="s">
        <v>690</v>
      </c>
      <c r="F2" t="s">
        <v>254</v>
      </c>
      <c r="G2" s="3">
        <v>4</v>
      </c>
      <c r="H2" s="3">
        <v>4</v>
      </c>
    </row>
    <row r="3" spans="1:10">
      <c r="A3" s="3" t="s">
        <v>689</v>
      </c>
      <c r="B3" s="3">
        <v>2</v>
      </c>
      <c r="C3" s="3">
        <v>2</v>
      </c>
      <c r="D3" s="3" t="s">
        <v>468</v>
      </c>
      <c r="E3" s="120" t="s">
        <v>691</v>
      </c>
      <c r="F3" t="s">
        <v>366</v>
      </c>
      <c r="G3" s="3">
        <v>63</v>
      </c>
      <c r="H3" s="3">
        <v>59</v>
      </c>
    </row>
    <row r="4" spans="1:10">
      <c r="A4" s="3" t="s">
        <v>689</v>
      </c>
      <c r="B4" s="3">
        <v>3</v>
      </c>
      <c r="C4" s="3">
        <v>3</v>
      </c>
      <c r="D4" s="3" t="s">
        <v>468</v>
      </c>
      <c r="E4" s="120" t="s">
        <v>692</v>
      </c>
      <c r="F4" t="s">
        <v>121</v>
      </c>
      <c r="G4" s="3">
        <v>67</v>
      </c>
      <c r="H4" s="3">
        <v>61</v>
      </c>
    </row>
    <row r="5" spans="1:10">
      <c r="A5" s="3" t="s">
        <v>689</v>
      </c>
      <c r="B5" s="3">
        <v>4</v>
      </c>
      <c r="C5" s="3">
        <v>4</v>
      </c>
      <c r="D5" s="3" t="s">
        <v>468</v>
      </c>
      <c r="E5" s="120" t="s">
        <v>693</v>
      </c>
      <c r="F5" t="s">
        <v>367</v>
      </c>
      <c r="G5" s="3">
        <v>74</v>
      </c>
      <c r="H5" s="3">
        <v>66</v>
      </c>
    </row>
    <row r="6" spans="1:10">
      <c r="A6" s="3" t="s">
        <v>689</v>
      </c>
      <c r="B6" s="3">
        <v>5</v>
      </c>
      <c r="C6" s="3">
        <v>5</v>
      </c>
      <c r="D6" s="3" t="s">
        <v>468</v>
      </c>
      <c r="E6" s="120" t="s">
        <v>584</v>
      </c>
      <c r="F6" t="s">
        <v>255</v>
      </c>
      <c r="G6" s="3">
        <v>103</v>
      </c>
      <c r="H6" s="3">
        <v>85</v>
      </c>
    </row>
    <row r="7" spans="1:10">
      <c r="A7" s="3" t="s">
        <v>689</v>
      </c>
      <c r="B7" s="3">
        <v>6</v>
      </c>
      <c r="C7" s="3">
        <v>6</v>
      </c>
      <c r="D7" s="3" t="s">
        <v>468</v>
      </c>
      <c r="E7" s="120" t="s">
        <v>584</v>
      </c>
      <c r="F7" t="s">
        <v>119</v>
      </c>
      <c r="G7" s="3">
        <v>104</v>
      </c>
      <c r="H7" s="3">
        <v>86</v>
      </c>
    </row>
    <row r="8" spans="1:10">
      <c r="A8" s="3" t="s">
        <v>689</v>
      </c>
      <c r="B8" s="3">
        <v>7</v>
      </c>
      <c r="C8" s="3">
        <v>7</v>
      </c>
      <c r="D8" s="3" t="s">
        <v>468</v>
      </c>
      <c r="E8" s="120" t="s">
        <v>694</v>
      </c>
      <c r="F8" t="s">
        <v>257</v>
      </c>
      <c r="G8" s="3">
        <v>118</v>
      </c>
      <c r="H8" s="3">
        <v>98</v>
      </c>
    </row>
    <row r="9" spans="1:10">
      <c r="A9" s="3" t="s">
        <v>695</v>
      </c>
      <c r="B9" s="3">
        <v>8</v>
      </c>
      <c r="C9" s="3" t="s">
        <v>468</v>
      </c>
      <c r="D9" s="3">
        <v>1</v>
      </c>
      <c r="E9" s="120" t="s">
        <v>696</v>
      </c>
      <c r="F9" t="s">
        <v>249</v>
      </c>
      <c r="G9" s="3">
        <v>120</v>
      </c>
      <c r="H9" s="3">
        <v>21</v>
      </c>
    </row>
    <row r="10" spans="1:10">
      <c r="A10" s="3" t="s">
        <v>689</v>
      </c>
      <c r="B10" s="3">
        <v>9</v>
      </c>
      <c r="C10" s="3">
        <v>8</v>
      </c>
      <c r="D10" s="3" t="s">
        <v>468</v>
      </c>
      <c r="E10" s="120" t="s">
        <v>697</v>
      </c>
      <c r="F10" t="s">
        <v>259</v>
      </c>
      <c r="G10" s="3">
        <v>121</v>
      </c>
      <c r="H10" s="3">
        <v>100</v>
      </c>
    </row>
    <row r="11" spans="1:10">
      <c r="A11" s="3" t="s">
        <v>689</v>
      </c>
      <c r="B11" s="3">
        <v>10</v>
      </c>
      <c r="C11" s="3">
        <v>9</v>
      </c>
      <c r="D11" s="3" t="s">
        <v>468</v>
      </c>
      <c r="E11" s="120" t="s">
        <v>698</v>
      </c>
      <c r="F11" t="s">
        <v>109</v>
      </c>
      <c r="G11" s="3">
        <v>129</v>
      </c>
      <c r="H11" s="3">
        <v>106</v>
      </c>
    </row>
    <row r="12" spans="1:10">
      <c r="A12" s="3" t="s">
        <v>689</v>
      </c>
      <c r="B12" s="3">
        <v>11</v>
      </c>
      <c r="C12" s="3">
        <v>10</v>
      </c>
      <c r="D12" s="3" t="s">
        <v>468</v>
      </c>
      <c r="E12" s="120" t="s">
        <v>699</v>
      </c>
      <c r="F12" t="s">
        <v>256</v>
      </c>
      <c r="G12" s="3">
        <v>134</v>
      </c>
      <c r="H12" s="3">
        <v>110</v>
      </c>
    </row>
    <row r="13" spans="1:10">
      <c r="A13" s="3" t="s">
        <v>689</v>
      </c>
      <c r="B13" s="3">
        <v>12</v>
      </c>
      <c r="C13" s="3">
        <v>11</v>
      </c>
      <c r="D13" s="3" t="s">
        <v>468</v>
      </c>
      <c r="E13" s="120" t="s">
        <v>700</v>
      </c>
      <c r="F13" t="s">
        <v>108</v>
      </c>
      <c r="G13" s="3">
        <v>140</v>
      </c>
      <c r="H13" s="3">
        <v>116</v>
      </c>
    </row>
    <row r="14" spans="1:10">
      <c r="A14" s="3" t="s">
        <v>695</v>
      </c>
      <c r="B14" s="3">
        <v>13</v>
      </c>
      <c r="C14" s="3" t="s">
        <v>468</v>
      </c>
      <c r="D14" s="3">
        <v>2</v>
      </c>
      <c r="E14" s="120" t="s">
        <v>701</v>
      </c>
      <c r="F14" t="s">
        <v>123</v>
      </c>
      <c r="G14" s="3">
        <v>149</v>
      </c>
      <c r="H14" s="3">
        <v>27</v>
      </c>
    </row>
    <row r="15" spans="1:10">
      <c r="A15" s="3" t="s">
        <v>689</v>
      </c>
      <c r="B15" s="3">
        <v>14</v>
      </c>
      <c r="C15" s="3">
        <v>12</v>
      </c>
      <c r="D15" s="3" t="s">
        <v>468</v>
      </c>
      <c r="E15" s="120" t="s">
        <v>702</v>
      </c>
      <c r="F15" t="s">
        <v>368</v>
      </c>
      <c r="G15" s="3">
        <v>160</v>
      </c>
      <c r="H15" s="3">
        <v>129</v>
      </c>
    </row>
    <row r="16" spans="1:10">
      <c r="A16" s="3" t="s">
        <v>689</v>
      </c>
      <c r="B16" s="3">
        <v>15</v>
      </c>
      <c r="C16" s="3">
        <v>13</v>
      </c>
      <c r="D16" s="3" t="s">
        <v>468</v>
      </c>
      <c r="E16" s="120" t="s">
        <v>703</v>
      </c>
      <c r="F16" t="s">
        <v>258</v>
      </c>
      <c r="G16" s="3">
        <v>161</v>
      </c>
      <c r="H16" s="3">
        <v>130</v>
      </c>
    </row>
    <row r="17" spans="1:8">
      <c r="A17" s="3" t="s">
        <v>689</v>
      </c>
      <c r="B17" s="3">
        <v>16</v>
      </c>
      <c r="C17" s="3">
        <v>14</v>
      </c>
      <c r="D17" s="3" t="s">
        <v>468</v>
      </c>
      <c r="E17" s="120" t="s">
        <v>661</v>
      </c>
      <c r="F17" t="s">
        <v>111</v>
      </c>
      <c r="G17" s="3">
        <v>166</v>
      </c>
      <c r="H17" s="3">
        <v>133</v>
      </c>
    </row>
    <row r="18" spans="1:8">
      <c r="A18" s="3" t="s">
        <v>689</v>
      </c>
      <c r="B18" s="3">
        <v>17</v>
      </c>
      <c r="C18" s="3">
        <v>15</v>
      </c>
      <c r="D18" s="3" t="s">
        <v>468</v>
      </c>
      <c r="E18" s="120" t="s">
        <v>704</v>
      </c>
      <c r="F18" t="s">
        <v>110</v>
      </c>
      <c r="G18" s="3">
        <v>181</v>
      </c>
      <c r="H18" s="3">
        <v>144</v>
      </c>
    </row>
    <row r="19" spans="1:8">
      <c r="A19" s="3" t="s">
        <v>695</v>
      </c>
      <c r="B19" s="3">
        <v>18</v>
      </c>
      <c r="C19" s="3" t="s">
        <v>468</v>
      </c>
      <c r="D19" s="3">
        <v>3</v>
      </c>
      <c r="E19" s="120" t="s">
        <v>705</v>
      </c>
      <c r="F19" t="s">
        <v>103</v>
      </c>
      <c r="G19" s="3">
        <v>196</v>
      </c>
      <c r="H19" s="3">
        <v>44</v>
      </c>
    </row>
    <row r="20" spans="1:8">
      <c r="A20" s="3" t="s">
        <v>689</v>
      </c>
      <c r="B20" s="3">
        <v>19</v>
      </c>
      <c r="C20" s="3">
        <v>16</v>
      </c>
      <c r="D20" s="3" t="s">
        <v>468</v>
      </c>
      <c r="E20" s="120" t="s">
        <v>706</v>
      </c>
      <c r="F20" t="s">
        <v>261</v>
      </c>
      <c r="G20" s="3">
        <v>202</v>
      </c>
      <c r="H20" s="3">
        <v>157</v>
      </c>
    </row>
    <row r="21" spans="1:8">
      <c r="A21" s="3" t="s">
        <v>689</v>
      </c>
      <c r="B21" s="3">
        <v>20</v>
      </c>
      <c r="C21" s="3">
        <v>17</v>
      </c>
      <c r="D21" s="3" t="s">
        <v>468</v>
      </c>
      <c r="E21" s="120" t="s">
        <v>707</v>
      </c>
      <c r="F21" t="s">
        <v>369</v>
      </c>
      <c r="G21" s="3">
        <v>208</v>
      </c>
      <c r="H21" s="3">
        <v>161</v>
      </c>
    </row>
    <row r="22" spans="1:8">
      <c r="A22" s="3" t="s">
        <v>689</v>
      </c>
      <c r="B22" s="3">
        <v>21</v>
      </c>
      <c r="C22" s="3">
        <v>18</v>
      </c>
      <c r="D22" s="3" t="s">
        <v>468</v>
      </c>
      <c r="E22" s="120" t="s">
        <v>708</v>
      </c>
      <c r="F22" t="s">
        <v>260</v>
      </c>
      <c r="G22" s="3">
        <v>211</v>
      </c>
      <c r="H22" s="3">
        <v>163</v>
      </c>
    </row>
    <row r="23" spans="1:8">
      <c r="A23" s="3" t="s">
        <v>689</v>
      </c>
      <c r="B23" s="3">
        <v>22</v>
      </c>
      <c r="C23" s="3">
        <v>19</v>
      </c>
      <c r="D23" s="3" t="s">
        <v>468</v>
      </c>
      <c r="E23" s="120" t="s">
        <v>709</v>
      </c>
      <c r="F23" t="s">
        <v>120</v>
      </c>
      <c r="G23" s="3">
        <v>228</v>
      </c>
      <c r="H23" s="3">
        <v>171</v>
      </c>
    </row>
    <row r="24" spans="1:8">
      <c r="A24" s="3" t="s">
        <v>689</v>
      </c>
      <c r="B24" s="3">
        <v>23</v>
      </c>
      <c r="C24" s="3">
        <v>20</v>
      </c>
      <c r="D24" s="3" t="s">
        <v>468</v>
      </c>
      <c r="E24" s="120" t="s">
        <v>710</v>
      </c>
      <c r="F24" t="s">
        <v>117</v>
      </c>
      <c r="G24" s="3">
        <v>238</v>
      </c>
      <c r="H24" s="3">
        <v>179</v>
      </c>
    </row>
    <row r="25" spans="1:8">
      <c r="A25" s="3" t="s">
        <v>695</v>
      </c>
      <c r="B25" s="3">
        <v>24</v>
      </c>
      <c r="C25" s="3" t="s">
        <v>468</v>
      </c>
      <c r="D25" s="3">
        <v>4</v>
      </c>
      <c r="E25" s="120" t="s">
        <v>711</v>
      </c>
      <c r="F25" t="s">
        <v>248</v>
      </c>
      <c r="G25" s="3">
        <v>241</v>
      </c>
      <c r="H25" s="3">
        <v>60</v>
      </c>
    </row>
    <row r="26" spans="1:8">
      <c r="A26" s="3" t="s">
        <v>695</v>
      </c>
      <c r="B26" s="3">
        <v>25</v>
      </c>
      <c r="C26" s="3" t="s">
        <v>468</v>
      </c>
      <c r="D26" s="3">
        <v>5</v>
      </c>
      <c r="E26" s="120" t="s">
        <v>711</v>
      </c>
      <c r="F26" t="s">
        <v>124</v>
      </c>
      <c r="G26" s="3">
        <v>242</v>
      </c>
      <c r="H26" s="3">
        <v>61</v>
      </c>
    </row>
    <row r="27" spans="1:8">
      <c r="A27" s="3" t="s">
        <v>689</v>
      </c>
      <c r="B27" s="3">
        <v>26</v>
      </c>
      <c r="C27" s="3">
        <v>21</v>
      </c>
      <c r="D27" s="3" t="s">
        <v>468</v>
      </c>
      <c r="E27" s="120" t="s">
        <v>712</v>
      </c>
      <c r="F27" t="s">
        <v>371</v>
      </c>
      <c r="G27" s="3">
        <v>276</v>
      </c>
      <c r="H27" s="3">
        <v>192</v>
      </c>
    </row>
    <row r="28" spans="1:8">
      <c r="A28" s="3" t="s">
        <v>695</v>
      </c>
      <c r="B28" s="3">
        <v>27</v>
      </c>
      <c r="C28" s="3" t="s">
        <v>468</v>
      </c>
      <c r="D28" s="3">
        <v>6</v>
      </c>
      <c r="E28" s="120" t="s">
        <v>713</v>
      </c>
      <c r="F28" t="s">
        <v>104</v>
      </c>
      <c r="G28" s="3">
        <v>282</v>
      </c>
      <c r="H28" s="3">
        <v>88</v>
      </c>
    </row>
    <row r="29" spans="1:8">
      <c r="A29" s="3" t="s">
        <v>695</v>
      </c>
      <c r="B29" s="3">
        <v>28</v>
      </c>
      <c r="C29" s="3" t="s">
        <v>468</v>
      </c>
      <c r="D29" s="3">
        <v>7</v>
      </c>
      <c r="E29" s="120" t="s">
        <v>714</v>
      </c>
      <c r="F29" t="s">
        <v>106</v>
      </c>
      <c r="G29" s="3">
        <v>296</v>
      </c>
      <c r="H29" s="3">
        <v>94</v>
      </c>
    </row>
    <row r="30" spans="1:8">
      <c r="A30" s="3" t="s">
        <v>689</v>
      </c>
      <c r="B30" s="3">
        <v>29</v>
      </c>
      <c r="C30" s="3">
        <v>22</v>
      </c>
      <c r="D30" s="3" t="s">
        <v>468</v>
      </c>
      <c r="E30" s="120" t="s">
        <v>715</v>
      </c>
      <c r="F30" t="s">
        <v>262</v>
      </c>
      <c r="G30" s="3">
        <v>308</v>
      </c>
      <c r="H30" s="3">
        <v>208</v>
      </c>
    </row>
    <row r="31" spans="1:8">
      <c r="A31" s="3" t="s">
        <v>695</v>
      </c>
      <c r="B31" s="3">
        <v>30</v>
      </c>
      <c r="C31" s="3" t="s">
        <v>468</v>
      </c>
      <c r="D31" s="3">
        <v>8</v>
      </c>
      <c r="E31" s="120" t="s">
        <v>716</v>
      </c>
      <c r="F31" t="s">
        <v>122</v>
      </c>
      <c r="G31" s="3">
        <v>316</v>
      </c>
      <c r="H31" s="3">
        <v>107</v>
      </c>
    </row>
    <row r="32" spans="1:8">
      <c r="A32" s="3" t="s">
        <v>695</v>
      </c>
      <c r="B32" s="3">
        <v>31</v>
      </c>
      <c r="C32" s="3" t="s">
        <v>468</v>
      </c>
      <c r="D32" s="3">
        <v>9</v>
      </c>
      <c r="E32" s="120" t="s">
        <v>717</v>
      </c>
      <c r="F32" t="s">
        <v>105</v>
      </c>
      <c r="G32" s="3">
        <v>317</v>
      </c>
      <c r="H32" s="3">
        <v>108</v>
      </c>
    </row>
    <row r="33" spans="1:8">
      <c r="A33" s="3" t="s">
        <v>695</v>
      </c>
      <c r="B33" s="3">
        <v>32</v>
      </c>
      <c r="C33" s="3" t="s">
        <v>468</v>
      </c>
      <c r="D33" s="3">
        <v>10</v>
      </c>
      <c r="E33" s="120" t="s">
        <v>717</v>
      </c>
      <c r="F33" t="s">
        <v>102</v>
      </c>
      <c r="G33" s="3">
        <v>318</v>
      </c>
      <c r="H33" s="3">
        <v>109</v>
      </c>
    </row>
    <row r="34" spans="1:8">
      <c r="A34" s="3" t="s">
        <v>689</v>
      </c>
      <c r="B34" s="3">
        <v>33</v>
      </c>
      <c r="C34" s="3">
        <v>23</v>
      </c>
      <c r="D34" s="3" t="s">
        <v>468</v>
      </c>
      <c r="E34" s="120" t="s">
        <v>718</v>
      </c>
      <c r="F34" t="s">
        <v>118</v>
      </c>
      <c r="G34" s="3">
        <v>327</v>
      </c>
      <c r="H34" s="3">
        <v>210</v>
      </c>
    </row>
    <row r="35" spans="1:8">
      <c r="A35" s="3" t="s">
        <v>695</v>
      </c>
      <c r="B35" s="3">
        <v>34</v>
      </c>
      <c r="C35" s="3" t="s">
        <v>468</v>
      </c>
      <c r="D35" s="3">
        <v>11</v>
      </c>
      <c r="E35" s="120" t="s">
        <v>719</v>
      </c>
      <c r="F35" t="s">
        <v>361</v>
      </c>
      <c r="G35" s="3">
        <v>328</v>
      </c>
      <c r="H35" s="3">
        <v>118</v>
      </c>
    </row>
    <row r="36" spans="1:8">
      <c r="A36" s="3" t="s">
        <v>695</v>
      </c>
      <c r="B36" s="3">
        <v>35</v>
      </c>
      <c r="C36" s="3" t="s">
        <v>468</v>
      </c>
      <c r="D36" s="3">
        <v>12</v>
      </c>
      <c r="E36" s="120" t="s">
        <v>523</v>
      </c>
      <c r="F36" t="s">
        <v>359</v>
      </c>
      <c r="G36" s="3">
        <v>333</v>
      </c>
      <c r="H36" s="3">
        <v>120</v>
      </c>
    </row>
    <row r="37" spans="1:8">
      <c r="A37" s="3" t="s">
        <v>695</v>
      </c>
      <c r="B37" s="3">
        <v>36</v>
      </c>
      <c r="C37" s="3" t="s">
        <v>468</v>
      </c>
      <c r="D37" s="3">
        <v>13</v>
      </c>
      <c r="E37" s="120" t="s">
        <v>523</v>
      </c>
      <c r="F37" t="s">
        <v>358</v>
      </c>
      <c r="G37" s="3">
        <v>335</v>
      </c>
      <c r="H37" s="3">
        <v>122</v>
      </c>
    </row>
    <row r="38" spans="1:8">
      <c r="A38" s="3" t="s">
        <v>695</v>
      </c>
      <c r="B38" s="3">
        <v>37</v>
      </c>
      <c r="C38" s="3" t="s">
        <v>468</v>
      </c>
      <c r="D38" s="3">
        <v>14</v>
      </c>
      <c r="E38" s="120" t="s">
        <v>720</v>
      </c>
      <c r="F38" t="s">
        <v>360</v>
      </c>
      <c r="G38" s="3">
        <v>342</v>
      </c>
      <c r="H38" s="3">
        <v>128</v>
      </c>
    </row>
    <row r="39" spans="1:8">
      <c r="A39" s="3" t="s">
        <v>695</v>
      </c>
      <c r="B39" s="3">
        <v>38</v>
      </c>
      <c r="C39" s="3" t="s">
        <v>468</v>
      </c>
      <c r="D39" s="3">
        <v>15</v>
      </c>
      <c r="E39" s="120" t="s">
        <v>721</v>
      </c>
      <c r="F39" t="s">
        <v>250</v>
      </c>
      <c r="G39" s="3">
        <v>350</v>
      </c>
      <c r="H39" s="3">
        <v>135</v>
      </c>
    </row>
    <row r="40" spans="1:8">
      <c r="A40" s="3" t="s">
        <v>695</v>
      </c>
      <c r="B40" s="3">
        <v>39</v>
      </c>
      <c r="C40" s="3" t="s">
        <v>468</v>
      </c>
      <c r="D40" s="3">
        <v>16</v>
      </c>
      <c r="E40" s="120" t="s">
        <v>722</v>
      </c>
      <c r="F40" t="s">
        <v>251</v>
      </c>
      <c r="G40" s="3">
        <v>352</v>
      </c>
      <c r="H40" s="3">
        <v>137</v>
      </c>
    </row>
    <row r="41" spans="1:8">
      <c r="A41" s="3" t="s">
        <v>689</v>
      </c>
      <c r="B41" s="3">
        <v>40</v>
      </c>
      <c r="C41" s="3">
        <v>24</v>
      </c>
      <c r="D41" s="3" t="s">
        <v>468</v>
      </c>
      <c r="E41" s="120" t="s">
        <v>723</v>
      </c>
      <c r="F41" t="s">
        <v>370</v>
      </c>
      <c r="G41" s="3">
        <v>354</v>
      </c>
      <c r="H41" s="3">
        <v>216</v>
      </c>
    </row>
    <row r="42" spans="1:8">
      <c r="A42" s="3" t="s">
        <v>695</v>
      </c>
      <c r="B42" s="3">
        <v>41</v>
      </c>
      <c r="C42" s="3" t="s">
        <v>468</v>
      </c>
      <c r="D42" s="3">
        <v>17</v>
      </c>
      <c r="E42" s="120" t="s">
        <v>724</v>
      </c>
      <c r="F42" t="s">
        <v>362</v>
      </c>
      <c r="G42" s="3">
        <v>356</v>
      </c>
      <c r="H42" s="3">
        <v>140</v>
      </c>
    </row>
    <row r="43" spans="1:8">
      <c r="A43" s="3" t="s">
        <v>695</v>
      </c>
      <c r="B43" s="3">
        <v>42</v>
      </c>
      <c r="C43" s="3" t="s">
        <v>468</v>
      </c>
      <c r="D43" s="3">
        <v>18</v>
      </c>
      <c r="E43" s="120" t="s">
        <v>724</v>
      </c>
      <c r="F43" t="s">
        <v>252</v>
      </c>
      <c r="G43" s="3">
        <v>357</v>
      </c>
      <c r="H43" s="3">
        <v>141</v>
      </c>
    </row>
    <row r="44" spans="1:8">
      <c r="A44" s="3" t="s">
        <v>695</v>
      </c>
      <c r="B44" s="3">
        <v>43</v>
      </c>
      <c r="C44" s="3" t="s">
        <v>468</v>
      </c>
      <c r="D44" s="3">
        <v>19</v>
      </c>
      <c r="E44" s="120" t="s">
        <v>725</v>
      </c>
      <c r="F44" t="s">
        <v>363</v>
      </c>
      <c r="G44" s="3">
        <v>360</v>
      </c>
      <c r="H44" s="3">
        <v>144</v>
      </c>
    </row>
    <row r="45" spans="1:8">
      <c r="A45" s="3" t="s">
        <v>695</v>
      </c>
      <c r="B45" s="3">
        <v>44</v>
      </c>
      <c r="C45" s="3" t="s">
        <v>468</v>
      </c>
      <c r="D45" s="3">
        <v>20</v>
      </c>
      <c r="E45" s="120" t="s">
        <v>726</v>
      </c>
      <c r="F45" t="s">
        <v>364</v>
      </c>
      <c r="G45" s="3">
        <v>361</v>
      </c>
      <c r="H45" s="3">
        <v>145</v>
      </c>
    </row>
    <row r="46" spans="1:8">
      <c r="A46" s="3" t="s">
        <v>695</v>
      </c>
      <c r="B46" s="3">
        <v>45</v>
      </c>
      <c r="C46" s="3" t="s">
        <v>468</v>
      </c>
      <c r="D46" s="3">
        <v>21</v>
      </c>
      <c r="E46" s="120" t="s">
        <v>726</v>
      </c>
      <c r="F46" t="s">
        <v>365</v>
      </c>
      <c r="G46" s="3">
        <v>362</v>
      </c>
      <c r="H46" s="3">
        <v>146</v>
      </c>
    </row>
    <row r="47" spans="1:8">
      <c r="A47" s="3" t="s">
        <v>695</v>
      </c>
      <c r="B47" s="3">
        <v>46</v>
      </c>
      <c r="C47" s="3" t="s">
        <v>468</v>
      </c>
      <c r="D47" s="3">
        <v>22</v>
      </c>
      <c r="E47" s="120" t="s">
        <v>727</v>
      </c>
      <c r="F47" t="s">
        <v>253</v>
      </c>
      <c r="G47" s="3">
        <v>371</v>
      </c>
      <c r="H47" s="3">
        <v>153</v>
      </c>
    </row>
    <row r="48" spans="1:8">
      <c r="A48" s="3" t="s">
        <v>695</v>
      </c>
      <c r="B48" s="3">
        <v>47</v>
      </c>
      <c r="C48" s="3" t="s">
        <v>468</v>
      </c>
      <c r="D48" s="3">
        <v>23</v>
      </c>
      <c r="E48" s="120" t="s">
        <v>728</v>
      </c>
      <c r="F48" t="s">
        <v>107</v>
      </c>
      <c r="G48" s="3">
        <v>372</v>
      </c>
      <c r="H48" s="3">
        <v>154</v>
      </c>
    </row>
    <row r="49" spans="5:5">
      <c r="E49" s="120"/>
    </row>
    <row r="50" spans="5:5">
      <c r="E50" s="120"/>
    </row>
    <row r="51" spans="5:5">
      <c r="E51" s="120"/>
    </row>
    <row r="52" spans="5:5">
      <c r="E52" s="120"/>
    </row>
    <row r="53" spans="5:5">
      <c r="E53" s="120"/>
    </row>
    <row r="54" spans="5:5">
      <c r="E54" s="120"/>
    </row>
    <row r="55" spans="5:5">
      <c r="E55" s="120"/>
    </row>
    <row r="56" spans="5:5">
      <c r="E56" s="120"/>
    </row>
    <row r="57" spans="5:5">
      <c r="E57" s="120"/>
    </row>
    <row r="58" spans="5:5">
      <c r="E58" s="120"/>
    </row>
    <row r="59" spans="5:5">
      <c r="E59" s="120"/>
    </row>
    <row r="60" spans="5:5">
      <c r="E60" s="120"/>
    </row>
    <row r="61" spans="5:5">
      <c r="E61" s="120"/>
    </row>
    <row r="62" spans="5:5">
      <c r="E62" s="120"/>
    </row>
    <row r="63" spans="5:5">
      <c r="E63" s="120"/>
    </row>
    <row r="64" spans="5:5">
      <c r="E64" s="120"/>
    </row>
    <row r="65" spans="2:5">
      <c r="E65" s="120"/>
    </row>
    <row r="66" spans="2:5">
      <c r="E66" s="120"/>
    </row>
    <row r="67" spans="2:5">
      <c r="B67" s="3" t="str">
        <f t="shared" ref="B67:B98" si="0">IF($A67&lt;&gt;"",B66+1,"")</f>
        <v/>
      </c>
      <c r="C67" s="3" t="str">
        <f>IF(AND($A67&lt;&gt;"",$A67=$J$1&amp;"-"&amp;"M"),MAX($C$2:C66)+1,"")</f>
        <v/>
      </c>
      <c r="D67" s="3" t="str">
        <f>IF(AND($A67&lt;&gt;"",$A67=$J$1&amp;"-"&amp;"F"),MAX($D$2:D66)+1,"")</f>
        <v/>
      </c>
      <c r="E67" s="120"/>
    </row>
    <row r="68" spans="2:5">
      <c r="B68" s="3" t="str">
        <f t="shared" si="0"/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2:5">
      <c r="B69" s="3" t="str">
        <f t="shared" si="0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2:5">
      <c r="B70" s="3" t="str">
        <f t="shared" si="0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2:5">
      <c r="B71" s="3" t="str">
        <f t="shared" si="0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2:5">
      <c r="B72" s="3" t="str">
        <f t="shared" si="0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2:5">
      <c r="B73" s="3" t="str">
        <f t="shared" si="0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2:5">
      <c r="B74" s="3" t="str">
        <f t="shared" si="0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2:5">
      <c r="B75" s="3" t="str">
        <f t="shared" si="0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2:5">
      <c r="B76" s="3" t="str">
        <f t="shared" si="0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2:5">
      <c r="B77" s="3" t="str">
        <f t="shared" si="0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2:5">
      <c r="B78" s="3" t="str">
        <f t="shared" si="0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2:5">
      <c r="B79" s="3" t="str">
        <f t="shared" si="0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2:5">
      <c r="B80" s="3" t="str">
        <f t="shared" si="0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0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0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0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0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0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0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0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0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0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0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0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0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0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0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0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0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0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0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1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1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1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1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1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1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1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1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1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1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1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1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1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1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1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1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1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1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1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1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1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1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1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1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1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1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1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1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1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1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1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1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2">IF($A131&lt;&gt;"",B130+1,"")</f>
        <v/>
      </c>
    </row>
    <row r="132" spans="2:4">
      <c r="B132" s="3" t="str">
        <f t="shared" si="2"/>
        <v/>
      </c>
    </row>
    <row r="133" spans="2:4">
      <c r="B133" s="3" t="str">
        <f t="shared" si="2"/>
        <v/>
      </c>
    </row>
    <row r="134" spans="2:4">
      <c r="B134" s="3" t="str">
        <f t="shared" si="2"/>
        <v/>
      </c>
    </row>
    <row r="135" spans="2:4">
      <c r="B135" s="3" t="str">
        <f t="shared" si="2"/>
        <v/>
      </c>
    </row>
    <row r="136" spans="2:4">
      <c r="B136" s="3" t="str">
        <f t="shared" si="2"/>
        <v/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DDED-4D46-BD41-AC42-8E0EEE2986BC}">
  <dimension ref="A1:J136"/>
  <sheetViews>
    <sheetView zoomScale="115" workbookViewId="0">
      <selection activeCell="E10" sqref="E10"/>
    </sheetView>
  </sheetViews>
  <sheetFormatPr defaultColWidth="10.85546875" defaultRowHeight="15"/>
  <cols>
    <col min="1" max="5" width="10.85546875" style="3"/>
    <col min="6" max="6" width="24.140625" customWidth="1"/>
    <col min="7" max="7" width="10.85546875" style="3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4</v>
      </c>
    </row>
    <row r="2" spans="1:10">
      <c r="A2" s="3" t="s">
        <v>729</v>
      </c>
      <c r="B2" s="3">
        <v>1</v>
      </c>
      <c r="C2" s="3">
        <v>1</v>
      </c>
      <c r="D2" s="3" t="s">
        <v>468</v>
      </c>
      <c r="E2" s="120" t="s">
        <v>730</v>
      </c>
      <c r="F2" t="s">
        <v>96</v>
      </c>
      <c r="G2" s="3">
        <v>5</v>
      </c>
      <c r="H2" s="3">
        <v>5</v>
      </c>
    </row>
    <row r="3" spans="1:10">
      <c r="A3" s="3" t="s">
        <v>729</v>
      </c>
      <c r="B3" s="3">
        <v>2</v>
      </c>
      <c r="C3" s="3">
        <v>2</v>
      </c>
      <c r="D3" s="3" t="s">
        <v>468</v>
      </c>
      <c r="E3" s="120" t="s">
        <v>731</v>
      </c>
      <c r="F3" t="s">
        <v>306</v>
      </c>
      <c r="G3" s="3">
        <v>7</v>
      </c>
      <c r="H3" s="3">
        <v>7</v>
      </c>
    </row>
    <row r="4" spans="1:10">
      <c r="A4" s="3" t="s">
        <v>729</v>
      </c>
      <c r="B4" s="3">
        <v>3</v>
      </c>
      <c r="C4" s="3">
        <v>3</v>
      </c>
      <c r="D4" s="3" t="s">
        <v>468</v>
      </c>
      <c r="E4" s="120" t="s">
        <v>732</v>
      </c>
      <c r="F4" t="s">
        <v>307</v>
      </c>
      <c r="G4" s="3">
        <v>8</v>
      </c>
      <c r="H4" s="3">
        <v>8</v>
      </c>
    </row>
    <row r="5" spans="1:10">
      <c r="A5" s="3" t="s">
        <v>729</v>
      </c>
      <c r="B5" s="3">
        <v>4</v>
      </c>
      <c r="C5" s="3">
        <v>4</v>
      </c>
      <c r="D5" s="3" t="s">
        <v>468</v>
      </c>
      <c r="E5" s="120" t="s">
        <v>733</v>
      </c>
      <c r="F5" t="s">
        <v>267</v>
      </c>
      <c r="G5" s="3">
        <v>13</v>
      </c>
      <c r="H5" s="3">
        <v>13</v>
      </c>
    </row>
    <row r="6" spans="1:10">
      <c r="A6" s="3" t="s">
        <v>729</v>
      </c>
      <c r="B6" s="3">
        <v>5</v>
      </c>
      <c r="C6" s="3">
        <v>5</v>
      </c>
      <c r="D6" s="3" t="s">
        <v>468</v>
      </c>
      <c r="E6" s="120" t="s">
        <v>734</v>
      </c>
      <c r="F6" t="s">
        <v>308</v>
      </c>
      <c r="G6" s="3">
        <v>16</v>
      </c>
      <c r="H6" s="3">
        <v>16</v>
      </c>
    </row>
    <row r="7" spans="1:10">
      <c r="A7" s="3" t="s">
        <v>729</v>
      </c>
      <c r="B7" s="3">
        <v>6</v>
      </c>
      <c r="C7" s="3">
        <v>6</v>
      </c>
      <c r="D7" s="3" t="s">
        <v>468</v>
      </c>
      <c r="E7" s="120" t="s">
        <v>735</v>
      </c>
      <c r="F7" t="s">
        <v>309</v>
      </c>
      <c r="G7" s="3">
        <v>40</v>
      </c>
      <c r="H7" s="3">
        <v>39</v>
      </c>
    </row>
    <row r="8" spans="1:10">
      <c r="A8" s="3" t="s">
        <v>729</v>
      </c>
      <c r="B8" s="3">
        <v>7</v>
      </c>
      <c r="C8" s="3">
        <v>7</v>
      </c>
      <c r="D8" s="3" t="s">
        <v>468</v>
      </c>
      <c r="E8" s="120" t="s">
        <v>736</v>
      </c>
      <c r="F8" t="s">
        <v>310</v>
      </c>
      <c r="G8" s="3">
        <v>58</v>
      </c>
      <c r="H8" s="3">
        <v>54</v>
      </c>
    </row>
    <row r="9" spans="1:10">
      <c r="A9" s="3" t="s">
        <v>737</v>
      </c>
      <c r="B9" s="3">
        <v>8</v>
      </c>
      <c r="C9" s="3" t="s">
        <v>468</v>
      </c>
      <c r="D9" s="3">
        <v>1</v>
      </c>
      <c r="E9" s="120" t="s">
        <v>577</v>
      </c>
      <c r="F9" t="s">
        <v>323</v>
      </c>
      <c r="G9" s="3">
        <v>69</v>
      </c>
      <c r="H9" s="3">
        <v>7</v>
      </c>
    </row>
    <row r="10" spans="1:10">
      <c r="A10" s="3" t="s">
        <v>737</v>
      </c>
      <c r="B10" s="3">
        <v>9</v>
      </c>
      <c r="C10" s="3" t="s">
        <v>468</v>
      </c>
      <c r="D10" s="3">
        <v>2</v>
      </c>
      <c r="E10" s="120" t="s">
        <v>738</v>
      </c>
      <c r="F10" t="s">
        <v>263</v>
      </c>
      <c r="G10" s="3">
        <v>81</v>
      </c>
      <c r="H10" s="3">
        <v>11</v>
      </c>
    </row>
    <row r="11" spans="1:10">
      <c r="A11" s="3" t="s">
        <v>737</v>
      </c>
      <c r="B11" s="3">
        <v>10</v>
      </c>
      <c r="C11" s="3" t="s">
        <v>468</v>
      </c>
      <c r="D11" s="3">
        <v>3</v>
      </c>
      <c r="E11" s="120" t="s">
        <v>739</v>
      </c>
      <c r="F11" t="s">
        <v>264</v>
      </c>
      <c r="G11" s="3">
        <v>91</v>
      </c>
      <c r="H11" s="3">
        <v>15</v>
      </c>
    </row>
    <row r="12" spans="1:10">
      <c r="A12" s="3" t="s">
        <v>729</v>
      </c>
      <c r="B12" s="3">
        <v>11</v>
      </c>
      <c r="C12" s="3">
        <v>8</v>
      </c>
      <c r="D12" s="3" t="s">
        <v>468</v>
      </c>
      <c r="E12" s="120" t="s">
        <v>493</v>
      </c>
      <c r="F12" t="s">
        <v>311</v>
      </c>
      <c r="G12" s="3">
        <v>94</v>
      </c>
      <c r="H12" s="3">
        <v>79</v>
      </c>
    </row>
    <row r="13" spans="1:10">
      <c r="A13" s="3" t="s">
        <v>729</v>
      </c>
      <c r="B13" s="3">
        <v>12</v>
      </c>
      <c r="C13" s="3">
        <v>9</v>
      </c>
      <c r="D13" s="3" t="s">
        <v>468</v>
      </c>
      <c r="E13" s="120" t="s">
        <v>740</v>
      </c>
      <c r="F13" t="s">
        <v>312</v>
      </c>
      <c r="G13" s="3">
        <v>102</v>
      </c>
      <c r="H13" s="3">
        <v>84</v>
      </c>
    </row>
    <row r="14" spans="1:10">
      <c r="A14" s="3" t="s">
        <v>729</v>
      </c>
      <c r="B14" s="3">
        <v>13</v>
      </c>
      <c r="C14" s="3">
        <v>10</v>
      </c>
      <c r="D14" s="3" t="s">
        <v>468</v>
      </c>
      <c r="E14" s="120" t="s">
        <v>741</v>
      </c>
      <c r="F14" t="s">
        <v>313</v>
      </c>
      <c r="G14" s="3">
        <v>106</v>
      </c>
      <c r="H14" s="3">
        <v>88</v>
      </c>
    </row>
    <row r="15" spans="1:10">
      <c r="A15" s="3" t="s">
        <v>729</v>
      </c>
      <c r="B15" s="3">
        <v>14</v>
      </c>
      <c r="C15" s="3">
        <v>11</v>
      </c>
      <c r="D15" s="3" t="s">
        <v>468</v>
      </c>
      <c r="E15" s="120" t="s">
        <v>698</v>
      </c>
      <c r="F15" t="s">
        <v>314</v>
      </c>
      <c r="G15" s="3">
        <v>128</v>
      </c>
      <c r="H15" s="3">
        <v>105</v>
      </c>
    </row>
    <row r="16" spans="1:10">
      <c r="A16" s="3" t="s">
        <v>729</v>
      </c>
      <c r="B16" s="3">
        <v>15</v>
      </c>
      <c r="C16" s="3">
        <v>12</v>
      </c>
      <c r="D16" s="3" t="s">
        <v>468</v>
      </c>
      <c r="E16" s="120" t="s">
        <v>742</v>
      </c>
      <c r="F16" t="s">
        <v>97</v>
      </c>
      <c r="G16" s="3">
        <v>135</v>
      </c>
      <c r="H16" s="3">
        <v>111</v>
      </c>
    </row>
    <row r="17" spans="1:8">
      <c r="A17" s="3" t="s">
        <v>729</v>
      </c>
      <c r="B17" s="3">
        <v>16</v>
      </c>
      <c r="C17" s="3">
        <v>13</v>
      </c>
      <c r="D17" s="3" t="s">
        <v>468</v>
      </c>
      <c r="E17" s="120" t="s">
        <v>743</v>
      </c>
      <c r="F17" t="s">
        <v>315</v>
      </c>
      <c r="G17" s="3">
        <v>136</v>
      </c>
      <c r="H17" s="3">
        <v>112</v>
      </c>
    </row>
    <row r="18" spans="1:8">
      <c r="A18" s="3" t="s">
        <v>729</v>
      </c>
      <c r="B18" s="3">
        <v>17</v>
      </c>
      <c r="C18" s="3">
        <v>14</v>
      </c>
      <c r="D18" s="3" t="s">
        <v>468</v>
      </c>
      <c r="E18" s="120" t="s">
        <v>744</v>
      </c>
      <c r="F18" t="s">
        <v>98</v>
      </c>
      <c r="G18" s="3">
        <v>137</v>
      </c>
      <c r="H18" s="3">
        <v>113</v>
      </c>
    </row>
    <row r="19" spans="1:8">
      <c r="A19" s="3" t="s">
        <v>729</v>
      </c>
      <c r="B19" s="3">
        <v>18</v>
      </c>
      <c r="C19" s="3">
        <v>15</v>
      </c>
      <c r="D19" s="3" t="s">
        <v>468</v>
      </c>
      <c r="E19" s="120" t="s">
        <v>745</v>
      </c>
      <c r="F19" t="s">
        <v>316</v>
      </c>
      <c r="G19" s="3">
        <v>144</v>
      </c>
      <c r="H19" s="3">
        <v>120</v>
      </c>
    </row>
    <row r="20" spans="1:8">
      <c r="A20" s="3" t="s">
        <v>737</v>
      </c>
      <c r="B20" s="3">
        <v>19</v>
      </c>
      <c r="C20" s="3" t="s">
        <v>468</v>
      </c>
      <c r="D20" s="3">
        <v>4</v>
      </c>
      <c r="E20" s="120" t="s">
        <v>746</v>
      </c>
      <c r="F20" t="s">
        <v>265</v>
      </c>
      <c r="G20" s="3">
        <v>148</v>
      </c>
      <c r="H20" s="3">
        <v>26</v>
      </c>
    </row>
    <row r="21" spans="1:8">
      <c r="A21" s="3" t="s">
        <v>737</v>
      </c>
      <c r="B21" s="3">
        <v>20</v>
      </c>
      <c r="C21" s="3" t="s">
        <v>468</v>
      </c>
      <c r="D21" s="3">
        <v>5</v>
      </c>
      <c r="E21" s="120" t="s">
        <v>747</v>
      </c>
      <c r="F21" t="s">
        <v>94</v>
      </c>
      <c r="G21" s="3">
        <v>151</v>
      </c>
      <c r="H21" s="3">
        <v>28</v>
      </c>
    </row>
    <row r="22" spans="1:8">
      <c r="A22" s="3" t="s">
        <v>737</v>
      </c>
      <c r="B22" s="3">
        <v>21</v>
      </c>
      <c r="C22" s="3" t="s">
        <v>468</v>
      </c>
      <c r="D22" s="3">
        <v>6</v>
      </c>
      <c r="E22" s="120" t="s">
        <v>748</v>
      </c>
      <c r="F22" t="s">
        <v>114</v>
      </c>
      <c r="G22" s="3">
        <v>164</v>
      </c>
      <c r="H22" s="3">
        <v>33</v>
      </c>
    </row>
    <row r="23" spans="1:8">
      <c r="A23" s="3" t="s">
        <v>729</v>
      </c>
      <c r="B23" s="3">
        <v>22</v>
      </c>
      <c r="C23" s="3">
        <v>16</v>
      </c>
      <c r="D23" s="3" t="s">
        <v>468</v>
      </c>
      <c r="E23" s="120" t="s">
        <v>749</v>
      </c>
      <c r="F23" t="s">
        <v>269</v>
      </c>
      <c r="G23" s="3">
        <v>174</v>
      </c>
      <c r="H23" s="3">
        <v>139</v>
      </c>
    </row>
    <row r="24" spans="1:8">
      <c r="A24" s="3" t="s">
        <v>729</v>
      </c>
      <c r="B24" s="3">
        <v>23</v>
      </c>
      <c r="C24" s="3">
        <v>17</v>
      </c>
      <c r="D24" s="3" t="s">
        <v>468</v>
      </c>
      <c r="E24" s="120" t="s">
        <v>750</v>
      </c>
      <c r="F24" t="s">
        <v>268</v>
      </c>
      <c r="G24" s="3">
        <v>176</v>
      </c>
      <c r="H24" s="3">
        <v>141</v>
      </c>
    </row>
    <row r="25" spans="1:8">
      <c r="A25" s="3" t="s">
        <v>729</v>
      </c>
      <c r="B25" s="3">
        <v>24</v>
      </c>
      <c r="C25" s="3">
        <v>18</v>
      </c>
      <c r="D25" s="3" t="s">
        <v>468</v>
      </c>
      <c r="E25" s="120" t="s">
        <v>751</v>
      </c>
      <c r="F25" t="s">
        <v>270</v>
      </c>
      <c r="G25" s="3">
        <v>195</v>
      </c>
      <c r="H25" s="3">
        <v>152</v>
      </c>
    </row>
    <row r="26" spans="1:8">
      <c r="A26" s="3" t="s">
        <v>737</v>
      </c>
      <c r="B26" s="3">
        <v>25</v>
      </c>
      <c r="C26" s="3" t="s">
        <v>468</v>
      </c>
      <c r="D26" s="3">
        <v>7</v>
      </c>
      <c r="E26" s="120" t="s">
        <v>752</v>
      </c>
      <c r="F26" t="s">
        <v>324</v>
      </c>
      <c r="G26" s="3">
        <v>198</v>
      </c>
      <c r="H26" s="3">
        <v>45</v>
      </c>
    </row>
    <row r="27" spans="1:8">
      <c r="A27" s="3" t="s">
        <v>729</v>
      </c>
      <c r="B27" s="3">
        <v>26</v>
      </c>
      <c r="C27" s="3">
        <v>19</v>
      </c>
      <c r="D27" s="3" t="s">
        <v>468</v>
      </c>
      <c r="E27" s="120" t="s">
        <v>753</v>
      </c>
      <c r="F27" t="s">
        <v>317</v>
      </c>
      <c r="G27" s="3">
        <v>205</v>
      </c>
      <c r="H27" s="3">
        <v>158</v>
      </c>
    </row>
    <row r="28" spans="1:8">
      <c r="A28" s="3" t="s">
        <v>729</v>
      </c>
      <c r="B28" s="3">
        <v>27</v>
      </c>
      <c r="C28" s="3">
        <v>20</v>
      </c>
      <c r="D28" s="3" t="s">
        <v>468</v>
      </c>
      <c r="E28" s="120" t="s">
        <v>754</v>
      </c>
      <c r="F28" t="s">
        <v>318</v>
      </c>
      <c r="G28" s="3">
        <v>207</v>
      </c>
      <c r="H28" s="3">
        <v>160</v>
      </c>
    </row>
    <row r="29" spans="1:8">
      <c r="A29" s="3" t="s">
        <v>737</v>
      </c>
      <c r="B29" s="3">
        <v>28</v>
      </c>
      <c r="C29" s="3" t="s">
        <v>468</v>
      </c>
      <c r="D29" s="3">
        <v>8</v>
      </c>
      <c r="E29" s="120" t="s">
        <v>755</v>
      </c>
      <c r="F29" t="s">
        <v>325</v>
      </c>
      <c r="G29" s="3">
        <v>209</v>
      </c>
      <c r="H29" s="3">
        <v>48</v>
      </c>
    </row>
    <row r="30" spans="1:8">
      <c r="A30" s="3" t="s">
        <v>729</v>
      </c>
      <c r="B30" s="3">
        <v>29</v>
      </c>
      <c r="C30" s="3">
        <v>21</v>
      </c>
      <c r="D30" s="3" t="s">
        <v>468</v>
      </c>
      <c r="E30" s="120" t="s">
        <v>756</v>
      </c>
      <c r="F30" t="s">
        <v>319</v>
      </c>
      <c r="G30" s="3">
        <v>216</v>
      </c>
      <c r="H30" s="3">
        <v>166</v>
      </c>
    </row>
    <row r="31" spans="1:8">
      <c r="A31" s="3" t="s">
        <v>729</v>
      </c>
      <c r="B31" s="3">
        <v>30</v>
      </c>
      <c r="C31" s="3">
        <v>22</v>
      </c>
      <c r="D31" s="3" t="s">
        <v>468</v>
      </c>
      <c r="E31" s="120" t="s">
        <v>667</v>
      </c>
      <c r="F31" t="s">
        <v>320</v>
      </c>
      <c r="G31" s="3">
        <v>231</v>
      </c>
      <c r="H31" s="3">
        <v>174</v>
      </c>
    </row>
    <row r="32" spans="1:8">
      <c r="A32" s="3" t="s">
        <v>729</v>
      </c>
      <c r="B32" s="3">
        <v>31</v>
      </c>
      <c r="C32" s="3">
        <v>23</v>
      </c>
      <c r="D32" s="3" t="s">
        <v>468</v>
      </c>
      <c r="E32" s="120" t="s">
        <v>757</v>
      </c>
      <c r="F32" t="s">
        <v>100</v>
      </c>
      <c r="G32" s="3">
        <v>239</v>
      </c>
      <c r="H32" s="3">
        <v>180</v>
      </c>
    </row>
    <row r="33" spans="1:8">
      <c r="A33" s="3" t="s">
        <v>737</v>
      </c>
      <c r="B33" s="3">
        <v>32</v>
      </c>
      <c r="C33" s="3" t="s">
        <v>468</v>
      </c>
      <c r="D33" s="3">
        <v>9</v>
      </c>
      <c r="E33" s="120" t="s">
        <v>758</v>
      </c>
      <c r="F33" t="s">
        <v>326</v>
      </c>
      <c r="G33" s="3">
        <v>269</v>
      </c>
      <c r="H33" s="3">
        <v>80</v>
      </c>
    </row>
    <row r="34" spans="1:8">
      <c r="A34" s="3" t="s">
        <v>737</v>
      </c>
      <c r="B34" s="3">
        <v>33</v>
      </c>
      <c r="C34" s="3" t="s">
        <v>468</v>
      </c>
      <c r="D34" s="3">
        <v>10</v>
      </c>
      <c r="E34" s="120" t="s">
        <v>617</v>
      </c>
      <c r="F34" t="s">
        <v>327</v>
      </c>
      <c r="G34" s="3">
        <v>270</v>
      </c>
      <c r="H34" s="3">
        <v>81</v>
      </c>
    </row>
    <row r="35" spans="1:8">
      <c r="A35" s="3" t="s">
        <v>737</v>
      </c>
      <c r="B35" s="3">
        <v>34</v>
      </c>
      <c r="C35" s="3" t="s">
        <v>468</v>
      </c>
      <c r="D35" s="3">
        <v>11</v>
      </c>
      <c r="E35" s="120" t="s">
        <v>561</v>
      </c>
      <c r="F35" t="s">
        <v>328</v>
      </c>
      <c r="G35" s="3">
        <v>289</v>
      </c>
      <c r="H35" s="3">
        <v>91</v>
      </c>
    </row>
    <row r="36" spans="1:8">
      <c r="A36" s="3" t="s">
        <v>737</v>
      </c>
      <c r="B36" s="3">
        <v>35</v>
      </c>
      <c r="C36" s="3" t="s">
        <v>468</v>
      </c>
      <c r="D36" s="3">
        <v>12</v>
      </c>
      <c r="E36" s="120" t="s">
        <v>759</v>
      </c>
      <c r="F36" t="s">
        <v>115</v>
      </c>
      <c r="G36" s="3">
        <v>292</v>
      </c>
      <c r="H36" s="3">
        <v>93</v>
      </c>
    </row>
    <row r="37" spans="1:8">
      <c r="A37" s="3" t="s">
        <v>729</v>
      </c>
      <c r="B37" s="3">
        <v>36</v>
      </c>
      <c r="C37" s="3">
        <v>24</v>
      </c>
      <c r="D37" s="3" t="s">
        <v>468</v>
      </c>
      <c r="E37" s="120" t="s">
        <v>623</v>
      </c>
      <c r="F37" t="s">
        <v>271</v>
      </c>
      <c r="G37" s="3">
        <v>301</v>
      </c>
      <c r="H37" s="3">
        <v>204</v>
      </c>
    </row>
    <row r="38" spans="1:8">
      <c r="A38" s="3" t="s">
        <v>737</v>
      </c>
      <c r="B38" s="3">
        <v>37</v>
      </c>
      <c r="C38" s="3" t="s">
        <v>468</v>
      </c>
      <c r="D38" s="3">
        <v>13</v>
      </c>
      <c r="E38" s="120" t="s">
        <v>760</v>
      </c>
      <c r="F38" t="s">
        <v>329</v>
      </c>
      <c r="G38" s="3">
        <v>309</v>
      </c>
      <c r="H38" s="3">
        <v>101</v>
      </c>
    </row>
    <row r="39" spans="1:8">
      <c r="A39" s="3" t="s">
        <v>737</v>
      </c>
      <c r="B39" s="3">
        <v>38</v>
      </c>
      <c r="C39" s="3" t="s">
        <v>468</v>
      </c>
      <c r="D39" s="3">
        <v>14</v>
      </c>
      <c r="E39" s="120" t="s">
        <v>761</v>
      </c>
      <c r="F39" t="s">
        <v>330</v>
      </c>
      <c r="G39" s="3">
        <v>310</v>
      </c>
      <c r="H39" s="3">
        <v>102</v>
      </c>
    </row>
    <row r="40" spans="1:8">
      <c r="A40" s="3" t="s">
        <v>729</v>
      </c>
      <c r="B40" s="3">
        <v>39</v>
      </c>
      <c r="C40" s="3">
        <v>25</v>
      </c>
      <c r="D40" s="3" t="s">
        <v>468</v>
      </c>
      <c r="E40" s="120" t="s">
        <v>762</v>
      </c>
      <c r="F40" t="s">
        <v>101</v>
      </c>
      <c r="G40" s="3">
        <v>312</v>
      </c>
      <c r="H40" s="3">
        <v>209</v>
      </c>
    </row>
    <row r="41" spans="1:8">
      <c r="A41" s="3" t="s">
        <v>737</v>
      </c>
      <c r="B41" s="3">
        <v>40</v>
      </c>
      <c r="C41" s="3" t="s">
        <v>468</v>
      </c>
      <c r="D41" s="3">
        <v>15</v>
      </c>
      <c r="E41" s="120" t="s">
        <v>763</v>
      </c>
      <c r="F41" t="s">
        <v>266</v>
      </c>
      <c r="G41" s="3">
        <v>325</v>
      </c>
      <c r="H41" s="3">
        <v>116</v>
      </c>
    </row>
    <row r="42" spans="1:8">
      <c r="A42" s="3" t="s">
        <v>737</v>
      </c>
      <c r="B42" s="3">
        <v>41</v>
      </c>
      <c r="C42" s="3" t="s">
        <v>468</v>
      </c>
      <c r="D42" s="3">
        <v>16</v>
      </c>
      <c r="E42" s="120" t="s">
        <v>764</v>
      </c>
      <c r="F42" t="s">
        <v>116</v>
      </c>
      <c r="G42" s="3">
        <v>326</v>
      </c>
      <c r="H42" s="3">
        <v>117</v>
      </c>
    </row>
    <row r="43" spans="1:8">
      <c r="A43" s="3" t="s">
        <v>729</v>
      </c>
      <c r="B43" s="3">
        <v>42</v>
      </c>
      <c r="C43" s="3">
        <v>26</v>
      </c>
      <c r="D43" s="3" t="s">
        <v>468</v>
      </c>
      <c r="E43" s="120" t="s">
        <v>765</v>
      </c>
      <c r="F43" t="s">
        <v>321</v>
      </c>
      <c r="G43" s="3">
        <v>331</v>
      </c>
      <c r="H43" s="3">
        <v>212</v>
      </c>
    </row>
    <row r="44" spans="1:8">
      <c r="A44" s="3" t="s">
        <v>737</v>
      </c>
      <c r="B44" s="3">
        <v>43</v>
      </c>
      <c r="C44" s="3" t="s">
        <v>468</v>
      </c>
      <c r="D44" s="3">
        <v>17</v>
      </c>
      <c r="E44" s="120" t="s">
        <v>766</v>
      </c>
      <c r="F44" t="s">
        <v>95</v>
      </c>
      <c r="G44" s="3">
        <v>340</v>
      </c>
      <c r="H44" s="3">
        <v>126</v>
      </c>
    </row>
    <row r="45" spans="1:8">
      <c r="A45" s="3" t="s">
        <v>737</v>
      </c>
      <c r="B45" s="3">
        <v>44</v>
      </c>
      <c r="C45" s="3" t="s">
        <v>468</v>
      </c>
      <c r="D45" s="3">
        <v>18</v>
      </c>
      <c r="E45" s="120" t="s">
        <v>767</v>
      </c>
      <c r="F45" t="s">
        <v>331</v>
      </c>
      <c r="G45" s="3">
        <v>363</v>
      </c>
      <c r="H45" s="3">
        <v>147</v>
      </c>
    </row>
    <row r="46" spans="1:8">
      <c r="A46" s="3" t="s">
        <v>729</v>
      </c>
      <c r="B46" s="3">
        <v>45</v>
      </c>
      <c r="C46" s="3">
        <v>27</v>
      </c>
      <c r="D46" s="3" t="s">
        <v>468</v>
      </c>
      <c r="E46" s="120" t="s">
        <v>768</v>
      </c>
      <c r="F46" t="s">
        <v>322</v>
      </c>
      <c r="G46" s="3">
        <v>365</v>
      </c>
      <c r="H46" s="3">
        <v>217</v>
      </c>
    </row>
    <row r="47" spans="1:8">
      <c r="A47" s="3" t="s">
        <v>729</v>
      </c>
      <c r="B47" s="3">
        <v>46</v>
      </c>
      <c r="C47" s="3">
        <v>28</v>
      </c>
      <c r="D47" s="3" t="s">
        <v>468</v>
      </c>
      <c r="E47" s="120" t="s">
        <v>769</v>
      </c>
      <c r="F47" t="s">
        <v>99</v>
      </c>
      <c r="G47" s="3">
        <v>376</v>
      </c>
      <c r="H47" s="3">
        <v>219</v>
      </c>
    </row>
    <row r="48" spans="1:8">
      <c r="B48" s="3" t="str">
        <f t="shared" ref="B39:B66" si="0">IF($A48&lt;&gt;"",B47+1,"")</f>
        <v/>
      </c>
      <c r="C48" s="3" t="str">
        <f>IF(AND($A48&lt;&gt;"",$A48=$J$1&amp;"-"&amp;"M"),MAX($C$2:C47)+1,"")</f>
        <v/>
      </c>
      <c r="D48" s="3" t="str">
        <f>IF(AND($A48&lt;&gt;"",$A48=$J$1&amp;"-"&amp;"F"),MAX($D$2:D47)+1,"")</f>
        <v/>
      </c>
      <c r="E48" s="120"/>
    </row>
    <row r="49" spans="2:5">
      <c r="B49" s="3" t="str">
        <f t="shared" si="0"/>
        <v/>
      </c>
      <c r="C49" s="3" t="str">
        <f>IF(AND($A49&lt;&gt;"",$A49=$J$1&amp;"-"&amp;"M"),MAX($C$2:C48)+1,"")</f>
        <v/>
      </c>
      <c r="D49" s="3" t="str">
        <f>IF(AND($A49&lt;&gt;"",$A49=$J$1&amp;"-"&amp;"F"),MAX($D$2:D48)+1,"")</f>
        <v/>
      </c>
      <c r="E49" s="120"/>
    </row>
    <row r="50" spans="2:5">
      <c r="B50" s="3" t="str">
        <f t="shared" si="0"/>
        <v/>
      </c>
      <c r="C50" s="3" t="str">
        <f>IF(AND($A50&lt;&gt;"",$A50=$J$1&amp;"-"&amp;"M"),MAX($C$2:C49)+1,"")</f>
        <v/>
      </c>
      <c r="D50" s="3" t="str">
        <f>IF(AND($A50&lt;&gt;"",$A50=$J$1&amp;"-"&amp;"F"),MAX($D$2:D49)+1,"")</f>
        <v/>
      </c>
      <c r="E50" s="120"/>
    </row>
    <row r="51" spans="2:5">
      <c r="B51" s="3" t="str">
        <f t="shared" si="0"/>
        <v/>
      </c>
      <c r="C51" s="3" t="str">
        <f>IF(AND($A51&lt;&gt;"",$A51=$J$1&amp;"-"&amp;"M"),MAX($C$2:C50)+1,"")</f>
        <v/>
      </c>
      <c r="D51" s="3" t="str">
        <f>IF(AND($A51&lt;&gt;"",$A51=$J$1&amp;"-"&amp;"F"),MAX($D$2:D50)+1,"")</f>
        <v/>
      </c>
      <c r="E51" s="120"/>
    </row>
    <row r="52" spans="2:5">
      <c r="B52" s="3" t="str">
        <f t="shared" si="0"/>
        <v/>
      </c>
      <c r="C52" s="3" t="str">
        <f>IF(AND($A52&lt;&gt;"",$A52=$J$1&amp;"-"&amp;"M"),MAX($C$2:C51)+1,"")</f>
        <v/>
      </c>
      <c r="D52" s="3" t="str">
        <f>IF(AND($A52&lt;&gt;"",$A52=$J$1&amp;"-"&amp;"F"),MAX($D$2:D51)+1,"")</f>
        <v/>
      </c>
      <c r="E52" s="120"/>
    </row>
    <row r="53" spans="2:5">
      <c r="B53" s="3" t="str">
        <f t="shared" si="0"/>
        <v/>
      </c>
      <c r="C53" s="3" t="str">
        <f>IF(AND($A53&lt;&gt;"",$A53=$J$1&amp;"-"&amp;"M"),MAX($C$2:C52)+1,"")</f>
        <v/>
      </c>
      <c r="D53" s="3" t="str">
        <f>IF(AND($A53&lt;&gt;"",$A53=$J$1&amp;"-"&amp;"F"),MAX($D$2:D52)+1,"")</f>
        <v/>
      </c>
      <c r="E53" s="120"/>
    </row>
    <row r="54" spans="2:5">
      <c r="B54" s="3" t="str">
        <f t="shared" si="0"/>
        <v/>
      </c>
      <c r="C54" s="3" t="str">
        <f>IF(AND($A54&lt;&gt;"",$A54=$J$1&amp;"-"&amp;"M"),MAX($C$2:C53)+1,"")</f>
        <v/>
      </c>
      <c r="D54" s="3" t="str">
        <f>IF(AND($A54&lt;&gt;"",$A54=$J$1&amp;"-"&amp;"F"),MAX($D$2:D53)+1,"")</f>
        <v/>
      </c>
      <c r="E54" s="120"/>
    </row>
    <row r="55" spans="2:5">
      <c r="B55" s="3" t="str">
        <f t="shared" si="0"/>
        <v/>
      </c>
      <c r="C55" s="3" t="str">
        <f>IF(AND($A55&lt;&gt;"",$A55=$J$1&amp;"-"&amp;"M"),MAX($C$2:C54)+1,"")</f>
        <v/>
      </c>
      <c r="D55" s="3" t="str">
        <f>IF(AND($A55&lt;&gt;"",$A55=$J$1&amp;"-"&amp;"F"),MAX($D$2:D54)+1,"")</f>
        <v/>
      </c>
      <c r="E55" s="120"/>
    </row>
    <row r="56" spans="2:5">
      <c r="B56" s="3" t="str">
        <f t="shared" si="0"/>
        <v/>
      </c>
      <c r="C56" s="3" t="str">
        <f>IF(AND($A56&lt;&gt;"",$A56=$J$1&amp;"-"&amp;"M"),MAX($C$2:C55)+1,"")</f>
        <v/>
      </c>
      <c r="D56" s="3" t="str">
        <f>IF(AND($A56&lt;&gt;"",$A56=$J$1&amp;"-"&amp;"F"),MAX($D$2:D55)+1,"")</f>
        <v/>
      </c>
      <c r="E56" s="120"/>
    </row>
    <row r="57" spans="2:5">
      <c r="B57" s="3" t="str">
        <f t="shared" si="0"/>
        <v/>
      </c>
      <c r="C57" s="3" t="str">
        <f>IF(AND($A57&lt;&gt;"",$A57=$J$1&amp;"-"&amp;"M"),MAX($C$2:C56)+1,"")</f>
        <v/>
      </c>
      <c r="D57" s="3" t="str">
        <f>IF(AND($A57&lt;&gt;"",$A57=$J$1&amp;"-"&amp;"F"),MAX($D$2:D56)+1,"")</f>
        <v/>
      </c>
      <c r="E57" s="120"/>
    </row>
    <row r="58" spans="2:5">
      <c r="B58" s="3" t="str">
        <f t="shared" si="0"/>
        <v/>
      </c>
      <c r="C58" s="3" t="str">
        <f>IF(AND($A58&lt;&gt;"",$A58=$J$1&amp;"-"&amp;"M"),MAX($C$2:C57)+1,"")</f>
        <v/>
      </c>
      <c r="D58" s="3" t="str">
        <f>IF(AND($A58&lt;&gt;"",$A58=$J$1&amp;"-"&amp;"F"),MAX($D$2:D57)+1,"")</f>
        <v/>
      </c>
      <c r="E58" s="120"/>
    </row>
    <row r="59" spans="2:5">
      <c r="B59" s="3" t="str">
        <f t="shared" si="0"/>
        <v/>
      </c>
      <c r="C59" s="3" t="str">
        <f>IF(AND($A59&lt;&gt;"",$A59=$J$1&amp;"-"&amp;"M"),MAX($C$2:C58)+1,"")</f>
        <v/>
      </c>
      <c r="D59" s="3" t="str">
        <f>IF(AND($A59&lt;&gt;"",$A59=$J$1&amp;"-"&amp;"F"),MAX($D$2:D58)+1,"")</f>
        <v/>
      </c>
      <c r="E59" s="120"/>
    </row>
    <row r="60" spans="2:5">
      <c r="B60" s="3" t="str">
        <f t="shared" si="0"/>
        <v/>
      </c>
      <c r="C60" s="3" t="str">
        <f>IF(AND($A60&lt;&gt;"",$A60=$J$1&amp;"-"&amp;"M"),MAX($C$2:C59)+1,"")</f>
        <v/>
      </c>
      <c r="D60" s="3" t="str">
        <f>IF(AND($A60&lt;&gt;"",$A60=$J$1&amp;"-"&amp;"F"),MAX($D$2:D59)+1,"")</f>
        <v/>
      </c>
      <c r="E60" s="120"/>
    </row>
    <row r="61" spans="2:5">
      <c r="B61" s="3" t="str">
        <f t="shared" si="0"/>
        <v/>
      </c>
      <c r="C61" s="3" t="str">
        <f>IF(AND($A61&lt;&gt;"",$A61=$J$1&amp;"-"&amp;"M"),MAX($C$2:C60)+1,"")</f>
        <v/>
      </c>
      <c r="D61" s="3" t="str">
        <f>IF(AND($A61&lt;&gt;"",$A61=$J$1&amp;"-"&amp;"F"),MAX($D$2:D60)+1,"")</f>
        <v/>
      </c>
      <c r="E61" s="120"/>
    </row>
    <row r="62" spans="2:5">
      <c r="B62" s="3" t="str">
        <f t="shared" si="0"/>
        <v/>
      </c>
      <c r="C62" s="3" t="str">
        <f>IF(AND($A62&lt;&gt;"",$A62=$J$1&amp;"-"&amp;"M"),MAX($C$2:C61)+1,"")</f>
        <v/>
      </c>
      <c r="D62" s="3" t="str">
        <f>IF(AND($A62&lt;&gt;"",$A62=$J$1&amp;"-"&amp;"F"),MAX($D$2:D61)+1,"")</f>
        <v/>
      </c>
      <c r="E62" s="120"/>
    </row>
    <row r="63" spans="2:5">
      <c r="B63" s="3" t="str">
        <f t="shared" si="0"/>
        <v/>
      </c>
      <c r="C63" s="3" t="str">
        <f>IF(AND($A63&lt;&gt;"",$A63=$J$1&amp;"-"&amp;"M"),MAX($C$2:C62)+1,"")</f>
        <v/>
      </c>
      <c r="D63" s="3" t="str">
        <f>IF(AND($A63&lt;&gt;"",$A63=$J$1&amp;"-"&amp;"F"),MAX($D$2:D62)+1,"")</f>
        <v/>
      </c>
      <c r="E63" s="120"/>
    </row>
    <row r="64" spans="2:5">
      <c r="B64" s="3" t="str">
        <f t="shared" si="0"/>
        <v/>
      </c>
      <c r="C64" s="3" t="str">
        <f>IF(AND($A64&lt;&gt;"",$A64=$J$1&amp;"-"&amp;"M"),MAX($C$2:C63)+1,"")</f>
        <v/>
      </c>
      <c r="D64" s="3" t="str">
        <f>IF(AND($A64&lt;&gt;"",$A64=$J$1&amp;"-"&amp;"F"),MAX($D$2:D63)+1,"")</f>
        <v/>
      </c>
      <c r="E64" s="120"/>
    </row>
    <row r="65" spans="2:5">
      <c r="B65" s="3" t="str">
        <f t="shared" si="0"/>
        <v/>
      </c>
      <c r="C65" s="3" t="str">
        <f>IF(AND($A65&lt;&gt;"",$A65=$J$1&amp;"-"&amp;"M"),MAX($C$2:C64)+1,"")</f>
        <v/>
      </c>
      <c r="D65" s="3" t="str">
        <f>IF(AND($A65&lt;&gt;"",$A65=$J$1&amp;"-"&amp;"F"),MAX($D$2:D64)+1,"")</f>
        <v/>
      </c>
      <c r="E65" s="120"/>
    </row>
    <row r="66" spans="2:5">
      <c r="B66" s="3" t="str">
        <f t="shared" si="0"/>
        <v/>
      </c>
      <c r="C66" s="3" t="str">
        <f>IF(AND($A66&lt;&gt;"",$A66=$J$1&amp;"-"&amp;"M"),MAX($C$2:C65)+1,"")</f>
        <v/>
      </c>
      <c r="D66" s="3" t="str">
        <f>IF(AND($A66&lt;&gt;"",$A66=$J$1&amp;"-"&amp;"F"),MAX($D$2:D65)+1,"")</f>
        <v/>
      </c>
      <c r="E66" s="120"/>
    </row>
    <row r="67" spans="2:5">
      <c r="B67" s="3" t="str">
        <f t="shared" ref="B67:B98" si="1">IF($A67&lt;&gt;"",B66+1,"")</f>
        <v/>
      </c>
      <c r="C67" s="3" t="str">
        <f>IF(AND($A67&lt;&gt;"",$A67=$J$1&amp;"-"&amp;"M"),MAX($C$2:C66)+1,"")</f>
        <v/>
      </c>
      <c r="D67" s="3" t="str">
        <f>IF(AND($A67&lt;&gt;"",$A67=$J$1&amp;"-"&amp;"F"),MAX($D$2:D66)+1,"")</f>
        <v/>
      </c>
      <c r="E67" s="120"/>
    </row>
    <row r="68" spans="2:5">
      <c r="B68" s="3" t="str">
        <f t="shared" si="1"/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2:5">
      <c r="B69" s="3" t="str">
        <f t="shared" si="1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2:5">
      <c r="B70" s="3" t="str">
        <f t="shared" si="1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2:5">
      <c r="B71" s="3" t="str">
        <f t="shared" si="1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2:5">
      <c r="B72" s="3" t="str">
        <f t="shared" si="1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2:5">
      <c r="B73" s="3" t="str">
        <f t="shared" si="1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2:5">
      <c r="B74" s="3" t="str">
        <f t="shared" si="1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2:5">
      <c r="B75" s="3" t="str">
        <f t="shared" si="1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2:5">
      <c r="B76" s="3" t="str">
        <f t="shared" si="1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2:5">
      <c r="B77" s="3" t="str">
        <f t="shared" si="1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2:5">
      <c r="B78" s="3" t="str">
        <f t="shared" si="1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2:5">
      <c r="B79" s="3" t="str">
        <f t="shared" si="1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2:5">
      <c r="B80" s="3" t="str">
        <f t="shared" si="1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1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1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1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1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1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1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1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1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1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1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1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1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1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1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1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1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1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1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2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2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2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2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2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2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2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2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2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2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2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2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2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2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2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2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2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2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2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2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2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2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2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2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2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2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2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2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2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2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2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2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3">IF($A131&lt;&gt;"",B130+1,"")</f>
        <v/>
      </c>
    </row>
    <row r="132" spans="2:4">
      <c r="B132" s="3" t="str">
        <f t="shared" si="3"/>
        <v/>
      </c>
    </row>
    <row r="133" spans="2:4">
      <c r="B133" s="3" t="str">
        <f t="shared" si="3"/>
        <v/>
      </c>
    </row>
    <row r="134" spans="2:4">
      <c r="B134" s="3" t="str">
        <f t="shared" si="3"/>
        <v/>
      </c>
    </row>
    <row r="135" spans="2:4">
      <c r="B135" s="3" t="str">
        <f t="shared" si="3"/>
        <v/>
      </c>
    </row>
    <row r="136" spans="2:4">
      <c r="B136" s="3" t="str">
        <f t="shared" si="3"/>
        <v/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7F08-E6C7-F240-B339-CE3B56CDC5E3}">
  <dimension ref="A1:J136"/>
  <sheetViews>
    <sheetView zoomScale="115" workbookViewId="0">
      <selection activeCell="E10" sqref="E10"/>
    </sheetView>
  </sheetViews>
  <sheetFormatPr defaultColWidth="10.8554687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41</v>
      </c>
    </row>
    <row r="2" spans="1:10">
      <c r="A2" s="3" t="s">
        <v>770</v>
      </c>
      <c r="B2" s="3">
        <v>1</v>
      </c>
      <c r="C2" s="3">
        <v>1</v>
      </c>
      <c r="D2" s="3" t="s">
        <v>468</v>
      </c>
      <c r="E2" s="120" t="s">
        <v>771</v>
      </c>
      <c r="F2" t="s">
        <v>464</v>
      </c>
      <c r="G2" s="3">
        <v>22</v>
      </c>
      <c r="H2" s="3">
        <v>22</v>
      </c>
    </row>
    <row r="3" spans="1:10">
      <c r="A3" s="3" t="s">
        <v>770</v>
      </c>
      <c r="B3" s="3">
        <v>2</v>
      </c>
      <c r="C3" s="3">
        <v>2</v>
      </c>
      <c r="D3" s="3" t="s">
        <v>468</v>
      </c>
      <c r="E3" s="120" t="s">
        <v>572</v>
      </c>
      <c r="F3" t="s">
        <v>280</v>
      </c>
      <c r="G3" s="3">
        <v>41</v>
      </c>
      <c r="H3" s="3">
        <v>40</v>
      </c>
    </row>
    <row r="4" spans="1:10">
      <c r="A4" s="3" t="s">
        <v>770</v>
      </c>
      <c r="B4" s="3">
        <v>3</v>
      </c>
      <c r="C4" s="3">
        <v>3</v>
      </c>
      <c r="D4" s="3" t="s">
        <v>468</v>
      </c>
      <c r="E4" s="120" t="s">
        <v>485</v>
      </c>
      <c r="F4" t="s">
        <v>281</v>
      </c>
      <c r="G4" s="3">
        <v>52</v>
      </c>
      <c r="H4" s="3">
        <v>49</v>
      </c>
    </row>
    <row r="5" spans="1:10">
      <c r="A5" s="3" t="s">
        <v>770</v>
      </c>
      <c r="B5" s="3">
        <v>4</v>
      </c>
      <c r="C5" s="3">
        <v>4</v>
      </c>
      <c r="D5" s="3" t="s">
        <v>468</v>
      </c>
      <c r="E5" s="120" t="s">
        <v>772</v>
      </c>
      <c r="F5" t="s">
        <v>283</v>
      </c>
      <c r="G5" s="3">
        <v>59</v>
      </c>
      <c r="H5" s="3">
        <v>55</v>
      </c>
    </row>
    <row r="6" spans="1:10">
      <c r="A6" s="3" t="s">
        <v>770</v>
      </c>
      <c r="B6" s="3">
        <v>5</v>
      </c>
      <c r="C6" s="3">
        <v>5</v>
      </c>
      <c r="D6" s="3" t="s">
        <v>468</v>
      </c>
      <c r="E6" s="120" t="s">
        <v>486</v>
      </c>
      <c r="F6" t="s">
        <v>284</v>
      </c>
      <c r="G6" s="3">
        <v>62</v>
      </c>
      <c r="H6" s="3">
        <v>58</v>
      </c>
    </row>
    <row r="7" spans="1:10">
      <c r="A7" s="3" t="s">
        <v>770</v>
      </c>
      <c r="B7" s="3">
        <v>6</v>
      </c>
      <c r="C7" s="3">
        <v>6</v>
      </c>
      <c r="D7" s="3" t="s">
        <v>468</v>
      </c>
      <c r="E7" s="120" t="s">
        <v>773</v>
      </c>
      <c r="F7" t="s">
        <v>282</v>
      </c>
      <c r="G7" s="3">
        <v>85</v>
      </c>
      <c r="H7" s="3">
        <v>71</v>
      </c>
    </row>
    <row r="8" spans="1:10">
      <c r="A8" s="3" t="s">
        <v>770</v>
      </c>
      <c r="B8" s="3">
        <v>7</v>
      </c>
      <c r="C8" s="3">
        <v>7</v>
      </c>
      <c r="D8" s="3" t="s">
        <v>468</v>
      </c>
      <c r="E8" s="120" t="s">
        <v>774</v>
      </c>
      <c r="F8" t="s">
        <v>174</v>
      </c>
      <c r="G8" s="3">
        <v>88</v>
      </c>
      <c r="H8" s="3">
        <v>74</v>
      </c>
    </row>
    <row r="9" spans="1:10">
      <c r="A9" s="3" t="s">
        <v>770</v>
      </c>
      <c r="B9" s="3">
        <v>8</v>
      </c>
      <c r="C9" s="3">
        <v>8</v>
      </c>
      <c r="D9" s="3" t="s">
        <v>468</v>
      </c>
      <c r="E9" s="120" t="s">
        <v>775</v>
      </c>
      <c r="F9" t="s">
        <v>460</v>
      </c>
      <c r="G9" s="3">
        <v>89</v>
      </c>
      <c r="H9" s="3">
        <v>75</v>
      </c>
    </row>
    <row r="10" spans="1:10">
      <c r="A10" s="3" t="s">
        <v>770</v>
      </c>
      <c r="B10" s="3">
        <v>9</v>
      </c>
      <c r="C10" s="3">
        <v>9</v>
      </c>
      <c r="D10" s="3" t="s">
        <v>468</v>
      </c>
      <c r="E10" s="120" t="s">
        <v>499</v>
      </c>
      <c r="F10" t="s">
        <v>175</v>
      </c>
      <c r="G10" s="3">
        <v>126</v>
      </c>
      <c r="H10" s="3">
        <v>103</v>
      </c>
    </row>
    <row r="11" spans="1:10">
      <c r="A11" s="3" t="s">
        <v>776</v>
      </c>
      <c r="B11" s="3">
        <v>10</v>
      </c>
      <c r="C11" s="3" t="s">
        <v>468</v>
      </c>
      <c r="D11" s="3">
        <v>1</v>
      </c>
      <c r="E11" s="120" t="s">
        <v>777</v>
      </c>
      <c r="F11" t="s">
        <v>274</v>
      </c>
      <c r="G11" s="3">
        <v>182</v>
      </c>
      <c r="H11" s="3">
        <v>38</v>
      </c>
    </row>
    <row r="12" spans="1:10">
      <c r="A12" s="3" t="s">
        <v>770</v>
      </c>
      <c r="B12" s="3">
        <v>11</v>
      </c>
      <c r="C12" s="3">
        <v>10</v>
      </c>
      <c r="D12" s="3" t="s">
        <v>468</v>
      </c>
      <c r="E12" s="120" t="s">
        <v>777</v>
      </c>
      <c r="F12" t="s">
        <v>176</v>
      </c>
      <c r="G12" s="3">
        <v>183</v>
      </c>
      <c r="H12" s="3">
        <v>145</v>
      </c>
    </row>
    <row r="13" spans="1:10">
      <c r="A13" s="3" t="s">
        <v>770</v>
      </c>
      <c r="B13" s="3">
        <v>12</v>
      </c>
      <c r="C13" s="3">
        <v>11</v>
      </c>
      <c r="D13" s="3" t="s">
        <v>468</v>
      </c>
      <c r="E13" s="120" t="s">
        <v>778</v>
      </c>
      <c r="F13" t="s">
        <v>461</v>
      </c>
      <c r="G13" s="3">
        <v>186</v>
      </c>
      <c r="H13" s="3">
        <v>146</v>
      </c>
    </row>
    <row r="14" spans="1:10">
      <c r="A14" s="3" t="s">
        <v>776</v>
      </c>
      <c r="B14" s="3">
        <v>13</v>
      </c>
      <c r="C14" s="3" t="s">
        <v>468</v>
      </c>
      <c r="D14" s="3">
        <v>2</v>
      </c>
      <c r="E14" s="120" t="s">
        <v>779</v>
      </c>
      <c r="F14" t="s">
        <v>279</v>
      </c>
      <c r="G14" s="3">
        <v>217</v>
      </c>
      <c r="H14" s="3">
        <v>51</v>
      </c>
    </row>
    <row r="15" spans="1:10">
      <c r="A15" s="3" t="s">
        <v>770</v>
      </c>
      <c r="B15" s="3">
        <v>14</v>
      </c>
      <c r="C15" s="3">
        <v>12</v>
      </c>
      <c r="D15" s="3" t="s">
        <v>468</v>
      </c>
      <c r="E15" s="120" t="s">
        <v>780</v>
      </c>
      <c r="F15" t="s">
        <v>173</v>
      </c>
      <c r="G15" s="3">
        <v>218</v>
      </c>
      <c r="H15" s="3">
        <v>167</v>
      </c>
    </row>
    <row r="16" spans="1:10">
      <c r="A16" s="3" t="s">
        <v>770</v>
      </c>
      <c r="B16" s="3">
        <v>15</v>
      </c>
      <c r="C16" s="3">
        <v>13</v>
      </c>
      <c r="D16" s="3" t="s">
        <v>468</v>
      </c>
      <c r="E16" s="120" t="s">
        <v>667</v>
      </c>
      <c r="F16" t="s">
        <v>286</v>
      </c>
      <c r="G16" s="3">
        <v>233</v>
      </c>
      <c r="H16" s="3">
        <v>175</v>
      </c>
    </row>
    <row r="17" spans="1:8">
      <c r="A17" s="3" t="s">
        <v>770</v>
      </c>
      <c r="B17" s="3">
        <v>16</v>
      </c>
      <c r="C17" s="3">
        <v>14</v>
      </c>
      <c r="D17" s="3" t="s">
        <v>468</v>
      </c>
      <c r="E17" s="120" t="s">
        <v>781</v>
      </c>
      <c r="F17" t="s">
        <v>462</v>
      </c>
      <c r="G17" s="3">
        <v>236</v>
      </c>
      <c r="H17" s="3">
        <v>177</v>
      </c>
    </row>
    <row r="18" spans="1:8">
      <c r="A18" s="3" t="s">
        <v>776</v>
      </c>
      <c r="B18" s="3">
        <v>17</v>
      </c>
      <c r="C18" s="3" t="s">
        <v>468</v>
      </c>
      <c r="D18" s="3">
        <v>3</v>
      </c>
      <c r="E18" s="120" t="s">
        <v>782</v>
      </c>
      <c r="F18" t="s">
        <v>177</v>
      </c>
      <c r="G18" s="3">
        <v>250</v>
      </c>
      <c r="H18" s="3">
        <v>67</v>
      </c>
    </row>
    <row r="19" spans="1:8">
      <c r="A19" s="3" t="s">
        <v>770</v>
      </c>
      <c r="B19" s="3">
        <v>18</v>
      </c>
      <c r="C19" s="3">
        <v>15</v>
      </c>
      <c r="D19" s="3" t="s">
        <v>468</v>
      </c>
      <c r="E19" s="120" t="s">
        <v>783</v>
      </c>
      <c r="F19" t="s">
        <v>285</v>
      </c>
      <c r="G19" s="3">
        <v>258</v>
      </c>
      <c r="H19" s="3">
        <v>186</v>
      </c>
    </row>
    <row r="20" spans="1:8">
      <c r="A20" s="3" t="s">
        <v>776</v>
      </c>
      <c r="B20" s="3">
        <v>19</v>
      </c>
      <c r="C20" s="3" t="s">
        <v>468</v>
      </c>
      <c r="D20" s="3">
        <v>4</v>
      </c>
      <c r="E20" s="120" t="s">
        <v>784</v>
      </c>
      <c r="F20" t="s">
        <v>457</v>
      </c>
      <c r="G20" s="3">
        <v>272</v>
      </c>
      <c r="H20" s="3">
        <v>82</v>
      </c>
    </row>
    <row r="21" spans="1:8">
      <c r="A21" s="3" t="s">
        <v>776</v>
      </c>
      <c r="B21" s="3">
        <v>20</v>
      </c>
      <c r="C21" s="3" t="s">
        <v>468</v>
      </c>
      <c r="D21" s="3">
        <v>5</v>
      </c>
      <c r="E21" s="120" t="s">
        <v>785</v>
      </c>
      <c r="F21" t="s">
        <v>277</v>
      </c>
      <c r="G21" s="3">
        <v>274</v>
      </c>
      <c r="H21" s="3">
        <v>83</v>
      </c>
    </row>
    <row r="22" spans="1:8">
      <c r="A22" s="3" t="s">
        <v>776</v>
      </c>
      <c r="B22" s="3">
        <v>21</v>
      </c>
      <c r="C22" s="3" t="s">
        <v>468</v>
      </c>
      <c r="D22" s="3">
        <v>6</v>
      </c>
      <c r="E22" s="120" t="s">
        <v>785</v>
      </c>
      <c r="F22" t="s">
        <v>275</v>
      </c>
      <c r="G22" s="3">
        <v>275</v>
      </c>
      <c r="H22" s="3">
        <v>84</v>
      </c>
    </row>
    <row r="23" spans="1:8">
      <c r="A23" s="3" t="s">
        <v>770</v>
      </c>
      <c r="B23" s="3">
        <v>22</v>
      </c>
      <c r="C23" s="3">
        <v>16</v>
      </c>
      <c r="D23" s="3" t="s">
        <v>468</v>
      </c>
      <c r="E23" s="120" t="s">
        <v>786</v>
      </c>
      <c r="F23" t="s">
        <v>287</v>
      </c>
      <c r="G23" s="3">
        <v>303</v>
      </c>
      <c r="H23" s="3">
        <v>206</v>
      </c>
    </row>
    <row r="24" spans="1:8">
      <c r="A24" s="3" t="s">
        <v>776</v>
      </c>
      <c r="B24" s="3">
        <v>23</v>
      </c>
      <c r="C24" s="3" t="s">
        <v>468</v>
      </c>
      <c r="D24" s="3">
        <v>7</v>
      </c>
      <c r="E24" s="120" t="s">
        <v>787</v>
      </c>
      <c r="F24" t="s">
        <v>456</v>
      </c>
      <c r="G24" s="3">
        <v>305</v>
      </c>
      <c r="H24" s="3">
        <v>99</v>
      </c>
    </row>
    <row r="25" spans="1:8">
      <c r="A25" s="3" t="s">
        <v>776</v>
      </c>
      <c r="B25" s="3">
        <v>24</v>
      </c>
      <c r="C25" s="3" t="s">
        <v>468</v>
      </c>
      <c r="D25" s="3">
        <v>8</v>
      </c>
      <c r="E25" s="120" t="s">
        <v>788</v>
      </c>
      <c r="F25" t="s">
        <v>458</v>
      </c>
      <c r="G25" s="3">
        <v>313</v>
      </c>
      <c r="H25" s="3">
        <v>104</v>
      </c>
    </row>
    <row r="26" spans="1:8">
      <c r="A26" s="3" t="s">
        <v>776</v>
      </c>
      <c r="B26" s="3">
        <v>25</v>
      </c>
      <c r="C26" s="3" t="s">
        <v>468</v>
      </c>
      <c r="D26" s="3">
        <v>9</v>
      </c>
      <c r="E26" s="120" t="s">
        <v>789</v>
      </c>
      <c r="F26" t="s">
        <v>273</v>
      </c>
      <c r="G26" s="3">
        <v>324</v>
      </c>
      <c r="H26" s="3">
        <v>115</v>
      </c>
    </row>
    <row r="27" spans="1:8">
      <c r="A27" s="3" t="s">
        <v>770</v>
      </c>
      <c r="B27" s="3">
        <v>26</v>
      </c>
      <c r="C27" s="3">
        <v>17</v>
      </c>
      <c r="D27" s="3" t="s">
        <v>468</v>
      </c>
      <c r="E27" s="120" t="s">
        <v>790</v>
      </c>
      <c r="F27" t="s">
        <v>463</v>
      </c>
      <c r="G27" s="3">
        <v>338</v>
      </c>
      <c r="H27" s="3">
        <v>214</v>
      </c>
    </row>
    <row r="28" spans="1:8">
      <c r="A28" s="3" t="s">
        <v>776</v>
      </c>
      <c r="B28" s="3">
        <v>27</v>
      </c>
      <c r="C28" s="3" t="s">
        <v>468</v>
      </c>
      <c r="D28" s="3">
        <v>10</v>
      </c>
      <c r="E28" s="120" t="s">
        <v>790</v>
      </c>
      <c r="F28" t="s">
        <v>459</v>
      </c>
      <c r="G28" s="3">
        <v>339</v>
      </c>
      <c r="H28" s="3">
        <v>125</v>
      </c>
    </row>
    <row r="29" spans="1:8">
      <c r="A29" s="3" t="s">
        <v>776</v>
      </c>
      <c r="B29" s="3">
        <v>28</v>
      </c>
      <c r="C29" s="3" t="s">
        <v>468</v>
      </c>
      <c r="D29" s="3">
        <v>11</v>
      </c>
      <c r="E29" s="120" t="s">
        <v>791</v>
      </c>
      <c r="F29" t="s">
        <v>276</v>
      </c>
      <c r="G29" s="3">
        <v>343</v>
      </c>
      <c r="H29" s="3">
        <v>129</v>
      </c>
    </row>
    <row r="30" spans="1:8">
      <c r="A30" s="3" t="s">
        <v>776</v>
      </c>
      <c r="B30" s="3">
        <v>29</v>
      </c>
      <c r="C30" s="3" t="s">
        <v>468</v>
      </c>
      <c r="D30" s="3">
        <v>12</v>
      </c>
      <c r="E30" s="120" t="s">
        <v>792</v>
      </c>
      <c r="F30" t="s">
        <v>278</v>
      </c>
      <c r="G30" s="3">
        <v>358</v>
      </c>
      <c r="H30" s="3">
        <v>142</v>
      </c>
    </row>
    <row r="31" spans="1:8">
      <c r="A31" s="3" t="s">
        <v>776</v>
      </c>
      <c r="B31" s="3">
        <v>30</v>
      </c>
      <c r="C31" s="3" t="s">
        <v>468</v>
      </c>
      <c r="D31" s="3">
        <v>13</v>
      </c>
      <c r="E31" s="120" t="s">
        <v>793</v>
      </c>
      <c r="F31" t="s">
        <v>272</v>
      </c>
      <c r="G31" s="3">
        <v>370</v>
      </c>
      <c r="H31" s="3">
        <v>152</v>
      </c>
    </row>
    <row r="32" spans="1:8">
      <c r="B32" s="3" t="str">
        <f t="shared" ref="B32:B34" si="0">IF($A32&lt;&gt;"",B31+1,"")</f>
        <v/>
      </c>
      <c r="C32" s="3" t="str">
        <f>IF(AND($A32&lt;&gt;"",$A32=$J$1&amp;"-"&amp;"M"),MAX($C$2:C31)+1,"")</f>
        <v/>
      </c>
      <c r="D32" s="3" t="str">
        <f>IF(AND($A32&lt;&gt;"",$A32=$J$1&amp;"-"&amp;"F"),MAX($D$2:D31)+1,"")</f>
        <v/>
      </c>
      <c r="E32" s="120"/>
    </row>
    <row r="33" spans="2:5">
      <c r="B33" s="3" t="str">
        <f t="shared" si="0"/>
        <v/>
      </c>
      <c r="C33" s="3" t="str">
        <f>IF(AND($A33&lt;&gt;"",$A33=$J$1&amp;"-"&amp;"M"),MAX($C$2:C32)+1,"")</f>
        <v/>
      </c>
      <c r="D33" s="3" t="str">
        <f>IF(AND($A33&lt;&gt;"",$A33=$J$1&amp;"-"&amp;"F"),MAX($D$2:D32)+1,"")</f>
        <v/>
      </c>
      <c r="E33" s="120"/>
    </row>
    <row r="34" spans="2:5">
      <c r="B34" s="3" t="str">
        <f t="shared" si="0"/>
        <v/>
      </c>
      <c r="C34" s="3" t="str">
        <f>IF(AND($A34&lt;&gt;"",$A34=$J$1&amp;"-"&amp;"M"),MAX($C$2:C33)+1,"")</f>
        <v/>
      </c>
      <c r="D34" s="3" t="str">
        <f>IF(AND($A34&lt;&gt;"",$A34=$J$1&amp;"-"&amp;"F"),MAX($D$2:D33)+1,"")</f>
        <v/>
      </c>
      <c r="E34" s="120"/>
    </row>
    <row r="35" spans="2:5">
      <c r="B35" s="3" t="str">
        <f t="shared" ref="B35:B66" si="1">IF($A35&lt;&gt;"",B34+1,"")</f>
        <v/>
      </c>
      <c r="C35" s="3" t="str">
        <f>IF(AND($A35&lt;&gt;"",$A35=$J$1&amp;"-"&amp;"M"),MAX($C$2:C34)+1,"")</f>
        <v/>
      </c>
      <c r="D35" s="3" t="str">
        <f>IF(AND($A35&lt;&gt;"",$A35=$J$1&amp;"-"&amp;"F"),MAX($D$2:D34)+1,"")</f>
        <v/>
      </c>
      <c r="E35" s="120"/>
    </row>
    <row r="36" spans="2:5">
      <c r="B36" s="3" t="str">
        <f t="shared" si="1"/>
        <v/>
      </c>
      <c r="C36" s="3" t="str">
        <f>IF(AND($A36&lt;&gt;"",$A36=$J$1&amp;"-"&amp;"M"),MAX($C$2:C35)+1,"")</f>
        <v/>
      </c>
      <c r="D36" s="3" t="str">
        <f>IF(AND($A36&lt;&gt;"",$A36=$J$1&amp;"-"&amp;"F"),MAX($D$2:D35)+1,"")</f>
        <v/>
      </c>
      <c r="E36" s="120"/>
    </row>
    <row r="37" spans="2:5">
      <c r="B37" s="3" t="str">
        <f t="shared" si="1"/>
        <v/>
      </c>
      <c r="C37" s="3" t="str">
        <f>IF(AND($A37&lt;&gt;"",$A37=$J$1&amp;"-"&amp;"M"),MAX($C$2:C36)+1,"")</f>
        <v/>
      </c>
      <c r="D37" s="3" t="str">
        <f>IF(AND($A37&lt;&gt;"",$A37=$J$1&amp;"-"&amp;"F"),MAX($D$2:D36)+1,"")</f>
        <v/>
      </c>
      <c r="E37" s="120"/>
    </row>
    <row r="38" spans="2:5">
      <c r="B38" s="3" t="str">
        <f t="shared" si="1"/>
        <v/>
      </c>
      <c r="C38" s="3" t="str">
        <f>IF(AND($A38&lt;&gt;"",$A38=$J$1&amp;"-"&amp;"M"),MAX($C$2:C37)+1,"")</f>
        <v/>
      </c>
      <c r="D38" s="3" t="str">
        <f>IF(AND($A38&lt;&gt;"",$A38=$J$1&amp;"-"&amp;"F"),MAX($D$2:D37)+1,"")</f>
        <v/>
      </c>
      <c r="E38" s="120"/>
    </row>
    <row r="39" spans="2:5">
      <c r="B39" s="3" t="str">
        <f t="shared" si="1"/>
        <v/>
      </c>
      <c r="C39" s="3" t="str">
        <f>IF(AND($A39&lt;&gt;"",$A39=$J$1&amp;"-"&amp;"M"),MAX($C$2:C38)+1,"")</f>
        <v/>
      </c>
      <c r="D39" s="3" t="str">
        <f>IF(AND($A39&lt;&gt;"",$A39=$J$1&amp;"-"&amp;"F"),MAX($D$2:D38)+1,"")</f>
        <v/>
      </c>
      <c r="E39" s="120"/>
    </row>
    <row r="40" spans="2:5">
      <c r="B40" s="3" t="str">
        <f t="shared" si="1"/>
        <v/>
      </c>
      <c r="C40" s="3" t="str">
        <f>IF(AND($A40&lt;&gt;"",$A40=$J$1&amp;"-"&amp;"M"),MAX($C$2:C39)+1,"")</f>
        <v/>
      </c>
      <c r="D40" s="3" t="str">
        <f>IF(AND($A40&lt;&gt;"",$A40=$J$1&amp;"-"&amp;"F"),MAX($D$2:D39)+1,"")</f>
        <v/>
      </c>
      <c r="E40" s="120"/>
    </row>
    <row r="41" spans="2:5">
      <c r="B41" s="3" t="str">
        <f t="shared" si="1"/>
        <v/>
      </c>
      <c r="C41" s="3" t="str">
        <f>IF(AND($A41&lt;&gt;"",$A41=$J$1&amp;"-"&amp;"M"),MAX($C$2:C40)+1,"")</f>
        <v/>
      </c>
      <c r="D41" s="3" t="str">
        <f>IF(AND($A41&lt;&gt;"",$A41=$J$1&amp;"-"&amp;"F"),MAX($D$2:D40)+1,"")</f>
        <v/>
      </c>
      <c r="E41" s="120"/>
    </row>
    <row r="42" spans="2:5">
      <c r="B42" s="3" t="str">
        <f t="shared" si="1"/>
        <v/>
      </c>
      <c r="C42" s="3" t="str">
        <f>IF(AND($A42&lt;&gt;"",$A42=$J$1&amp;"-"&amp;"M"),MAX($C$2:C41)+1,"")</f>
        <v/>
      </c>
      <c r="D42" s="3" t="str">
        <f>IF(AND($A42&lt;&gt;"",$A42=$J$1&amp;"-"&amp;"F"),MAX($D$2:D41)+1,"")</f>
        <v/>
      </c>
      <c r="E42" s="120"/>
    </row>
    <row r="43" spans="2:5">
      <c r="B43" s="3" t="str">
        <f t="shared" si="1"/>
        <v/>
      </c>
      <c r="C43" s="3" t="str">
        <f>IF(AND($A43&lt;&gt;"",$A43=$J$1&amp;"-"&amp;"M"),MAX($C$2:C42)+1,"")</f>
        <v/>
      </c>
      <c r="D43" s="3" t="str">
        <f>IF(AND($A43&lt;&gt;"",$A43=$J$1&amp;"-"&amp;"F"),MAX($D$2:D42)+1,"")</f>
        <v/>
      </c>
      <c r="E43" s="120"/>
    </row>
    <row r="44" spans="2:5">
      <c r="B44" s="3" t="str">
        <f t="shared" si="1"/>
        <v/>
      </c>
      <c r="C44" s="3" t="str">
        <f>IF(AND($A44&lt;&gt;"",$A44=$J$1&amp;"-"&amp;"M"),MAX($C$2:C43)+1,"")</f>
        <v/>
      </c>
      <c r="D44" s="3" t="str">
        <f>IF(AND($A44&lt;&gt;"",$A44=$J$1&amp;"-"&amp;"F"),MAX($D$2:D43)+1,"")</f>
        <v/>
      </c>
      <c r="E44" s="120"/>
    </row>
    <row r="45" spans="2:5">
      <c r="B45" s="3" t="str">
        <f t="shared" si="1"/>
        <v/>
      </c>
      <c r="C45" s="3" t="str">
        <f>IF(AND($A45&lt;&gt;"",$A45=$J$1&amp;"-"&amp;"M"),MAX($C$2:C44)+1,"")</f>
        <v/>
      </c>
      <c r="D45" s="3" t="str">
        <f>IF(AND($A45&lt;&gt;"",$A45=$J$1&amp;"-"&amp;"F"),MAX($D$2:D44)+1,"")</f>
        <v/>
      </c>
      <c r="E45" s="120"/>
    </row>
    <row r="46" spans="2:5">
      <c r="B46" s="3" t="str">
        <f t="shared" si="1"/>
        <v/>
      </c>
      <c r="C46" s="3" t="str">
        <f>IF(AND($A46&lt;&gt;"",$A46=$J$1&amp;"-"&amp;"M"),MAX($C$2:C45)+1,"")</f>
        <v/>
      </c>
      <c r="D46" s="3" t="str">
        <f>IF(AND($A46&lt;&gt;"",$A46=$J$1&amp;"-"&amp;"F"),MAX($D$2:D45)+1,"")</f>
        <v/>
      </c>
      <c r="E46" s="120"/>
    </row>
    <row r="47" spans="2:5">
      <c r="B47" s="3" t="str">
        <f t="shared" si="1"/>
        <v/>
      </c>
      <c r="C47" s="3" t="str">
        <f>IF(AND($A47&lt;&gt;"",$A47=$J$1&amp;"-"&amp;"M"),MAX($C$2:C46)+1,"")</f>
        <v/>
      </c>
      <c r="D47" s="3" t="str">
        <f>IF(AND($A47&lt;&gt;"",$A47=$J$1&amp;"-"&amp;"F"),MAX($D$2:D46)+1,"")</f>
        <v/>
      </c>
      <c r="E47" s="120"/>
    </row>
    <row r="48" spans="2:5">
      <c r="B48" s="3" t="str">
        <f t="shared" si="1"/>
        <v/>
      </c>
      <c r="C48" s="3" t="str">
        <f>IF(AND($A48&lt;&gt;"",$A48=$J$1&amp;"-"&amp;"M"),MAX($C$2:C47)+1,"")</f>
        <v/>
      </c>
      <c r="D48" s="3" t="str">
        <f>IF(AND($A48&lt;&gt;"",$A48=$J$1&amp;"-"&amp;"F"),MAX($D$2:D47)+1,"")</f>
        <v/>
      </c>
      <c r="E48" s="120"/>
    </row>
    <row r="49" spans="2:5">
      <c r="B49" s="3" t="str">
        <f t="shared" si="1"/>
        <v/>
      </c>
      <c r="C49" s="3" t="str">
        <f>IF(AND($A49&lt;&gt;"",$A49=$J$1&amp;"-"&amp;"M"),MAX($C$2:C48)+1,"")</f>
        <v/>
      </c>
      <c r="D49" s="3" t="str">
        <f>IF(AND($A49&lt;&gt;"",$A49=$J$1&amp;"-"&amp;"F"),MAX($D$2:D48)+1,"")</f>
        <v/>
      </c>
      <c r="E49" s="120"/>
    </row>
    <row r="50" spans="2:5">
      <c r="B50" s="3" t="str">
        <f t="shared" si="1"/>
        <v/>
      </c>
      <c r="C50" s="3" t="str">
        <f>IF(AND($A50&lt;&gt;"",$A50=$J$1&amp;"-"&amp;"M"),MAX($C$2:C49)+1,"")</f>
        <v/>
      </c>
      <c r="D50" s="3" t="str">
        <f>IF(AND($A50&lt;&gt;"",$A50=$J$1&amp;"-"&amp;"F"),MAX($D$2:D49)+1,"")</f>
        <v/>
      </c>
      <c r="E50" s="120"/>
    </row>
    <row r="51" spans="2:5">
      <c r="B51" s="3" t="str">
        <f t="shared" si="1"/>
        <v/>
      </c>
      <c r="C51" s="3" t="str">
        <f>IF(AND($A51&lt;&gt;"",$A51=$J$1&amp;"-"&amp;"M"),MAX($C$2:C50)+1,"")</f>
        <v/>
      </c>
      <c r="D51" s="3" t="str">
        <f>IF(AND($A51&lt;&gt;"",$A51=$J$1&amp;"-"&amp;"F"),MAX($D$2:D50)+1,"")</f>
        <v/>
      </c>
      <c r="E51" s="120"/>
    </row>
    <row r="52" spans="2:5">
      <c r="B52" s="3" t="str">
        <f t="shared" si="1"/>
        <v/>
      </c>
      <c r="C52" s="3" t="str">
        <f>IF(AND($A52&lt;&gt;"",$A52=$J$1&amp;"-"&amp;"M"),MAX($C$2:C51)+1,"")</f>
        <v/>
      </c>
      <c r="D52" s="3" t="str">
        <f>IF(AND($A52&lt;&gt;"",$A52=$J$1&amp;"-"&amp;"F"),MAX($D$2:D51)+1,"")</f>
        <v/>
      </c>
      <c r="E52" s="120"/>
    </row>
    <row r="53" spans="2:5">
      <c r="B53" s="3" t="str">
        <f t="shared" si="1"/>
        <v/>
      </c>
      <c r="C53" s="3" t="str">
        <f>IF(AND($A53&lt;&gt;"",$A53=$J$1&amp;"-"&amp;"M"),MAX($C$2:C52)+1,"")</f>
        <v/>
      </c>
      <c r="D53" s="3" t="str">
        <f>IF(AND($A53&lt;&gt;"",$A53=$J$1&amp;"-"&amp;"F"),MAX($D$2:D52)+1,"")</f>
        <v/>
      </c>
      <c r="E53" s="120"/>
    </row>
    <row r="54" spans="2:5">
      <c r="B54" s="3" t="str">
        <f t="shared" si="1"/>
        <v/>
      </c>
      <c r="C54" s="3" t="str">
        <f>IF(AND($A54&lt;&gt;"",$A54=$J$1&amp;"-"&amp;"M"),MAX($C$2:C53)+1,"")</f>
        <v/>
      </c>
      <c r="D54" s="3" t="str">
        <f>IF(AND($A54&lt;&gt;"",$A54=$J$1&amp;"-"&amp;"F"),MAX($D$2:D53)+1,"")</f>
        <v/>
      </c>
      <c r="E54" s="120"/>
    </row>
    <row r="55" spans="2:5">
      <c r="B55" s="3" t="str">
        <f t="shared" si="1"/>
        <v/>
      </c>
      <c r="C55" s="3" t="str">
        <f>IF(AND($A55&lt;&gt;"",$A55=$J$1&amp;"-"&amp;"M"),MAX($C$2:C54)+1,"")</f>
        <v/>
      </c>
      <c r="D55" s="3" t="str">
        <f>IF(AND($A55&lt;&gt;"",$A55=$J$1&amp;"-"&amp;"F"),MAX($D$2:D54)+1,"")</f>
        <v/>
      </c>
      <c r="E55" s="120"/>
    </row>
    <row r="56" spans="2:5">
      <c r="B56" s="3" t="str">
        <f t="shared" si="1"/>
        <v/>
      </c>
      <c r="C56" s="3" t="str">
        <f>IF(AND($A56&lt;&gt;"",$A56=$J$1&amp;"-"&amp;"M"),MAX($C$2:C55)+1,"")</f>
        <v/>
      </c>
      <c r="D56" s="3" t="str">
        <f>IF(AND($A56&lt;&gt;"",$A56=$J$1&amp;"-"&amp;"F"),MAX($D$2:D55)+1,"")</f>
        <v/>
      </c>
      <c r="E56" s="120"/>
    </row>
    <row r="57" spans="2:5">
      <c r="B57" s="3" t="str">
        <f t="shared" si="1"/>
        <v/>
      </c>
      <c r="C57" s="3" t="str">
        <f>IF(AND($A57&lt;&gt;"",$A57=$J$1&amp;"-"&amp;"M"),MAX($C$2:C56)+1,"")</f>
        <v/>
      </c>
      <c r="D57" s="3" t="str">
        <f>IF(AND($A57&lt;&gt;"",$A57=$J$1&amp;"-"&amp;"F"),MAX($D$2:D56)+1,"")</f>
        <v/>
      </c>
      <c r="E57" s="120"/>
    </row>
    <row r="58" spans="2:5">
      <c r="B58" s="3" t="str">
        <f t="shared" si="1"/>
        <v/>
      </c>
      <c r="C58" s="3" t="str">
        <f>IF(AND($A58&lt;&gt;"",$A58=$J$1&amp;"-"&amp;"M"),MAX($C$2:C57)+1,"")</f>
        <v/>
      </c>
      <c r="D58" s="3" t="str">
        <f>IF(AND($A58&lt;&gt;"",$A58=$J$1&amp;"-"&amp;"F"),MAX($D$2:D57)+1,"")</f>
        <v/>
      </c>
      <c r="E58" s="120"/>
    </row>
    <row r="59" spans="2:5">
      <c r="B59" s="3" t="str">
        <f t="shared" si="1"/>
        <v/>
      </c>
      <c r="C59" s="3" t="str">
        <f>IF(AND($A59&lt;&gt;"",$A59=$J$1&amp;"-"&amp;"M"),MAX($C$2:C58)+1,"")</f>
        <v/>
      </c>
      <c r="D59" s="3" t="str">
        <f>IF(AND($A59&lt;&gt;"",$A59=$J$1&amp;"-"&amp;"F"),MAX($D$2:D58)+1,"")</f>
        <v/>
      </c>
      <c r="E59" s="120"/>
    </row>
    <row r="60" spans="2:5">
      <c r="B60" s="3" t="str">
        <f t="shared" si="1"/>
        <v/>
      </c>
      <c r="C60" s="3" t="str">
        <f>IF(AND($A60&lt;&gt;"",$A60=$J$1&amp;"-"&amp;"M"),MAX($C$2:C59)+1,"")</f>
        <v/>
      </c>
      <c r="D60" s="3" t="str">
        <f>IF(AND($A60&lt;&gt;"",$A60=$J$1&amp;"-"&amp;"F"),MAX($D$2:D59)+1,"")</f>
        <v/>
      </c>
      <c r="E60" s="120"/>
    </row>
    <row r="61" spans="2:5">
      <c r="B61" s="3" t="str">
        <f t="shared" si="1"/>
        <v/>
      </c>
      <c r="C61" s="3" t="str">
        <f>IF(AND($A61&lt;&gt;"",$A61=$J$1&amp;"-"&amp;"M"),MAX($C$2:C60)+1,"")</f>
        <v/>
      </c>
      <c r="D61" s="3" t="str">
        <f>IF(AND($A61&lt;&gt;"",$A61=$J$1&amp;"-"&amp;"F"),MAX($D$2:D60)+1,"")</f>
        <v/>
      </c>
      <c r="E61" s="120"/>
    </row>
    <row r="62" spans="2:5">
      <c r="B62" s="3" t="str">
        <f t="shared" si="1"/>
        <v/>
      </c>
      <c r="C62" s="3" t="str">
        <f>IF(AND($A62&lt;&gt;"",$A62=$J$1&amp;"-"&amp;"M"),MAX($C$2:C61)+1,"")</f>
        <v/>
      </c>
      <c r="D62" s="3" t="str">
        <f>IF(AND($A62&lt;&gt;"",$A62=$J$1&amp;"-"&amp;"F"),MAX($D$2:D61)+1,"")</f>
        <v/>
      </c>
      <c r="E62" s="120"/>
    </row>
    <row r="63" spans="2:5">
      <c r="B63" s="3" t="str">
        <f t="shared" si="1"/>
        <v/>
      </c>
      <c r="C63" s="3" t="str">
        <f>IF(AND($A63&lt;&gt;"",$A63=$J$1&amp;"-"&amp;"M"),MAX($C$2:C62)+1,"")</f>
        <v/>
      </c>
      <c r="D63" s="3" t="str">
        <f>IF(AND($A63&lt;&gt;"",$A63=$J$1&amp;"-"&amp;"F"),MAX($D$2:D62)+1,"")</f>
        <v/>
      </c>
      <c r="E63" s="120"/>
    </row>
    <row r="64" spans="2:5">
      <c r="B64" s="3" t="str">
        <f t="shared" si="1"/>
        <v/>
      </c>
      <c r="C64" s="3" t="str">
        <f>IF(AND($A64&lt;&gt;"",$A64=$J$1&amp;"-"&amp;"M"),MAX($C$2:C63)+1,"")</f>
        <v/>
      </c>
      <c r="D64" s="3" t="str">
        <f>IF(AND($A64&lt;&gt;"",$A64=$J$1&amp;"-"&amp;"F"),MAX($D$2:D63)+1,"")</f>
        <v/>
      </c>
      <c r="E64" s="120"/>
    </row>
    <row r="65" spans="2:5">
      <c r="B65" s="3" t="str">
        <f t="shared" si="1"/>
        <v/>
      </c>
      <c r="C65" s="3" t="str">
        <f>IF(AND($A65&lt;&gt;"",$A65=$J$1&amp;"-"&amp;"M"),MAX($C$2:C64)+1,"")</f>
        <v/>
      </c>
      <c r="D65" s="3" t="str">
        <f>IF(AND($A65&lt;&gt;"",$A65=$J$1&amp;"-"&amp;"F"),MAX($D$2:D64)+1,"")</f>
        <v/>
      </c>
      <c r="E65" s="120"/>
    </row>
    <row r="66" spans="2:5">
      <c r="B66" s="3" t="str">
        <f t="shared" si="1"/>
        <v/>
      </c>
      <c r="C66" s="3" t="str">
        <f>IF(AND($A66&lt;&gt;"",$A66=$J$1&amp;"-"&amp;"M"),MAX($C$2:C65)+1,"")</f>
        <v/>
      </c>
      <c r="D66" s="3" t="str">
        <f>IF(AND($A66&lt;&gt;"",$A66=$J$1&amp;"-"&amp;"F"),MAX($D$2:D65)+1,"")</f>
        <v/>
      </c>
      <c r="E66" s="120"/>
    </row>
    <row r="67" spans="2:5">
      <c r="B67" s="3" t="str">
        <f t="shared" ref="B67:B98" si="2">IF($A67&lt;&gt;"",B66+1,"")</f>
        <v/>
      </c>
      <c r="C67" s="3" t="str">
        <f>IF(AND($A67&lt;&gt;"",$A67=$J$1&amp;"-"&amp;"M"),MAX($C$2:C66)+1,"")</f>
        <v/>
      </c>
      <c r="D67" s="3" t="str">
        <f>IF(AND($A67&lt;&gt;"",$A67=$J$1&amp;"-"&amp;"F"),MAX($D$2:D66)+1,"")</f>
        <v/>
      </c>
      <c r="E67" s="120"/>
    </row>
    <row r="68" spans="2:5">
      <c r="B68" s="3" t="str">
        <f t="shared" si="2"/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2:5">
      <c r="B69" s="3" t="str">
        <f t="shared" si="2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2:5">
      <c r="B70" s="3" t="str">
        <f t="shared" si="2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2:5">
      <c r="B71" s="3" t="str">
        <f t="shared" si="2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2:5">
      <c r="B72" s="3" t="str">
        <f t="shared" si="2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2:5">
      <c r="B73" s="3" t="str">
        <f t="shared" si="2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2:5">
      <c r="B74" s="3" t="str">
        <f t="shared" si="2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2:5">
      <c r="B75" s="3" t="str">
        <f t="shared" si="2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2:5">
      <c r="B76" s="3" t="str">
        <f t="shared" si="2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2:5">
      <c r="B77" s="3" t="str">
        <f t="shared" si="2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2:5">
      <c r="B78" s="3" t="str">
        <f t="shared" si="2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2:5">
      <c r="B79" s="3" t="str">
        <f t="shared" si="2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2:5">
      <c r="B80" s="3" t="str">
        <f t="shared" si="2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2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2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2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2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2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2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2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2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2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2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2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2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2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2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2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2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2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2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3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3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3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3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3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3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3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3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3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3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3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3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3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3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3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3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3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3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3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3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3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3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3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3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3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3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3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3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3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3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3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3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4">IF($A131&lt;&gt;"",B130+1,"")</f>
        <v/>
      </c>
    </row>
    <row r="132" spans="2:4">
      <c r="B132" s="3" t="str">
        <f t="shared" si="4"/>
        <v/>
      </c>
    </row>
    <row r="133" spans="2:4">
      <c r="B133" s="3" t="str">
        <f t="shared" si="4"/>
        <v/>
      </c>
    </row>
    <row r="134" spans="2:4">
      <c r="B134" s="3" t="str">
        <f t="shared" si="4"/>
        <v/>
      </c>
    </row>
    <row r="135" spans="2:4">
      <c r="B135" s="3" t="str">
        <f t="shared" si="4"/>
        <v/>
      </c>
    </row>
    <row r="136" spans="2:4">
      <c r="B136" s="3" t="str">
        <f t="shared" si="4"/>
        <v/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5872-75BD-C246-923E-7C9A94B55E60}">
  <dimension ref="A1:J136"/>
  <sheetViews>
    <sheetView zoomScale="115" workbookViewId="0">
      <selection activeCell="D10" sqref="D10"/>
    </sheetView>
  </sheetViews>
  <sheetFormatPr defaultColWidth="10.8554687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5</v>
      </c>
    </row>
    <row r="2" spans="1:10">
      <c r="A2" s="3" t="s">
        <v>794</v>
      </c>
      <c r="B2" s="3">
        <v>1</v>
      </c>
      <c r="C2" s="3">
        <v>1</v>
      </c>
      <c r="D2" s="3" t="s">
        <v>468</v>
      </c>
      <c r="E2" s="120" t="s">
        <v>795</v>
      </c>
      <c r="F2" t="s">
        <v>246</v>
      </c>
      <c r="G2" s="3">
        <v>11</v>
      </c>
      <c r="H2" s="3">
        <v>11</v>
      </c>
    </row>
    <row r="3" spans="1:10">
      <c r="A3" s="3" t="s">
        <v>794</v>
      </c>
      <c r="B3" s="3">
        <v>2</v>
      </c>
      <c r="C3" s="3">
        <v>2</v>
      </c>
      <c r="D3" s="3" t="s">
        <v>468</v>
      </c>
      <c r="E3" s="120" t="s">
        <v>796</v>
      </c>
      <c r="F3" t="s">
        <v>416</v>
      </c>
      <c r="G3" s="3">
        <v>14</v>
      </c>
      <c r="H3" s="3">
        <v>14</v>
      </c>
    </row>
    <row r="4" spans="1:10">
      <c r="A4" s="3" t="s">
        <v>794</v>
      </c>
      <c r="B4" s="3">
        <v>3</v>
      </c>
      <c r="C4" s="3">
        <v>3</v>
      </c>
      <c r="D4" s="3" t="s">
        <v>468</v>
      </c>
      <c r="E4" s="120" t="s">
        <v>797</v>
      </c>
      <c r="F4" t="s">
        <v>89</v>
      </c>
      <c r="G4" s="3">
        <v>27</v>
      </c>
      <c r="H4" s="3">
        <v>27</v>
      </c>
    </row>
    <row r="5" spans="1:10">
      <c r="A5" s="3" t="s">
        <v>794</v>
      </c>
      <c r="B5" s="3">
        <v>4</v>
      </c>
      <c r="C5" s="3">
        <v>4</v>
      </c>
      <c r="D5" s="3" t="s">
        <v>468</v>
      </c>
      <c r="E5" s="120" t="s">
        <v>798</v>
      </c>
      <c r="F5" t="s">
        <v>90</v>
      </c>
      <c r="G5" s="3">
        <v>65</v>
      </c>
      <c r="H5" s="3">
        <v>60</v>
      </c>
    </row>
    <row r="6" spans="1:10">
      <c r="A6" s="3" t="s">
        <v>799</v>
      </c>
      <c r="B6" s="3">
        <v>5</v>
      </c>
      <c r="C6" s="3" t="s">
        <v>468</v>
      </c>
      <c r="D6" s="3">
        <v>1</v>
      </c>
      <c r="E6" s="120" t="s">
        <v>491</v>
      </c>
      <c r="F6" t="s">
        <v>288</v>
      </c>
      <c r="G6" s="3">
        <v>83</v>
      </c>
      <c r="H6" s="3">
        <v>13</v>
      </c>
    </row>
    <row r="7" spans="1:10">
      <c r="A7" s="3" t="s">
        <v>794</v>
      </c>
      <c r="B7" s="3">
        <v>6</v>
      </c>
      <c r="C7" s="3">
        <v>5</v>
      </c>
      <c r="D7" s="3" t="s">
        <v>468</v>
      </c>
      <c r="E7" s="120" t="s">
        <v>773</v>
      </c>
      <c r="F7" t="s">
        <v>290</v>
      </c>
      <c r="G7" s="3">
        <v>86</v>
      </c>
      <c r="H7" s="3">
        <v>72</v>
      </c>
    </row>
    <row r="8" spans="1:10">
      <c r="A8" s="3" t="s">
        <v>794</v>
      </c>
      <c r="B8" s="3">
        <v>7</v>
      </c>
      <c r="C8" s="3">
        <v>6</v>
      </c>
      <c r="D8" s="3" t="s">
        <v>468</v>
      </c>
      <c r="E8" s="120" t="s">
        <v>800</v>
      </c>
      <c r="F8" t="s">
        <v>91</v>
      </c>
      <c r="G8" s="3">
        <v>90</v>
      </c>
      <c r="H8" s="3">
        <v>76</v>
      </c>
    </row>
    <row r="9" spans="1:10">
      <c r="A9" s="3" t="s">
        <v>794</v>
      </c>
      <c r="B9" s="3">
        <v>8</v>
      </c>
      <c r="C9" s="3">
        <v>7</v>
      </c>
      <c r="D9" s="3" t="s">
        <v>468</v>
      </c>
      <c r="E9" s="120" t="s">
        <v>801</v>
      </c>
      <c r="F9" t="s">
        <v>92</v>
      </c>
      <c r="G9" s="3">
        <v>141</v>
      </c>
      <c r="H9" s="3">
        <v>117</v>
      </c>
    </row>
    <row r="10" spans="1:10">
      <c r="A10" s="3" t="s">
        <v>799</v>
      </c>
      <c r="B10" s="3">
        <v>9</v>
      </c>
      <c r="C10" s="3" t="s">
        <v>468</v>
      </c>
      <c r="D10" s="3">
        <v>2</v>
      </c>
      <c r="E10" s="120" t="s">
        <v>802</v>
      </c>
      <c r="F10" t="s">
        <v>408</v>
      </c>
      <c r="G10" s="3">
        <v>145</v>
      </c>
      <c r="H10" s="3">
        <v>25</v>
      </c>
    </row>
    <row r="11" spans="1:10">
      <c r="A11" s="3" t="s">
        <v>794</v>
      </c>
      <c r="B11" s="3">
        <v>10</v>
      </c>
      <c r="C11" s="3">
        <v>8</v>
      </c>
      <c r="D11" s="3" t="s">
        <v>468</v>
      </c>
      <c r="E11" s="120" t="s">
        <v>803</v>
      </c>
      <c r="F11" t="s">
        <v>417</v>
      </c>
      <c r="G11" s="3">
        <v>178</v>
      </c>
      <c r="H11" s="3">
        <v>143</v>
      </c>
    </row>
    <row r="12" spans="1:10">
      <c r="A12" s="3" t="s">
        <v>794</v>
      </c>
      <c r="B12" s="3">
        <v>11</v>
      </c>
      <c r="C12" s="3">
        <v>9</v>
      </c>
      <c r="D12" s="3" t="s">
        <v>468</v>
      </c>
      <c r="E12" s="120" t="s">
        <v>804</v>
      </c>
      <c r="F12" t="s">
        <v>418</v>
      </c>
      <c r="G12" s="3">
        <v>187</v>
      </c>
      <c r="H12" s="3">
        <v>147</v>
      </c>
    </row>
    <row r="13" spans="1:10">
      <c r="A13" s="3" t="s">
        <v>794</v>
      </c>
      <c r="B13" s="3">
        <v>12</v>
      </c>
      <c r="C13" s="3">
        <v>10</v>
      </c>
      <c r="D13" s="3" t="s">
        <v>468</v>
      </c>
      <c r="E13" s="120" t="s">
        <v>805</v>
      </c>
      <c r="F13" t="s">
        <v>93</v>
      </c>
      <c r="G13" s="3">
        <v>199</v>
      </c>
      <c r="H13" s="3">
        <v>154</v>
      </c>
    </row>
    <row r="14" spans="1:10">
      <c r="A14" s="3" t="s">
        <v>794</v>
      </c>
      <c r="B14" s="3">
        <v>13</v>
      </c>
      <c r="C14" s="3">
        <v>11</v>
      </c>
      <c r="D14" s="3" t="s">
        <v>468</v>
      </c>
      <c r="E14" s="120" t="s">
        <v>806</v>
      </c>
      <c r="F14" t="s">
        <v>419</v>
      </c>
      <c r="G14" s="3">
        <v>201</v>
      </c>
      <c r="H14" s="3">
        <v>156</v>
      </c>
    </row>
    <row r="15" spans="1:10">
      <c r="A15" s="3" t="s">
        <v>799</v>
      </c>
      <c r="B15" s="3">
        <v>14</v>
      </c>
      <c r="C15" s="3" t="s">
        <v>468</v>
      </c>
      <c r="D15" s="3">
        <v>3</v>
      </c>
      <c r="E15" s="120" t="s">
        <v>807</v>
      </c>
      <c r="F15" t="s">
        <v>289</v>
      </c>
      <c r="G15" s="3">
        <v>215</v>
      </c>
      <c r="H15" s="3">
        <v>50</v>
      </c>
    </row>
    <row r="16" spans="1:10">
      <c r="A16" s="3" t="s">
        <v>799</v>
      </c>
      <c r="B16" s="3">
        <v>15</v>
      </c>
      <c r="C16" s="3" t="s">
        <v>468</v>
      </c>
      <c r="D16" s="3">
        <v>4</v>
      </c>
      <c r="E16" s="120" t="s">
        <v>808</v>
      </c>
      <c r="F16" t="s">
        <v>409</v>
      </c>
      <c r="G16" s="3">
        <v>227</v>
      </c>
      <c r="H16" s="3">
        <v>57</v>
      </c>
    </row>
    <row r="17" spans="1:8">
      <c r="A17" s="3" t="s">
        <v>794</v>
      </c>
      <c r="B17" s="3">
        <v>16</v>
      </c>
      <c r="C17" s="3">
        <v>12</v>
      </c>
      <c r="D17" s="3" t="s">
        <v>468</v>
      </c>
      <c r="E17" s="120" t="s">
        <v>809</v>
      </c>
      <c r="F17" t="s">
        <v>420</v>
      </c>
      <c r="G17" s="3">
        <v>243</v>
      </c>
      <c r="H17" s="3">
        <v>182</v>
      </c>
    </row>
    <row r="18" spans="1:8">
      <c r="A18" s="3" t="s">
        <v>794</v>
      </c>
      <c r="B18" s="3">
        <v>17</v>
      </c>
      <c r="C18" s="3">
        <v>13</v>
      </c>
      <c r="D18" s="3" t="s">
        <v>468</v>
      </c>
      <c r="E18" s="120" t="s">
        <v>810</v>
      </c>
      <c r="F18" t="s">
        <v>424</v>
      </c>
      <c r="G18" s="3">
        <v>253</v>
      </c>
      <c r="H18" s="3">
        <v>185</v>
      </c>
    </row>
    <row r="19" spans="1:8">
      <c r="A19" s="3" t="s">
        <v>799</v>
      </c>
      <c r="B19" s="3">
        <v>18</v>
      </c>
      <c r="C19" s="3" t="s">
        <v>468</v>
      </c>
      <c r="D19" s="3">
        <v>5</v>
      </c>
      <c r="E19" s="120" t="s">
        <v>515</v>
      </c>
      <c r="F19" t="s">
        <v>112</v>
      </c>
      <c r="G19" s="3">
        <v>256</v>
      </c>
      <c r="H19" s="3">
        <v>71</v>
      </c>
    </row>
    <row r="20" spans="1:8">
      <c r="A20" s="3" t="s">
        <v>799</v>
      </c>
      <c r="B20" s="3">
        <v>19</v>
      </c>
      <c r="C20" s="3" t="s">
        <v>468</v>
      </c>
      <c r="D20" s="3">
        <v>6</v>
      </c>
      <c r="E20" s="120" t="s">
        <v>811</v>
      </c>
      <c r="F20" t="s">
        <v>414</v>
      </c>
      <c r="G20" s="3">
        <v>267</v>
      </c>
      <c r="H20" s="3">
        <v>78</v>
      </c>
    </row>
    <row r="21" spans="1:8">
      <c r="A21" s="3" t="s">
        <v>799</v>
      </c>
      <c r="B21" s="3">
        <v>20</v>
      </c>
      <c r="C21" s="3" t="s">
        <v>468</v>
      </c>
      <c r="D21" s="3">
        <v>7</v>
      </c>
      <c r="E21" s="120" t="s">
        <v>811</v>
      </c>
      <c r="F21" t="s">
        <v>415</v>
      </c>
      <c r="G21" s="3">
        <v>268</v>
      </c>
      <c r="H21" s="3">
        <v>79</v>
      </c>
    </row>
    <row r="22" spans="1:8">
      <c r="A22" s="3" t="s">
        <v>799</v>
      </c>
      <c r="B22" s="3">
        <v>21</v>
      </c>
      <c r="C22" s="3" t="s">
        <v>468</v>
      </c>
      <c r="D22" s="3">
        <v>8</v>
      </c>
      <c r="E22" s="120" t="s">
        <v>812</v>
      </c>
      <c r="F22" t="s">
        <v>410</v>
      </c>
      <c r="G22" s="3">
        <v>277</v>
      </c>
      <c r="H22" s="3">
        <v>85</v>
      </c>
    </row>
    <row r="23" spans="1:8">
      <c r="A23" s="3" t="s">
        <v>794</v>
      </c>
      <c r="B23" s="3">
        <v>22</v>
      </c>
      <c r="C23" s="3">
        <v>14</v>
      </c>
      <c r="D23" s="3" t="s">
        <v>468</v>
      </c>
      <c r="E23" s="120" t="s">
        <v>813</v>
      </c>
      <c r="F23" t="s">
        <v>421</v>
      </c>
      <c r="G23" s="3">
        <v>281</v>
      </c>
      <c r="H23" s="3">
        <v>194</v>
      </c>
    </row>
    <row r="24" spans="1:8">
      <c r="A24" s="3" t="s">
        <v>794</v>
      </c>
      <c r="B24" s="3">
        <v>23</v>
      </c>
      <c r="C24" s="3">
        <v>15</v>
      </c>
      <c r="D24" s="3" t="s">
        <v>468</v>
      </c>
      <c r="E24" s="120" t="s">
        <v>814</v>
      </c>
      <c r="F24" t="s">
        <v>113</v>
      </c>
      <c r="G24" s="3">
        <v>283</v>
      </c>
      <c r="H24" s="3">
        <v>195</v>
      </c>
    </row>
    <row r="25" spans="1:8">
      <c r="A25" s="3" t="s">
        <v>794</v>
      </c>
      <c r="B25" s="3">
        <v>24</v>
      </c>
      <c r="C25" s="3">
        <v>16</v>
      </c>
      <c r="D25" s="3" t="s">
        <v>468</v>
      </c>
      <c r="E25" s="120" t="s">
        <v>815</v>
      </c>
      <c r="F25" t="s">
        <v>422</v>
      </c>
      <c r="G25" s="3">
        <v>293</v>
      </c>
      <c r="H25" s="3">
        <v>200</v>
      </c>
    </row>
    <row r="26" spans="1:8">
      <c r="A26" s="3" t="s">
        <v>794</v>
      </c>
      <c r="B26" s="3">
        <v>25</v>
      </c>
      <c r="C26" s="3">
        <v>17</v>
      </c>
      <c r="D26" s="3" t="s">
        <v>468</v>
      </c>
      <c r="E26" s="120" t="s">
        <v>816</v>
      </c>
      <c r="F26" t="s">
        <v>291</v>
      </c>
      <c r="G26" s="3">
        <v>294</v>
      </c>
      <c r="H26" s="3">
        <v>201</v>
      </c>
    </row>
    <row r="27" spans="1:8">
      <c r="A27" s="3" t="s">
        <v>794</v>
      </c>
      <c r="B27" s="3">
        <v>26</v>
      </c>
      <c r="C27" s="3">
        <v>18</v>
      </c>
      <c r="D27" s="3" t="s">
        <v>468</v>
      </c>
      <c r="E27" s="120" t="s">
        <v>817</v>
      </c>
      <c r="F27" t="s">
        <v>423</v>
      </c>
      <c r="G27" s="3">
        <v>295</v>
      </c>
      <c r="H27" s="3">
        <v>202</v>
      </c>
    </row>
    <row r="28" spans="1:8">
      <c r="A28" s="3" t="s">
        <v>799</v>
      </c>
      <c r="B28" s="3">
        <v>27</v>
      </c>
      <c r="C28" s="3" t="s">
        <v>468</v>
      </c>
      <c r="D28" s="3">
        <v>9</v>
      </c>
      <c r="E28" s="120" t="s">
        <v>818</v>
      </c>
      <c r="F28" t="s">
        <v>411</v>
      </c>
      <c r="G28" s="3">
        <v>314</v>
      </c>
      <c r="H28" s="3">
        <v>105</v>
      </c>
    </row>
    <row r="29" spans="1:8">
      <c r="A29" s="3" t="s">
        <v>799</v>
      </c>
      <c r="B29" s="3">
        <v>28</v>
      </c>
      <c r="C29" s="3" t="s">
        <v>468</v>
      </c>
      <c r="D29" s="3">
        <v>10</v>
      </c>
      <c r="E29" s="120" t="s">
        <v>625</v>
      </c>
      <c r="F29" t="s">
        <v>412</v>
      </c>
      <c r="G29" s="3">
        <v>320</v>
      </c>
      <c r="H29" s="3">
        <v>111</v>
      </c>
    </row>
    <row r="30" spans="1:8">
      <c r="A30" s="3" t="s">
        <v>799</v>
      </c>
      <c r="B30" s="3">
        <v>29</v>
      </c>
      <c r="C30" s="3" t="s">
        <v>468</v>
      </c>
      <c r="D30" s="3">
        <v>11</v>
      </c>
      <c r="E30" s="120" t="s">
        <v>819</v>
      </c>
      <c r="F30" t="s">
        <v>413</v>
      </c>
      <c r="G30" s="3">
        <v>337</v>
      </c>
      <c r="H30" s="3">
        <v>124</v>
      </c>
    </row>
    <row r="31" spans="1:8">
      <c r="E31" s="120"/>
    </row>
    <row r="32" spans="1:8">
      <c r="E32" s="120"/>
    </row>
    <row r="33" spans="2:5">
      <c r="B33" s="3" t="str">
        <f t="shared" ref="B33:B34" si="0">IF($A33&lt;&gt;"",B32+1,"")</f>
        <v/>
      </c>
      <c r="C33" s="3" t="str">
        <f>IF(AND($A33&lt;&gt;"",$A33=$J$1&amp;"-"&amp;"M"),MAX($C$2:C32)+1,"")</f>
        <v/>
      </c>
      <c r="D33" s="3" t="str">
        <f>IF(AND($A33&lt;&gt;"",$A33=$J$1&amp;"-"&amp;"F"),MAX($D$2:D32)+1,"")</f>
        <v/>
      </c>
      <c r="E33" s="120"/>
    </row>
    <row r="34" spans="2:5">
      <c r="B34" s="3" t="str">
        <f t="shared" si="0"/>
        <v/>
      </c>
      <c r="C34" s="3" t="str">
        <f>IF(AND($A34&lt;&gt;"",$A34=$J$1&amp;"-"&amp;"M"),MAX($C$2:C33)+1,"")</f>
        <v/>
      </c>
      <c r="D34" s="3" t="str">
        <f>IF(AND($A34&lt;&gt;"",$A34=$J$1&amp;"-"&amp;"F"),MAX($D$2:D33)+1,"")</f>
        <v/>
      </c>
      <c r="E34" s="120"/>
    </row>
    <row r="35" spans="2:5">
      <c r="B35" s="3" t="str">
        <f t="shared" ref="B35:B66" si="1">IF($A35&lt;&gt;"",B34+1,"")</f>
        <v/>
      </c>
      <c r="C35" s="3" t="str">
        <f>IF(AND($A35&lt;&gt;"",$A35=$J$1&amp;"-"&amp;"M"),MAX($C$2:C34)+1,"")</f>
        <v/>
      </c>
      <c r="D35" s="3" t="str">
        <f>IF(AND($A35&lt;&gt;"",$A35=$J$1&amp;"-"&amp;"F"),MAX($D$2:D34)+1,"")</f>
        <v/>
      </c>
      <c r="E35" s="120"/>
    </row>
    <row r="36" spans="2:5">
      <c r="B36" s="3" t="str">
        <f t="shared" si="1"/>
        <v/>
      </c>
      <c r="C36" s="3" t="str">
        <f>IF(AND($A36&lt;&gt;"",$A36=$J$1&amp;"-"&amp;"M"),MAX($C$2:C35)+1,"")</f>
        <v/>
      </c>
      <c r="D36" s="3" t="str">
        <f>IF(AND($A36&lt;&gt;"",$A36=$J$1&amp;"-"&amp;"F"),MAX($D$2:D35)+1,"")</f>
        <v/>
      </c>
      <c r="E36" s="120"/>
    </row>
    <row r="37" spans="2:5">
      <c r="B37" s="3" t="str">
        <f t="shared" si="1"/>
        <v/>
      </c>
      <c r="C37" s="3" t="str">
        <f>IF(AND($A37&lt;&gt;"",$A37=$J$1&amp;"-"&amp;"M"),MAX($C$2:C36)+1,"")</f>
        <v/>
      </c>
      <c r="D37" s="3" t="str">
        <f>IF(AND($A37&lt;&gt;"",$A37=$J$1&amp;"-"&amp;"F"),MAX($D$2:D36)+1,"")</f>
        <v/>
      </c>
      <c r="E37" s="120"/>
    </row>
    <row r="38" spans="2:5">
      <c r="B38" s="3" t="str">
        <f t="shared" si="1"/>
        <v/>
      </c>
      <c r="C38" s="3" t="str">
        <f>IF(AND($A38&lt;&gt;"",$A38=$J$1&amp;"-"&amp;"M"),MAX($C$2:C37)+1,"")</f>
        <v/>
      </c>
      <c r="D38" s="3" t="str">
        <f>IF(AND($A38&lt;&gt;"",$A38=$J$1&amp;"-"&amp;"F"),MAX($D$2:D37)+1,"")</f>
        <v/>
      </c>
      <c r="E38" s="120"/>
    </row>
    <row r="39" spans="2:5">
      <c r="B39" s="3" t="str">
        <f t="shared" si="1"/>
        <v/>
      </c>
      <c r="C39" s="3" t="str">
        <f>IF(AND($A39&lt;&gt;"",$A39=$J$1&amp;"-"&amp;"M"),MAX($C$2:C38)+1,"")</f>
        <v/>
      </c>
      <c r="D39" s="3" t="str">
        <f>IF(AND($A39&lt;&gt;"",$A39=$J$1&amp;"-"&amp;"F"),MAX($D$2:D38)+1,"")</f>
        <v/>
      </c>
      <c r="E39" s="120"/>
    </row>
    <row r="40" spans="2:5">
      <c r="B40" s="3" t="str">
        <f t="shared" si="1"/>
        <v/>
      </c>
      <c r="C40" s="3" t="str">
        <f>IF(AND($A40&lt;&gt;"",$A40=$J$1&amp;"-"&amp;"M"),MAX($C$2:C39)+1,"")</f>
        <v/>
      </c>
      <c r="D40" s="3" t="str">
        <f>IF(AND($A40&lt;&gt;"",$A40=$J$1&amp;"-"&amp;"F"),MAX($D$2:D39)+1,"")</f>
        <v/>
      </c>
      <c r="E40" s="120"/>
    </row>
    <row r="41" spans="2:5">
      <c r="B41" s="3" t="str">
        <f t="shared" si="1"/>
        <v/>
      </c>
      <c r="C41" s="3" t="str">
        <f>IF(AND($A41&lt;&gt;"",$A41=$J$1&amp;"-"&amp;"M"),MAX($C$2:C40)+1,"")</f>
        <v/>
      </c>
      <c r="D41" s="3" t="str">
        <f>IF(AND($A41&lt;&gt;"",$A41=$J$1&amp;"-"&amp;"F"),MAX($D$2:D40)+1,"")</f>
        <v/>
      </c>
      <c r="E41" s="120"/>
    </row>
    <row r="42" spans="2:5">
      <c r="B42" s="3" t="str">
        <f t="shared" si="1"/>
        <v/>
      </c>
      <c r="C42" s="3" t="str">
        <f>IF(AND($A42&lt;&gt;"",$A42=$J$1&amp;"-"&amp;"M"),MAX($C$2:C41)+1,"")</f>
        <v/>
      </c>
      <c r="D42" s="3" t="str">
        <f>IF(AND($A42&lt;&gt;"",$A42=$J$1&amp;"-"&amp;"F"),MAX($D$2:D41)+1,"")</f>
        <v/>
      </c>
      <c r="E42" s="120"/>
    </row>
    <row r="43" spans="2:5">
      <c r="B43" s="3" t="str">
        <f t="shared" si="1"/>
        <v/>
      </c>
      <c r="C43" s="3" t="str">
        <f>IF(AND($A43&lt;&gt;"",$A43=$J$1&amp;"-"&amp;"M"),MAX($C$2:C42)+1,"")</f>
        <v/>
      </c>
      <c r="D43" s="3" t="str">
        <f>IF(AND($A43&lt;&gt;"",$A43=$J$1&amp;"-"&amp;"F"),MAX($D$2:D42)+1,"")</f>
        <v/>
      </c>
      <c r="E43" s="120"/>
    </row>
    <row r="44" spans="2:5">
      <c r="B44" s="3" t="str">
        <f t="shared" si="1"/>
        <v/>
      </c>
      <c r="C44" s="3" t="str">
        <f>IF(AND($A44&lt;&gt;"",$A44=$J$1&amp;"-"&amp;"M"),MAX($C$2:C43)+1,"")</f>
        <v/>
      </c>
      <c r="D44" s="3" t="str">
        <f>IF(AND($A44&lt;&gt;"",$A44=$J$1&amp;"-"&amp;"F"),MAX($D$2:D43)+1,"")</f>
        <v/>
      </c>
      <c r="E44" s="120"/>
    </row>
    <row r="45" spans="2:5">
      <c r="B45" s="3" t="str">
        <f t="shared" si="1"/>
        <v/>
      </c>
      <c r="C45" s="3" t="str">
        <f>IF(AND($A45&lt;&gt;"",$A45=$J$1&amp;"-"&amp;"M"),MAX($C$2:C44)+1,"")</f>
        <v/>
      </c>
      <c r="D45" s="3" t="str">
        <f>IF(AND($A45&lt;&gt;"",$A45=$J$1&amp;"-"&amp;"F"),MAX($D$2:D44)+1,"")</f>
        <v/>
      </c>
      <c r="E45" s="120"/>
    </row>
    <row r="46" spans="2:5">
      <c r="B46" s="3" t="str">
        <f t="shared" si="1"/>
        <v/>
      </c>
      <c r="C46" s="3" t="str">
        <f>IF(AND($A46&lt;&gt;"",$A46=$J$1&amp;"-"&amp;"M"),MAX($C$2:C45)+1,"")</f>
        <v/>
      </c>
      <c r="D46" s="3" t="str">
        <f>IF(AND($A46&lt;&gt;"",$A46=$J$1&amp;"-"&amp;"F"),MAX($D$2:D45)+1,"")</f>
        <v/>
      </c>
      <c r="E46" s="120"/>
    </row>
    <row r="47" spans="2:5">
      <c r="B47" s="3" t="str">
        <f t="shared" si="1"/>
        <v/>
      </c>
      <c r="C47" s="3" t="str">
        <f>IF(AND($A47&lt;&gt;"",$A47=$J$1&amp;"-"&amp;"M"),MAX($C$2:C46)+1,"")</f>
        <v/>
      </c>
      <c r="D47" s="3" t="str">
        <f>IF(AND($A47&lt;&gt;"",$A47=$J$1&amp;"-"&amp;"F"),MAX($D$2:D46)+1,"")</f>
        <v/>
      </c>
      <c r="E47" s="120"/>
    </row>
    <row r="48" spans="2:5">
      <c r="B48" s="3" t="str">
        <f t="shared" si="1"/>
        <v/>
      </c>
      <c r="C48" s="3" t="str">
        <f>IF(AND($A48&lt;&gt;"",$A48=$J$1&amp;"-"&amp;"M"),MAX($C$2:C47)+1,"")</f>
        <v/>
      </c>
      <c r="D48" s="3" t="str">
        <f>IF(AND($A48&lt;&gt;"",$A48=$J$1&amp;"-"&amp;"F"),MAX($D$2:D47)+1,"")</f>
        <v/>
      </c>
      <c r="E48" s="120"/>
    </row>
    <row r="49" spans="2:5">
      <c r="B49" s="3" t="str">
        <f t="shared" si="1"/>
        <v/>
      </c>
      <c r="C49" s="3" t="str">
        <f>IF(AND($A49&lt;&gt;"",$A49=$J$1&amp;"-"&amp;"M"),MAX($C$2:C48)+1,"")</f>
        <v/>
      </c>
      <c r="D49" s="3" t="str">
        <f>IF(AND($A49&lt;&gt;"",$A49=$J$1&amp;"-"&amp;"F"),MAX($D$2:D48)+1,"")</f>
        <v/>
      </c>
      <c r="E49" s="120"/>
    </row>
    <row r="50" spans="2:5">
      <c r="B50" s="3" t="str">
        <f t="shared" si="1"/>
        <v/>
      </c>
      <c r="C50" s="3" t="str">
        <f>IF(AND($A50&lt;&gt;"",$A50=$J$1&amp;"-"&amp;"M"),MAX($C$2:C49)+1,"")</f>
        <v/>
      </c>
      <c r="D50" s="3" t="str">
        <f>IF(AND($A50&lt;&gt;"",$A50=$J$1&amp;"-"&amp;"F"),MAX($D$2:D49)+1,"")</f>
        <v/>
      </c>
      <c r="E50" s="120"/>
    </row>
    <row r="51" spans="2:5">
      <c r="B51" s="3" t="str">
        <f t="shared" si="1"/>
        <v/>
      </c>
      <c r="C51" s="3" t="str">
        <f>IF(AND($A51&lt;&gt;"",$A51=$J$1&amp;"-"&amp;"M"),MAX($C$2:C50)+1,"")</f>
        <v/>
      </c>
      <c r="D51" s="3" t="str">
        <f>IF(AND($A51&lt;&gt;"",$A51=$J$1&amp;"-"&amp;"F"),MAX($D$2:D50)+1,"")</f>
        <v/>
      </c>
      <c r="E51" s="120"/>
    </row>
    <row r="52" spans="2:5">
      <c r="B52" s="3" t="str">
        <f t="shared" si="1"/>
        <v/>
      </c>
      <c r="C52" s="3" t="str">
        <f>IF(AND($A52&lt;&gt;"",$A52=$J$1&amp;"-"&amp;"M"),MAX($C$2:C51)+1,"")</f>
        <v/>
      </c>
      <c r="D52" s="3" t="str">
        <f>IF(AND($A52&lt;&gt;"",$A52=$J$1&amp;"-"&amp;"F"),MAX($D$2:D51)+1,"")</f>
        <v/>
      </c>
      <c r="E52" s="120"/>
    </row>
    <row r="53" spans="2:5">
      <c r="B53" s="3" t="str">
        <f t="shared" si="1"/>
        <v/>
      </c>
      <c r="C53" s="3" t="str">
        <f>IF(AND($A53&lt;&gt;"",$A53=$J$1&amp;"-"&amp;"M"),MAX($C$2:C52)+1,"")</f>
        <v/>
      </c>
      <c r="D53" s="3" t="str">
        <f>IF(AND($A53&lt;&gt;"",$A53=$J$1&amp;"-"&amp;"F"),MAX($D$2:D52)+1,"")</f>
        <v/>
      </c>
      <c r="E53" s="120"/>
    </row>
    <row r="54" spans="2:5">
      <c r="B54" s="3" t="str">
        <f t="shared" si="1"/>
        <v/>
      </c>
      <c r="C54" s="3" t="str">
        <f>IF(AND($A54&lt;&gt;"",$A54=$J$1&amp;"-"&amp;"M"),MAX($C$2:C53)+1,"")</f>
        <v/>
      </c>
      <c r="D54" s="3" t="str">
        <f>IF(AND($A54&lt;&gt;"",$A54=$J$1&amp;"-"&amp;"F"),MAX($D$2:D53)+1,"")</f>
        <v/>
      </c>
      <c r="E54" s="120"/>
    </row>
    <row r="55" spans="2:5">
      <c r="B55" s="3" t="str">
        <f t="shared" si="1"/>
        <v/>
      </c>
      <c r="C55" s="3" t="str">
        <f>IF(AND($A55&lt;&gt;"",$A55=$J$1&amp;"-"&amp;"M"),MAX($C$2:C54)+1,"")</f>
        <v/>
      </c>
      <c r="D55" s="3" t="str">
        <f>IF(AND($A55&lt;&gt;"",$A55=$J$1&amp;"-"&amp;"F"),MAX($D$2:D54)+1,"")</f>
        <v/>
      </c>
      <c r="E55" s="120"/>
    </row>
    <row r="56" spans="2:5">
      <c r="B56" s="3" t="str">
        <f t="shared" si="1"/>
        <v/>
      </c>
      <c r="C56" s="3" t="str">
        <f>IF(AND($A56&lt;&gt;"",$A56=$J$1&amp;"-"&amp;"M"),MAX($C$2:C55)+1,"")</f>
        <v/>
      </c>
      <c r="D56" s="3" t="str">
        <f>IF(AND($A56&lt;&gt;"",$A56=$J$1&amp;"-"&amp;"F"),MAX($D$2:D55)+1,"")</f>
        <v/>
      </c>
      <c r="E56" s="120"/>
    </row>
    <row r="57" spans="2:5">
      <c r="B57" s="3" t="str">
        <f t="shared" si="1"/>
        <v/>
      </c>
      <c r="C57" s="3" t="str">
        <f>IF(AND($A57&lt;&gt;"",$A57=$J$1&amp;"-"&amp;"M"),MAX($C$2:C56)+1,"")</f>
        <v/>
      </c>
      <c r="D57" s="3" t="str">
        <f>IF(AND($A57&lt;&gt;"",$A57=$J$1&amp;"-"&amp;"F"),MAX($D$2:D56)+1,"")</f>
        <v/>
      </c>
      <c r="E57" s="120"/>
    </row>
    <row r="58" spans="2:5">
      <c r="B58" s="3" t="str">
        <f t="shared" si="1"/>
        <v/>
      </c>
      <c r="C58" s="3" t="str">
        <f>IF(AND($A58&lt;&gt;"",$A58=$J$1&amp;"-"&amp;"M"),MAX($C$2:C57)+1,"")</f>
        <v/>
      </c>
      <c r="D58" s="3" t="str">
        <f>IF(AND($A58&lt;&gt;"",$A58=$J$1&amp;"-"&amp;"F"),MAX($D$2:D57)+1,"")</f>
        <v/>
      </c>
      <c r="E58" s="120"/>
    </row>
    <row r="59" spans="2:5">
      <c r="B59" s="3" t="str">
        <f t="shared" si="1"/>
        <v/>
      </c>
      <c r="C59" s="3" t="str">
        <f>IF(AND($A59&lt;&gt;"",$A59=$J$1&amp;"-"&amp;"M"),MAX($C$2:C58)+1,"")</f>
        <v/>
      </c>
      <c r="D59" s="3" t="str">
        <f>IF(AND($A59&lt;&gt;"",$A59=$J$1&amp;"-"&amp;"F"),MAX($D$2:D58)+1,"")</f>
        <v/>
      </c>
      <c r="E59" s="120"/>
    </row>
    <row r="60" spans="2:5">
      <c r="B60" s="3" t="str">
        <f t="shared" si="1"/>
        <v/>
      </c>
      <c r="C60" s="3" t="str">
        <f>IF(AND($A60&lt;&gt;"",$A60=$J$1&amp;"-"&amp;"M"),MAX($C$2:C59)+1,"")</f>
        <v/>
      </c>
      <c r="D60" s="3" t="str">
        <f>IF(AND($A60&lt;&gt;"",$A60=$J$1&amp;"-"&amp;"F"),MAX($D$2:D59)+1,"")</f>
        <v/>
      </c>
      <c r="E60" s="120"/>
    </row>
    <row r="61" spans="2:5">
      <c r="B61" s="3" t="str">
        <f t="shared" si="1"/>
        <v/>
      </c>
      <c r="C61" s="3" t="str">
        <f>IF(AND($A61&lt;&gt;"",$A61=$J$1&amp;"-"&amp;"M"),MAX($C$2:C60)+1,"")</f>
        <v/>
      </c>
      <c r="D61" s="3" t="str">
        <f>IF(AND($A61&lt;&gt;"",$A61=$J$1&amp;"-"&amp;"F"),MAX($D$2:D60)+1,"")</f>
        <v/>
      </c>
      <c r="E61" s="120"/>
    </row>
    <row r="62" spans="2:5">
      <c r="B62" s="3" t="str">
        <f t="shared" si="1"/>
        <v/>
      </c>
      <c r="C62" s="3" t="str">
        <f>IF(AND($A62&lt;&gt;"",$A62=$J$1&amp;"-"&amp;"M"),MAX($C$2:C61)+1,"")</f>
        <v/>
      </c>
      <c r="D62" s="3" t="str">
        <f>IF(AND($A62&lt;&gt;"",$A62=$J$1&amp;"-"&amp;"F"),MAX($D$2:D61)+1,"")</f>
        <v/>
      </c>
      <c r="E62" s="120"/>
    </row>
    <row r="63" spans="2:5">
      <c r="B63" s="3" t="str">
        <f t="shared" si="1"/>
        <v/>
      </c>
      <c r="C63" s="3" t="str">
        <f>IF(AND($A63&lt;&gt;"",$A63=$J$1&amp;"-"&amp;"M"),MAX($C$2:C62)+1,"")</f>
        <v/>
      </c>
      <c r="D63" s="3" t="str">
        <f>IF(AND($A63&lt;&gt;"",$A63=$J$1&amp;"-"&amp;"F"),MAX($D$2:D62)+1,"")</f>
        <v/>
      </c>
      <c r="E63" s="120"/>
    </row>
    <row r="64" spans="2:5">
      <c r="B64" s="3" t="str">
        <f t="shared" si="1"/>
        <v/>
      </c>
      <c r="C64" s="3" t="str">
        <f>IF(AND($A64&lt;&gt;"",$A64=$J$1&amp;"-"&amp;"M"),MAX($C$2:C63)+1,"")</f>
        <v/>
      </c>
      <c r="D64" s="3" t="str">
        <f>IF(AND($A64&lt;&gt;"",$A64=$J$1&amp;"-"&amp;"F"),MAX($D$2:D63)+1,"")</f>
        <v/>
      </c>
      <c r="E64" s="120"/>
    </row>
    <row r="65" spans="2:5">
      <c r="B65" s="3" t="str">
        <f t="shared" si="1"/>
        <v/>
      </c>
      <c r="C65" s="3" t="str">
        <f>IF(AND($A65&lt;&gt;"",$A65=$J$1&amp;"-"&amp;"M"),MAX($C$2:C64)+1,"")</f>
        <v/>
      </c>
      <c r="D65" s="3" t="str">
        <f>IF(AND($A65&lt;&gt;"",$A65=$J$1&amp;"-"&amp;"F"),MAX($D$2:D64)+1,"")</f>
        <v/>
      </c>
      <c r="E65" s="120"/>
    </row>
    <row r="66" spans="2:5">
      <c r="B66" s="3" t="str">
        <f t="shared" si="1"/>
        <v/>
      </c>
      <c r="C66" s="3" t="str">
        <f>IF(AND($A66&lt;&gt;"",$A66=$J$1&amp;"-"&amp;"M"),MAX($C$2:C65)+1,"")</f>
        <v/>
      </c>
      <c r="D66" s="3" t="str">
        <f>IF(AND($A66&lt;&gt;"",$A66=$J$1&amp;"-"&amp;"F"),MAX($D$2:D65)+1,"")</f>
        <v/>
      </c>
      <c r="E66" s="120"/>
    </row>
    <row r="67" spans="2:5">
      <c r="B67" s="3" t="str">
        <f t="shared" ref="B67:B98" si="2">IF($A67&lt;&gt;"",B66+1,"")</f>
        <v/>
      </c>
      <c r="C67" s="3" t="str">
        <f>IF(AND($A67&lt;&gt;"",$A67=$J$1&amp;"-"&amp;"M"),MAX($C$2:C66)+1,"")</f>
        <v/>
      </c>
      <c r="D67" s="3" t="str">
        <f>IF(AND($A67&lt;&gt;"",$A67=$J$1&amp;"-"&amp;"F"),MAX($D$2:D66)+1,"")</f>
        <v/>
      </c>
      <c r="E67" s="120"/>
    </row>
    <row r="68" spans="2:5">
      <c r="B68" s="3" t="str">
        <f t="shared" si="2"/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2:5">
      <c r="B69" s="3" t="str">
        <f t="shared" si="2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2:5">
      <c r="B70" s="3" t="str">
        <f t="shared" si="2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2:5">
      <c r="B71" s="3" t="str">
        <f t="shared" si="2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2:5">
      <c r="B72" s="3" t="str">
        <f t="shared" si="2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2:5">
      <c r="B73" s="3" t="str">
        <f t="shared" si="2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2:5">
      <c r="B74" s="3" t="str">
        <f t="shared" si="2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2:5">
      <c r="B75" s="3" t="str">
        <f t="shared" si="2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2:5">
      <c r="B76" s="3" t="str">
        <f t="shared" si="2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2:5">
      <c r="B77" s="3" t="str">
        <f t="shared" si="2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2:5">
      <c r="B78" s="3" t="str">
        <f t="shared" si="2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2:5">
      <c r="B79" s="3" t="str">
        <f t="shared" si="2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2:5">
      <c r="B80" s="3" t="str">
        <f t="shared" si="2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2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2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2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2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2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2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2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2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2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2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2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2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2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2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2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2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2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2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3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3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3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3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3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3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3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3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3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3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3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3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3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3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3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3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3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3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3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3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3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3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3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3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3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3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3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3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3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3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3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3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4">IF($A131&lt;&gt;"",B130+1,"")</f>
        <v/>
      </c>
    </row>
    <row r="132" spans="2:4">
      <c r="B132" s="3" t="str">
        <f t="shared" si="4"/>
        <v/>
      </c>
    </row>
    <row r="133" spans="2:4">
      <c r="B133" s="3" t="str">
        <f t="shared" si="4"/>
        <v/>
      </c>
    </row>
    <row r="134" spans="2:4">
      <c r="B134" s="3" t="str">
        <f t="shared" si="4"/>
        <v/>
      </c>
    </row>
    <row r="135" spans="2:4">
      <c r="B135" s="3" t="str">
        <f t="shared" si="4"/>
        <v/>
      </c>
    </row>
    <row r="136" spans="2:4">
      <c r="B136" s="3" t="str">
        <f t="shared" si="4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FC12-0FCC-284A-8960-2327B576C68A}">
  <dimension ref="A1:U32"/>
  <sheetViews>
    <sheetView zoomScale="87" workbookViewId="0">
      <selection activeCell="I10" sqref="I10"/>
    </sheetView>
  </sheetViews>
  <sheetFormatPr defaultColWidth="10.85546875" defaultRowHeight="15.75"/>
  <cols>
    <col min="1" max="1" width="3.7109375" style="64" customWidth="1"/>
    <col min="2" max="2" width="3.28515625" style="64" customWidth="1"/>
    <col min="3" max="16384" width="10.85546875" style="64"/>
  </cols>
  <sheetData>
    <row r="1" spans="1:21">
      <c r="A1" s="64" t="s">
        <v>68</v>
      </c>
      <c r="E1" s="70">
        <v>3</v>
      </c>
      <c r="F1" s="70">
        <v>2</v>
      </c>
    </row>
    <row r="2" spans="1:21">
      <c r="E2" s="71"/>
      <c r="F2" s="72"/>
    </row>
    <row r="3" spans="1:21" ht="16.5" thickBot="1"/>
    <row r="4" spans="1:21" ht="19.5" thickBot="1">
      <c r="C4" s="73"/>
      <c r="D4" s="74"/>
      <c r="E4" s="199" t="s">
        <v>465</v>
      </c>
      <c r="F4" s="200"/>
      <c r="G4" s="200"/>
      <c r="H4" s="200"/>
      <c r="I4" s="200"/>
      <c r="J4" s="201"/>
      <c r="K4" s="199" t="s">
        <v>466</v>
      </c>
      <c r="L4" s="200"/>
      <c r="M4" s="200"/>
      <c r="N4" s="200"/>
      <c r="O4" s="200"/>
      <c r="P4" s="200"/>
      <c r="Q4" s="200"/>
      <c r="R4" s="200"/>
      <c r="S4" s="200"/>
      <c r="T4" s="200"/>
      <c r="U4" s="201"/>
    </row>
    <row r="5" spans="1:21" ht="16.5" thickBot="1">
      <c r="C5" s="75" t="s">
        <v>20</v>
      </c>
      <c r="D5" s="76" t="s">
        <v>21</v>
      </c>
      <c r="E5" s="77" t="s">
        <v>22</v>
      </c>
      <c r="F5" s="78" t="s">
        <v>23</v>
      </c>
      <c r="G5" s="78" t="s">
        <v>24</v>
      </c>
      <c r="H5" s="79" t="s">
        <v>32</v>
      </c>
      <c r="I5" s="79" t="s">
        <v>33</v>
      </c>
      <c r="J5" s="80" t="s">
        <v>48</v>
      </c>
      <c r="K5" s="77" t="s">
        <v>85</v>
      </c>
      <c r="L5" s="78" t="s">
        <v>4</v>
      </c>
      <c r="M5" s="78" t="s">
        <v>5</v>
      </c>
      <c r="N5" s="78" t="s">
        <v>29</v>
      </c>
      <c r="O5" s="78" t="s">
        <v>3</v>
      </c>
      <c r="P5" s="78" t="s">
        <v>41</v>
      </c>
      <c r="Q5" s="78" t="s">
        <v>25</v>
      </c>
      <c r="R5" s="79" t="s">
        <v>34</v>
      </c>
      <c r="S5" s="79" t="s">
        <v>35</v>
      </c>
      <c r="T5" s="79" t="s">
        <v>36</v>
      </c>
      <c r="U5" s="81" t="s">
        <v>49</v>
      </c>
    </row>
    <row r="6" spans="1:21">
      <c r="B6" s="64" t="s">
        <v>72</v>
      </c>
      <c r="C6" s="82" t="s">
        <v>71</v>
      </c>
      <c r="D6" s="83" t="s">
        <v>26</v>
      </c>
      <c r="E6" s="84">
        <f ca="1">INDIRECT("'"&amp;$A$1&amp;"'!"&amp;$B6&amp;E$1)</f>
        <v>28</v>
      </c>
      <c r="F6" s="85">
        <f ca="1">INDIRECT("'"&amp;$A$1&amp;"'!"&amp;$B6&amp;F$1)</f>
        <v>34</v>
      </c>
      <c r="G6" s="85">
        <f ca="1">E6-F6+IF(F6&lt;5,(5-F6)*(F$32+1),0)</f>
        <v>-6</v>
      </c>
      <c r="H6" s="85">
        <f ca="1">G6</f>
        <v>-6</v>
      </c>
      <c r="I6" s="85"/>
      <c r="J6" s="86">
        <f ca="1">RANK($H6,H$6:H$28,1)</f>
        <v>1</v>
      </c>
      <c r="K6" s="87">
        <f ca="1">9-J6</f>
        <v>8</v>
      </c>
      <c r="L6" s="87">
        <f ca="1">9-J6</f>
        <v>8</v>
      </c>
      <c r="M6" s="87"/>
      <c r="N6" s="88"/>
      <c r="O6" s="87"/>
      <c r="P6" s="87"/>
      <c r="Q6" s="87">
        <f t="shared" ref="Q6:Q29" ca="1" si="0">SUM(K6:P6)</f>
        <v>16</v>
      </c>
      <c r="R6" s="85">
        <f ca="1">Q6</f>
        <v>16</v>
      </c>
      <c r="S6" s="85"/>
      <c r="T6" s="87"/>
      <c r="U6" s="86" t="str">
        <f ca="1">MID("xx1st2nd3rd4th5th6th7th8th",RANK($R6,R$6:R$29,0)*3,3)&amp;IF(COUNTIF(R$6:R$29,"="&amp;R6)=1,"","=")</f>
        <v>1st</v>
      </c>
    </row>
    <row r="7" spans="1:21">
      <c r="B7" s="64" t="s">
        <v>75</v>
      </c>
      <c r="C7" s="82" t="s">
        <v>71</v>
      </c>
      <c r="D7" s="83" t="s">
        <v>27</v>
      </c>
      <c r="E7" s="84">
        <f ca="1">INDIRECT("'"&amp;$A$1&amp;"'!"&amp;$B7&amp;E$1)</f>
        <v>33</v>
      </c>
      <c r="F7" s="85">
        <f ca="1">INDIRECT("'"&amp;$A$1&amp;"'!"&amp;$B7&amp;F$1)</f>
        <v>30</v>
      </c>
      <c r="G7" s="85">
        <f ca="1">E7-F7+IF(F7&lt;5,(5-F7)*(F$32+1),0)</f>
        <v>3</v>
      </c>
      <c r="H7" s="85"/>
      <c r="I7" s="85">
        <f ca="1">G7</f>
        <v>3</v>
      </c>
      <c r="J7" s="86">
        <f ca="1">RANK($I7,I$6:I$28,1)</f>
        <v>1</v>
      </c>
      <c r="K7" s="87">
        <f ca="1">9-J7</f>
        <v>8</v>
      </c>
      <c r="L7" s="87">
        <f ca="1">9-J7</f>
        <v>8</v>
      </c>
      <c r="M7" s="87"/>
      <c r="N7" s="87"/>
      <c r="O7" s="87"/>
      <c r="P7" s="87"/>
      <c r="Q7" s="87">
        <f t="shared" ca="1" si="0"/>
        <v>16</v>
      </c>
      <c r="R7" s="85"/>
      <c r="S7" s="85">
        <f ca="1">Q7</f>
        <v>16</v>
      </c>
      <c r="T7" s="87"/>
      <c r="U7" s="86" t="str">
        <f ca="1">MID("xx1st2nd3rd4th5th6th7th8th",RANK($S7,S$6:S$29,0)*3,3)&amp;IF(COUNTIF(S$6:S$29,"="&amp;S7)=1,"","=")</f>
        <v>1st</v>
      </c>
    </row>
    <row r="8" spans="1:21" ht="16.5" thickBot="1">
      <c r="C8" s="89" t="s">
        <v>71</v>
      </c>
      <c r="D8" s="90" t="s">
        <v>28</v>
      </c>
      <c r="E8" s="91"/>
      <c r="F8" s="92">
        <f ca="1">SUM(F6:F7)</f>
        <v>64</v>
      </c>
      <c r="G8" s="93"/>
      <c r="H8" s="93"/>
      <c r="I8" s="93"/>
      <c r="J8" s="94"/>
      <c r="K8" s="95">
        <f ca="1">SUM(K6:K7)</f>
        <v>16</v>
      </c>
      <c r="L8" s="96">
        <f ca="1">SUM(L6:L7)</f>
        <v>16</v>
      </c>
      <c r="M8" s="96"/>
      <c r="N8" s="96"/>
      <c r="O8" s="96"/>
      <c r="P8" s="96"/>
      <c r="Q8" s="96">
        <f t="shared" ca="1" si="0"/>
        <v>32</v>
      </c>
      <c r="R8" s="93"/>
      <c r="S8" s="93"/>
      <c r="T8" s="96">
        <f ca="1">Q8</f>
        <v>32</v>
      </c>
      <c r="U8" s="97" t="str">
        <f ca="1">MID("xx1st2nd3rd4th5th6th7th8th",RANK($T8,T$6:T$29,0)*3,3)&amp;IF(COUNTIF(T$6:T$29,"="&amp;T8)=1,"","=")</f>
        <v>1st</v>
      </c>
    </row>
    <row r="9" spans="1:21" ht="16.5" thickTop="1">
      <c r="B9" s="64" t="s">
        <v>76</v>
      </c>
      <c r="C9" s="82" t="s">
        <v>1</v>
      </c>
      <c r="D9" s="98" t="s">
        <v>26</v>
      </c>
      <c r="E9" s="84">
        <f ca="1">INDIRECT("'"&amp;$A$1&amp;"'!"&amp;$B9&amp;E$1)</f>
        <v>124</v>
      </c>
      <c r="F9" s="85">
        <f ca="1">INDIRECT("'"&amp;$A$1&amp;"'!"&amp;$B9&amp;F$1)</f>
        <v>25</v>
      </c>
      <c r="G9" s="85">
        <f ca="1">E9-F9+IF(F9&lt;5,(5-F9)*(F$32+1),0)</f>
        <v>99</v>
      </c>
      <c r="H9" s="85">
        <f ca="1">G9</f>
        <v>99</v>
      </c>
      <c r="I9" s="85"/>
      <c r="J9" s="86">
        <f ca="1">RANK($H9,H$6:H$28,1)</f>
        <v>4</v>
      </c>
      <c r="K9" s="87">
        <f ca="1">9-J9</f>
        <v>5</v>
      </c>
      <c r="L9" s="87">
        <f t="shared" ref="L9:L10" ca="1" si="1">9-J9</f>
        <v>5</v>
      </c>
      <c r="M9" s="87"/>
      <c r="N9" s="87"/>
      <c r="O9" s="87"/>
      <c r="P9" s="87"/>
      <c r="Q9" s="87">
        <f t="shared" ca="1" si="0"/>
        <v>10</v>
      </c>
      <c r="R9" s="85">
        <f ca="1">Q9</f>
        <v>10</v>
      </c>
      <c r="S9" s="85"/>
      <c r="T9" s="87"/>
      <c r="U9" s="86" t="str">
        <f ca="1">MID("xx1st2nd3rd4th5th6th7th8th",RANK($R9,R$6:R$29,0)*3,3)&amp;IF(COUNTIF(R$6:R$29,"="&amp;R9)=1,"","=")</f>
        <v>4th</v>
      </c>
    </row>
    <row r="10" spans="1:21">
      <c r="B10" s="64" t="s">
        <v>77</v>
      </c>
      <c r="C10" s="82" t="s">
        <v>1</v>
      </c>
      <c r="D10" s="83" t="s">
        <v>27</v>
      </c>
      <c r="E10" s="84">
        <f ca="1">INDIRECT("'"&amp;$A$1&amp;"'!"&amp;$B10&amp;E$1)</f>
        <v>152</v>
      </c>
      <c r="F10" s="85">
        <f ca="1">INDIRECT("'"&amp;$A$1&amp;"'!"&amp;$B10&amp;F$1)</f>
        <v>9</v>
      </c>
      <c r="G10" s="85">
        <f ca="1">E10-F10+IF(F10&lt;5,(5-F10)*(F$32+1),0)</f>
        <v>143</v>
      </c>
      <c r="H10" s="85"/>
      <c r="I10" s="85">
        <f ca="1">G10</f>
        <v>143</v>
      </c>
      <c r="J10" s="86">
        <f ca="1">RANK($I10,I$6:I$28,1)</f>
        <v>5</v>
      </c>
      <c r="K10" s="87">
        <f ca="1">9-J10</f>
        <v>4</v>
      </c>
      <c r="L10" s="87">
        <f t="shared" ca="1" si="1"/>
        <v>4</v>
      </c>
      <c r="M10" s="87"/>
      <c r="N10" s="87"/>
      <c r="O10" s="87"/>
      <c r="P10" s="87"/>
      <c r="Q10" s="87">
        <f t="shared" ca="1" si="0"/>
        <v>8</v>
      </c>
      <c r="R10" s="85"/>
      <c r="S10" s="85">
        <f ca="1">Q10</f>
        <v>8</v>
      </c>
      <c r="T10" s="87"/>
      <c r="U10" s="86" t="str">
        <f ca="1">MID("xx1st2nd3rd4th5th6th7th8th",RANK($S10,S$6:S$29,0)*3,3)&amp;IF(COUNTIF(S$6:S$29,"="&amp;S10)=1,"","=")</f>
        <v>5th</v>
      </c>
    </row>
    <row r="11" spans="1:21" ht="16.5" thickBot="1">
      <c r="C11" s="89" t="s">
        <v>1</v>
      </c>
      <c r="D11" s="90" t="s">
        <v>28</v>
      </c>
      <c r="E11" s="91"/>
      <c r="F11" s="92">
        <f ca="1">SUM(F9:F10)</f>
        <v>34</v>
      </c>
      <c r="G11" s="93"/>
      <c r="H11" s="93"/>
      <c r="I11" s="93"/>
      <c r="J11" s="94"/>
      <c r="K11" s="95">
        <f ca="1">SUM(K9:K10)</f>
        <v>9</v>
      </c>
      <c r="L11" s="96">
        <f t="shared" ref="L11" ca="1" si="2">SUM(L9:L10)</f>
        <v>9</v>
      </c>
      <c r="M11" s="96"/>
      <c r="N11" s="96"/>
      <c r="O11" s="96"/>
      <c r="P11" s="96"/>
      <c r="Q11" s="96">
        <f t="shared" ca="1" si="0"/>
        <v>18</v>
      </c>
      <c r="R11" s="93"/>
      <c r="S11" s="93"/>
      <c r="T11" s="96">
        <f ca="1">Q11</f>
        <v>18</v>
      </c>
      <c r="U11" s="97" t="str">
        <f ca="1">MID("xx1st2nd3rd4th5th6th7th8th",RANK($T11,T$6:T$29,0)*3,3)&amp;IF(COUNTIF(T$6:T$29,"="&amp;T11)=1,"","=")</f>
        <v>4th=</v>
      </c>
    </row>
    <row r="12" spans="1:21" ht="16.5" thickTop="1">
      <c r="B12" s="64" t="s">
        <v>57</v>
      </c>
      <c r="C12" s="82" t="s">
        <v>29</v>
      </c>
      <c r="D12" s="83" t="s">
        <v>26</v>
      </c>
      <c r="E12" s="84">
        <f ca="1">INDIRECT("'"&amp;$A$1&amp;"'!"&amp;$B12&amp;E$1)</f>
        <v>167</v>
      </c>
      <c r="F12" s="85">
        <f ca="1">INDIRECT("'"&amp;$A$1&amp;"'!"&amp;$B12&amp;F$1)</f>
        <v>43</v>
      </c>
      <c r="G12" s="85">
        <f ca="1">E12-F12+IF(F12&lt;5,(5-F12)*(F$32+1),0)</f>
        <v>124</v>
      </c>
      <c r="H12" s="85">
        <f ca="1">G12</f>
        <v>124</v>
      </c>
      <c r="I12" s="85"/>
      <c r="J12" s="86">
        <f ca="1">RANK($H12,H$6:H$28,1)</f>
        <v>5</v>
      </c>
      <c r="K12" s="88">
        <f ca="1">9-J12</f>
        <v>4</v>
      </c>
      <c r="L12" s="87">
        <f t="shared" ref="L12:L13" ca="1" si="3">9-J12</f>
        <v>4</v>
      </c>
      <c r="M12" s="87"/>
      <c r="N12" s="87"/>
      <c r="O12" s="87"/>
      <c r="P12" s="87"/>
      <c r="Q12" s="87">
        <f t="shared" ca="1" si="0"/>
        <v>8</v>
      </c>
      <c r="R12" s="85">
        <f ca="1">Q12</f>
        <v>8</v>
      </c>
      <c r="S12" s="85"/>
      <c r="T12" s="87"/>
      <c r="U12" s="86" t="str">
        <f ca="1">MID("xx1st2nd3rd4th5th6th7th8th",RANK($R12,R$6:R$29,0)*3,3)&amp;IF(COUNTIF(R$6:R$29,"="&amp;R12)=1,"","=")</f>
        <v>5th</v>
      </c>
    </row>
    <row r="13" spans="1:21">
      <c r="B13" s="64" t="s">
        <v>12</v>
      </c>
      <c r="C13" s="100" t="s">
        <v>29</v>
      </c>
      <c r="D13" s="83" t="s">
        <v>27</v>
      </c>
      <c r="E13" s="84">
        <f ca="1">INDIRECT("'"&amp;$A$1&amp;"'!"&amp;$B13&amp;E$1)</f>
        <v>96</v>
      </c>
      <c r="F13" s="85">
        <f ca="1">INDIRECT("'"&amp;$A$1&amp;"'!"&amp;$B13&amp;F$1)</f>
        <v>23</v>
      </c>
      <c r="G13" s="85">
        <f ca="1">E13-F13+IF(F13&lt;5,(5-F13)*(F$32+1),0)</f>
        <v>73</v>
      </c>
      <c r="H13" s="85"/>
      <c r="I13" s="85">
        <f ca="1">G13</f>
        <v>73</v>
      </c>
      <c r="J13" s="86">
        <f ca="1">RANK($I13,I$6:I$28,1)</f>
        <v>4</v>
      </c>
      <c r="K13" s="99">
        <f ca="1">9-J13</f>
        <v>5</v>
      </c>
      <c r="L13" s="87">
        <f t="shared" ca="1" si="3"/>
        <v>5</v>
      </c>
      <c r="M13" s="87"/>
      <c r="N13" s="87"/>
      <c r="O13" s="87"/>
      <c r="P13" s="87"/>
      <c r="Q13" s="87">
        <f t="shared" ca="1" si="0"/>
        <v>10</v>
      </c>
      <c r="R13" s="85"/>
      <c r="S13" s="85">
        <f ca="1">Q13</f>
        <v>10</v>
      </c>
      <c r="T13" s="87"/>
      <c r="U13" s="86" t="str">
        <f ca="1">MID("xx1st2nd3rd4th5th6th7th8th",RANK($S13,S$6:S$29,0)*3,3)&amp;IF(COUNTIF(S$6:S$29,"="&amp;S13)=1,"","=")</f>
        <v>4th</v>
      </c>
    </row>
    <row r="14" spans="1:21" ht="16.5" thickBot="1">
      <c r="C14" s="101" t="s">
        <v>29</v>
      </c>
      <c r="D14" s="90" t="s">
        <v>28</v>
      </c>
      <c r="E14" s="91"/>
      <c r="F14" s="92">
        <f ca="1">SUM(F12:F13)</f>
        <v>66</v>
      </c>
      <c r="G14" s="93"/>
      <c r="H14" s="93"/>
      <c r="I14" s="93"/>
      <c r="J14" s="94"/>
      <c r="K14" s="95">
        <f ca="1">SUM(K12:K13)</f>
        <v>9</v>
      </c>
      <c r="L14" s="96">
        <f t="shared" ref="L14" ca="1" si="4">SUM(L12:L13)</f>
        <v>9</v>
      </c>
      <c r="M14" s="96"/>
      <c r="N14" s="96"/>
      <c r="O14" s="96"/>
      <c r="P14" s="96"/>
      <c r="Q14" s="96">
        <f t="shared" ca="1" si="0"/>
        <v>18</v>
      </c>
      <c r="R14" s="93"/>
      <c r="S14" s="93"/>
      <c r="T14" s="96">
        <f ca="1">Q14</f>
        <v>18</v>
      </c>
      <c r="U14" s="97" t="str">
        <f ca="1">MID("xx1st2nd3rd4th5th6th7th8th",RANK($T14,T$6:T$29,0)*3,3)&amp;IF(COUNTIF(T$6:T$29,"="&amp;T14)=1,"","=")</f>
        <v>4th=</v>
      </c>
    </row>
    <row r="15" spans="1:21" ht="16.5" thickTop="1">
      <c r="B15" s="64" t="s">
        <v>58</v>
      </c>
      <c r="C15" s="82" t="s">
        <v>40</v>
      </c>
      <c r="D15" s="98" t="s">
        <v>26</v>
      </c>
      <c r="E15" s="84">
        <f ca="1">INDIRECT("'"&amp;$A$1&amp;"'!"&amp;$B15&amp;E$1)</f>
        <v>101</v>
      </c>
      <c r="F15" s="85">
        <f ca="1">INDIRECT("'"&amp;$A$1&amp;"'!"&amp;$B15&amp;F$1)</f>
        <v>30</v>
      </c>
      <c r="G15" s="85">
        <f ca="1">E15-F15+IF(F15&lt;5,(5-F15)*(F$32+1),0)</f>
        <v>71</v>
      </c>
      <c r="H15" s="85">
        <f ca="1">G15</f>
        <v>71</v>
      </c>
      <c r="I15" s="85"/>
      <c r="J15" s="86">
        <f ca="1">RANK($H15,H$6:H$28,1)</f>
        <v>3</v>
      </c>
      <c r="K15" s="88">
        <f ca="1">9-J15</f>
        <v>6</v>
      </c>
      <c r="L15" s="87">
        <f t="shared" ref="L15:L16" ca="1" si="5">9-J15</f>
        <v>6</v>
      </c>
      <c r="M15" s="87"/>
      <c r="N15" s="87"/>
      <c r="O15" s="87"/>
      <c r="P15" s="87"/>
      <c r="Q15" s="87">
        <f t="shared" ca="1" si="0"/>
        <v>12</v>
      </c>
      <c r="R15" s="85">
        <f ca="1">Q15</f>
        <v>12</v>
      </c>
      <c r="S15" s="85"/>
      <c r="T15" s="87"/>
      <c r="U15" s="86" t="str">
        <f ca="1">MID("xx1st2nd3rd4th5th6th7th8th",RANK($R15,R$6:R$29,0)*3,3)&amp;IF(COUNTIF(R$6:R$29,"="&amp;R15)=1,"","=")</f>
        <v>3rd</v>
      </c>
    </row>
    <row r="16" spans="1:21">
      <c r="B16" s="64" t="s">
        <v>59</v>
      </c>
      <c r="C16" s="82" t="s">
        <v>40</v>
      </c>
      <c r="D16" s="83" t="s">
        <v>27</v>
      </c>
      <c r="E16" s="84">
        <f ca="1">INDIRECT("'"&amp;$A$1&amp;"'!"&amp;$B16&amp;E$1)</f>
        <v>58</v>
      </c>
      <c r="F16" s="85">
        <f ca="1">INDIRECT("'"&amp;$A$1&amp;"'!"&amp;$B16&amp;F$1)</f>
        <v>30</v>
      </c>
      <c r="G16" s="85">
        <f ca="1">E16-F16+IF(F16&lt;5,(5-F16)*(F$32+1),0)</f>
        <v>28</v>
      </c>
      <c r="H16" s="85"/>
      <c r="I16" s="85">
        <f ca="1">G16</f>
        <v>28</v>
      </c>
      <c r="J16" s="86">
        <f ca="1">RANK($I16,I$6:I$28,1)</f>
        <v>2</v>
      </c>
      <c r="K16" s="99">
        <f ca="1">9-J16</f>
        <v>7</v>
      </c>
      <c r="L16" s="87">
        <f t="shared" ca="1" si="5"/>
        <v>7</v>
      </c>
      <c r="M16" s="87"/>
      <c r="N16" s="87"/>
      <c r="O16" s="87"/>
      <c r="P16" s="87"/>
      <c r="Q16" s="87">
        <f t="shared" ca="1" si="0"/>
        <v>14</v>
      </c>
      <c r="R16" s="85"/>
      <c r="S16" s="85">
        <f ca="1">Q16</f>
        <v>14</v>
      </c>
      <c r="T16" s="87"/>
      <c r="U16" s="86" t="str">
        <f ca="1">MID("xx1st2nd3rd4th5th6th7th8th",RANK($S16,S$6:S$29,0)*3,3)&amp;IF(COUNTIF(S$6:S$29,"="&amp;S16)=1,"","=")</f>
        <v>2nd</v>
      </c>
    </row>
    <row r="17" spans="2:21" ht="16.5" thickBot="1">
      <c r="C17" s="89" t="s">
        <v>40</v>
      </c>
      <c r="D17" s="90" t="s">
        <v>28</v>
      </c>
      <c r="E17" s="91"/>
      <c r="F17" s="92">
        <f ca="1">SUM(F15:F16)</f>
        <v>60</v>
      </c>
      <c r="G17" s="93"/>
      <c r="H17" s="93"/>
      <c r="I17" s="93"/>
      <c r="J17" s="94"/>
      <c r="K17" s="95">
        <f ca="1">SUM(K15:K16)</f>
        <v>13</v>
      </c>
      <c r="L17" s="96">
        <f t="shared" ref="L17" ca="1" si="6">SUM(L15:L16)</f>
        <v>13</v>
      </c>
      <c r="M17" s="96"/>
      <c r="N17" s="96"/>
      <c r="O17" s="96"/>
      <c r="P17" s="96"/>
      <c r="Q17" s="96">
        <f t="shared" ca="1" si="0"/>
        <v>26</v>
      </c>
      <c r="R17" s="93"/>
      <c r="S17" s="93"/>
      <c r="T17" s="96">
        <f ca="1">Q17</f>
        <v>26</v>
      </c>
      <c r="U17" s="97" t="str">
        <f ca="1">MID("xx1st2nd3rd4th5th6th7th8th",RANK($T17,T$6:T$29,0)*3,3)&amp;IF(COUNTIF(T$6:T$29,"="&amp;T17)=1,"","=")</f>
        <v>2nd=</v>
      </c>
    </row>
    <row r="18" spans="2:21" ht="16.5" thickTop="1">
      <c r="B18" s="64" t="s">
        <v>60</v>
      </c>
      <c r="C18" s="82" t="s">
        <v>3</v>
      </c>
      <c r="D18" s="98" t="s">
        <v>26</v>
      </c>
      <c r="E18" s="84">
        <f ca="1">INDIRECT("'"&amp;$A$1&amp;"'!"&amp;$B18&amp;E$1)</f>
        <v>275</v>
      </c>
      <c r="F18" s="85">
        <f ca="1">INDIRECT("'"&amp;$A$1&amp;"'!"&amp;$B18&amp;F$1)</f>
        <v>24</v>
      </c>
      <c r="G18" s="85">
        <f ca="1">E18-F18+IF(F18&lt;5,(5-F18)*(F$32+1),0)</f>
        <v>251</v>
      </c>
      <c r="H18" s="85">
        <f ca="1">G18</f>
        <v>251</v>
      </c>
      <c r="I18" s="85"/>
      <c r="J18" s="86">
        <f ca="1">RANK($H18,H$6:H$28,1)</f>
        <v>8</v>
      </c>
      <c r="K18" s="88">
        <f ca="1">9-J18</f>
        <v>1</v>
      </c>
      <c r="L18" s="87">
        <f t="shared" ref="L18:L19" ca="1" si="7">9-J18</f>
        <v>1</v>
      </c>
      <c r="M18" s="87"/>
      <c r="N18" s="87"/>
      <c r="O18" s="87"/>
      <c r="P18" s="87"/>
      <c r="Q18" s="87">
        <f t="shared" ca="1" si="0"/>
        <v>2</v>
      </c>
      <c r="R18" s="85">
        <f ca="1">Q18</f>
        <v>2</v>
      </c>
      <c r="S18" s="85"/>
      <c r="T18" s="87"/>
      <c r="U18" s="86" t="str">
        <f ca="1">MID("xx1st2nd3rd4th5th6th7th8th",RANK($R18,R$6:R$29,0)*3,3)&amp;IF(COUNTIF(R$6:R$29,"="&amp;R18)=1,"","=")</f>
        <v>8th</v>
      </c>
    </row>
    <row r="19" spans="2:21">
      <c r="B19" s="64" t="s">
        <v>61</v>
      </c>
      <c r="C19" s="82" t="s">
        <v>3</v>
      </c>
      <c r="D19" s="83" t="s">
        <v>27</v>
      </c>
      <c r="E19" s="84">
        <f ca="1">INDIRECT("'"&amp;$A$1&amp;"'!"&amp;$B19&amp;E$1)</f>
        <v>213</v>
      </c>
      <c r="F19" s="85">
        <f ca="1">INDIRECT("'"&amp;$A$1&amp;"'!"&amp;$B19&amp;F$1)</f>
        <v>23</v>
      </c>
      <c r="G19" s="85">
        <f ca="1">E19-F19+IF(F19&lt;5,(5-F19)*(F$32+1),0)</f>
        <v>190</v>
      </c>
      <c r="H19" s="85"/>
      <c r="I19" s="85">
        <f ca="1">G19</f>
        <v>190</v>
      </c>
      <c r="J19" s="86">
        <f ca="1">RANK($I19,I$6:I$28,1)</f>
        <v>6</v>
      </c>
      <c r="K19" s="99">
        <f ca="1">9-J19</f>
        <v>3</v>
      </c>
      <c r="L19" s="87">
        <f t="shared" ca="1" si="7"/>
        <v>3</v>
      </c>
      <c r="M19" s="87"/>
      <c r="N19" s="87"/>
      <c r="O19" s="87"/>
      <c r="P19" s="87"/>
      <c r="Q19" s="87">
        <f t="shared" ca="1" si="0"/>
        <v>6</v>
      </c>
      <c r="R19" s="85"/>
      <c r="S19" s="85">
        <f ca="1">Q19</f>
        <v>6</v>
      </c>
      <c r="T19" s="87"/>
      <c r="U19" s="86" t="str">
        <f ca="1">MID("xx1st2nd3rd4th5th6th7th8th",RANK($S19,S$6:S$29,0)*3,3)&amp;IF(COUNTIF(S$6:S$29,"="&amp;S19)=1,"","=")</f>
        <v>6th</v>
      </c>
    </row>
    <row r="20" spans="2:21" ht="16.5" thickBot="1">
      <c r="C20" s="89" t="s">
        <v>3</v>
      </c>
      <c r="D20" s="90" t="s">
        <v>28</v>
      </c>
      <c r="E20" s="91"/>
      <c r="F20" s="92">
        <f ca="1">SUM(F18:F19)</f>
        <v>47</v>
      </c>
      <c r="G20" s="93"/>
      <c r="H20" s="93"/>
      <c r="I20" s="93"/>
      <c r="J20" s="94"/>
      <c r="K20" s="95">
        <f ca="1">SUM(K18:K19)</f>
        <v>4</v>
      </c>
      <c r="L20" s="96">
        <f t="shared" ref="L20" ca="1" si="8">SUM(L18:L19)</f>
        <v>4</v>
      </c>
      <c r="M20" s="96"/>
      <c r="N20" s="96"/>
      <c r="O20" s="96"/>
      <c r="P20" s="96"/>
      <c r="Q20" s="96">
        <f t="shared" ca="1" si="0"/>
        <v>8</v>
      </c>
      <c r="R20" s="93"/>
      <c r="S20" s="93"/>
      <c r="T20" s="96">
        <f ca="1">Q20</f>
        <v>8</v>
      </c>
      <c r="U20" s="97" t="str">
        <f ca="1">MID("xx1st2nd3rd4th5th6th7th8th",RANK($T20,T$6:T$29,0)*3,3)&amp;IF(COUNTIF(T$6:T$29,"="&amp;T20)=1,"","=")</f>
        <v>7th</v>
      </c>
    </row>
    <row r="21" spans="2:21" ht="16.5" thickTop="1">
      <c r="B21" s="64" t="s">
        <v>62</v>
      </c>
      <c r="C21" s="100" t="s">
        <v>4</v>
      </c>
      <c r="D21" s="83" t="s">
        <v>26</v>
      </c>
      <c r="E21" s="84">
        <f ca="1">INDIRECT("'"&amp;$A$1&amp;"'!"&amp;$B21&amp;E$1)</f>
        <v>49</v>
      </c>
      <c r="F21" s="85">
        <f ca="1">INDIRECT("'"&amp;$A$1&amp;"'!"&amp;$B21&amp;F$1)</f>
        <v>28</v>
      </c>
      <c r="G21" s="85">
        <f ca="1">E21-F21+IF(F21&lt;5,(5-F21)*(F$32+1),0)</f>
        <v>21</v>
      </c>
      <c r="H21" s="85">
        <f ca="1">G21</f>
        <v>21</v>
      </c>
      <c r="I21" s="85"/>
      <c r="J21" s="86">
        <f ca="1">RANK($H21,H$6:H$28,1)</f>
        <v>2</v>
      </c>
      <c r="K21" s="88">
        <f ca="1">9-J21</f>
        <v>7</v>
      </c>
      <c r="L21" s="87">
        <f t="shared" ref="L21:L22" ca="1" si="9">9-J21</f>
        <v>7</v>
      </c>
      <c r="M21" s="87"/>
      <c r="N21" s="87"/>
      <c r="O21" s="87"/>
      <c r="P21" s="87"/>
      <c r="Q21" s="87">
        <f t="shared" ca="1" si="0"/>
        <v>14</v>
      </c>
      <c r="R21" s="85">
        <f ca="1">Q21</f>
        <v>14</v>
      </c>
      <c r="S21" s="85"/>
      <c r="T21" s="87"/>
      <c r="U21" s="86" t="str">
        <f ca="1">MID("xx1st2nd3rd4th5th6th7th8th",RANK($R21,R$6:R$29,0)*3,3)&amp;IF(COUNTIF(R$6:R$29,"="&amp;R21)=1,"","=")</f>
        <v>2nd</v>
      </c>
    </row>
    <row r="22" spans="2:21">
      <c r="B22" s="64" t="s">
        <v>63</v>
      </c>
      <c r="C22" s="82" t="s">
        <v>4</v>
      </c>
      <c r="D22" s="83" t="s">
        <v>27</v>
      </c>
      <c r="E22" s="84">
        <f ca="1">INDIRECT("'"&amp;$A$1&amp;"'!"&amp;$B22&amp;E$1)</f>
        <v>87</v>
      </c>
      <c r="F22" s="85">
        <f ca="1">INDIRECT("'"&amp;$A$1&amp;"'!"&amp;$B22&amp;F$1)</f>
        <v>18</v>
      </c>
      <c r="G22" s="85">
        <f ca="1">E22-F22+IF(F22&lt;5,(5-F22)*(F$32+1),0)</f>
        <v>69</v>
      </c>
      <c r="H22" s="85"/>
      <c r="I22" s="85">
        <f ca="1">G22</f>
        <v>69</v>
      </c>
      <c r="J22" s="86">
        <f ca="1">RANK($I22,I$6:I$28,1)</f>
        <v>3</v>
      </c>
      <c r="K22" s="99">
        <f ca="1">9-J22</f>
        <v>6</v>
      </c>
      <c r="L22" s="87">
        <f t="shared" ca="1" si="9"/>
        <v>6</v>
      </c>
      <c r="M22" s="87"/>
      <c r="N22" s="87"/>
      <c r="O22" s="87"/>
      <c r="P22" s="87"/>
      <c r="Q22" s="87">
        <f t="shared" ca="1" si="0"/>
        <v>12</v>
      </c>
      <c r="R22" s="85"/>
      <c r="S22" s="85">
        <f ca="1">Q22</f>
        <v>12</v>
      </c>
      <c r="T22" s="87"/>
      <c r="U22" s="86" t="str">
        <f ca="1">MID("xx1st2nd3rd4th5th6th7th8th",RANK($S22,S$6:S$29,0)*3,3)&amp;IF(COUNTIF(S$6:S$29,"="&amp;S22)=1,"","=")</f>
        <v>3rd</v>
      </c>
    </row>
    <row r="23" spans="2:21" ht="16.5" thickBot="1">
      <c r="C23" s="89" t="s">
        <v>4</v>
      </c>
      <c r="D23" s="90" t="s">
        <v>28</v>
      </c>
      <c r="E23" s="91"/>
      <c r="F23" s="92">
        <f ca="1">SUM(F21:F22)</f>
        <v>46</v>
      </c>
      <c r="G23" s="93"/>
      <c r="H23" s="93"/>
      <c r="I23" s="93"/>
      <c r="J23" s="94"/>
      <c r="K23" s="95">
        <f ca="1">SUM(K21:K22)</f>
        <v>13</v>
      </c>
      <c r="L23" s="96">
        <f t="shared" ref="L23" ca="1" si="10">SUM(L21:L22)</f>
        <v>13</v>
      </c>
      <c r="M23" s="96"/>
      <c r="N23" s="96"/>
      <c r="O23" s="96"/>
      <c r="P23" s="96"/>
      <c r="Q23" s="96">
        <f t="shared" ca="1" si="0"/>
        <v>26</v>
      </c>
      <c r="R23" s="93"/>
      <c r="S23" s="93"/>
      <c r="T23" s="96">
        <f ca="1">Q23</f>
        <v>26</v>
      </c>
      <c r="U23" s="97" t="str">
        <f ca="1">MID("xx1st2nd3rd4th5th6th7th8th",RANK($T23,T$6:T$29,0)*3,3)&amp;IF(COUNTIF(T$6:T$29,"="&amp;T23)=1,"","=")</f>
        <v>2nd=</v>
      </c>
    </row>
    <row r="24" spans="2:21" ht="16.5" thickTop="1">
      <c r="B24" s="64" t="s">
        <v>64</v>
      </c>
      <c r="C24" s="100" t="s">
        <v>41</v>
      </c>
      <c r="D24" s="83" t="s">
        <v>26</v>
      </c>
      <c r="E24" s="84">
        <f ca="1">INDIRECT("'"&amp;$A$1&amp;"'!"&amp;$B24&amp;E$1)</f>
        <v>224</v>
      </c>
      <c r="F24" s="85">
        <f ca="1">INDIRECT("'"&amp;$A$1&amp;"'!"&amp;$B24&amp;F$1)</f>
        <v>17</v>
      </c>
      <c r="G24" s="85">
        <f ca="1">E24-F24+IF(F24&lt;5,(5-F24)*(F$32+1),0)</f>
        <v>207</v>
      </c>
      <c r="H24" s="85">
        <f ca="1">G24</f>
        <v>207</v>
      </c>
      <c r="I24" s="85"/>
      <c r="J24" s="86">
        <f ca="1">RANK($H24,H$6:H$28,1)</f>
        <v>7</v>
      </c>
      <c r="K24" s="88">
        <f ca="1">9-J24</f>
        <v>2</v>
      </c>
      <c r="L24" s="87">
        <f t="shared" ref="L24:L25" ca="1" si="11">9-J24</f>
        <v>2</v>
      </c>
      <c r="M24" s="87"/>
      <c r="N24" s="87"/>
      <c r="O24" s="87"/>
      <c r="P24" s="87"/>
      <c r="Q24" s="87">
        <f t="shared" ca="1" si="0"/>
        <v>4</v>
      </c>
      <c r="R24" s="85">
        <f ca="1">Q24</f>
        <v>4</v>
      </c>
      <c r="S24" s="85"/>
      <c r="T24" s="87"/>
      <c r="U24" s="86" t="str">
        <f ca="1">MID("xx1st2nd3rd4th5th6th7th8th",RANK($R24,R$6:R$29,0)*3,3)&amp;IF(COUNTIF(R$6:R$29,"="&amp;R24)=1,"","=")</f>
        <v>7th</v>
      </c>
    </row>
    <row r="25" spans="2:21">
      <c r="B25" s="64" t="s">
        <v>65</v>
      </c>
      <c r="C25" s="82" t="s">
        <v>41</v>
      </c>
      <c r="D25" s="83" t="s">
        <v>27</v>
      </c>
      <c r="E25" s="84">
        <f ca="1">INDIRECT("'"&amp;$A$1&amp;"'!"&amp;$B25&amp;E$1)</f>
        <v>321</v>
      </c>
      <c r="F25" s="85">
        <f ca="1">INDIRECT("'"&amp;$A$1&amp;"'!"&amp;$B25&amp;F$1)</f>
        <v>13</v>
      </c>
      <c r="G25" s="85">
        <f ca="1">E25-F25+IF(F25&lt;5,(5-F25)*(F$32+1),0)</f>
        <v>308</v>
      </c>
      <c r="H25" s="85"/>
      <c r="I25" s="85">
        <f ca="1">G25</f>
        <v>308</v>
      </c>
      <c r="J25" s="86">
        <f ca="1">RANK($I25,I$6:I$28,1)</f>
        <v>8</v>
      </c>
      <c r="K25" s="99">
        <f ca="1">9-J25</f>
        <v>1</v>
      </c>
      <c r="L25" s="87">
        <f t="shared" ca="1" si="11"/>
        <v>1</v>
      </c>
      <c r="M25" s="87"/>
      <c r="N25" s="87"/>
      <c r="O25" s="87"/>
      <c r="P25" s="87"/>
      <c r="Q25" s="87">
        <f t="shared" ca="1" si="0"/>
        <v>2</v>
      </c>
      <c r="R25" s="85"/>
      <c r="S25" s="85">
        <f ca="1">Q25</f>
        <v>2</v>
      </c>
      <c r="T25" s="87"/>
      <c r="U25" s="86" t="str">
        <f ca="1">MID("xx1st2nd3rd4th5th6th7th8th",RANK($S25,S$6:S$29,0)*3,3)&amp;IF(COUNTIF(S$6:S$29,"="&amp;S25)=1,"","=")</f>
        <v>8th</v>
      </c>
    </row>
    <row r="26" spans="2:21" ht="16.5" thickBot="1">
      <c r="C26" s="89" t="s">
        <v>41</v>
      </c>
      <c r="D26" s="90" t="s">
        <v>28</v>
      </c>
      <c r="E26" s="91"/>
      <c r="F26" s="92">
        <f ca="1">SUM(F24:F25)</f>
        <v>30</v>
      </c>
      <c r="G26" s="93"/>
      <c r="H26" s="93"/>
      <c r="I26" s="93"/>
      <c r="J26" s="94"/>
      <c r="K26" s="95">
        <f ca="1">SUM(K24:K25)</f>
        <v>3</v>
      </c>
      <c r="L26" s="96">
        <f t="shared" ref="L26" ca="1" si="12">SUM(L24:L25)</f>
        <v>3</v>
      </c>
      <c r="M26" s="96"/>
      <c r="N26" s="96"/>
      <c r="O26" s="96"/>
      <c r="P26" s="96"/>
      <c r="Q26" s="96">
        <f t="shared" ca="1" si="0"/>
        <v>6</v>
      </c>
      <c r="R26" s="93"/>
      <c r="S26" s="93"/>
      <c r="T26" s="96">
        <f ca="1">Q26</f>
        <v>6</v>
      </c>
      <c r="U26" s="97" t="str">
        <f ca="1">MID("xx1st2nd3rd4th5th6th7th8th",RANK($T26,T$6:T$29,0)*3,3)&amp;IF(COUNTIF(T$6:T$29,"="&amp;T26)=1,"","=")</f>
        <v>8th</v>
      </c>
    </row>
    <row r="27" spans="2:21" ht="16.5" thickTop="1">
      <c r="B27" s="64" t="s">
        <v>66</v>
      </c>
      <c r="C27" s="100" t="s">
        <v>5</v>
      </c>
      <c r="D27" s="83" t="s">
        <v>26</v>
      </c>
      <c r="E27" s="84">
        <f ca="1">INDIRECT("'"&amp;$A$1&amp;"'!"&amp;$B27&amp;E$1)</f>
        <v>184</v>
      </c>
      <c r="F27" s="85">
        <f ca="1">INDIRECT("'"&amp;$A$1&amp;"'!"&amp;$B27&amp;F$1)</f>
        <v>18</v>
      </c>
      <c r="G27" s="85">
        <f ca="1">E27-F27+IF(F27&lt;5,(5-F27)*(F$32+1),0)</f>
        <v>166</v>
      </c>
      <c r="H27" s="85">
        <f ca="1">G27</f>
        <v>166</v>
      </c>
      <c r="I27" s="85"/>
      <c r="J27" s="86">
        <f ca="1">RANK($H27,H$6:H$28,1)</f>
        <v>6</v>
      </c>
      <c r="K27" s="88">
        <f ca="1">9-J27</f>
        <v>3</v>
      </c>
      <c r="L27" s="87">
        <f t="shared" ref="L27:L28" ca="1" si="13">9-J27</f>
        <v>3</v>
      </c>
      <c r="M27" s="87"/>
      <c r="N27" s="87"/>
      <c r="O27" s="87"/>
      <c r="P27" s="87"/>
      <c r="Q27" s="87">
        <f t="shared" ca="1" si="0"/>
        <v>6</v>
      </c>
      <c r="R27" s="85">
        <f ca="1">Q27</f>
        <v>6</v>
      </c>
      <c r="S27" s="85"/>
      <c r="T27" s="87"/>
      <c r="U27" s="86" t="str">
        <f ca="1">MID("xx1st2nd3rd4th5th6th7th8th",RANK($R27,R$6:R$29,0)*3,3)&amp;IF(COUNTIF(R$6:R$29,"="&amp;R27)=1,"","=")</f>
        <v>6th</v>
      </c>
    </row>
    <row r="28" spans="2:21">
      <c r="B28" s="64" t="s">
        <v>67</v>
      </c>
      <c r="C28" s="82" t="s">
        <v>5</v>
      </c>
      <c r="D28" s="83" t="s">
        <v>27</v>
      </c>
      <c r="E28" s="84">
        <f ca="1">INDIRECT("'"&amp;$A$1&amp;"'!"&amp;$B28&amp;E$1)</f>
        <v>216</v>
      </c>
      <c r="F28" s="85">
        <f ca="1">INDIRECT("'"&amp;$A$1&amp;"'!"&amp;$B28&amp;F$1)</f>
        <v>11</v>
      </c>
      <c r="G28" s="85">
        <f ca="1">E28-F28+IF(F28&lt;5,(5-F28)*(F$32+1),0)</f>
        <v>205</v>
      </c>
      <c r="H28" s="85"/>
      <c r="I28" s="85">
        <f ca="1">G28</f>
        <v>205</v>
      </c>
      <c r="J28" s="86">
        <f ca="1">RANK($I28,I$6:I$28,1)</f>
        <v>7</v>
      </c>
      <c r="K28" s="99">
        <f ca="1">9-J28</f>
        <v>2</v>
      </c>
      <c r="L28" s="87">
        <f t="shared" ca="1" si="13"/>
        <v>2</v>
      </c>
      <c r="M28" s="87"/>
      <c r="N28" s="87"/>
      <c r="O28" s="87"/>
      <c r="P28" s="87"/>
      <c r="Q28" s="87">
        <f t="shared" ca="1" si="0"/>
        <v>4</v>
      </c>
      <c r="R28" s="85"/>
      <c r="S28" s="85">
        <f ca="1">Q28</f>
        <v>4</v>
      </c>
      <c r="T28" s="87"/>
      <c r="U28" s="86" t="str">
        <f ca="1">MID("xx1st2nd3rd4th5th6th7th8th",RANK($S28,S$6:S$29,0)*3,3)&amp;IF(COUNTIF(S$6:S$29,"="&amp;S28)=1,"","=")</f>
        <v>7th</v>
      </c>
    </row>
    <row r="29" spans="2:21" ht="16.5" thickBot="1">
      <c r="C29" s="102" t="s">
        <v>5</v>
      </c>
      <c r="D29" s="90" t="s">
        <v>28</v>
      </c>
      <c r="E29" s="95"/>
      <c r="F29" s="92">
        <f ca="1">SUM(F27:F28)</f>
        <v>29</v>
      </c>
      <c r="G29" s="103"/>
      <c r="H29" s="103"/>
      <c r="I29" s="103"/>
      <c r="J29" s="94"/>
      <c r="K29" s="95">
        <f ca="1">SUM(K27:K28)</f>
        <v>5</v>
      </c>
      <c r="L29" s="96">
        <f t="shared" ref="L29" ca="1" si="14">SUM(L27:L28)</f>
        <v>5</v>
      </c>
      <c r="M29" s="96"/>
      <c r="N29" s="96"/>
      <c r="O29" s="96"/>
      <c r="P29" s="96"/>
      <c r="Q29" s="96">
        <f t="shared" ca="1" si="0"/>
        <v>10</v>
      </c>
      <c r="R29" s="103"/>
      <c r="S29" s="103"/>
      <c r="T29" s="96">
        <f ca="1">Q29</f>
        <v>10</v>
      </c>
      <c r="U29" s="97" t="str">
        <f ca="1">MID("xx1st2nd3rd4th5th6th7th8th",RANK($T29,T$6:T$29,0)*3,3)&amp;IF(COUNTIF(T$6:T$29,"="&amp;T29)=1,"","=")</f>
        <v>6th</v>
      </c>
    </row>
    <row r="30" spans="2:21" ht="16.5" thickTop="1">
      <c r="C30" s="104"/>
      <c r="D30" s="105" t="s">
        <v>78</v>
      </c>
      <c r="E30" s="106"/>
      <c r="F30" s="107">
        <f ca="1">F6+F9+F12+F15+F18+F21+F27+F24</f>
        <v>219</v>
      </c>
      <c r="G30" s="85"/>
      <c r="H30" s="85"/>
      <c r="I30" s="85"/>
      <c r="J30" s="108"/>
      <c r="K30" s="109"/>
      <c r="L30" s="110"/>
      <c r="M30" s="110"/>
      <c r="N30" s="110"/>
      <c r="O30" s="110"/>
      <c r="P30" s="110"/>
      <c r="Q30" s="110"/>
      <c r="R30" s="85"/>
      <c r="S30" s="85"/>
      <c r="T30" s="110"/>
      <c r="U30" s="111"/>
    </row>
    <row r="31" spans="2:21">
      <c r="C31" s="104"/>
      <c r="D31" s="112" t="s">
        <v>79</v>
      </c>
      <c r="E31" s="71"/>
      <c r="F31" s="113">
        <f ca="1">F7+F10+F13+F16+F19+F22+F25+F28</f>
        <v>157</v>
      </c>
      <c r="G31" s="85"/>
      <c r="H31" s="85"/>
      <c r="I31" s="85"/>
      <c r="J31" s="108"/>
      <c r="K31" s="109"/>
      <c r="L31" s="110"/>
      <c r="M31" s="110"/>
      <c r="N31" s="110"/>
      <c r="O31" s="110"/>
      <c r="P31" s="110"/>
      <c r="Q31" s="110"/>
      <c r="R31" s="85"/>
      <c r="S31" s="85"/>
      <c r="T31" s="110"/>
      <c r="U31" s="111"/>
    </row>
    <row r="32" spans="2:21" ht="16.5" thickBot="1">
      <c r="C32" s="114"/>
      <c r="D32" s="115" t="s">
        <v>18</v>
      </c>
      <c r="E32" s="116"/>
      <c r="F32" s="117">
        <f ca="1">F8+F11+F14++F17+F20+F23+F26+F29</f>
        <v>376</v>
      </c>
      <c r="G32" s="118"/>
      <c r="H32" s="118"/>
      <c r="I32" s="118"/>
      <c r="J32" s="119"/>
      <c r="K32" s="114"/>
      <c r="L32" s="118"/>
      <c r="M32" s="118"/>
      <c r="N32" s="118"/>
      <c r="O32" s="118"/>
      <c r="P32" s="118"/>
      <c r="Q32" s="118"/>
      <c r="R32" s="118"/>
      <c r="S32" s="118"/>
      <c r="T32" s="118"/>
      <c r="U32" s="119"/>
    </row>
  </sheetData>
  <mergeCells count="2">
    <mergeCell ref="E4:J4"/>
    <mergeCell ref="K4:U4"/>
  </mergeCells>
  <pageMargins left="0.7" right="0.7" top="0.75" bottom="0.75" header="0.3" footer="0.3"/>
  <pageSetup paperSize="9" orientation="portrait" horizontalDpi="0" verticalDpi="0"/>
  <ignoredErrors>
    <ignoredError sqref="F8 F11 F14 F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1274"/>
  <sheetViews>
    <sheetView zoomScale="93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ColWidth="10.7109375" defaultRowHeight="15"/>
  <cols>
    <col min="1" max="1" width="8.85546875" style="3" bestFit="1" customWidth="1"/>
    <col min="2" max="2" width="10" style="3" bestFit="1" customWidth="1"/>
    <col min="3" max="3" width="22" style="14" bestFit="1" customWidth="1"/>
    <col min="4" max="4" width="10.7109375" style="3"/>
    <col min="5" max="5" width="15.7109375" style="13" bestFit="1" customWidth="1"/>
    <col min="6" max="7" width="10.7109375" style="3"/>
    <col min="8" max="8" width="11.42578125" customWidth="1"/>
    <col min="9" max="9" width="14.85546875" customWidth="1"/>
    <col min="10" max="10" width="11.140625" bestFit="1" customWidth="1"/>
    <col min="13" max="13" width="18.28515625" customWidth="1"/>
  </cols>
  <sheetData>
    <row r="1" spans="1:15">
      <c r="I1">
        <f>SUM(K1:K4,M1:M40)</f>
        <v>376</v>
      </c>
      <c r="J1" s="8" t="s">
        <v>18</v>
      </c>
      <c r="K1" s="8">
        <f>COUNTIF(B$5:B$448,"="&amp;L1)</f>
        <v>64</v>
      </c>
      <c r="L1" s="8" t="s">
        <v>71</v>
      </c>
      <c r="M1" s="8">
        <f>COUNTIF(B$5:B$448,"="&amp;N1)</f>
        <v>47</v>
      </c>
      <c r="N1" s="8" t="s">
        <v>3</v>
      </c>
    </row>
    <row r="2" spans="1:15">
      <c r="K2" s="8">
        <f>COUNTIF(B$5:B$448,"="&amp;L2)</f>
        <v>34</v>
      </c>
      <c r="L2" s="8" t="s">
        <v>1</v>
      </c>
      <c r="M2" s="8">
        <f>COUNTIF(B$5:B$448,"="&amp;N2)</f>
        <v>46</v>
      </c>
      <c r="N2" s="8" t="s">
        <v>4</v>
      </c>
    </row>
    <row r="3" spans="1:15">
      <c r="F3" s="3" t="str">
        <f>IF(A3=A2,"***","")</f>
        <v>***</v>
      </c>
      <c r="G3" s="3" t="e">
        <f>VLOOKUP(A3,Numbers,2,FALSE)</f>
        <v>#N/A</v>
      </c>
      <c r="H3" t="e">
        <f>IF(B3=G3,"","***")</f>
        <v>#N/A</v>
      </c>
      <c r="K3" s="8">
        <f>COUNTIF(B$5:B$448,"="&amp;L3)</f>
        <v>66</v>
      </c>
      <c r="L3" s="8" t="s">
        <v>2</v>
      </c>
      <c r="M3" s="8">
        <f>COUNTIF(B$5:B$448,"="&amp;N3)</f>
        <v>30</v>
      </c>
      <c r="N3" s="8" t="s">
        <v>41</v>
      </c>
    </row>
    <row r="4" spans="1:15" ht="15.75" thickBot="1">
      <c r="A4" s="3" t="s">
        <v>14</v>
      </c>
      <c r="B4" s="9" t="s">
        <v>10</v>
      </c>
      <c r="C4" s="15" t="s">
        <v>8</v>
      </c>
      <c r="D4" s="15" t="s">
        <v>9</v>
      </c>
      <c r="E4" s="13" t="s">
        <v>15</v>
      </c>
      <c r="F4" s="9" t="s">
        <v>16</v>
      </c>
      <c r="G4" s="9" t="s">
        <v>17</v>
      </c>
      <c r="H4" s="14" t="s">
        <v>69</v>
      </c>
      <c r="I4" t="s">
        <v>86</v>
      </c>
      <c r="K4" s="8">
        <f>COUNTIF(B$5:B$448,"="&amp;L4)</f>
        <v>60</v>
      </c>
      <c r="L4" s="8" t="s">
        <v>40</v>
      </c>
      <c r="M4" s="8">
        <f>COUNTIF(B$5:B$391,"="&amp;N4)</f>
        <v>29</v>
      </c>
      <c r="N4" s="8" t="s">
        <v>5</v>
      </c>
    </row>
    <row r="5" spans="1:15" ht="17.25" thickBot="1">
      <c r="A5" s="160">
        <v>1</v>
      </c>
      <c r="B5" s="164" t="s">
        <v>71</v>
      </c>
      <c r="C5" s="164" t="s">
        <v>131</v>
      </c>
      <c r="D5" s="164" t="s">
        <v>12</v>
      </c>
      <c r="E5" s="162">
        <v>1.1215277777777777E-2</v>
      </c>
      <c r="F5"/>
      <c r="G5" s="3" t="str">
        <f t="shared" ref="G5:G68" si="0">VLOOKUP(A5,Numbers,2,FALSE)</f>
        <v>CAC</v>
      </c>
      <c r="H5" t="str">
        <f t="shared" ref="H5:H68" si="1">IF(B5=G5,"","***")</f>
        <v/>
      </c>
      <c r="I5" s="147">
        <f>IF($E5&lt;&gt;"",($E5*86400)-(Times_2023!$C3*86400),"")</f>
        <v>0</v>
      </c>
      <c r="J5" s="16"/>
      <c r="K5" s="61"/>
      <c r="L5" s="3"/>
      <c r="N5" s="3"/>
      <c r="O5" s="13"/>
    </row>
    <row r="6" spans="1:15" ht="15.75" thickBot="1">
      <c r="A6" s="160">
        <v>2</v>
      </c>
      <c r="B6" s="164" t="s">
        <v>71</v>
      </c>
      <c r="C6" s="164" t="s">
        <v>197</v>
      </c>
      <c r="D6" s="164" t="s">
        <v>12</v>
      </c>
      <c r="E6" s="185"/>
      <c r="F6"/>
      <c r="G6" s="3" t="str">
        <f t="shared" si="0"/>
        <v>CAC</v>
      </c>
      <c r="H6" t="str">
        <f t="shared" si="1"/>
        <v/>
      </c>
      <c r="I6" s="147" t="str">
        <f>IF($E6&lt;&gt;"",($E6*86400)-(Times_2023!$C4*86400),"")</f>
        <v/>
      </c>
      <c r="K6" s="156"/>
      <c r="L6" s="3"/>
      <c r="N6" s="3"/>
      <c r="O6" s="13"/>
    </row>
    <row r="7" spans="1:15" ht="15.75" thickBot="1">
      <c r="A7" s="160">
        <v>3</v>
      </c>
      <c r="B7" s="164" t="s">
        <v>40</v>
      </c>
      <c r="C7" s="164" t="s">
        <v>157</v>
      </c>
      <c r="D7" s="164" t="s">
        <v>12</v>
      </c>
      <c r="E7" s="162">
        <v>1.1342592592592592E-2</v>
      </c>
      <c r="F7"/>
      <c r="G7" s="3" t="str">
        <f t="shared" si="0"/>
        <v>HI</v>
      </c>
      <c r="H7" t="str">
        <f t="shared" si="1"/>
        <v/>
      </c>
      <c r="I7" s="147">
        <f>IF($E7&lt;&gt;"",($E7*86400)-(Times_2023!$C5*86400),"")</f>
        <v>-3</v>
      </c>
      <c r="K7" s="157"/>
      <c r="L7" s="153"/>
      <c r="M7" s="151"/>
      <c r="N7" s="153"/>
      <c r="O7" s="62"/>
    </row>
    <row r="8" spans="1:15" ht="15.75" thickBot="1">
      <c r="A8" s="160">
        <v>4</v>
      </c>
      <c r="B8" s="164" t="s">
        <v>3</v>
      </c>
      <c r="C8" s="164" t="s">
        <v>254</v>
      </c>
      <c r="D8" s="164" t="s">
        <v>12</v>
      </c>
      <c r="E8" s="162"/>
      <c r="F8"/>
      <c r="G8" s="3" t="str">
        <f t="shared" si="0"/>
        <v>HRC</v>
      </c>
      <c r="H8" t="str">
        <f t="shared" si="1"/>
        <v/>
      </c>
      <c r="I8" s="147" t="str">
        <f>IF($E8&lt;&gt;"",($E8*86400)-(Times_2023!$C6*86400),"")</f>
        <v/>
      </c>
      <c r="K8" s="14"/>
      <c r="L8" s="3"/>
      <c r="N8" s="3"/>
    </row>
    <row r="9" spans="1:15" ht="17.25" thickBot="1">
      <c r="A9" s="160">
        <v>5</v>
      </c>
      <c r="B9" s="164" t="s">
        <v>4</v>
      </c>
      <c r="C9" s="164" t="s">
        <v>96</v>
      </c>
      <c r="D9" s="164" t="s">
        <v>12</v>
      </c>
      <c r="E9" s="185">
        <v>0.70347222222222217</v>
      </c>
      <c r="F9"/>
      <c r="G9" s="3" t="str">
        <f t="shared" si="0"/>
        <v>NJ</v>
      </c>
      <c r="H9" t="str">
        <f t="shared" si="1"/>
        <v/>
      </c>
      <c r="I9" s="147">
        <f>IF($E9&lt;&gt;"",($E9*86400)-(Times_2023!$C7*86400),"")</f>
        <v>59770.999999999993</v>
      </c>
      <c r="J9" s="16"/>
      <c r="K9" s="157"/>
      <c r="L9" s="153"/>
      <c r="M9" s="151"/>
      <c r="N9" s="153"/>
      <c r="O9" s="62"/>
    </row>
    <row r="10" spans="1:15" ht="17.25" thickBot="1">
      <c r="A10" s="160">
        <v>6</v>
      </c>
      <c r="B10" s="164" t="s">
        <v>71</v>
      </c>
      <c r="C10" s="164" t="s">
        <v>128</v>
      </c>
      <c r="D10" s="164" t="s">
        <v>12</v>
      </c>
      <c r="E10" s="185"/>
      <c r="F10"/>
      <c r="G10" s="3" t="str">
        <f t="shared" si="0"/>
        <v>CAC</v>
      </c>
      <c r="H10" t="str">
        <f t="shared" si="1"/>
        <v/>
      </c>
      <c r="I10" s="147" t="str">
        <f>IF($E10&lt;&gt;"",($E10*86400)-(Times_2023!$C8*86400),"")</f>
        <v/>
      </c>
      <c r="J10" s="16"/>
      <c r="K10" s="158"/>
      <c r="L10" s="3"/>
      <c r="N10" s="3"/>
    </row>
    <row r="11" spans="1:15" ht="15.75" thickBot="1">
      <c r="A11" s="160">
        <v>7</v>
      </c>
      <c r="B11" s="164" t="s">
        <v>4</v>
      </c>
      <c r="C11" s="164" t="s">
        <v>306</v>
      </c>
      <c r="D11" s="164" t="s">
        <v>12</v>
      </c>
      <c r="E11" s="185">
        <v>0.70138888888888884</v>
      </c>
      <c r="F11"/>
      <c r="G11" s="3" t="str">
        <f t="shared" si="0"/>
        <v>NJ</v>
      </c>
      <c r="H11" t="str">
        <f t="shared" si="1"/>
        <v/>
      </c>
      <c r="I11" s="147">
        <f>IF($E11&lt;&gt;"",($E11*86400)-(Times_2023!$C9*86400),"")</f>
        <v>59588.999999999993</v>
      </c>
      <c r="K11" s="3"/>
      <c r="L11" s="3"/>
      <c r="N11" s="3"/>
    </row>
    <row r="12" spans="1:15" ht="15.75" customHeight="1" thickBot="1">
      <c r="A12" s="160">
        <v>8</v>
      </c>
      <c r="B12" s="164" t="s">
        <v>4</v>
      </c>
      <c r="C12" s="164" t="s">
        <v>307</v>
      </c>
      <c r="D12" s="164" t="s">
        <v>12</v>
      </c>
      <c r="E12" s="185">
        <v>0.70416666666666661</v>
      </c>
      <c r="F12"/>
      <c r="G12" s="3" t="str">
        <f t="shared" si="0"/>
        <v>NJ</v>
      </c>
      <c r="H12" t="str">
        <f t="shared" si="1"/>
        <v/>
      </c>
      <c r="I12" s="147">
        <f>IF($E12&lt;&gt;"",($E12*86400)-(Times_2023!$C10*86400),"")</f>
        <v>59824.999999999993</v>
      </c>
      <c r="K12" s="60"/>
      <c r="L12" s="3"/>
      <c r="N12" s="3"/>
      <c r="O12" s="13"/>
    </row>
    <row r="13" spans="1:15" ht="15.75" thickBot="1">
      <c r="A13" s="160">
        <v>9</v>
      </c>
      <c r="B13" s="164" t="s">
        <v>71</v>
      </c>
      <c r="C13" s="164" t="s">
        <v>427</v>
      </c>
      <c r="D13" s="164" t="s">
        <v>12</v>
      </c>
      <c r="E13" s="185"/>
      <c r="F13"/>
      <c r="G13" s="3" t="str">
        <f t="shared" si="0"/>
        <v>CAC</v>
      </c>
      <c r="H13" t="str">
        <f t="shared" si="1"/>
        <v/>
      </c>
      <c r="I13" s="147" t="str">
        <f>IF($E13&lt;&gt;"",($E13*86400)-(Times_2023!$C11*86400),"")</f>
        <v/>
      </c>
      <c r="K13" s="3"/>
      <c r="L13" s="3"/>
      <c r="N13" s="3"/>
    </row>
    <row r="14" spans="1:15" ht="17.25" thickBot="1">
      <c r="A14" s="160">
        <v>10</v>
      </c>
      <c r="B14" s="164" t="s">
        <v>71</v>
      </c>
      <c r="C14" s="164" t="s">
        <v>430</v>
      </c>
      <c r="D14" s="164" t="s">
        <v>12</v>
      </c>
      <c r="E14" s="185"/>
      <c r="F14"/>
      <c r="G14" s="3" t="str">
        <f t="shared" si="0"/>
        <v>CAC</v>
      </c>
      <c r="H14" t="str">
        <f t="shared" si="1"/>
        <v/>
      </c>
      <c r="I14" s="147" t="str">
        <f>IF($E14&lt;&gt;"",($E14*86400)-(Times_2023!$C12*86400),"")</f>
        <v/>
      </c>
      <c r="J14" s="16"/>
      <c r="K14" s="3"/>
      <c r="L14" s="3"/>
      <c r="N14" s="3"/>
      <c r="O14" s="155"/>
    </row>
    <row r="15" spans="1:15" ht="15.75" thickBot="1">
      <c r="A15" s="160">
        <v>11</v>
      </c>
      <c r="B15" s="164" t="s">
        <v>5</v>
      </c>
      <c r="C15" s="164" t="s">
        <v>246</v>
      </c>
      <c r="D15" s="164" t="s">
        <v>12</v>
      </c>
      <c r="E15" s="162">
        <v>0.71597222222222223</v>
      </c>
      <c r="F15"/>
      <c r="G15" s="3" t="str">
        <f t="shared" si="0"/>
        <v>SS</v>
      </c>
      <c r="H15" t="str">
        <f t="shared" si="1"/>
        <v/>
      </c>
      <c r="I15" s="147">
        <f>IF($E15&lt;&gt;"",($E15*86400)-(Times_2023!$C13*86400),"")</f>
        <v>60830</v>
      </c>
      <c r="K15" s="3"/>
      <c r="L15" s="3"/>
      <c r="N15" s="3"/>
    </row>
    <row r="16" spans="1:15" ht="17.25" thickBot="1">
      <c r="A16" s="160">
        <v>12</v>
      </c>
      <c r="B16" s="164" t="s">
        <v>1</v>
      </c>
      <c r="C16" s="164" t="s">
        <v>292</v>
      </c>
      <c r="D16" s="164" t="s">
        <v>12</v>
      </c>
      <c r="E16" s="162">
        <v>17.09</v>
      </c>
      <c r="F16"/>
      <c r="G16" s="3" t="str">
        <f t="shared" si="0"/>
        <v>CTC</v>
      </c>
      <c r="H16" t="str">
        <f t="shared" si="1"/>
        <v/>
      </c>
      <c r="I16" s="147">
        <f>IF($E16&lt;&gt;"",($E16*86400)-(Times_2023!$C14*86400),"")</f>
        <v>1475544</v>
      </c>
      <c r="J16" s="16"/>
      <c r="K16" s="153"/>
      <c r="L16" s="153"/>
      <c r="M16" s="151"/>
      <c r="N16" s="153"/>
      <c r="O16" s="62"/>
    </row>
    <row r="17" spans="1:15" ht="15.75" thickBot="1">
      <c r="A17" s="160">
        <v>13</v>
      </c>
      <c r="B17" s="164" t="s">
        <v>4</v>
      </c>
      <c r="C17" s="164" t="s">
        <v>267</v>
      </c>
      <c r="D17" s="164" t="s">
        <v>12</v>
      </c>
      <c r="E17" s="185">
        <v>0.71875</v>
      </c>
      <c r="F17"/>
      <c r="G17" s="3" t="str">
        <f t="shared" si="0"/>
        <v>NJ</v>
      </c>
      <c r="H17" t="str">
        <f t="shared" si="1"/>
        <v/>
      </c>
      <c r="I17" s="147">
        <f>IF($E17&lt;&gt;"",($E17*86400)-(Times_2023!$C15*86400),"")</f>
        <v>61063</v>
      </c>
      <c r="J17" s="154" t="s">
        <v>70</v>
      </c>
      <c r="K17" s="153"/>
      <c r="L17" s="153"/>
      <c r="M17" s="151"/>
      <c r="N17" s="153"/>
      <c r="O17" s="62"/>
    </row>
    <row r="18" spans="1:15" ht="15.75" thickBot="1">
      <c r="A18" s="160">
        <v>14</v>
      </c>
      <c r="B18" s="164" t="s">
        <v>5</v>
      </c>
      <c r="C18" s="164" t="s">
        <v>416</v>
      </c>
      <c r="D18" s="164" t="s">
        <v>12</v>
      </c>
      <c r="E18" s="162">
        <v>1.2106481481481482E-2</v>
      </c>
      <c r="F18"/>
      <c r="G18" s="3" t="str">
        <f t="shared" si="0"/>
        <v>SS</v>
      </c>
      <c r="H18" t="str">
        <f t="shared" si="1"/>
        <v/>
      </c>
      <c r="I18" s="147">
        <f>IF($E18&lt;&gt;"",($E18*86400)-(Times_2023!$C16*86400),"")</f>
        <v>-1</v>
      </c>
      <c r="K18" s="60"/>
      <c r="L18" s="3"/>
      <c r="N18" s="3"/>
      <c r="O18" s="13"/>
    </row>
    <row r="19" spans="1:15" ht="15.75" thickBot="1">
      <c r="A19" s="160">
        <v>15</v>
      </c>
      <c r="B19" s="164" t="s">
        <v>1</v>
      </c>
      <c r="C19" s="164" t="s">
        <v>388</v>
      </c>
      <c r="D19" s="164" t="s">
        <v>12</v>
      </c>
      <c r="E19" s="162">
        <v>17.28</v>
      </c>
      <c r="F19"/>
      <c r="G19" s="3" t="str">
        <f t="shared" si="0"/>
        <v>CTC</v>
      </c>
      <c r="H19" t="str">
        <f t="shared" si="1"/>
        <v/>
      </c>
      <c r="I19" s="147">
        <f>IF($E19&lt;&gt;"",($E19*86400)-(Times_2023!$C17*86400),"")</f>
        <v>1491944</v>
      </c>
      <c r="K19" s="3"/>
      <c r="L19" s="3"/>
      <c r="N19" s="3"/>
    </row>
    <row r="20" spans="1:15" ht="15.75" thickBot="1">
      <c r="A20" s="160">
        <v>16</v>
      </c>
      <c r="B20" s="164" t="s">
        <v>4</v>
      </c>
      <c r="C20" s="164" t="s">
        <v>308</v>
      </c>
      <c r="D20" s="164" t="s">
        <v>12</v>
      </c>
      <c r="E20" s="185">
        <v>0.72777777777777775</v>
      </c>
      <c r="F20"/>
      <c r="G20" s="3" t="str">
        <f t="shared" si="0"/>
        <v>NJ</v>
      </c>
      <c r="H20" t="str">
        <f t="shared" si="1"/>
        <v/>
      </c>
      <c r="I20" s="147">
        <f>IF($E20&lt;&gt;"",($E20*86400)-(Times_2023!$C18*86400),"")</f>
        <v>61831</v>
      </c>
      <c r="K20" s="3"/>
      <c r="L20" s="3"/>
      <c r="N20" s="3"/>
      <c r="O20" s="155"/>
    </row>
    <row r="21" spans="1:15" ht="15.75" thickBot="1">
      <c r="A21" s="160">
        <v>17</v>
      </c>
      <c r="B21" s="164" t="s">
        <v>71</v>
      </c>
      <c r="C21" s="164" t="s">
        <v>425</v>
      </c>
      <c r="D21" s="164" t="s">
        <v>12</v>
      </c>
      <c r="E21" s="185"/>
      <c r="F21"/>
      <c r="G21" s="3" t="str">
        <f t="shared" si="0"/>
        <v>CAC</v>
      </c>
      <c r="H21" t="str">
        <f t="shared" si="1"/>
        <v/>
      </c>
      <c r="I21" s="147" t="str">
        <f>IF($E21&lt;&gt;"",($E21*86400)-(Times_2023!$C19*86400),"")</f>
        <v/>
      </c>
      <c r="K21" s="3"/>
      <c r="L21" s="3"/>
      <c r="N21" s="3"/>
    </row>
    <row r="22" spans="1:15" ht="17.25" thickBot="1">
      <c r="A22" s="160">
        <v>18</v>
      </c>
      <c r="B22" s="164" t="s">
        <v>71</v>
      </c>
      <c r="C22" s="164" t="s">
        <v>130</v>
      </c>
      <c r="D22" s="164" t="s">
        <v>12</v>
      </c>
      <c r="E22" s="185"/>
      <c r="F22"/>
      <c r="G22" s="3" t="str">
        <f t="shared" si="0"/>
        <v>CAC</v>
      </c>
      <c r="H22" t="str">
        <f t="shared" si="1"/>
        <v/>
      </c>
      <c r="I22" s="147" t="str">
        <f>IF($E22&lt;&gt;"",($E22*86400)-(Times_2023!$C20*86400),"")</f>
        <v/>
      </c>
      <c r="J22" s="16"/>
      <c r="K22" s="3"/>
      <c r="L22" s="3"/>
      <c r="N22" s="3"/>
    </row>
    <row r="23" spans="1:15" ht="17.25" thickBot="1">
      <c r="A23" s="160">
        <v>19</v>
      </c>
      <c r="B23" s="164" t="s">
        <v>40</v>
      </c>
      <c r="C23" s="164" t="s">
        <v>439</v>
      </c>
      <c r="D23" s="164" t="s">
        <v>12</v>
      </c>
      <c r="E23" s="162">
        <v>1.2337962962962962E-2</v>
      </c>
      <c r="F23"/>
      <c r="G23" s="3" t="str">
        <f t="shared" si="0"/>
        <v>HI</v>
      </c>
      <c r="H23" t="str">
        <f t="shared" si="1"/>
        <v/>
      </c>
      <c r="I23" s="147">
        <f>IF($E23&lt;&gt;"",($E23*86400)-(Times_2023!$C21*86400),"")</f>
        <v>1</v>
      </c>
      <c r="J23" s="16"/>
      <c r="K23" s="60"/>
      <c r="L23" s="3"/>
      <c r="N23" s="3"/>
      <c r="O23" s="13"/>
    </row>
    <row r="24" spans="1:15" ht="17.25" thickBot="1">
      <c r="A24" s="160">
        <v>20</v>
      </c>
      <c r="B24" s="164" t="s">
        <v>1</v>
      </c>
      <c r="C24" s="164" t="s">
        <v>389</v>
      </c>
      <c r="D24" s="164" t="s">
        <v>12</v>
      </c>
      <c r="E24" s="162">
        <v>17.46</v>
      </c>
      <c r="F24"/>
      <c r="G24" s="3" t="str">
        <f t="shared" si="0"/>
        <v>CTC</v>
      </c>
      <c r="H24" t="str">
        <f t="shared" si="1"/>
        <v/>
      </c>
      <c r="I24" s="147">
        <f>IF($E24&lt;&gt;"",($E24*86400)-(Times_2023!$C22*86400),"")</f>
        <v>1507476</v>
      </c>
      <c r="J24" s="16"/>
      <c r="K24" s="3"/>
      <c r="L24" s="3"/>
      <c r="N24" s="3"/>
    </row>
    <row r="25" spans="1:15" ht="15.75" thickBot="1">
      <c r="A25" s="160">
        <v>21</v>
      </c>
      <c r="B25" s="164" t="s">
        <v>29</v>
      </c>
      <c r="C25" s="164" t="s">
        <v>348</v>
      </c>
      <c r="D25" s="164" t="s">
        <v>12</v>
      </c>
      <c r="E25" s="162"/>
      <c r="F25"/>
      <c r="G25" s="3" t="str">
        <f t="shared" si="0"/>
        <v>ELY</v>
      </c>
      <c r="H25" t="str">
        <f t="shared" si="1"/>
        <v/>
      </c>
      <c r="I25" s="147" t="str">
        <f>IF($E25&lt;&gt;"",($E25*86400)-(Times_2023!$C23*86400),"")</f>
        <v/>
      </c>
      <c r="K25" s="3"/>
      <c r="L25" s="3"/>
      <c r="N25" s="3"/>
      <c r="O25" s="13"/>
    </row>
    <row r="26" spans="1:15" ht="17.25" thickBot="1">
      <c r="A26" s="160">
        <v>22</v>
      </c>
      <c r="B26" s="164" t="s">
        <v>41</v>
      </c>
      <c r="C26" s="164" t="s">
        <v>464</v>
      </c>
      <c r="D26" s="164" t="s">
        <v>12</v>
      </c>
      <c r="E26" s="165"/>
      <c r="F26"/>
      <c r="G26" s="3" t="str">
        <f t="shared" si="0"/>
        <v>RR</v>
      </c>
      <c r="H26" t="str">
        <f t="shared" si="1"/>
        <v/>
      </c>
      <c r="I26" s="147" t="str">
        <f>IF($E26&lt;&gt;"",($E26*86400)-(Times_2023!$C24*86400),"")</f>
        <v/>
      </c>
      <c r="J26" s="16"/>
      <c r="K26" s="3"/>
      <c r="L26" s="3"/>
      <c r="N26" s="3"/>
    </row>
    <row r="27" spans="1:15" ht="15.75" thickBot="1">
      <c r="A27" s="160">
        <v>23</v>
      </c>
      <c r="B27" s="164" t="s">
        <v>71</v>
      </c>
      <c r="C27" s="164" t="s">
        <v>198</v>
      </c>
      <c r="D27" s="164" t="s">
        <v>12</v>
      </c>
      <c r="E27" s="162">
        <v>0.75138888888888899</v>
      </c>
      <c r="F27"/>
      <c r="G27" s="3" t="str">
        <f t="shared" si="0"/>
        <v>CAC</v>
      </c>
      <c r="H27" t="str">
        <f t="shared" si="1"/>
        <v/>
      </c>
      <c r="I27" s="147">
        <f>IF($E27&lt;&gt;"",($E27*86400)-(Times_2023!$C25*86400),"")</f>
        <v>63836.000000000007</v>
      </c>
      <c r="K27" s="3"/>
      <c r="L27" s="3"/>
      <c r="N27" s="3"/>
      <c r="O27" s="13"/>
    </row>
    <row r="28" spans="1:15" ht="15.75" thickBot="1">
      <c r="A28" s="160">
        <v>24</v>
      </c>
      <c r="B28" s="164" t="s">
        <v>40</v>
      </c>
      <c r="C28" s="164" t="s">
        <v>156</v>
      </c>
      <c r="D28" s="164" t="s">
        <v>12</v>
      </c>
      <c r="E28" s="162">
        <v>1.2592592592592593E-2</v>
      </c>
      <c r="F28"/>
      <c r="G28" s="3" t="str">
        <f t="shared" si="0"/>
        <v>HI</v>
      </c>
      <c r="H28" t="str">
        <f t="shared" si="1"/>
        <v/>
      </c>
      <c r="I28" s="147">
        <f>IF($E28&lt;&gt;"",($E28*86400)-(Times_2023!$C26*86400),"")</f>
        <v>2</v>
      </c>
      <c r="K28" s="3"/>
      <c r="L28" s="3"/>
      <c r="N28" s="3"/>
      <c r="O28" s="13"/>
    </row>
    <row r="29" spans="1:15" ht="15.75" thickBot="1">
      <c r="A29" s="160">
        <v>25</v>
      </c>
      <c r="B29" s="164" t="s">
        <v>71</v>
      </c>
      <c r="C29" s="164" t="s">
        <v>426</v>
      </c>
      <c r="D29" s="164" t="s">
        <v>12</v>
      </c>
      <c r="E29" s="185"/>
      <c r="F29"/>
      <c r="G29" s="3" t="str">
        <f t="shared" si="0"/>
        <v>CAC</v>
      </c>
      <c r="H29" t="str">
        <f t="shared" si="1"/>
        <v/>
      </c>
      <c r="I29" s="147" t="str">
        <f>IF($E29&lt;&gt;"",($E29*86400)-(Times_2023!$C27*86400),"")</f>
        <v/>
      </c>
      <c r="J29" s="147" t="s">
        <v>70</v>
      </c>
      <c r="K29" s="60"/>
      <c r="L29" s="60"/>
      <c r="M29" s="61"/>
      <c r="N29" s="60"/>
      <c r="O29" s="62"/>
    </row>
    <row r="30" spans="1:15" ht="17.25" thickBot="1">
      <c r="A30" s="160">
        <v>26</v>
      </c>
      <c r="B30" s="164" t="s">
        <v>40</v>
      </c>
      <c r="C30" s="164" t="s">
        <v>437</v>
      </c>
      <c r="D30" s="164" t="s">
        <v>12</v>
      </c>
      <c r="E30" s="162">
        <v>1.255787037037037E-2</v>
      </c>
      <c r="F30"/>
      <c r="G30" s="3" t="str">
        <f t="shared" si="0"/>
        <v>HI</v>
      </c>
      <c r="H30" t="str">
        <f t="shared" si="1"/>
        <v/>
      </c>
      <c r="I30" s="147">
        <f>IF($E30&lt;&gt;"",($E30*86400)-(Times_2023!$C28*86400),"")</f>
        <v>-4</v>
      </c>
      <c r="J30" s="16"/>
      <c r="K30" s="3"/>
      <c r="L30" s="3"/>
      <c r="N30" s="3"/>
      <c r="O30" s="13"/>
    </row>
    <row r="31" spans="1:15" ht="15.75" thickBot="1">
      <c r="A31" s="160">
        <v>27</v>
      </c>
      <c r="B31" s="164" t="s">
        <v>5</v>
      </c>
      <c r="C31" s="164" t="s">
        <v>89</v>
      </c>
      <c r="D31" s="164" t="s">
        <v>12</v>
      </c>
      <c r="E31" s="162">
        <v>0.75694444444444453</v>
      </c>
      <c r="F31"/>
      <c r="G31" s="3" t="str">
        <f t="shared" si="0"/>
        <v>SS</v>
      </c>
      <c r="H31" t="str">
        <f t="shared" si="1"/>
        <v/>
      </c>
      <c r="I31" s="147">
        <f>IF($E31&lt;&gt;"",($E31*86400)-(Times_2023!$C29*86400),"")</f>
        <v>64307.000000000007</v>
      </c>
      <c r="J31" s="147" t="s">
        <v>70</v>
      </c>
      <c r="K31" s="153"/>
      <c r="L31" s="153"/>
      <c r="M31" s="151"/>
      <c r="N31" s="153"/>
      <c r="O31" s="62"/>
    </row>
    <row r="32" spans="1:15" ht="15.75" thickBot="1">
      <c r="A32" s="160">
        <v>28</v>
      </c>
      <c r="B32" s="164" t="s">
        <v>71</v>
      </c>
      <c r="C32" s="164" t="s">
        <v>125</v>
      </c>
      <c r="D32" s="164" t="s">
        <v>12</v>
      </c>
      <c r="E32" s="185"/>
      <c r="F32"/>
      <c r="G32" s="3" t="str">
        <f t="shared" si="0"/>
        <v>CAC</v>
      </c>
      <c r="H32" t="str">
        <f t="shared" si="1"/>
        <v/>
      </c>
      <c r="I32" s="147" t="str">
        <f>IF($E32&lt;&gt;"",($E32*86400)-(Times_2023!$C30*86400),"")</f>
        <v/>
      </c>
      <c r="J32" s="147" t="s">
        <v>70</v>
      </c>
      <c r="K32" s="153"/>
      <c r="L32" s="153"/>
      <c r="M32" s="151"/>
      <c r="N32" s="153"/>
      <c r="O32" s="62"/>
    </row>
    <row r="33" spans="1:15" ht="15.75" thickBot="1">
      <c r="A33" s="160">
        <v>29</v>
      </c>
      <c r="B33" s="164" t="s">
        <v>40</v>
      </c>
      <c r="C33" s="164" t="s">
        <v>440</v>
      </c>
      <c r="D33" s="164" t="s">
        <v>12</v>
      </c>
      <c r="E33" s="162">
        <v>1.2847222222222223E-2</v>
      </c>
      <c r="F33"/>
      <c r="G33" s="3" t="str">
        <f t="shared" si="0"/>
        <v>HI</v>
      </c>
      <c r="H33" t="str">
        <f t="shared" si="1"/>
        <v/>
      </c>
      <c r="I33" s="147">
        <f>IF($E33&lt;&gt;"",($E33*86400)-(Times_2023!$C31*86400),"")</f>
        <v>13</v>
      </c>
      <c r="K33" s="153"/>
      <c r="L33" s="153"/>
      <c r="M33" s="151"/>
      <c r="N33" s="153"/>
      <c r="O33" s="62"/>
    </row>
    <row r="34" spans="1:15" ht="17.25" thickBot="1">
      <c r="A34" s="160">
        <v>30</v>
      </c>
      <c r="B34" s="164" t="s">
        <v>40</v>
      </c>
      <c r="C34" s="164" t="s">
        <v>159</v>
      </c>
      <c r="D34" s="164" t="s">
        <v>12</v>
      </c>
      <c r="E34" s="162">
        <v>1.269675925925926E-2</v>
      </c>
      <c r="F34"/>
      <c r="G34" s="3" t="str">
        <f t="shared" si="0"/>
        <v>HI</v>
      </c>
      <c r="H34" t="str">
        <f t="shared" si="1"/>
        <v/>
      </c>
      <c r="I34" s="147">
        <f>IF($E34&lt;&gt;"",($E34*86400)-(Times_2023!$C32*86400),"")</f>
        <v>-1</v>
      </c>
      <c r="J34" s="16"/>
      <c r="K34" s="60"/>
      <c r="L34" s="60"/>
      <c r="M34" s="61"/>
      <c r="N34" s="60"/>
      <c r="O34" s="62"/>
    </row>
    <row r="35" spans="1:15" ht="17.25" thickBot="1">
      <c r="A35" s="160">
        <v>31</v>
      </c>
      <c r="B35" s="164" t="s">
        <v>71</v>
      </c>
      <c r="C35" s="164" t="s">
        <v>431</v>
      </c>
      <c r="D35" s="164" t="s">
        <v>12</v>
      </c>
      <c r="E35" s="185"/>
      <c r="F35"/>
      <c r="G35" s="3" t="str">
        <f t="shared" si="0"/>
        <v>CAC</v>
      </c>
      <c r="H35" t="str">
        <f t="shared" si="1"/>
        <v/>
      </c>
      <c r="I35" s="147" t="str">
        <f>IF($E35&lt;&gt;"",($E35*86400)-(Times_2023!$C33*86400),"")</f>
        <v/>
      </c>
      <c r="J35" s="159" t="s">
        <v>70</v>
      </c>
      <c r="K35" s="153"/>
      <c r="L35" s="153"/>
      <c r="M35" s="151"/>
      <c r="N35" s="153"/>
      <c r="O35" s="152"/>
    </row>
    <row r="36" spans="1:15" ht="17.25" thickBot="1">
      <c r="A36" s="160">
        <v>32</v>
      </c>
      <c r="B36" s="164" t="s">
        <v>29</v>
      </c>
      <c r="C36" s="164" t="s">
        <v>347</v>
      </c>
      <c r="D36" s="164" t="s">
        <v>12</v>
      </c>
      <c r="E36" s="165"/>
      <c r="F36"/>
      <c r="G36" s="3" t="str">
        <f t="shared" si="0"/>
        <v>ELY</v>
      </c>
      <c r="H36" t="str">
        <f t="shared" si="1"/>
        <v/>
      </c>
      <c r="I36" s="147" t="str">
        <f>IF($E36&lt;&gt;"",($E36*86400)-(Times_2023!$C34*86400),"")</f>
        <v/>
      </c>
      <c r="J36" s="16"/>
      <c r="K36" s="3"/>
      <c r="L36" s="3"/>
      <c r="N36" s="3"/>
      <c r="O36" s="155"/>
    </row>
    <row r="37" spans="1:15" ht="15.75" thickBot="1">
      <c r="A37" s="160">
        <v>33</v>
      </c>
      <c r="B37" s="164" t="s">
        <v>40</v>
      </c>
      <c r="C37" s="164" t="s">
        <v>235</v>
      </c>
      <c r="D37" s="164" t="s">
        <v>12</v>
      </c>
      <c r="E37" s="162">
        <v>1.2789351851851852E-2</v>
      </c>
      <c r="F37"/>
      <c r="G37" s="3" t="str">
        <f t="shared" si="0"/>
        <v>HI</v>
      </c>
      <c r="H37" t="str">
        <f t="shared" si="1"/>
        <v/>
      </c>
      <c r="I37" s="147">
        <f>IF($E37&lt;&gt;"",($E37*86400)-(Times_2023!$C35*86400),"")</f>
        <v>-2</v>
      </c>
      <c r="K37" s="3"/>
      <c r="L37" s="3"/>
      <c r="N37" s="3"/>
    </row>
    <row r="38" spans="1:15" ht="15.75" thickBot="1">
      <c r="A38" s="160">
        <v>34</v>
      </c>
      <c r="B38" s="164" t="s">
        <v>40</v>
      </c>
      <c r="C38" s="164" t="s">
        <v>234</v>
      </c>
      <c r="D38" s="164" t="s">
        <v>12</v>
      </c>
      <c r="E38" s="162">
        <v>1.2789351851851852E-2</v>
      </c>
      <c r="F38"/>
      <c r="G38" s="3" t="str">
        <f t="shared" si="0"/>
        <v>HI</v>
      </c>
      <c r="H38" t="str">
        <f t="shared" si="1"/>
        <v/>
      </c>
      <c r="I38" s="147">
        <f>IF($E38&lt;&gt;"",($E38*86400)-(Times_2023!$C36*86400),"")</f>
        <v>-4.0000000000002274</v>
      </c>
      <c r="K38" s="3"/>
      <c r="L38" s="3"/>
      <c r="N38" s="3"/>
    </row>
    <row r="39" spans="1:15" ht="17.25" thickBot="1">
      <c r="A39" s="160">
        <v>35</v>
      </c>
      <c r="B39" s="164" t="s">
        <v>1</v>
      </c>
      <c r="C39" s="164" t="s">
        <v>298</v>
      </c>
      <c r="D39" s="164" t="s">
        <v>12</v>
      </c>
      <c r="E39" s="162">
        <v>18.399999999999999</v>
      </c>
      <c r="F39"/>
      <c r="G39" s="3" t="str">
        <f t="shared" si="0"/>
        <v>CTC</v>
      </c>
      <c r="H39" t="str">
        <f t="shared" si="1"/>
        <v/>
      </c>
      <c r="I39" s="147">
        <f>IF($E39&lt;&gt;"",($E39*86400)-(Times_2023!$C37*86400),"")</f>
        <v>1588649.9999999998</v>
      </c>
      <c r="J39" s="16"/>
      <c r="K39" s="3"/>
      <c r="L39" s="3"/>
      <c r="N39" s="3"/>
    </row>
    <row r="40" spans="1:15" ht="15.75" thickBot="1">
      <c r="A40" s="160">
        <v>36</v>
      </c>
      <c r="B40" s="164" t="s">
        <v>29</v>
      </c>
      <c r="C40" s="164" t="s">
        <v>151</v>
      </c>
      <c r="D40" s="164" t="s">
        <v>12</v>
      </c>
      <c r="E40" s="165"/>
      <c r="F40"/>
      <c r="G40" s="3" t="str">
        <f t="shared" si="0"/>
        <v>ELY</v>
      </c>
      <c r="H40" t="str">
        <f t="shared" si="1"/>
        <v/>
      </c>
      <c r="I40" s="147" t="str">
        <f>IF($E40&lt;&gt;"",($E40*86400)-(Times_2023!$C38*86400),"")</f>
        <v/>
      </c>
      <c r="K40" s="60"/>
      <c r="L40" s="60"/>
      <c r="M40" s="61"/>
      <c r="N40" s="60"/>
      <c r="O40" s="62"/>
    </row>
    <row r="41" spans="1:15" ht="15.75" thickBot="1">
      <c r="A41" s="160">
        <v>37</v>
      </c>
      <c r="B41" s="164" t="s">
        <v>71</v>
      </c>
      <c r="C41" s="164" t="s">
        <v>138</v>
      </c>
      <c r="D41" s="164" t="s">
        <v>13</v>
      </c>
      <c r="E41" s="162"/>
      <c r="F41"/>
      <c r="G41" s="3" t="str">
        <f t="shared" si="0"/>
        <v>CAC</v>
      </c>
      <c r="H41" t="str">
        <f t="shared" si="1"/>
        <v/>
      </c>
      <c r="I41" s="147" t="str">
        <f>IF($E41&lt;&gt;"",($E41*86400)-(Times_2023!$C39*86400),"")</f>
        <v/>
      </c>
      <c r="K41" s="3"/>
      <c r="L41" s="3"/>
      <c r="N41" s="3"/>
    </row>
    <row r="42" spans="1:15" ht="15.75" thickBot="1">
      <c r="A42" s="160">
        <v>38</v>
      </c>
      <c r="B42" s="164" t="s">
        <v>29</v>
      </c>
      <c r="C42" s="164" t="s">
        <v>343</v>
      </c>
      <c r="D42" s="164" t="s">
        <v>12</v>
      </c>
      <c r="E42" s="162"/>
      <c r="F42"/>
      <c r="G42" s="3" t="str">
        <f t="shared" si="0"/>
        <v>ELY</v>
      </c>
      <c r="H42" t="str">
        <f t="shared" si="1"/>
        <v/>
      </c>
      <c r="I42" s="147" t="str">
        <f>IF($E42&lt;&gt;"",($E42*86400)-(Times_2023!$C40*86400),"")</f>
        <v/>
      </c>
      <c r="K42" s="3"/>
      <c r="L42" s="3"/>
      <c r="N42" s="3"/>
      <c r="O42" s="155"/>
    </row>
    <row r="43" spans="1:15" ht="17.25" thickBot="1">
      <c r="A43" s="160">
        <v>39</v>
      </c>
      <c r="B43" s="164" t="s">
        <v>71</v>
      </c>
      <c r="C43" s="164" t="s">
        <v>193</v>
      </c>
      <c r="D43" s="164" t="s">
        <v>12</v>
      </c>
      <c r="E43" s="185"/>
      <c r="F43"/>
      <c r="G43" s="3" t="str">
        <f t="shared" si="0"/>
        <v>CAC</v>
      </c>
      <c r="H43" t="str">
        <f t="shared" si="1"/>
        <v/>
      </c>
      <c r="I43" s="147" t="str">
        <f>IF($E43&lt;&gt;"",($E43*86400)-(Times_2023!$C41*86400),"")</f>
        <v/>
      </c>
      <c r="J43" s="16"/>
      <c r="K43" s="153"/>
      <c r="L43" s="153"/>
      <c r="M43" s="151"/>
      <c r="N43" s="153"/>
      <c r="O43" s="62"/>
    </row>
    <row r="44" spans="1:15" ht="15.75" thickBot="1">
      <c r="A44" s="160">
        <v>40</v>
      </c>
      <c r="B44" s="164" t="s">
        <v>4</v>
      </c>
      <c r="C44" s="164" t="s">
        <v>309</v>
      </c>
      <c r="D44" s="164" t="s">
        <v>12</v>
      </c>
      <c r="E44" s="185">
        <v>0.77777777777777779</v>
      </c>
      <c r="F44"/>
      <c r="G44" s="3" t="str">
        <f t="shared" si="0"/>
        <v>NJ</v>
      </c>
      <c r="H44" t="str">
        <f t="shared" si="1"/>
        <v/>
      </c>
      <c r="I44" s="147">
        <f>IF($E44&lt;&gt;"",($E44*86400)-(Times_2023!$C42*86400),"")</f>
        <v>66069</v>
      </c>
      <c r="K44" s="60"/>
      <c r="L44" s="60"/>
      <c r="M44" s="61"/>
      <c r="N44" s="60"/>
      <c r="O44" s="62"/>
    </row>
    <row r="45" spans="1:15" ht="17.25" thickBot="1">
      <c r="A45" s="160">
        <v>41</v>
      </c>
      <c r="B45" s="164" t="s">
        <v>41</v>
      </c>
      <c r="C45" s="164" t="s">
        <v>280</v>
      </c>
      <c r="D45" s="164" t="s">
        <v>12</v>
      </c>
      <c r="E45" s="162"/>
      <c r="F45"/>
      <c r="G45" s="3" t="str">
        <f t="shared" si="0"/>
        <v>RR</v>
      </c>
      <c r="H45" t="str">
        <f t="shared" si="1"/>
        <v/>
      </c>
      <c r="I45" s="147" t="str">
        <f>IF($E45&lt;&gt;"",($E45*86400)-(Times_2023!$C43*86400),"")</f>
        <v/>
      </c>
      <c r="J45" s="16"/>
      <c r="K45" s="3"/>
      <c r="L45" s="3"/>
      <c r="N45" s="3"/>
    </row>
    <row r="46" spans="1:15" ht="17.25" thickBot="1">
      <c r="A46" s="160">
        <v>42</v>
      </c>
      <c r="B46" s="164" t="s">
        <v>29</v>
      </c>
      <c r="C46" s="164" t="s">
        <v>220</v>
      </c>
      <c r="D46" s="164" t="s">
        <v>12</v>
      </c>
      <c r="E46" s="165"/>
      <c r="F46"/>
      <c r="G46" s="3" t="str">
        <f t="shared" si="0"/>
        <v>ELY</v>
      </c>
      <c r="H46" t="str">
        <f t="shared" si="1"/>
        <v/>
      </c>
      <c r="I46" s="147" t="str">
        <f>IF($E46&lt;&gt;"",($E46*86400)-(Times_2023!$C44*86400),"")</f>
        <v/>
      </c>
      <c r="J46" s="16"/>
      <c r="K46" s="3"/>
      <c r="L46" s="3"/>
      <c r="N46" s="3"/>
      <c r="O46" s="13"/>
    </row>
    <row r="47" spans="1:15" ht="17.25" thickBot="1">
      <c r="A47" s="160">
        <v>43</v>
      </c>
      <c r="B47" s="164" t="s">
        <v>1</v>
      </c>
      <c r="C47" s="164" t="s">
        <v>294</v>
      </c>
      <c r="D47" s="164" t="s">
        <v>12</v>
      </c>
      <c r="E47" s="162">
        <v>18.559999999999999</v>
      </c>
      <c r="F47"/>
      <c r="G47" s="3" t="str">
        <f t="shared" si="0"/>
        <v>CTC</v>
      </c>
      <c r="H47" t="str">
        <f t="shared" si="1"/>
        <v/>
      </c>
      <c r="I47" s="147">
        <f>IF($E47&lt;&gt;"",($E47*86400)-(Times_2023!$C45*86400),"")</f>
        <v>1602449</v>
      </c>
      <c r="J47" s="16"/>
      <c r="K47" s="3"/>
      <c r="L47" s="3"/>
      <c r="N47" s="3"/>
      <c r="O47" s="13"/>
    </row>
    <row r="48" spans="1:15" ht="17.25" thickBot="1">
      <c r="A48" s="160">
        <v>44</v>
      </c>
      <c r="B48" s="164" t="s">
        <v>71</v>
      </c>
      <c r="C48" s="164" t="s">
        <v>432</v>
      </c>
      <c r="D48" s="164" t="s">
        <v>12</v>
      </c>
      <c r="E48" s="185"/>
      <c r="F48"/>
      <c r="G48" s="3" t="str">
        <f t="shared" si="0"/>
        <v>CAC</v>
      </c>
      <c r="H48" t="str">
        <f t="shared" si="1"/>
        <v/>
      </c>
      <c r="I48" s="147" t="str">
        <f>IF($E48&lt;&gt;"",($E48*86400)-(Times_2023!$C46*86400),"")</f>
        <v/>
      </c>
      <c r="J48" s="16"/>
      <c r="K48" s="153"/>
      <c r="L48" s="153"/>
      <c r="M48" s="151"/>
      <c r="N48" s="153"/>
      <c r="O48" s="62"/>
    </row>
    <row r="49" spans="1:15" ht="15.75" thickBot="1">
      <c r="A49" s="160">
        <v>45</v>
      </c>
      <c r="B49" s="164" t="s">
        <v>40</v>
      </c>
      <c r="C49" s="164" t="s">
        <v>441</v>
      </c>
      <c r="D49" s="164" t="s">
        <v>12</v>
      </c>
      <c r="E49" s="162">
        <v>1.3078703703703703E-2</v>
      </c>
      <c r="F49"/>
      <c r="G49" s="3" t="str">
        <f t="shared" si="0"/>
        <v>HI</v>
      </c>
      <c r="H49" t="str">
        <f t="shared" si="1"/>
        <v/>
      </c>
      <c r="I49" s="147">
        <f>IF($E49&lt;&gt;"",($E49*86400)-(Times_2023!$C47*86400),"")</f>
        <v>-9</v>
      </c>
      <c r="K49" s="3"/>
      <c r="L49" s="3"/>
      <c r="N49" s="3"/>
      <c r="O49" s="13"/>
    </row>
    <row r="50" spans="1:15" ht="15.75" thickBot="1">
      <c r="A50" s="160">
        <v>46</v>
      </c>
      <c r="B50" s="164" t="s">
        <v>71</v>
      </c>
      <c r="C50" s="164" t="s">
        <v>429</v>
      </c>
      <c r="D50" s="164" t="s">
        <v>12</v>
      </c>
      <c r="E50" s="185"/>
      <c r="F50"/>
      <c r="G50" s="3" t="str">
        <f t="shared" si="0"/>
        <v>CAC</v>
      </c>
      <c r="H50" t="str">
        <f t="shared" si="1"/>
        <v/>
      </c>
      <c r="I50" s="147" t="str">
        <f>IF($E50&lt;&gt;"",($E50*86400)-(Times_2023!$C48*86400),"")</f>
        <v/>
      </c>
      <c r="K50" s="153"/>
      <c r="L50" s="153"/>
      <c r="M50" s="151"/>
      <c r="N50" s="153"/>
      <c r="O50" s="62"/>
    </row>
    <row r="51" spans="1:15" ht="17.25" thickBot="1">
      <c r="A51" s="160">
        <v>47</v>
      </c>
      <c r="B51" s="164" t="s">
        <v>40</v>
      </c>
      <c r="C51" s="164" t="s">
        <v>449</v>
      </c>
      <c r="D51" s="164" t="s">
        <v>13</v>
      </c>
      <c r="E51" s="162">
        <v>1.3206018518518518E-2</v>
      </c>
      <c r="F51"/>
      <c r="G51" s="3" t="str">
        <f t="shared" si="0"/>
        <v>HI</v>
      </c>
      <c r="H51" t="str">
        <f t="shared" si="1"/>
        <v/>
      </c>
      <c r="I51" s="147">
        <f>IF($E51&lt;&gt;"",($E51*86400)-(Times_2023!$C49*86400),"")</f>
        <v>-2</v>
      </c>
      <c r="J51" s="16"/>
      <c r="K51" s="3"/>
      <c r="L51" s="3"/>
      <c r="N51" s="3"/>
      <c r="O51" s="13"/>
    </row>
    <row r="52" spans="1:15" ht="17.25" thickBot="1">
      <c r="A52" s="160">
        <v>48</v>
      </c>
      <c r="B52" s="164" t="s">
        <v>29</v>
      </c>
      <c r="C52" s="164" t="s">
        <v>146</v>
      </c>
      <c r="D52" s="164" t="s">
        <v>12</v>
      </c>
      <c r="E52" s="162"/>
      <c r="F52"/>
      <c r="G52" s="3" t="str">
        <f t="shared" si="0"/>
        <v>ELY</v>
      </c>
      <c r="H52" t="str">
        <f t="shared" si="1"/>
        <v/>
      </c>
      <c r="I52" s="147" t="str">
        <f>IF($E52&lt;&gt;"",($E52*86400)-(Times_2023!$C50*86400),"")</f>
        <v/>
      </c>
      <c r="J52" s="16"/>
      <c r="K52" s="60"/>
      <c r="L52" s="153"/>
      <c r="M52" s="151"/>
      <c r="N52" s="153"/>
      <c r="O52" s="152"/>
    </row>
    <row r="53" spans="1:15" ht="15.75" thickBot="1">
      <c r="A53" s="160">
        <v>49</v>
      </c>
      <c r="B53" s="164" t="s">
        <v>29</v>
      </c>
      <c r="C53" s="164" t="s">
        <v>332</v>
      </c>
      <c r="D53" s="164" t="s">
        <v>13</v>
      </c>
      <c r="E53" s="162">
        <v>1.324074074074074E-2</v>
      </c>
      <c r="F53"/>
      <c r="G53" s="3" t="str">
        <f t="shared" si="0"/>
        <v>ELY</v>
      </c>
      <c r="H53" t="str">
        <f t="shared" si="1"/>
        <v/>
      </c>
      <c r="I53" s="147">
        <f>IF($E53&lt;&gt;"",($E53*86400)-(Times_2023!$C51*86400),"")</f>
        <v>0</v>
      </c>
      <c r="K53" s="3"/>
      <c r="L53" s="3"/>
      <c r="N53" s="3"/>
      <c r="O53" s="13"/>
    </row>
    <row r="54" spans="1:15" ht="15.75" thickBot="1">
      <c r="A54" s="160">
        <v>50</v>
      </c>
      <c r="B54" s="164" t="s">
        <v>40</v>
      </c>
      <c r="C54" s="164" t="s">
        <v>236</v>
      </c>
      <c r="D54" s="164" t="s">
        <v>12</v>
      </c>
      <c r="E54" s="162">
        <v>1.3136574074074077E-2</v>
      </c>
      <c r="F54"/>
      <c r="G54" s="3" t="str">
        <f t="shared" si="0"/>
        <v>HI</v>
      </c>
      <c r="H54" t="str">
        <f t="shared" si="1"/>
        <v/>
      </c>
      <c r="I54" s="147">
        <f>IF($E54&lt;&gt;"",($E54*86400)-(Times_2023!$C52*86400),"")</f>
        <v>-9.9999999999997726</v>
      </c>
      <c r="K54" s="3"/>
      <c r="L54" s="60"/>
      <c r="M54" s="61"/>
      <c r="N54" s="60"/>
      <c r="O54" s="62"/>
    </row>
    <row r="55" spans="1:15" ht="15.75" thickBot="1">
      <c r="A55" s="160">
        <v>51</v>
      </c>
      <c r="B55" s="164" t="s">
        <v>1</v>
      </c>
      <c r="C55" s="164" t="s">
        <v>390</v>
      </c>
      <c r="D55" s="164" t="s">
        <v>12</v>
      </c>
      <c r="E55" s="162">
        <v>19.03</v>
      </c>
      <c r="F55"/>
      <c r="G55" s="3" t="str">
        <f t="shared" si="0"/>
        <v>CTC</v>
      </c>
      <c r="H55" t="str">
        <f t="shared" si="1"/>
        <v/>
      </c>
      <c r="I55" s="147">
        <f>IF($E55&lt;&gt;"",($E55*86400)-(Times_2023!$C53*86400),"")</f>
        <v>1643046</v>
      </c>
      <c r="K55" s="3"/>
      <c r="L55" s="60"/>
      <c r="M55" s="61"/>
      <c r="N55" s="60"/>
      <c r="O55" s="62"/>
    </row>
    <row r="56" spans="1:15" ht="30.75" thickBot="1">
      <c r="A56" s="160">
        <v>52</v>
      </c>
      <c r="B56" s="164" t="s">
        <v>41</v>
      </c>
      <c r="C56" s="164" t="s">
        <v>281</v>
      </c>
      <c r="D56" s="164" t="s">
        <v>12</v>
      </c>
      <c r="E56" s="165"/>
      <c r="F56"/>
      <c r="G56" s="3" t="str">
        <f t="shared" si="0"/>
        <v>RR</v>
      </c>
      <c r="H56" t="str">
        <f t="shared" si="1"/>
        <v/>
      </c>
      <c r="I56" s="147" t="str">
        <f>IF($E56&lt;&gt;"",($E56*86400)-(Times_2023!$C54*86400),"")</f>
        <v/>
      </c>
      <c r="K56" s="153"/>
      <c r="L56" s="153"/>
      <c r="M56" s="151"/>
      <c r="N56" s="153"/>
      <c r="O56" s="62"/>
    </row>
    <row r="57" spans="1:15" ht="15.75" thickBot="1">
      <c r="A57" s="160">
        <v>53</v>
      </c>
      <c r="B57" s="164" t="s">
        <v>71</v>
      </c>
      <c r="C57" s="164" t="s">
        <v>436</v>
      </c>
      <c r="D57" s="164" t="s">
        <v>12</v>
      </c>
      <c r="E57" s="185"/>
      <c r="F57"/>
      <c r="G57" s="3" t="str">
        <f t="shared" si="0"/>
        <v>CAC</v>
      </c>
      <c r="H57" t="str">
        <f t="shared" si="1"/>
        <v/>
      </c>
      <c r="I57" s="147" t="str">
        <f>IF($E57&lt;&gt;"",($E57*86400)-(Times_2023!$C55*86400),"")</f>
        <v/>
      </c>
      <c r="K57" s="153"/>
      <c r="L57" s="153"/>
      <c r="M57" s="151"/>
      <c r="N57" s="153"/>
      <c r="O57" s="62"/>
    </row>
    <row r="58" spans="1:15" ht="15.75" thickBot="1">
      <c r="A58" s="160">
        <v>54</v>
      </c>
      <c r="B58" s="164" t="s">
        <v>40</v>
      </c>
      <c r="C58" s="164" t="s">
        <v>237</v>
      </c>
      <c r="D58" s="164" t="s">
        <v>12</v>
      </c>
      <c r="E58" s="162">
        <v>1.3310185185185187E-2</v>
      </c>
      <c r="F58"/>
      <c r="G58" s="3" t="str">
        <f t="shared" si="0"/>
        <v>HI</v>
      </c>
      <c r="H58" t="str">
        <f t="shared" si="1"/>
        <v/>
      </c>
      <c r="I58" s="147">
        <f>IF($E58&lt;&gt;"",($E58*86400)-(Times_2023!$C56*86400),"")</f>
        <v>-1</v>
      </c>
      <c r="K58" s="3"/>
      <c r="L58" s="3"/>
      <c r="N58" s="3"/>
    </row>
    <row r="59" spans="1:15" ht="15.75" thickBot="1">
      <c r="A59" s="160">
        <v>55</v>
      </c>
      <c r="B59" s="164" t="s">
        <v>40</v>
      </c>
      <c r="C59" s="164" t="s">
        <v>224</v>
      </c>
      <c r="D59" s="164" t="s">
        <v>13</v>
      </c>
      <c r="E59" s="162">
        <v>1.329861111111111E-2</v>
      </c>
      <c r="F59"/>
      <c r="G59" s="3" t="str">
        <f t="shared" si="0"/>
        <v>HI</v>
      </c>
      <c r="H59" t="str">
        <f t="shared" si="1"/>
        <v/>
      </c>
      <c r="I59" s="147">
        <f>IF($E59&lt;&gt;"",($E59*86400)-(Times_2023!$C57*86400),"")</f>
        <v>-4</v>
      </c>
      <c r="K59" s="153"/>
      <c r="L59" s="153"/>
      <c r="M59" s="151"/>
      <c r="N59" s="153"/>
      <c r="O59" s="62"/>
    </row>
    <row r="60" spans="1:15" ht="15.75" thickBot="1">
      <c r="A60" s="160">
        <v>56</v>
      </c>
      <c r="B60" s="164" t="s">
        <v>29</v>
      </c>
      <c r="C60" s="164" t="s">
        <v>346</v>
      </c>
      <c r="D60" s="164" t="s">
        <v>12</v>
      </c>
      <c r="E60" s="166"/>
      <c r="F60"/>
      <c r="G60" s="3" t="str">
        <f t="shared" si="0"/>
        <v>ELY</v>
      </c>
      <c r="H60" t="str">
        <f t="shared" si="1"/>
        <v/>
      </c>
      <c r="I60" s="147" t="str">
        <f>IF($E60&lt;&gt;"",($E60*86400)-(Times_2023!$C58*86400),"")</f>
        <v/>
      </c>
      <c r="K60" s="3"/>
      <c r="L60" s="3"/>
      <c r="N60" s="3"/>
    </row>
    <row r="61" spans="1:15" ht="15.75" thickBot="1">
      <c r="A61" s="160">
        <v>57</v>
      </c>
      <c r="B61" s="164" t="s">
        <v>29</v>
      </c>
      <c r="C61" s="164" t="s">
        <v>345</v>
      </c>
      <c r="D61" s="164" t="s">
        <v>12</v>
      </c>
      <c r="E61" s="162"/>
      <c r="F61"/>
      <c r="G61" s="3" t="str">
        <f t="shared" si="0"/>
        <v>ELY</v>
      </c>
      <c r="H61" t="str">
        <f t="shared" si="1"/>
        <v/>
      </c>
      <c r="I61" s="147" t="str">
        <f>IF($E61&lt;&gt;"",($E61*86400)-(Times_2023!$C59*86400),"")</f>
        <v/>
      </c>
      <c r="K61" s="60"/>
      <c r="L61" s="60"/>
      <c r="M61" s="61"/>
      <c r="N61" s="60"/>
      <c r="O61" s="62"/>
    </row>
    <row r="62" spans="1:15" ht="15.75" thickBot="1">
      <c r="A62" s="160">
        <v>58</v>
      </c>
      <c r="B62" s="164" t="s">
        <v>4</v>
      </c>
      <c r="C62" s="164" t="s">
        <v>310</v>
      </c>
      <c r="D62" s="164" t="s">
        <v>12</v>
      </c>
      <c r="E62" s="185"/>
      <c r="F62"/>
      <c r="G62" s="3" t="str">
        <f t="shared" si="0"/>
        <v>NJ</v>
      </c>
      <c r="H62" t="str">
        <f t="shared" si="1"/>
        <v/>
      </c>
      <c r="I62" s="147" t="str">
        <f>IF($E62&lt;&gt;"",($E62*86400)-(Times_2023!$C60*86400),"")</f>
        <v/>
      </c>
      <c r="K62" s="3"/>
      <c r="L62" s="3"/>
      <c r="N62" s="3"/>
      <c r="O62" s="155"/>
    </row>
    <row r="63" spans="1:15" ht="15.75" thickBot="1">
      <c r="A63" s="160">
        <v>59</v>
      </c>
      <c r="B63" s="164" t="s">
        <v>41</v>
      </c>
      <c r="C63" s="164" t="s">
        <v>283</v>
      </c>
      <c r="D63" s="164" t="s">
        <v>12</v>
      </c>
      <c r="E63" s="165"/>
      <c r="F63"/>
      <c r="G63" s="3" t="str">
        <f t="shared" si="0"/>
        <v>RR</v>
      </c>
      <c r="H63" t="str">
        <f t="shared" si="1"/>
        <v/>
      </c>
      <c r="I63" s="147" t="str">
        <f>IF($E63&lt;&gt;"",($E63*86400)-(Times_2023!$C61*86400),"")</f>
        <v/>
      </c>
      <c r="K63" s="3"/>
      <c r="L63" s="3"/>
      <c r="N63" s="3"/>
      <c r="O63" s="155"/>
    </row>
    <row r="64" spans="1:15" ht="17.25" thickBot="1">
      <c r="A64" s="160">
        <v>60</v>
      </c>
      <c r="B64" s="164" t="s">
        <v>40</v>
      </c>
      <c r="C64" s="164" t="s">
        <v>158</v>
      </c>
      <c r="D64" s="164" t="s">
        <v>12</v>
      </c>
      <c r="E64" s="165">
        <v>1.34375E-2</v>
      </c>
      <c r="F64"/>
      <c r="G64" s="3" t="str">
        <f t="shared" si="0"/>
        <v>HI</v>
      </c>
      <c r="H64" t="str">
        <f t="shared" si="1"/>
        <v/>
      </c>
      <c r="I64" s="147">
        <f>IF($E64&lt;&gt;"",($E64*86400)-(Times_2023!$C62*86400),"")</f>
        <v>-1</v>
      </c>
      <c r="J64" s="16"/>
      <c r="K64" s="60"/>
      <c r="L64" s="60"/>
      <c r="M64" s="61"/>
      <c r="N64" s="60"/>
      <c r="O64" s="62"/>
    </row>
    <row r="65" spans="1:15" ht="15.75" thickBot="1">
      <c r="A65" s="160">
        <v>61</v>
      </c>
      <c r="B65" s="164" t="s">
        <v>71</v>
      </c>
      <c r="C65" s="164" t="s">
        <v>190</v>
      </c>
      <c r="D65" s="164" t="s">
        <v>12</v>
      </c>
      <c r="E65" s="185"/>
      <c r="F65"/>
      <c r="G65" s="3" t="str">
        <f t="shared" si="0"/>
        <v>CAC</v>
      </c>
      <c r="H65" t="str">
        <f t="shared" si="1"/>
        <v/>
      </c>
      <c r="I65" s="147" t="str">
        <f>IF($E65&lt;&gt;"",($E65*86400)-(Times_2023!$C63*86400),"")</f>
        <v/>
      </c>
      <c r="K65" s="3"/>
      <c r="L65" s="3"/>
      <c r="N65" s="3"/>
    </row>
    <row r="66" spans="1:15" ht="17.25" thickBot="1">
      <c r="A66" s="160">
        <v>62</v>
      </c>
      <c r="B66" s="164" t="s">
        <v>41</v>
      </c>
      <c r="C66" s="164" t="s">
        <v>284</v>
      </c>
      <c r="D66" s="164" t="s">
        <v>12</v>
      </c>
      <c r="E66" s="165"/>
      <c r="F66"/>
      <c r="G66" s="3" t="str">
        <f t="shared" si="0"/>
        <v>RR</v>
      </c>
      <c r="H66" t="str">
        <f t="shared" si="1"/>
        <v/>
      </c>
      <c r="I66" s="147" t="str">
        <f>IF($E66&lt;&gt;"",($E66*86400)-(Times_2023!$C64*86400),"")</f>
        <v/>
      </c>
      <c r="J66" s="16"/>
      <c r="K66" s="153"/>
      <c r="L66" s="153"/>
      <c r="M66" s="151"/>
      <c r="N66" s="153"/>
      <c r="O66" s="62"/>
    </row>
    <row r="67" spans="1:15" ht="15.75" thickBot="1">
      <c r="A67" s="160">
        <v>63</v>
      </c>
      <c r="B67" s="164" t="s">
        <v>3</v>
      </c>
      <c r="C67" s="164" t="s">
        <v>366</v>
      </c>
      <c r="D67" s="164" t="s">
        <v>12</v>
      </c>
      <c r="E67" s="186"/>
      <c r="F67"/>
      <c r="G67" s="3" t="str">
        <f t="shared" si="0"/>
        <v>HRC</v>
      </c>
      <c r="H67" t="str">
        <f t="shared" si="1"/>
        <v/>
      </c>
      <c r="I67" s="147" t="str">
        <f>IF($E67&lt;&gt;"",($E67*86400)-(Times_2023!$C65*86400),"")</f>
        <v/>
      </c>
      <c r="K67" s="3"/>
      <c r="L67" s="60"/>
      <c r="M67" s="61"/>
      <c r="N67" s="60"/>
      <c r="O67" s="62"/>
    </row>
    <row r="68" spans="1:15" ht="15.75" thickBot="1">
      <c r="A68" s="160">
        <v>64</v>
      </c>
      <c r="B68" s="164" t="s">
        <v>71</v>
      </c>
      <c r="C68" s="164" t="s">
        <v>379</v>
      </c>
      <c r="D68" s="164" t="s">
        <v>13</v>
      </c>
      <c r="E68" s="165"/>
      <c r="F68"/>
      <c r="G68" s="3" t="str">
        <f t="shared" si="0"/>
        <v>CAC</v>
      </c>
      <c r="H68" t="str">
        <f t="shared" si="1"/>
        <v/>
      </c>
      <c r="I68" s="147" t="str">
        <f>IF($E68&lt;&gt;"",($E68*86400)-(Times_2023!$C66*86400),"")</f>
        <v/>
      </c>
      <c r="K68" s="60"/>
      <c r="L68" s="60"/>
      <c r="M68" s="61"/>
      <c r="N68" s="60"/>
      <c r="O68" s="62"/>
    </row>
    <row r="69" spans="1:15" ht="15.75" thickBot="1">
      <c r="A69" s="160">
        <v>65</v>
      </c>
      <c r="B69" s="164" t="s">
        <v>5</v>
      </c>
      <c r="C69" s="164" t="s">
        <v>90</v>
      </c>
      <c r="D69" s="164" t="s">
        <v>12</v>
      </c>
      <c r="E69" s="162">
        <v>0.81111111111111101</v>
      </c>
      <c r="F69"/>
      <c r="G69" s="3" t="str">
        <f t="shared" ref="G69:G132" si="2">VLOOKUP(A69,Numbers,2,FALSE)</f>
        <v>SS</v>
      </c>
      <c r="H69" t="str">
        <f t="shared" ref="H69:H132" si="3">IF(B69=G69,"","***")</f>
        <v/>
      </c>
      <c r="I69" s="147">
        <f>IF($E69&lt;&gt;"",($E69*86400)-(Times_2023!$C67*86400),"")</f>
        <v>68910.999999999985</v>
      </c>
      <c r="K69" s="3"/>
      <c r="M69" s="3"/>
      <c r="N69" s="60"/>
      <c r="O69" s="62"/>
    </row>
    <row r="70" spans="1:15" ht="15.75" thickBot="1">
      <c r="A70" s="160">
        <v>66</v>
      </c>
      <c r="B70" s="164" t="s">
        <v>71</v>
      </c>
      <c r="C70" s="164" t="s">
        <v>136</v>
      </c>
      <c r="D70" s="164" t="s">
        <v>13</v>
      </c>
      <c r="E70" s="185"/>
      <c r="F70"/>
      <c r="G70" s="3" t="str">
        <f t="shared" si="2"/>
        <v>CAC</v>
      </c>
      <c r="H70" t="str">
        <f t="shared" si="3"/>
        <v/>
      </c>
      <c r="I70" s="147" t="str">
        <f>IF($E70&lt;&gt;"",($E70*86400)-(Times_2023!$C68*86400),"")</f>
        <v/>
      </c>
      <c r="K70" s="3"/>
      <c r="M70" s="3"/>
      <c r="O70" s="120"/>
    </row>
    <row r="71" spans="1:15" ht="15.75" thickBot="1">
      <c r="A71" s="160">
        <v>67</v>
      </c>
      <c r="B71" s="164" t="s">
        <v>3</v>
      </c>
      <c r="C71" s="164" t="s">
        <v>121</v>
      </c>
      <c r="D71" s="164" t="s">
        <v>12</v>
      </c>
      <c r="E71" s="162"/>
      <c r="F71"/>
      <c r="G71" s="3" t="str">
        <f t="shared" si="2"/>
        <v>HRC</v>
      </c>
      <c r="H71" t="str">
        <f t="shared" si="3"/>
        <v/>
      </c>
      <c r="I71" s="147" t="str">
        <f>IF($E71&lt;&gt;"",($E71*86400)-(Times_2023!$C69*86400),"")</f>
        <v/>
      </c>
      <c r="K71" s="3"/>
      <c r="L71" s="3"/>
      <c r="N71" s="3"/>
      <c r="O71" s="13"/>
    </row>
    <row r="72" spans="1:15" ht="15.75" thickBot="1">
      <c r="A72" s="160">
        <v>68</v>
      </c>
      <c r="B72" s="164" t="s">
        <v>29</v>
      </c>
      <c r="C72" s="164" t="s">
        <v>212</v>
      </c>
      <c r="D72" s="164" t="s">
        <v>12</v>
      </c>
      <c r="E72" s="162"/>
      <c r="F72"/>
      <c r="G72" s="3" t="str">
        <f t="shared" si="2"/>
        <v>ELY</v>
      </c>
      <c r="H72" t="str">
        <f t="shared" si="3"/>
        <v/>
      </c>
      <c r="I72" s="147" t="str">
        <f>IF($E72&lt;&gt;"",($E72*86400)-(Times_2023!$C70*86400),"")</f>
        <v/>
      </c>
      <c r="K72" s="3"/>
      <c r="L72" s="3"/>
      <c r="N72" s="3"/>
      <c r="O72" s="62"/>
    </row>
    <row r="73" spans="1:15" ht="15.75" thickBot="1">
      <c r="A73" s="160">
        <v>69</v>
      </c>
      <c r="B73" s="164" t="s">
        <v>4</v>
      </c>
      <c r="C73" s="164" t="s">
        <v>323</v>
      </c>
      <c r="D73" s="164" t="s">
        <v>13</v>
      </c>
      <c r="E73" s="185">
        <v>0.81597222222222221</v>
      </c>
      <c r="F73"/>
      <c r="G73" s="3" t="str">
        <f t="shared" si="2"/>
        <v>NJ</v>
      </c>
      <c r="H73" t="str">
        <f t="shared" si="3"/>
        <v/>
      </c>
      <c r="I73" s="147">
        <f>IF($E73&lt;&gt;"",($E73*86400)-(Times_2023!$C71*86400),"")</f>
        <v>69321</v>
      </c>
      <c r="K73" s="3"/>
      <c r="L73" s="3"/>
      <c r="N73" s="3"/>
      <c r="O73" s="62"/>
    </row>
    <row r="74" spans="1:15" ht="15.75" thickBot="1">
      <c r="A74" s="160">
        <v>70</v>
      </c>
      <c r="B74" s="164" t="s">
        <v>29</v>
      </c>
      <c r="C74" s="164" t="s">
        <v>349</v>
      </c>
      <c r="D74" s="164" t="s">
        <v>12</v>
      </c>
      <c r="E74" s="185"/>
      <c r="F74"/>
      <c r="G74" s="3" t="str">
        <f t="shared" si="2"/>
        <v>ELY</v>
      </c>
      <c r="H74" t="str">
        <f t="shared" si="3"/>
        <v/>
      </c>
      <c r="I74" s="147" t="str">
        <f>IF($E74&lt;&gt;"",($E74*86400)-(Times_2023!$C72*86400),"")</f>
        <v/>
      </c>
      <c r="K74" s="3"/>
      <c r="L74" s="3"/>
      <c r="N74" s="3"/>
      <c r="O74" s="62"/>
    </row>
    <row r="75" spans="1:15" ht="15.75" thickBot="1">
      <c r="A75" s="160">
        <v>71</v>
      </c>
      <c r="B75" s="164" t="s">
        <v>29</v>
      </c>
      <c r="C75" s="164" t="s">
        <v>338</v>
      </c>
      <c r="D75" s="164" t="s">
        <v>13</v>
      </c>
      <c r="E75" s="185"/>
      <c r="F75"/>
      <c r="G75" s="3" t="str">
        <f t="shared" si="2"/>
        <v>ELY</v>
      </c>
      <c r="H75" t="str">
        <f t="shared" si="3"/>
        <v/>
      </c>
      <c r="I75" s="147" t="str">
        <f>IF($E75&lt;&gt;"",($E75*86400)-(Times_2023!$C73*86400),"")</f>
        <v/>
      </c>
      <c r="K75" s="60"/>
      <c r="L75" s="60"/>
      <c r="M75" s="61"/>
      <c r="N75" s="60"/>
      <c r="O75" s="62"/>
    </row>
    <row r="76" spans="1:15" ht="15.75" thickBot="1">
      <c r="A76" s="160">
        <v>72</v>
      </c>
      <c r="B76" s="164" t="s">
        <v>1</v>
      </c>
      <c r="C76" s="164" t="s">
        <v>299</v>
      </c>
      <c r="D76" s="164" t="s">
        <v>12</v>
      </c>
      <c r="E76" s="185"/>
      <c r="F76"/>
      <c r="G76" s="3" t="str">
        <f t="shared" si="2"/>
        <v>CTC</v>
      </c>
      <c r="H76" t="str">
        <f t="shared" si="3"/>
        <v/>
      </c>
      <c r="I76" s="147" t="str">
        <f>IF($E76&lt;&gt;"",($E76*86400)-(Times_2023!$C74*86400),"")</f>
        <v/>
      </c>
      <c r="K76" s="60"/>
      <c r="L76" s="153"/>
      <c r="M76" s="151"/>
      <c r="N76" s="153"/>
      <c r="O76" s="152"/>
    </row>
    <row r="77" spans="1:15" ht="15.75" thickBot="1">
      <c r="A77" s="160">
        <v>73</v>
      </c>
      <c r="B77" s="164" t="s">
        <v>29</v>
      </c>
      <c r="C77" s="164" t="s">
        <v>150</v>
      </c>
      <c r="D77" s="164" t="s">
        <v>12</v>
      </c>
      <c r="E77" s="165"/>
      <c r="F77"/>
      <c r="G77" s="3" t="str">
        <f t="shared" si="2"/>
        <v>ELY</v>
      </c>
      <c r="H77" t="str">
        <f t="shared" si="3"/>
        <v/>
      </c>
      <c r="I77" s="147" t="str">
        <f>IF($E77&lt;&gt;"",($E77*86400)-(Times_2023!$C75*86400),"")</f>
        <v/>
      </c>
      <c r="K77" s="3"/>
      <c r="L77" s="3"/>
      <c r="N77" s="3"/>
    </row>
    <row r="78" spans="1:15" ht="15.75" thickBot="1">
      <c r="A78" s="160">
        <v>74</v>
      </c>
      <c r="B78" s="164" t="s">
        <v>3</v>
      </c>
      <c r="C78" s="164" t="s">
        <v>367</v>
      </c>
      <c r="D78" s="164" t="s">
        <v>12</v>
      </c>
      <c r="E78" s="162"/>
      <c r="F78"/>
      <c r="G78" s="3" t="str">
        <f t="shared" si="2"/>
        <v>HRC</v>
      </c>
      <c r="H78" t="str">
        <f t="shared" si="3"/>
        <v/>
      </c>
      <c r="I78" s="147" t="str">
        <f>IF($E78&lt;&gt;"",($E78*86400)-(Times_2023!$C76*86400),"")</f>
        <v/>
      </c>
      <c r="K78" s="3"/>
      <c r="L78" s="60"/>
      <c r="M78" s="61"/>
      <c r="N78" s="60"/>
      <c r="O78" s="62"/>
    </row>
    <row r="79" spans="1:15" ht="17.25" thickBot="1">
      <c r="A79" s="160">
        <v>75</v>
      </c>
      <c r="B79" s="164" t="s">
        <v>71</v>
      </c>
      <c r="C79" s="164" t="s">
        <v>181</v>
      </c>
      <c r="D79" s="164" t="s">
        <v>13</v>
      </c>
      <c r="E79" s="162"/>
      <c r="F79"/>
      <c r="G79" s="3" t="str">
        <f t="shared" si="2"/>
        <v>CAC</v>
      </c>
      <c r="H79" t="str">
        <f t="shared" si="3"/>
        <v/>
      </c>
      <c r="I79" s="147" t="str">
        <f>IF($E79&lt;&gt;"",($E79*86400)-(Times_2023!$C77*86400),"")</f>
        <v/>
      </c>
      <c r="J79" s="16"/>
      <c r="K79" s="153"/>
      <c r="L79" s="153"/>
      <c r="M79" s="151"/>
      <c r="N79" s="153"/>
      <c r="O79" s="62"/>
    </row>
    <row r="80" spans="1:15" ht="15.75" thickBot="1">
      <c r="A80" s="160">
        <v>76</v>
      </c>
      <c r="B80" s="164" t="s">
        <v>29</v>
      </c>
      <c r="C80" s="164" t="s">
        <v>342</v>
      </c>
      <c r="D80" s="164" t="s">
        <v>12</v>
      </c>
      <c r="E80" s="162"/>
      <c r="F80"/>
      <c r="G80" s="3" t="str">
        <f t="shared" si="2"/>
        <v>ELY</v>
      </c>
      <c r="H80" t="str">
        <f t="shared" si="3"/>
        <v/>
      </c>
      <c r="I80" s="147" t="str">
        <f>IF($E80&lt;&gt;"",($E80*86400)-(Times_2023!$C78*86400),"")</f>
        <v/>
      </c>
      <c r="K80" s="153"/>
      <c r="L80" s="153"/>
      <c r="M80" s="151"/>
      <c r="N80" s="153"/>
      <c r="O80" s="62"/>
    </row>
    <row r="81" spans="1:15" ht="15.75" thickBot="1">
      <c r="A81" s="160">
        <v>77</v>
      </c>
      <c r="B81" s="164" t="s">
        <v>1</v>
      </c>
      <c r="C81" s="193" t="s">
        <v>301</v>
      </c>
      <c r="D81" s="164" t="s">
        <v>13</v>
      </c>
      <c r="E81" s="162">
        <v>19.510000000000002</v>
      </c>
      <c r="F81"/>
      <c r="G81" s="3" t="str">
        <f t="shared" si="2"/>
        <v>CTC</v>
      </c>
      <c r="H81" t="str">
        <f t="shared" si="3"/>
        <v/>
      </c>
      <c r="I81" s="147">
        <f>IF($E81&lt;&gt;"",($E81*86400)-(Times_2023!$C79*86400),"")</f>
        <v>1684472.0000000002</v>
      </c>
      <c r="K81" s="3"/>
      <c r="L81" s="3"/>
      <c r="N81" s="3"/>
      <c r="O81" s="13"/>
    </row>
    <row r="82" spans="1:15" ht="15.75" thickBot="1">
      <c r="A82" s="160">
        <v>78</v>
      </c>
      <c r="B82" s="164" t="s">
        <v>71</v>
      </c>
      <c r="C82" s="164" t="s">
        <v>189</v>
      </c>
      <c r="D82" s="164" t="s">
        <v>12</v>
      </c>
      <c r="E82" s="185"/>
      <c r="F82"/>
      <c r="G82" s="3" t="str">
        <f t="shared" si="2"/>
        <v>CAC</v>
      </c>
      <c r="H82" t="str">
        <f t="shared" si="3"/>
        <v/>
      </c>
      <c r="I82" s="147" t="str">
        <f>IF($E82&lt;&gt;"",($E82*86400)-(Times_2023!$C80*86400),"")</f>
        <v/>
      </c>
      <c r="K82" s="60"/>
      <c r="L82" s="60"/>
      <c r="M82" s="61"/>
      <c r="N82" s="60"/>
      <c r="O82" s="62"/>
    </row>
    <row r="83" spans="1:15" ht="15.75" thickBot="1">
      <c r="A83" s="160">
        <v>79</v>
      </c>
      <c r="B83" s="164" t="s">
        <v>29</v>
      </c>
      <c r="C83" s="164" t="s">
        <v>148</v>
      </c>
      <c r="D83" s="164" t="s">
        <v>12</v>
      </c>
      <c r="E83" s="185"/>
      <c r="F83"/>
      <c r="G83" s="3" t="str">
        <f t="shared" si="2"/>
        <v>ELY</v>
      </c>
      <c r="H83" t="str">
        <f t="shared" si="3"/>
        <v/>
      </c>
      <c r="I83" s="147" t="str">
        <f>IF($E83&lt;&gt;"",($E83*86400)-(Times_2023!$C81*86400),"")</f>
        <v/>
      </c>
      <c r="K83" s="60"/>
      <c r="L83" s="60"/>
      <c r="M83" s="61"/>
      <c r="N83" s="60"/>
      <c r="O83" s="62"/>
    </row>
    <row r="84" spans="1:15" ht="15.75" thickBot="1">
      <c r="A84" s="160">
        <v>80</v>
      </c>
      <c r="B84" s="164" t="s">
        <v>1</v>
      </c>
      <c r="C84" s="164" t="s">
        <v>391</v>
      </c>
      <c r="D84" s="164" t="s">
        <v>12</v>
      </c>
      <c r="E84" s="162">
        <v>19.55</v>
      </c>
      <c r="F84"/>
      <c r="G84" s="3" t="str">
        <f t="shared" si="2"/>
        <v>CTC</v>
      </c>
      <c r="H84" t="str">
        <f t="shared" si="3"/>
        <v/>
      </c>
      <c r="I84" s="147">
        <f>IF($E84&lt;&gt;"",($E84*86400)-(Times_2023!$C82*86400),"")</f>
        <v>1687921</v>
      </c>
      <c r="K84" s="3"/>
      <c r="L84" s="3"/>
      <c r="N84" s="3"/>
    </row>
    <row r="85" spans="1:15" ht="15.75" thickBot="1">
      <c r="A85" s="160">
        <v>81</v>
      </c>
      <c r="B85" s="164" t="s">
        <v>4</v>
      </c>
      <c r="C85" s="164" t="s">
        <v>263</v>
      </c>
      <c r="D85" s="164" t="s">
        <v>13</v>
      </c>
      <c r="E85" s="185"/>
      <c r="F85"/>
      <c r="G85" s="3" t="str">
        <f t="shared" si="2"/>
        <v>NJ</v>
      </c>
      <c r="H85" t="str">
        <f t="shared" si="3"/>
        <v/>
      </c>
      <c r="I85" s="147" t="str">
        <f>IF($E85&lt;&gt;"",($E85*86400)-(Times_2023!$C83*86400),"")</f>
        <v/>
      </c>
    </row>
    <row r="86" spans="1:15" ht="17.25" thickBot="1">
      <c r="A86" s="160">
        <v>82</v>
      </c>
      <c r="B86" s="164" t="s">
        <v>71</v>
      </c>
      <c r="C86" s="164" t="s">
        <v>386</v>
      </c>
      <c r="D86" s="164" t="s">
        <v>13</v>
      </c>
      <c r="E86" s="165"/>
      <c r="F86"/>
      <c r="G86" s="3" t="str">
        <f t="shared" si="2"/>
        <v>CAC</v>
      </c>
      <c r="H86" t="str">
        <f t="shared" si="3"/>
        <v/>
      </c>
      <c r="I86" s="147" t="str">
        <f>IF($E86&lt;&gt;"",($E86*86400)-(Times_2023!$C84*86400),"")</f>
        <v/>
      </c>
      <c r="J86" s="16"/>
      <c r="K86" s="3"/>
      <c r="L86" s="3"/>
      <c r="N86" s="3"/>
      <c r="O86" s="155"/>
    </row>
    <row r="87" spans="1:15" ht="15.75" thickBot="1">
      <c r="A87" s="160">
        <v>83</v>
      </c>
      <c r="B87" s="164" t="s">
        <v>5</v>
      </c>
      <c r="C87" s="164" t="s">
        <v>288</v>
      </c>
      <c r="D87" s="164" t="s">
        <v>13</v>
      </c>
      <c r="E87" s="162">
        <v>1.3900462962962962E-2</v>
      </c>
      <c r="F87"/>
      <c r="G87" s="3" t="str">
        <f t="shared" si="2"/>
        <v>SS</v>
      </c>
      <c r="H87" t="str">
        <f t="shared" si="3"/>
        <v/>
      </c>
      <c r="I87" s="147">
        <f>IF($E87&lt;&gt;"",($E87*86400)-(Times_2023!$C85*86400),"")</f>
        <v>-2</v>
      </c>
      <c r="K87" s="3"/>
      <c r="L87" s="3"/>
      <c r="N87" s="3"/>
      <c r="O87" s="155"/>
    </row>
    <row r="88" spans="1:15" ht="15.75" thickBot="1">
      <c r="A88" s="160">
        <v>84</v>
      </c>
      <c r="B88" s="164" t="s">
        <v>40</v>
      </c>
      <c r="C88" s="164" t="s">
        <v>447</v>
      </c>
      <c r="D88" s="164" t="s">
        <v>13</v>
      </c>
      <c r="E88" s="162">
        <v>1.3784722222222224E-2</v>
      </c>
      <c r="F88"/>
      <c r="G88" s="3" t="str">
        <f t="shared" si="2"/>
        <v>HI</v>
      </c>
      <c r="H88" t="str">
        <f t="shared" si="3"/>
        <v/>
      </c>
      <c r="I88" s="147">
        <f>IF($E88&lt;&gt;"",($E88*86400)-(Times_2023!$C86*86400),"")</f>
        <v>-12.999999999999773</v>
      </c>
      <c r="K88" s="60"/>
      <c r="L88" s="153"/>
      <c r="M88" s="151"/>
      <c r="N88" s="153"/>
      <c r="O88" s="152"/>
    </row>
    <row r="89" spans="1:15" ht="17.25" thickBot="1">
      <c r="A89" s="160">
        <v>85</v>
      </c>
      <c r="B89" s="164" t="s">
        <v>41</v>
      </c>
      <c r="C89" s="164" t="s">
        <v>282</v>
      </c>
      <c r="D89" s="164" t="s">
        <v>12</v>
      </c>
      <c r="E89" s="165"/>
      <c r="F89"/>
      <c r="G89" s="3" t="str">
        <f t="shared" si="2"/>
        <v>RR</v>
      </c>
      <c r="H89" t="str">
        <f t="shared" si="3"/>
        <v/>
      </c>
      <c r="I89" s="147" t="str">
        <f>IF($E89&lt;&gt;"",($E89*86400)-(Times_2023!$C87*86400),"")</f>
        <v/>
      </c>
      <c r="J89" s="16"/>
      <c r="K89" s="3"/>
      <c r="L89" s="3"/>
      <c r="N89" s="3"/>
      <c r="O89" s="13"/>
    </row>
    <row r="90" spans="1:15" ht="15.75" thickBot="1">
      <c r="A90" s="160">
        <v>86</v>
      </c>
      <c r="B90" s="164" t="s">
        <v>5</v>
      </c>
      <c r="C90" s="164" t="s">
        <v>290</v>
      </c>
      <c r="D90" s="164" t="s">
        <v>12</v>
      </c>
      <c r="E90" s="162">
        <v>0.8354166666666667</v>
      </c>
      <c r="F90"/>
      <c r="G90" s="3" t="str">
        <f t="shared" si="2"/>
        <v>SS</v>
      </c>
      <c r="H90" t="str">
        <f t="shared" si="3"/>
        <v/>
      </c>
      <c r="I90" s="147">
        <f>IF($E90&lt;&gt;"",($E90*86400)-(Times_2023!$C88*86400),"")</f>
        <v>70974</v>
      </c>
      <c r="K90" s="3"/>
      <c r="L90" s="60"/>
      <c r="M90" s="61"/>
      <c r="N90" s="60"/>
      <c r="O90" s="62"/>
    </row>
    <row r="91" spans="1:15" ht="15.75" thickBot="1">
      <c r="A91" s="160">
        <v>87</v>
      </c>
      <c r="B91" s="164" t="s">
        <v>71</v>
      </c>
      <c r="C91" s="164" t="s">
        <v>192</v>
      </c>
      <c r="D91" s="164" t="s">
        <v>12</v>
      </c>
      <c r="E91" s="185"/>
      <c r="F91"/>
      <c r="G91" s="3" t="str">
        <f t="shared" si="2"/>
        <v>CAC</v>
      </c>
      <c r="H91" t="str">
        <f t="shared" si="3"/>
        <v/>
      </c>
      <c r="I91" s="147" t="str">
        <f>IF($E91&lt;&gt;"",($E91*86400)-(Times_2023!$C89*86400),"")</f>
        <v/>
      </c>
      <c r="K91" s="3"/>
      <c r="L91" s="3"/>
      <c r="N91" s="3"/>
      <c r="O91" s="13"/>
    </row>
    <row r="92" spans="1:15" ht="15.75" thickBot="1">
      <c r="A92" s="160">
        <v>88</v>
      </c>
      <c r="B92" s="164" t="s">
        <v>41</v>
      </c>
      <c r="C92" s="164" t="s">
        <v>174</v>
      </c>
      <c r="D92" s="164" t="s">
        <v>12</v>
      </c>
      <c r="E92" s="165"/>
      <c r="F92"/>
      <c r="G92" s="3" t="str">
        <f t="shared" si="2"/>
        <v>RR</v>
      </c>
      <c r="H92" t="str">
        <f t="shared" si="3"/>
        <v/>
      </c>
      <c r="I92" s="147" t="str">
        <f>IF($E92&lt;&gt;"",($E92*86400)-(Times_2023!$C90*86400),"")</f>
        <v/>
      </c>
      <c r="K92" s="60"/>
      <c r="L92" s="153"/>
      <c r="M92" s="151"/>
      <c r="N92" s="153"/>
      <c r="O92" s="152"/>
    </row>
    <row r="93" spans="1:15" ht="15.75" thickBot="1">
      <c r="A93" s="160">
        <v>89</v>
      </c>
      <c r="B93" s="164" t="s">
        <v>41</v>
      </c>
      <c r="C93" s="164" t="s">
        <v>460</v>
      </c>
      <c r="D93" s="164" t="s">
        <v>12</v>
      </c>
      <c r="E93" s="165"/>
      <c r="F93"/>
      <c r="G93" s="3" t="str">
        <f t="shared" si="2"/>
        <v>RR</v>
      </c>
      <c r="H93" t="str">
        <f t="shared" si="3"/>
        <v/>
      </c>
      <c r="I93" s="147" t="str">
        <f>IF($E93&lt;&gt;"",($E93*86400)-(Times_2023!$C91*86400),"")</f>
        <v/>
      </c>
      <c r="K93" s="60"/>
      <c r="L93" s="60"/>
      <c r="M93" s="61"/>
      <c r="N93" s="60"/>
      <c r="O93" s="62"/>
    </row>
    <row r="94" spans="1:15" ht="15.75" thickBot="1">
      <c r="A94" s="160">
        <v>90</v>
      </c>
      <c r="B94" s="164" t="s">
        <v>5</v>
      </c>
      <c r="C94" s="164" t="s">
        <v>91</v>
      </c>
      <c r="D94" s="164" t="s">
        <v>12</v>
      </c>
      <c r="E94" s="162">
        <v>0.83888888888888891</v>
      </c>
      <c r="F94"/>
      <c r="G94" s="3" t="str">
        <f t="shared" si="2"/>
        <v>SS</v>
      </c>
      <c r="H94" t="str">
        <f t="shared" si="3"/>
        <v/>
      </c>
      <c r="I94" s="147">
        <f>IF($E94&lt;&gt;"",($E94*86400)-(Times_2023!$C92*86400),"")</f>
        <v>71269</v>
      </c>
      <c r="K94" s="3"/>
      <c r="L94" s="3"/>
      <c r="N94" s="3"/>
      <c r="O94" s="13"/>
    </row>
    <row r="95" spans="1:15" ht="17.25" thickBot="1">
      <c r="A95" s="160">
        <v>91</v>
      </c>
      <c r="B95" s="164" t="s">
        <v>4</v>
      </c>
      <c r="C95" s="164" t="s">
        <v>264</v>
      </c>
      <c r="D95" s="164" t="s">
        <v>13</v>
      </c>
      <c r="E95" s="185"/>
      <c r="F95"/>
      <c r="G95" s="3" t="str">
        <f t="shared" si="2"/>
        <v>NJ</v>
      </c>
      <c r="H95" t="str">
        <f t="shared" si="3"/>
        <v/>
      </c>
      <c r="I95" s="147" t="str">
        <f>IF($E95&lt;&gt;"",($E95*86400)-(Times_2023!$C93*86400),"")</f>
        <v/>
      </c>
      <c r="J95" s="16"/>
      <c r="K95" s="3"/>
      <c r="L95" s="60"/>
      <c r="M95" s="61"/>
      <c r="N95" s="60"/>
      <c r="O95" s="62"/>
    </row>
    <row r="96" spans="1:15" ht="15.75" thickBot="1">
      <c r="A96" s="160">
        <v>92</v>
      </c>
      <c r="B96" s="164" t="s">
        <v>29</v>
      </c>
      <c r="C96" s="164" t="s">
        <v>351</v>
      </c>
      <c r="D96" s="164" t="s">
        <v>12</v>
      </c>
      <c r="E96" s="165"/>
      <c r="F96"/>
      <c r="G96" s="3" t="str">
        <f t="shared" si="2"/>
        <v>ELY</v>
      </c>
      <c r="H96" t="str">
        <f t="shared" si="3"/>
        <v/>
      </c>
      <c r="I96" s="147" t="str">
        <f>IF($E96&lt;&gt;"",($E96*86400)-(Times_2023!$C94*86400),"")</f>
        <v/>
      </c>
      <c r="K96" s="60"/>
      <c r="L96" s="60"/>
      <c r="M96" s="61"/>
      <c r="N96" s="60"/>
      <c r="O96" s="62"/>
    </row>
    <row r="97" spans="1:15" ht="15.75" thickBot="1">
      <c r="A97" s="160">
        <v>93</v>
      </c>
      <c r="B97" s="164" t="s">
        <v>71</v>
      </c>
      <c r="C97" s="164" t="s">
        <v>195</v>
      </c>
      <c r="D97" s="164" t="s">
        <v>12</v>
      </c>
      <c r="E97" s="185"/>
      <c r="F97"/>
      <c r="G97" s="3" t="str">
        <f t="shared" si="2"/>
        <v>CAC</v>
      </c>
      <c r="H97" t="str">
        <f t="shared" si="3"/>
        <v/>
      </c>
      <c r="I97" s="147" t="str">
        <f>IF($E97&lt;&gt;"",($E97*86400)-(Times_2023!$C95*86400),"")</f>
        <v/>
      </c>
      <c r="K97" s="3"/>
      <c r="L97" s="3"/>
      <c r="N97" s="3"/>
    </row>
    <row r="98" spans="1:15" ht="30.75" thickBot="1">
      <c r="A98" s="160">
        <v>94</v>
      </c>
      <c r="B98" s="164" t="s">
        <v>4</v>
      </c>
      <c r="C98" s="164" t="s">
        <v>311</v>
      </c>
      <c r="D98" s="164" t="s">
        <v>12</v>
      </c>
      <c r="E98" s="185">
        <v>0.84305555555555556</v>
      </c>
      <c r="F98"/>
      <c r="G98" s="3" t="str">
        <f t="shared" si="2"/>
        <v>NJ</v>
      </c>
      <c r="H98" t="str">
        <f t="shared" si="3"/>
        <v/>
      </c>
      <c r="I98" s="147">
        <f>IF($E98&lt;&gt;"",($E98*86400)-(Times_2023!$C96*86400),"")</f>
        <v>71625</v>
      </c>
      <c r="K98" s="3"/>
      <c r="L98" s="3"/>
      <c r="N98" s="3"/>
      <c r="O98" s="155"/>
    </row>
    <row r="99" spans="1:15" ht="15.75" thickBot="1">
      <c r="A99" s="160">
        <v>95</v>
      </c>
      <c r="B99" s="164" t="s">
        <v>1</v>
      </c>
      <c r="C99" s="164" t="s">
        <v>303</v>
      </c>
      <c r="D99" s="164" t="s">
        <v>13</v>
      </c>
      <c r="E99" s="185"/>
      <c r="F99"/>
      <c r="G99" s="3" t="str">
        <f t="shared" si="2"/>
        <v>CTC</v>
      </c>
      <c r="H99" t="str">
        <f t="shared" si="3"/>
        <v/>
      </c>
      <c r="I99" s="147" t="str">
        <f>IF($E99&lt;&gt;"",($E99*86400)-(Times_2023!$C97*86400),"")</f>
        <v/>
      </c>
      <c r="K99" s="153"/>
      <c r="L99" s="153"/>
      <c r="M99" s="151"/>
      <c r="N99" s="153"/>
      <c r="O99" s="62"/>
    </row>
    <row r="100" spans="1:15" ht="15.75" thickBot="1">
      <c r="A100" s="160">
        <v>96</v>
      </c>
      <c r="B100" s="164" t="s">
        <v>71</v>
      </c>
      <c r="C100" s="164" t="s">
        <v>387</v>
      </c>
      <c r="D100" s="164" t="s">
        <v>13</v>
      </c>
      <c r="E100" s="162"/>
      <c r="F100"/>
      <c r="G100" s="3" t="str">
        <f t="shared" si="2"/>
        <v>CAC</v>
      </c>
      <c r="H100" t="str">
        <f t="shared" si="3"/>
        <v/>
      </c>
      <c r="I100" s="147" t="str">
        <f>IF($E100&lt;&gt;"",($E100*86400)-(Times_2023!$C98*86400),"")</f>
        <v/>
      </c>
      <c r="K100" s="3"/>
      <c r="L100" s="3"/>
      <c r="N100" s="3"/>
      <c r="O100" s="13"/>
    </row>
    <row r="101" spans="1:15" ht="17.25" thickBot="1">
      <c r="A101" s="160">
        <v>97</v>
      </c>
      <c r="B101" s="164" t="s">
        <v>40</v>
      </c>
      <c r="C101" s="164" t="s">
        <v>238</v>
      </c>
      <c r="D101" s="164" t="s">
        <v>12</v>
      </c>
      <c r="E101" s="162">
        <v>1.4143518518518519E-2</v>
      </c>
      <c r="F101"/>
      <c r="G101" s="3" t="str">
        <f t="shared" si="2"/>
        <v>HI</v>
      </c>
      <c r="H101" t="str">
        <f t="shared" si="3"/>
        <v/>
      </c>
      <c r="I101" s="147">
        <f>IF($E101&lt;&gt;"",($E101*86400)-(Times_2023!$C99*86400),"")</f>
        <v>-3</v>
      </c>
      <c r="J101" s="16"/>
      <c r="K101" s="3"/>
      <c r="L101" s="3"/>
      <c r="N101" s="3"/>
    </row>
    <row r="102" spans="1:15" ht="15.75" thickBot="1">
      <c r="A102" s="160">
        <v>98</v>
      </c>
      <c r="B102" s="164" t="s">
        <v>29</v>
      </c>
      <c r="C102" s="164" t="s">
        <v>214</v>
      </c>
      <c r="D102" s="164" t="s">
        <v>12</v>
      </c>
      <c r="E102" s="185"/>
      <c r="F102"/>
      <c r="G102" s="3" t="str">
        <f t="shared" si="2"/>
        <v>ELY</v>
      </c>
      <c r="H102" t="str">
        <f t="shared" si="3"/>
        <v/>
      </c>
      <c r="I102" s="147" t="str">
        <f>IF($E102&lt;&gt;"",($E102*86400)-(Times_2023!$C100*86400),"")</f>
        <v/>
      </c>
      <c r="K102" s="3"/>
      <c r="L102" s="3"/>
      <c r="N102" s="3"/>
      <c r="O102" s="155"/>
    </row>
    <row r="103" spans="1:15" ht="15.75" thickBot="1">
      <c r="A103" s="160">
        <v>99</v>
      </c>
      <c r="B103" s="164" t="s">
        <v>40</v>
      </c>
      <c r="C103" s="164" t="s">
        <v>164</v>
      </c>
      <c r="D103" s="164" t="s">
        <v>13</v>
      </c>
      <c r="E103" s="162">
        <v>1.4085648148148151E-2</v>
      </c>
      <c r="F103"/>
      <c r="G103" s="3" t="str">
        <f t="shared" si="2"/>
        <v>HI</v>
      </c>
      <c r="H103" t="str">
        <f t="shared" si="3"/>
        <v/>
      </c>
      <c r="I103" s="147">
        <f>IF($E103&lt;&gt;"",($E103*86400)-(Times_2023!$C101*86400),"")</f>
        <v>-8.9999999999997726</v>
      </c>
      <c r="K103" s="3"/>
      <c r="L103" s="3"/>
      <c r="N103" s="3"/>
      <c r="O103" s="155"/>
    </row>
    <row r="104" spans="1:15" ht="15.75" thickBot="1">
      <c r="A104" s="160">
        <v>100</v>
      </c>
      <c r="B104" s="164" t="s">
        <v>40</v>
      </c>
      <c r="C104" s="164" t="s">
        <v>241</v>
      </c>
      <c r="D104" s="164" t="s">
        <v>12</v>
      </c>
      <c r="E104" s="162">
        <v>1.4155092592592592E-2</v>
      </c>
      <c r="F104"/>
      <c r="G104" s="3" t="str">
        <f t="shared" si="2"/>
        <v>HI</v>
      </c>
      <c r="H104" t="str">
        <f t="shared" si="3"/>
        <v/>
      </c>
      <c r="I104" s="147">
        <f>IF($E104&lt;&gt;"",($E104*86400)-(Times_2023!$C102*86400),"")</f>
        <v>-3</v>
      </c>
      <c r="K104" s="3"/>
      <c r="L104" s="60"/>
      <c r="M104" s="61"/>
      <c r="N104" s="60"/>
      <c r="O104" s="62"/>
    </row>
    <row r="105" spans="1:15" ht="17.25" thickBot="1">
      <c r="A105" s="160">
        <v>101</v>
      </c>
      <c r="B105" s="164" t="s">
        <v>1</v>
      </c>
      <c r="C105" s="164" t="s">
        <v>392</v>
      </c>
      <c r="D105" s="164" t="s">
        <v>12</v>
      </c>
      <c r="E105" s="162">
        <v>20.23</v>
      </c>
      <c r="F105"/>
      <c r="G105" s="3" t="str">
        <f t="shared" si="2"/>
        <v>CTC</v>
      </c>
      <c r="H105" t="str">
        <f t="shared" si="3"/>
        <v/>
      </c>
      <c r="I105" s="147">
        <f>IF($E105&lt;&gt;"",($E105*86400)-(Times_2023!$C103*86400),"")</f>
        <v>1746644</v>
      </c>
      <c r="J105" s="16"/>
      <c r="K105" s="3"/>
      <c r="L105" s="3"/>
      <c r="N105" s="3"/>
    </row>
    <row r="106" spans="1:15" ht="15.75" thickBot="1">
      <c r="A106" s="160">
        <v>102</v>
      </c>
      <c r="B106" s="164" t="s">
        <v>4</v>
      </c>
      <c r="C106" s="164" t="s">
        <v>312</v>
      </c>
      <c r="D106" s="164" t="s">
        <v>12</v>
      </c>
      <c r="E106" s="185">
        <v>0.85416666666666663</v>
      </c>
      <c r="F106"/>
      <c r="G106" s="3" t="str">
        <f t="shared" si="2"/>
        <v>NJ</v>
      </c>
      <c r="H106" t="str">
        <f t="shared" si="3"/>
        <v/>
      </c>
      <c r="I106" s="147">
        <f>IF($E106&lt;&gt;"",($E106*86400)-(Times_2023!$C104*86400),"")</f>
        <v>72571</v>
      </c>
      <c r="K106" s="3"/>
      <c r="L106" s="3"/>
      <c r="N106" s="3"/>
      <c r="O106" s="155"/>
    </row>
    <row r="107" spans="1:15" ht="15.75" thickBot="1">
      <c r="A107" s="160">
        <v>103</v>
      </c>
      <c r="B107" s="164" t="s">
        <v>3</v>
      </c>
      <c r="C107" s="164" t="s">
        <v>255</v>
      </c>
      <c r="D107" s="164" t="s">
        <v>12</v>
      </c>
      <c r="E107" s="162"/>
      <c r="F107"/>
      <c r="G107" s="3" t="str">
        <f t="shared" si="2"/>
        <v>HRC</v>
      </c>
      <c r="H107" t="str">
        <f t="shared" si="3"/>
        <v/>
      </c>
      <c r="I107" s="147" t="str">
        <f>IF($E107&lt;&gt;"",($E107*86400)-(Times_2023!$C105*86400),"")</f>
        <v/>
      </c>
      <c r="K107" s="3"/>
      <c r="L107" s="153"/>
      <c r="M107" s="151"/>
      <c r="N107" s="153"/>
      <c r="O107" s="152"/>
    </row>
    <row r="108" spans="1:15" ht="15.75" thickBot="1">
      <c r="A108" s="160">
        <v>104</v>
      </c>
      <c r="B108" s="164" t="s">
        <v>3</v>
      </c>
      <c r="C108" s="164" t="s">
        <v>119</v>
      </c>
      <c r="D108" s="164" t="s">
        <v>12</v>
      </c>
      <c r="E108" s="185"/>
      <c r="F108"/>
      <c r="G108" s="3" t="str">
        <f t="shared" si="2"/>
        <v>HRC</v>
      </c>
      <c r="H108" t="str">
        <f t="shared" si="3"/>
        <v/>
      </c>
      <c r="I108" s="147" t="str">
        <f>IF($E108&lt;&gt;"",($E108*86400)-(Times_2023!$C106*86400),"")</f>
        <v/>
      </c>
      <c r="K108" s="60"/>
      <c r="L108" s="3"/>
      <c r="O108" s="13"/>
    </row>
    <row r="109" spans="1:15" ht="15.75" thickBot="1">
      <c r="A109" s="160">
        <v>105</v>
      </c>
      <c r="B109" s="164" t="s">
        <v>29</v>
      </c>
      <c r="C109" s="164" t="s">
        <v>149</v>
      </c>
      <c r="D109" s="164" t="s">
        <v>12</v>
      </c>
      <c r="E109" s="165"/>
      <c r="F109"/>
      <c r="G109" s="3" t="str">
        <f t="shared" si="2"/>
        <v>ELY</v>
      </c>
      <c r="H109" t="str">
        <f t="shared" si="3"/>
        <v/>
      </c>
      <c r="I109" s="147" t="str">
        <f>IF($E109&lt;&gt;"",($E109*86400)-(Times_2023!$C107*86400),"")</f>
        <v/>
      </c>
      <c r="K109" s="3"/>
      <c r="L109" s="3"/>
      <c r="N109" s="3"/>
    </row>
    <row r="110" spans="1:15" ht="15.75" thickBot="1">
      <c r="A110" s="160">
        <v>106</v>
      </c>
      <c r="B110" s="164" t="s">
        <v>4</v>
      </c>
      <c r="C110" s="164" t="s">
        <v>313</v>
      </c>
      <c r="D110" s="164" t="s">
        <v>12</v>
      </c>
      <c r="E110" s="185">
        <v>0.85277777777777775</v>
      </c>
      <c r="F110"/>
      <c r="G110" s="3" t="str">
        <f t="shared" si="2"/>
        <v>NJ</v>
      </c>
      <c r="H110" t="str">
        <f t="shared" si="3"/>
        <v/>
      </c>
      <c r="I110" s="147">
        <f>IF($E110&lt;&gt;"",($E110*86400)-(Times_2023!$C108*86400),"")</f>
        <v>72448</v>
      </c>
      <c r="K110" s="3"/>
      <c r="L110" s="3"/>
      <c r="N110" s="3"/>
      <c r="O110" s="155"/>
    </row>
    <row r="111" spans="1:15" ht="15.75" thickBot="1">
      <c r="A111" s="160">
        <v>107</v>
      </c>
      <c r="B111" s="164" t="s">
        <v>71</v>
      </c>
      <c r="C111" s="164" t="s">
        <v>129</v>
      </c>
      <c r="D111" s="164" t="s">
        <v>12</v>
      </c>
      <c r="E111" s="185"/>
      <c r="F111"/>
      <c r="G111" s="3" t="str">
        <f t="shared" si="2"/>
        <v>CAC</v>
      </c>
      <c r="H111" t="str">
        <f t="shared" si="3"/>
        <v/>
      </c>
      <c r="I111" s="147" t="str">
        <f>IF($E111&lt;&gt;"",($E111*86400)-(Times_2023!$C109*86400),"")</f>
        <v/>
      </c>
      <c r="K111" s="60"/>
      <c r="L111" s="60"/>
      <c r="M111" s="61"/>
      <c r="N111" s="60"/>
      <c r="O111" s="62"/>
    </row>
    <row r="112" spans="1:15" ht="15.75" thickBot="1">
      <c r="A112" s="160">
        <v>108</v>
      </c>
      <c r="B112" s="164" t="s">
        <v>1</v>
      </c>
      <c r="C112" s="164" t="s">
        <v>293</v>
      </c>
      <c r="D112" s="164" t="s">
        <v>12</v>
      </c>
      <c r="E112" s="162">
        <v>20.32</v>
      </c>
      <c r="F112"/>
      <c r="G112" s="3" t="str">
        <f t="shared" si="2"/>
        <v>CTC</v>
      </c>
      <c r="H112" t="str">
        <f t="shared" si="3"/>
        <v/>
      </c>
      <c r="I112" s="147">
        <f>IF($E112&lt;&gt;"",($E112*86400)-(Times_2023!$C110*86400),"")</f>
        <v>1754412</v>
      </c>
      <c r="K112" s="60"/>
      <c r="L112" s="153"/>
      <c r="M112" s="151"/>
      <c r="N112" s="153"/>
      <c r="O112" s="152"/>
    </row>
    <row r="113" spans="1:16" ht="15.75" thickBot="1">
      <c r="A113" s="160">
        <v>109</v>
      </c>
      <c r="B113" s="164" t="s">
        <v>1</v>
      </c>
      <c r="C113" s="164" t="s">
        <v>393</v>
      </c>
      <c r="D113" s="164" t="s">
        <v>12</v>
      </c>
      <c r="E113" s="162">
        <v>20.32</v>
      </c>
      <c r="F113"/>
      <c r="G113" s="3" t="str">
        <f t="shared" si="2"/>
        <v>CTC</v>
      </c>
      <c r="H113" t="str">
        <f t="shared" si="3"/>
        <v/>
      </c>
      <c r="I113" s="147">
        <f>IF($E113&lt;&gt;"",($E113*86400)-(Times_2023!$C111*86400),"")</f>
        <v>1754410</v>
      </c>
      <c r="K113" s="60"/>
      <c r="L113" s="153"/>
      <c r="M113" s="151"/>
      <c r="N113" s="153"/>
      <c r="O113" s="152"/>
    </row>
    <row r="114" spans="1:16" ht="17.25" thickBot="1">
      <c r="A114" s="160">
        <v>110</v>
      </c>
      <c r="B114" s="164" t="s">
        <v>71</v>
      </c>
      <c r="C114" s="164" t="s">
        <v>433</v>
      </c>
      <c r="D114" s="164" t="s">
        <v>12</v>
      </c>
      <c r="E114" s="185"/>
      <c r="F114"/>
      <c r="G114" s="3" t="str">
        <f t="shared" si="2"/>
        <v>CAC</v>
      </c>
      <c r="H114" t="str">
        <f t="shared" si="3"/>
        <v/>
      </c>
      <c r="I114" s="147" t="str">
        <f>IF($E114&lt;&gt;"",($E114*86400)-(Times_2023!$C112*86400),"")</f>
        <v/>
      </c>
      <c r="J114" s="16"/>
      <c r="K114" s="3"/>
      <c r="L114" s="60"/>
      <c r="M114" s="61"/>
      <c r="N114" s="60"/>
      <c r="O114" s="62"/>
    </row>
    <row r="115" spans="1:16" ht="17.25" thickBot="1">
      <c r="A115" s="160">
        <v>111</v>
      </c>
      <c r="B115" s="164" t="s">
        <v>29</v>
      </c>
      <c r="C115" s="164" t="s">
        <v>145</v>
      </c>
      <c r="D115" s="164" t="s">
        <v>12</v>
      </c>
      <c r="E115" s="165"/>
      <c r="F115"/>
      <c r="G115" s="3" t="str">
        <f t="shared" si="2"/>
        <v>ELY</v>
      </c>
      <c r="H115" t="str">
        <f t="shared" si="3"/>
        <v/>
      </c>
      <c r="I115" s="147" t="str">
        <f>IF($E115&lt;&gt;"",($E115*86400)-(Times_2023!$C113*86400),"")</f>
        <v/>
      </c>
      <c r="J115" s="16"/>
      <c r="K115" s="3"/>
      <c r="L115" s="60"/>
      <c r="M115" s="61"/>
      <c r="N115" s="60"/>
      <c r="O115" s="62"/>
    </row>
    <row r="116" spans="1:16" ht="15.75" thickBot="1">
      <c r="A116" s="160">
        <v>112</v>
      </c>
      <c r="B116" s="164" t="s">
        <v>29</v>
      </c>
      <c r="C116" s="164" t="s">
        <v>350</v>
      </c>
      <c r="D116" s="164" t="s">
        <v>12</v>
      </c>
      <c r="E116" s="185"/>
      <c r="F116"/>
      <c r="G116" s="3" t="str">
        <f t="shared" si="2"/>
        <v>ELY</v>
      </c>
      <c r="H116" t="str">
        <f t="shared" si="3"/>
        <v/>
      </c>
      <c r="I116" s="147" t="str">
        <f>IF($E116&lt;&gt;"",($E116*86400)-(Times_2023!$C114*86400),"")</f>
        <v/>
      </c>
      <c r="K116" s="151" t="s">
        <v>70</v>
      </c>
      <c r="L116" s="151" t="s">
        <v>70</v>
      </c>
      <c r="M116" s="151" t="s">
        <v>70</v>
      </c>
      <c r="N116" s="151" t="s">
        <v>70</v>
      </c>
      <c r="O116" s="62"/>
    </row>
    <row r="117" spans="1:16" ht="15.75" thickBot="1">
      <c r="A117" s="160">
        <v>113</v>
      </c>
      <c r="B117" s="164" t="s">
        <v>29</v>
      </c>
      <c r="C117" s="164" t="s">
        <v>339</v>
      </c>
      <c r="D117" s="164" t="s">
        <v>13</v>
      </c>
      <c r="E117" s="162">
        <v>1.4421296296296295E-2</v>
      </c>
      <c r="F117"/>
      <c r="G117" s="3" t="str">
        <f t="shared" si="2"/>
        <v>ELY</v>
      </c>
      <c r="H117" t="str">
        <f t="shared" si="3"/>
        <v/>
      </c>
      <c r="I117" s="147">
        <f>IF($E117&lt;&gt;"",($E117*86400)-(Times_2023!$C115*86400),"")</f>
        <v>-1.0000000000004547</v>
      </c>
      <c r="K117" s="60"/>
      <c r="L117" s="153"/>
      <c r="M117" s="151"/>
      <c r="N117" s="153"/>
      <c r="O117" s="152"/>
    </row>
    <row r="118" spans="1:16" ht="15.75" thickBot="1">
      <c r="A118" s="160">
        <v>114</v>
      </c>
      <c r="B118" s="164" t="s">
        <v>40</v>
      </c>
      <c r="C118" s="164" t="s">
        <v>442</v>
      </c>
      <c r="D118" s="164" t="s">
        <v>12</v>
      </c>
      <c r="E118" s="185"/>
      <c r="F118"/>
      <c r="G118" s="3" t="str">
        <f t="shared" si="2"/>
        <v>HI</v>
      </c>
      <c r="H118" t="str">
        <f t="shared" si="3"/>
        <v/>
      </c>
      <c r="I118" s="147" t="str">
        <f>IF($E118&lt;&gt;"",($E118*86400)-(Times_2023!$C116*86400),"")</f>
        <v/>
      </c>
      <c r="K118" s="3"/>
      <c r="L118" s="3"/>
      <c r="N118" s="3"/>
      <c r="O118" s="155"/>
    </row>
    <row r="119" spans="1:16" ht="17.25" thickBot="1">
      <c r="A119" s="160">
        <v>115</v>
      </c>
      <c r="B119" s="164" t="s">
        <v>71</v>
      </c>
      <c r="C119" s="164" t="s">
        <v>194</v>
      </c>
      <c r="D119" s="164" t="s">
        <v>12</v>
      </c>
      <c r="E119" s="185"/>
      <c r="F119"/>
      <c r="G119" s="3" t="str">
        <f t="shared" si="2"/>
        <v>CAC</v>
      </c>
      <c r="H119" t="str">
        <f t="shared" si="3"/>
        <v/>
      </c>
      <c r="I119" s="147" t="str">
        <f>IF($E119&lt;&gt;"",($E119*86400)-(Times_2023!$C117*86400),"")</f>
        <v/>
      </c>
      <c r="J119" s="16"/>
      <c r="K119" s="153"/>
      <c r="L119" s="153"/>
      <c r="M119" s="151"/>
      <c r="N119" s="153"/>
      <c r="O119" s="62"/>
    </row>
    <row r="120" spans="1:16" ht="15.75" thickBot="1">
      <c r="A120" s="160">
        <v>116</v>
      </c>
      <c r="B120" s="164" t="s">
        <v>1</v>
      </c>
      <c r="C120" s="164" t="s">
        <v>297</v>
      </c>
      <c r="D120" s="164" t="s">
        <v>12</v>
      </c>
      <c r="E120" s="162">
        <v>20.51</v>
      </c>
      <c r="F120"/>
      <c r="G120" s="3" t="str">
        <f t="shared" si="2"/>
        <v>CTC</v>
      </c>
      <c r="H120" t="str">
        <f t="shared" si="3"/>
        <v/>
      </c>
      <c r="I120" s="147">
        <f>IF($E120&lt;&gt;"",($E120*86400)-(Times_2023!$C118*86400),"")</f>
        <v>1770809.0000000002</v>
      </c>
      <c r="K120" s="153"/>
      <c r="L120" s="153"/>
      <c r="M120" s="151"/>
      <c r="N120" s="153"/>
      <c r="O120" s="62"/>
    </row>
    <row r="121" spans="1:16" ht="17.25" thickBot="1">
      <c r="A121" s="160">
        <v>117</v>
      </c>
      <c r="B121" s="164" t="s">
        <v>40</v>
      </c>
      <c r="C121" s="164" t="s">
        <v>225</v>
      </c>
      <c r="D121" s="164" t="s">
        <v>13</v>
      </c>
      <c r="E121" s="162">
        <v>1.4525462962962964E-2</v>
      </c>
      <c r="F121"/>
      <c r="G121" s="3" t="str">
        <f t="shared" si="2"/>
        <v>HI</v>
      </c>
      <c r="H121" t="str">
        <f t="shared" si="3"/>
        <v/>
      </c>
      <c r="I121" s="147">
        <f>IF($E121&lt;&gt;"",($E121*86400)-(Times_2023!$C119*86400),"")</f>
        <v>-2.9999999999997726</v>
      </c>
      <c r="J121" s="16"/>
      <c r="K121" s="3"/>
      <c r="L121" s="3"/>
      <c r="N121" s="3"/>
    </row>
    <row r="122" spans="1:16" ht="15.75" thickBot="1">
      <c r="A122" s="160">
        <v>118</v>
      </c>
      <c r="B122" s="164" t="s">
        <v>3</v>
      </c>
      <c r="C122" s="164" t="s">
        <v>257</v>
      </c>
      <c r="D122" s="164" t="s">
        <v>12</v>
      </c>
      <c r="E122" s="185"/>
      <c r="F122"/>
      <c r="G122" s="3" t="str">
        <f t="shared" si="2"/>
        <v>HRC</v>
      </c>
      <c r="H122" t="str">
        <f t="shared" si="3"/>
        <v/>
      </c>
      <c r="I122" s="147" t="str">
        <f>IF($E122&lt;&gt;"",($E122*86400)-(Times_2023!$C120*86400),"")</f>
        <v/>
      </c>
      <c r="K122" s="3"/>
      <c r="L122" s="60"/>
      <c r="M122" s="61"/>
      <c r="N122" s="60"/>
      <c r="O122" s="62"/>
    </row>
    <row r="123" spans="1:16" ht="15.75" thickBot="1">
      <c r="A123" s="160">
        <v>119</v>
      </c>
      <c r="B123" s="164" t="s">
        <v>40</v>
      </c>
      <c r="C123" s="164" t="s">
        <v>160</v>
      </c>
      <c r="D123" s="164" t="s">
        <v>12</v>
      </c>
      <c r="E123" s="162">
        <v>1.4652777777777778E-2</v>
      </c>
      <c r="F123"/>
      <c r="G123" s="3" t="str">
        <f t="shared" si="2"/>
        <v>HI</v>
      </c>
      <c r="H123" t="str">
        <f t="shared" si="3"/>
        <v/>
      </c>
      <c r="I123" s="147">
        <f>IF($E123&lt;&gt;"",($E123*86400)-(Times_2023!$C121*86400),"")</f>
        <v>-1</v>
      </c>
      <c r="K123" s="3"/>
      <c r="L123" s="3"/>
      <c r="N123" s="3"/>
    </row>
    <row r="124" spans="1:16" ht="17.25" thickBot="1">
      <c r="A124" s="160">
        <v>120</v>
      </c>
      <c r="B124" s="164" t="s">
        <v>3</v>
      </c>
      <c r="C124" s="164" t="s">
        <v>249</v>
      </c>
      <c r="D124" s="164" t="s">
        <v>13</v>
      </c>
      <c r="E124" s="165"/>
      <c r="F124"/>
      <c r="G124" s="3" t="str">
        <f t="shared" si="2"/>
        <v>HRC</v>
      </c>
      <c r="H124" t="str">
        <f t="shared" si="3"/>
        <v/>
      </c>
      <c r="I124" s="147" t="str">
        <f>IF($E124&lt;&gt;"",($E124*86400)-(Times_2023!$C122*86400),"")</f>
        <v/>
      </c>
      <c r="J124" s="16"/>
      <c r="K124" s="3"/>
      <c r="L124" s="3"/>
      <c r="N124" s="3"/>
    </row>
    <row r="125" spans="1:16" ht="15.75" thickBot="1">
      <c r="A125" s="160">
        <v>121</v>
      </c>
      <c r="B125" s="164" t="s">
        <v>3</v>
      </c>
      <c r="C125" s="164" t="s">
        <v>259</v>
      </c>
      <c r="D125" s="164" t="s">
        <v>12</v>
      </c>
      <c r="E125" s="165"/>
      <c r="F125"/>
      <c r="G125" s="3" t="str">
        <f t="shared" si="2"/>
        <v>HRC</v>
      </c>
      <c r="H125" t="str">
        <f t="shared" si="3"/>
        <v/>
      </c>
      <c r="I125" s="147" t="str">
        <f>IF($E125&lt;&gt;"",($E125*86400)-(Times_2023!$C123*86400),"")</f>
        <v/>
      </c>
      <c r="O125" s="3"/>
      <c r="P125" s="3"/>
    </row>
    <row r="126" spans="1:16" ht="15.75" thickBot="1">
      <c r="A126" s="160">
        <v>122</v>
      </c>
      <c r="B126" s="164" t="s">
        <v>1</v>
      </c>
      <c r="C126" s="164" t="s">
        <v>394</v>
      </c>
      <c r="D126" s="164" t="s">
        <v>12</v>
      </c>
      <c r="E126" s="162">
        <v>20.57</v>
      </c>
      <c r="F126"/>
      <c r="G126" s="3" t="str">
        <f t="shared" si="2"/>
        <v>CTC</v>
      </c>
      <c r="H126" t="str">
        <f t="shared" si="3"/>
        <v/>
      </c>
      <c r="I126" s="147">
        <f>IF($E126&lt;&gt;"",($E126*86400)-(Times_2023!$C124*86400),"")</f>
        <v>1775978</v>
      </c>
      <c r="K126" s="3"/>
      <c r="L126" s="3"/>
      <c r="N126" s="3"/>
      <c r="O126" s="120"/>
    </row>
    <row r="127" spans="1:16" ht="17.25" thickBot="1">
      <c r="A127" s="160">
        <v>123</v>
      </c>
      <c r="B127" s="164" t="s">
        <v>40</v>
      </c>
      <c r="C127" s="164" t="s">
        <v>450</v>
      </c>
      <c r="D127" s="164" t="s">
        <v>13</v>
      </c>
      <c r="E127" s="162">
        <v>1.4641203703703703E-2</v>
      </c>
      <c r="F127"/>
      <c r="G127" s="3" t="str">
        <f t="shared" si="2"/>
        <v>HI</v>
      </c>
      <c r="H127" t="str">
        <f t="shared" si="3"/>
        <v/>
      </c>
      <c r="I127" s="147">
        <f>IF($E127&lt;&gt;"",($E127*86400)-(Times_2023!$C125*86400),"")</f>
        <v>-7</v>
      </c>
      <c r="J127" s="16"/>
      <c r="K127" s="3"/>
      <c r="L127" s="3"/>
      <c r="N127" s="3"/>
      <c r="O127" s="155"/>
    </row>
    <row r="128" spans="1:16" ht="15.75" thickBot="1">
      <c r="A128" s="160">
        <v>124</v>
      </c>
      <c r="B128" s="164" t="s">
        <v>71</v>
      </c>
      <c r="C128" s="164" t="s">
        <v>134</v>
      </c>
      <c r="D128" s="164" t="s">
        <v>13</v>
      </c>
      <c r="E128" s="165"/>
      <c r="F128"/>
      <c r="G128" s="3" t="str">
        <f t="shared" si="2"/>
        <v>CAC</v>
      </c>
      <c r="H128" t="str">
        <f t="shared" si="3"/>
        <v/>
      </c>
      <c r="I128" s="147" t="str">
        <f>IF($E128&lt;&gt;"",($E128*86400)-(Times_2023!$C126*86400),"")</f>
        <v/>
      </c>
      <c r="K128" s="3"/>
      <c r="L128" s="3"/>
      <c r="N128" s="3"/>
    </row>
    <row r="129" spans="1:15" ht="17.25" thickBot="1">
      <c r="A129" s="160">
        <v>125</v>
      </c>
      <c r="B129" s="164" t="s">
        <v>40</v>
      </c>
      <c r="C129" s="164" t="s">
        <v>240</v>
      </c>
      <c r="D129" s="164" t="s">
        <v>12</v>
      </c>
      <c r="E129" s="162">
        <v>1.4699074074074074E-2</v>
      </c>
      <c r="F129"/>
      <c r="G129" s="3" t="str">
        <f t="shared" si="2"/>
        <v>HI</v>
      </c>
      <c r="H129" t="str">
        <f t="shared" si="3"/>
        <v/>
      </c>
      <c r="I129" s="147">
        <f>IF($E129&lt;&gt;"",($E129*86400)-(Times_2023!$C127*86400),"")</f>
        <v>-6</v>
      </c>
      <c r="J129" s="16"/>
      <c r="K129" s="3"/>
      <c r="L129" s="3"/>
      <c r="N129" s="3"/>
    </row>
    <row r="130" spans="1:15" ht="17.25" thickBot="1">
      <c r="A130" s="160">
        <v>126</v>
      </c>
      <c r="B130" s="164" t="s">
        <v>41</v>
      </c>
      <c r="C130" s="164" t="s">
        <v>175</v>
      </c>
      <c r="D130" s="164" t="s">
        <v>12</v>
      </c>
      <c r="E130" s="185"/>
      <c r="F130"/>
      <c r="G130" s="3" t="str">
        <f t="shared" si="2"/>
        <v>RR</v>
      </c>
      <c r="H130" t="str">
        <f t="shared" si="3"/>
        <v/>
      </c>
      <c r="I130" s="147" t="str">
        <f>IF($E130&lt;&gt;"",($E130*86400)-(Times_2023!$C128*86400),"")</f>
        <v/>
      </c>
      <c r="J130" s="16"/>
      <c r="K130" s="3"/>
      <c r="L130" s="3"/>
      <c r="N130" s="3"/>
    </row>
    <row r="131" spans="1:15" ht="15.75" thickBot="1">
      <c r="A131" s="160">
        <v>127</v>
      </c>
      <c r="B131" s="164" t="s">
        <v>71</v>
      </c>
      <c r="C131" s="164" t="s">
        <v>127</v>
      </c>
      <c r="D131" s="164" t="s">
        <v>12</v>
      </c>
      <c r="E131" s="185"/>
      <c r="F131"/>
      <c r="G131" s="3" t="str">
        <f t="shared" si="2"/>
        <v>CAC</v>
      </c>
      <c r="H131" t="str">
        <f t="shared" si="3"/>
        <v/>
      </c>
      <c r="I131" s="147" t="str">
        <f>IF($E131&lt;&gt;"",($E131*86400)-(Times_2023!$C129*86400),"")</f>
        <v/>
      </c>
      <c r="K131" s="60"/>
      <c r="L131" s="60"/>
      <c r="M131" s="61"/>
      <c r="N131" s="60"/>
      <c r="O131" s="62"/>
    </row>
    <row r="132" spans="1:15" ht="15.75" thickBot="1">
      <c r="A132" s="160">
        <v>128</v>
      </c>
      <c r="B132" s="164" t="s">
        <v>4</v>
      </c>
      <c r="C132" s="164" t="s">
        <v>314</v>
      </c>
      <c r="D132" s="164" t="s">
        <v>12</v>
      </c>
      <c r="E132" s="185">
        <v>0.88888888888888884</v>
      </c>
      <c r="F132"/>
      <c r="G132" s="3" t="str">
        <f t="shared" si="2"/>
        <v>NJ</v>
      </c>
      <c r="H132" t="str">
        <f t="shared" si="3"/>
        <v/>
      </c>
      <c r="I132" s="147">
        <f>IF($E132&lt;&gt;"",($E132*86400)-(Times_2023!$C130*86400),"")</f>
        <v>75521</v>
      </c>
      <c r="K132" s="3"/>
      <c r="L132" s="3"/>
      <c r="N132" s="3"/>
      <c r="O132" s="155"/>
    </row>
    <row r="133" spans="1:15" ht="15.75" thickBot="1">
      <c r="A133" s="160">
        <v>129</v>
      </c>
      <c r="B133" s="164" t="s">
        <v>3</v>
      </c>
      <c r="C133" s="164" t="s">
        <v>109</v>
      </c>
      <c r="D133" s="164" t="s">
        <v>12</v>
      </c>
      <c r="E133" s="185"/>
      <c r="F133"/>
      <c r="G133" s="3" t="str">
        <f t="shared" ref="G133:G196" si="4">VLOOKUP(A133,Numbers,2,FALSE)</f>
        <v>HRC</v>
      </c>
      <c r="H133" t="str">
        <f t="shared" ref="H133:H196" si="5">IF(B133=G133,"","***")</f>
        <v/>
      </c>
      <c r="I133" s="147" t="str">
        <f>IF($E133&lt;&gt;"",($E133*86400)-(Times_2023!$C131*86400),"")</f>
        <v/>
      </c>
      <c r="K133" s="60"/>
      <c r="L133" s="60"/>
      <c r="M133" s="61"/>
      <c r="N133" s="60"/>
      <c r="O133" s="62"/>
    </row>
    <row r="134" spans="1:15" ht="15.75" thickBot="1">
      <c r="A134" s="160">
        <v>130</v>
      </c>
      <c r="B134" s="164" t="s">
        <v>71</v>
      </c>
      <c r="C134" s="164" t="s">
        <v>180</v>
      </c>
      <c r="D134" s="164" t="s">
        <v>13</v>
      </c>
      <c r="E134" s="165"/>
      <c r="F134"/>
      <c r="G134" s="3" t="str">
        <f t="shared" si="4"/>
        <v>CAC</v>
      </c>
      <c r="H134" t="str">
        <f t="shared" si="5"/>
        <v/>
      </c>
      <c r="I134" s="147" t="str">
        <f>IF($E134&lt;&gt;"",($E134*86400)-(Times_2023!$C132*86400),"")</f>
        <v/>
      </c>
      <c r="K134" s="3"/>
      <c r="L134" s="3"/>
      <c r="N134" s="3"/>
    </row>
    <row r="135" spans="1:15" ht="17.25" thickBot="1">
      <c r="A135" s="160">
        <v>131</v>
      </c>
      <c r="B135" s="164" t="s">
        <v>29</v>
      </c>
      <c r="C135" s="164" t="s">
        <v>223</v>
      </c>
      <c r="D135" s="164" t="s">
        <v>12</v>
      </c>
      <c r="E135" s="165"/>
      <c r="F135"/>
      <c r="G135" s="3" t="str">
        <f t="shared" si="4"/>
        <v>ELY</v>
      </c>
      <c r="H135" t="str">
        <f t="shared" si="5"/>
        <v/>
      </c>
      <c r="I135" s="147" t="str">
        <f>IF($E135&lt;&gt;"",($E135*86400)-(Times_2023!$C133*86400),"")</f>
        <v/>
      </c>
      <c r="J135" s="16"/>
      <c r="K135" s="3"/>
      <c r="L135" s="3"/>
      <c r="N135" s="3"/>
    </row>
    <row r="136" spans="1:15" ht="15.75" thickBot="1">
      <c r="A136" s="160">
        <v>132</v>
      </c>
      <c r="B136" s="164" t="s">
        <v>29</v>
      </c>
      <c r="C136" s="164" t="s">
        <v>217</v>
      </c>
      <c r="D136" s="164" t="s">
        <v>12</v>
      </c>
      <c r="E136" s="185"/>
      <c r="F136"/>
      <c r="G136" s="3" t="str">
        <f t="shared" si="4"/>
        <v>ELY</v>
      </c>
      <c r="H136" t="str">
        <f t="shared" si="5"/>
        <v/>
      </c>
      <c r="I136" s="147" t="str">
        <f>IF($E136&lt;&gt;"",($E136*86400)-(Times_2023!$C134*86400),"")</f>
        <v/>
      </c>
      <c r="K136" s="3"/>
      <c r="L136" s="3"/>
      <c r="N136" s="3"/>
    </row>
    <row r="137" spans="1:15" ht="15.75" thickBot="1">
      <c r="A137" s="160">
        <v>133</v>
      </c>
      <c r="B137" s="164" t="s">
        <v>71</v>
      </c>
      <c r="C137" s="164" t="s">
        <v>199</v>
      </c>
      <c r="D137" s="164" t="s">
        <v>12</v>
      </c>
      <c r="E137" s="192"/>
      <c r="F137"/>
      <c r="G137" s="3" t="str">
        <f t="shared" si="4"/>
        <v>CAC</v>
      </c>
      <c r="H137" t="str">
        <f t="shared" si="5"/>
        <v/>
      </c>
      <c r="I137" s="147" t="str">
        <f>IF($E137&lt;&gt;"",($E137*86400)-(Times_2023!$C135*86400),"")</f>
        <v/>
      </c>
      <c r="K137" s="3"/>
      <c r="L137" s="3"/>
      <c r="N137" s="3"/>
    </row>
    <row r="138" spans="1:15" ht="17.25" thickBot="1">
      <c r="A138" s="160">
        <v>134</v>
      </c>
      <c r="B138" s="164" t="s">
        <v>3</v>
      </c>
      <c r="C138" s="164" t="s">
        <v>256</v>
      </c>
      <c r="D138" s="164" t="s">
        <v>12</v>
      </c>
      <c r="E138" s="162"/>
      <c r="F138"/>
      <c r="G138" s="3" t="str">
        <f t="shared" si="4"/>
        <v>HRC</v>
      </c>
      <c r="H138" t="str">
        <f t="shared" si="5"/>
        <v/>
      </c>
      <c r="I138" s="147" t="str">
        <f>IF($E138&lt;&gt;"",($E138*86400)-(Times_2023!$C136*86400),"")</f>
        <v/>
      </c>
      <c r="J138" s="16"/>
      <c r="K138" s="3"/>
      <c r="L138" s="3"/>
      <c r="N138" s="3"/>
      <c r="O138" s="13"/>
    </row>
    <row r="139" spans="1:15" ht="15.75" thickBot="1">
      <c r="A139" s="160">
        <v>135</v>
      </c>
      <c r="B139" s="164" t="s">
        <v>4</v>
      </c>
      <c r="C139" s="164" t="s">
        <v>97</v>
      </c>
      <c r="D139" s="164" t="s">
        <v>12</v>
      </c>
      <c r="E139" s="185">
        <v>0.89722222222222225</v>
      </c>
      <c r="F139"/>
      <c r="G139" s="3" t="str">
        <f t="shared" si="4"/>
        <v>NJ</v>
      </c>
      <c r="H139" t="str">
        <f t="shared" si="5"/>
        <v/>
      </c>
      <c r="I139" s="147">
        <f>IF($E139&lt;&gt;"",($E139*86400)-(Times_2023!$C137*86400),"")</f>
        <v>76219</v>
      </c>
      <c r="K139" s="153"/>
      <c r="L139" s="153"/>
      <c r="M139" s="151"/>
      <c r="N139" s="153"/>
      <c r="O139" s="62"/>
    </row>
    <row r="140" spans="1:15" ht="15.75" thickBot="1">
      <c r="A140" s="160">
        <v>136</v>
      </c>
      <c r="B140" s="164" t="s">
        <v>4</v>
      </c>
      <c r="C140" s="164" t="s">
        <v>315</v>
      </c>
      <c r="D140" s="164" t="s">
        <v>12</v>
      </c>
      <c r="E140" s="185">
        <v>0.90625</v>
      </c>
      <c r="F140"/>
      <c r="G140" s="3" t="str">
        <f t="shared" si="4"/>
        <v>NJ</v>
      </c>
      <c r="H140" t="str">
        <f t="shared" si="5"/>
        <v/>
      </c>
      <c r="I140" s="147">
        <f>IF($E140&lt;&gt;"",($E140*86400)-(Times_2023!$C138*86400),"")</f>
        <v>76996</v>
      </c>
      <c r="K140" s="3"/>
      <c r="L140" s="3"/>
      <c r="N140" s="3"/>
    </row>
    <row r="141" spans="1:15" ht="15.75" thickBot="1">
      <c r="A141" s="160">
        <v>137</v>
      </c>
      <c r="B141" s="164" t="s">
        <v>4</v>
      </c>
      <c r="C141" s="164" t="s">
        <v>98</v>
      </c>
      <c r="D141" s="164" t="s">
        <v>12</v>
      </c>
      <c r="E141" s="185"/>
      <c r="F141"/>
      <c r="G141" s="3" t="str">
        <f t="shared" si="4"/>
        <v>NJ</v>
      </c>
      <c r="H141" t="str">
        <f t="shared" si="5"/>
        <v/>
      </c>
      <c r="I141" s="147" t="str">
        <f>IF($E141&lt;&gt;"",($E141*86400)-(Times_2023!$C139*86400),"")</f>
        <v/>
      </c>
    </row>
    <row r="142" spans="1:15" ht="15.75" thickBot="1">
      <c r="A142" s="160">
        <v>138</v>
      </c>
      <c r="B142" s="164" t="s">
        <v>29</v>
      </c>
      <c r="C142" s="164" t="s">
        <v>213</v>
      </c>
      <c r="D142" s="164" t="s">
        <v>12</v>
      </c>
      <c r="E142" s="165"/>
      <c r="F142"/>
      <c r="G142" s="3" t="str">
        <f t="shared" si="4"/>
        <v>ELY</v>
      </c>
      <c r="H142" t="str">
        <f t="shared" si="5"/>
        <v/>
      </c>
      <c r="I142" s="147" t="str">
        <f>IF($E142&lt;&gt;"",($E142*86400)-(Times_2023!$C140*86400),"")</f>
        <v/>
      </c>
      <c r="K142" s="3"/>
      <c r="L142" s="3"/>
      <c r="N142" s="3"/>
      <c r="O142" s="155"/>
    </row>
    <row r="143" spans="1:15" ht="15.75" thickBot="1">
      <c r="A143" s="160">
        <v>139</v>
      </c>
      <c r="B143" s="164" t="s">
        <v>29</v>
      </c>
      <c r="C143" s="164" t="s">
        <v>352</v>
      </c>
      <c r="D143" s="164" t="s">
        <v>12</v>
      </c>
      <c r="E143" s="165"/>
      <c r="F143"/>
      <c r="G143" s="3" t="str">
        <f t="shared" si="4"/>
        <v>ELY</v>
      </c>
      <c r="H143" t="str">
        <f t="shared" si="5"/>
        <v/>
      </c>
      <c r="I143" s="147" t="str">
        <f>IF($E143&lt;&gt;"",($E143*86400)-(Times_2023!$C141*86400),"")</f>
        <v/>
      </c>
      <c r="K143" s="3"/>
      <c r="L143" s="3"/>
      <c r="N143" s="3"/>
      <c r="O143" s="155"/>
    </row>
    <row r="144" spans="1:15" ht="15.75" thickBot="1">
      <c r="A144" s="160">
        <v>140</v>
      </c>
      <c r="B144" s="164" t="s">
        <v>3</v>
      </c>
      <c r="C144" s="164" t="s">
        <v>108</v>
      </c>
      <c r="D144" s="164" t="s">
        <v>12</v>
      </c>
      <c r="E144" s="185"/>
      <c r="F144"/>
      <c r="G144" s="3" t="str">
        <f t="shared" si="4"/>
        <v>HRC</v>
      </c>
      <c r="H144" t="str">
        <f t="shared" si="5"/>
        <v/>
      </c>
      <c r="I144" s="147" t="str">
        <f>IF($E144&lt;&gt;"",($E144*86400)-(Times_2023!$C142*86400),"")</f>
        <v/>
      </c>
      <c r="K144" s="153"/>
      <c r="L144" s="153"/>
      <c r="M144" s="151"/>
      <c r="N144" s="153"/>
      <c r="O144" s="62"/>
    </row>
    <row r="145" spans="1:15" ht="15.75" thickBot="1">
      <c r="A145" s="160">
        <v>141</v>
      </c>
      <c r="B145" s="164" t="s">
        <v>5</v>
      </c>
      <c r="C145" s="164" t="s">
        <v>92</v>
      </c>
      <c r="D145" s="164" t="s">
        <v>12</v>
      </c>
      <c r="E145" s="162">
        <v>0.90972222222222221</v>
      </c>
      <c r="F145"/>
      <c r="G145" s="3" t="str">
        <f t="shared" si="4"/>
        <v>SS</v>
      </c>
      <c r="H145" t="str">
        <f t="shared" si="5"/>
        <v/>
      </c>
      <c r="I145" s="147">
        <f>IF($E145&lt;&gt;"",($E145*86400)-(Times_2023!$C143*86400),"")</f>
        <v>77287</v>
      </c>
      <c r="K145" s="153"/>
      <c r="L145" s="153"/>
      <c r="M145" s="151"/>
      <c r="N145" s="153"/>
      <c r="O145" s="62"/>
    </row>
    <row r="146" spans="1:15" ht="15.75" thickBot="1">
      <c r="A146" s="160">
        <v>142</v>
      </c>
      <c r="B146" s="164" t="s">
        <v>40</v>
      </c>
      <c r="C146" s="164" t="s">
        <v>161</v>
      </c>
      <c r="D146" s="164" t="s">
        <v>12</v>
      </c>
      <c r="E146" s="162">
        <v>1.5173611111111112E-2</v>
      </c>
      <c r="F146"/>
      <c r="G146" s="3" t="str">
        <f t="shared" si="4"/>
        <v>HI</v>
      </c>
      <c r="H146" t="str">
        <f t="shared" si="5"/>
        <v/>
      </c>
      <c r="I146" s="147">
        <f>IF($E146&lt;&gt;"",($E146*86400)-(Times_2023!$C144*86400),"")</f>
        <v>-3</v>
      </c>
      <c r="K146" s="60"/>
      <c r="L146" s="60"/>
      <c r="M146" s="61"/>
      <c r="N146" s="60"/>
      <c r="O146" s="62"/>
    </row>
    <row r="147" spans="1:15" ht="15.75" thickBot="1">
      <c r="A147" s="160">
        <v>143</v>
      </c>
      <c r="B147" s="164" t="s">
        <v>71</v>
      </c>
      <c r="C147" s="164" t="s">
        <v>435</v>
      </c>
      <c r="D147" s="164" t="s">
        <v>12</v>
      </c>
      <c r="E147" s="185"/>
      <c r="F147"/>
      <c r="G147" s="3" t="str">
        <f t="shared" si="4"/>
        <v>CAC</v>
      </c>
      <c r="H147" t="str">
        <f t="shared" si="5"/>
        <v/>
      </c>
      <c r="I147" s="147" t="str">
        <f>IF($E147&lt;&gt;"",($E147*86400)-(Times_2023!$C145*86400),"")</f>
        <v/>
      </c>
      <c r="K147" s="3"/>
      <c r="L147" s="3"/>
      <c r="N147" s="3"/>
    </row>
    <row r="148" spans="1:15" ht="15.75" thickBot="1">
      <c r="A148" s="160">
        <v>144</v>
      </c>
      <c r="B148" s="164" t="s">
        <v>4</v>
      </c>
      <c r="C148" s="164" t="s">
        <v>316</v>
      </c>
      <c r="D148" s="164" t="s">
        <v>12</v>
      </c>
      <c r="E148" s="185"/>
      <c r="F148"/>
      <c r="G148" s="3" t="str">
        <f t="shared" si="4"/>
        <v>NJ</v>
      </c>
      <c r="H148" t="str">
        <f t="shared" si="5"/>
        <v/>
      </c>
      <c r="I148" s="147" t="str">
        <f>IF($E148&lt;&gt;"",($E148*86400)-(Times_2023!$C146*86400),"")</f>
        <v/>
      </c>
      <c r="K148" s="60"/>
      <c r="L148" s="60"/>
      <c r="M148" s="61"/>
      <c r="N148" s="60"/>
      <c r="O148" s="62"/>
    </row>
    <row r="149" spans="1:15" ht="15.75" thickBot="1">
      <c r="A149" s="160">
        <v>145</v>
      </c>
      <c r="B149" s="164" t="s">
        <v>5</v>
      </c>
      <c r="C149" s="164" t="s">
        <v>408</v>
      </c>
      <c r="D149" s="164" t="s">
        <v>13</v>
      </c>
      <c r="E149" s="162">
        <v>1.5219907407407409E-2</v>
      </c>
      <c r="F149"/>
      <c r="G149" s="3" t="str">
        <f t="shared" si="4"/>
        <v>SS</v>
      </c>
      <c r="H149" t="str">
        <f t="shared" si="5"/>
        <v/>
      </c>
      <c r="I149" s="147">
        <f>IF($E149&lt;&gt;"",($E149*86400)-(Times_2023!$C147*86400),"")</f>
        <v>-2.9999999999997726</v>
      </c>
      <c r="K149" s="60"/>
      <c r="L149" s="60"/>
      <c r="M149" s="61"/>
      <c r="N149" s="60"/>
      <c r="O149" s="62"/>
    </row>
    <row r="150" spans="1:15" ht="15.75" thickBot="1">
      <c r="A150" s="160">
        <v>146</v>
      </c>
      <c r="B150" s="164" t="s">
        <v>40</v>
      </c>
      <c r="C150" s="164" t="s">
        <v>307</v>
      </c>
      <c r="D150" s="164" t="s">
        <v>12</v>
      </c>
      <c r="E150" s="162">
        <v>1.5127314814814816E-2</v>
      </c>
      <c r="F150"/>
      <c r="G150" s="3" t="str">
        <f t="shared" si="4"/>
        <v>HI</v>
      </c>
      <c r="H150" t="str">
        <f t="shared" si="5"/>
        <v/>
      </c>
      <c r="I150" s="147">
        <f>IF($E150&lt;&gt;"",($E150*86400)-(Times_2023!$C148*86400),"")</f>
        <v>-13</v>
      </c>
      <c r="K150" s="3"/>
      <c r="L150" s="3"/>
      <c r="N150" s="3"/>
      <c r="O150" s="13"/>
    </row>
    <row r="151" spans="1:15" ht="15.75" thickBot="1">
      <c r="A151" s="160">
        <v>147</v>
      </c>
      <c r="B151" s="164" t="s">
        <v>1</v>
      </c>
      <c r="C151" s="164" t="s">
        <v>395</v>
      </c>
      <c r="D151" s="164" t="s">
        <v>12</v>
      </c>
      <c r="E151" s="162">
        <v>21.53</v>
      </c>
      <c r="F151"/>
      <c r="G151" s="3" t="str">
        <f t="shared" si="4"/>
        <v>CTC</v>
      </c>
      <c r="H151" t="str">
        <f t="shared" si="5"/>
        <v/>
      </c>
      <c r="I151" s="147">
        <f>IF($E151&lt;&gt;"",($E151*86400)-(Times_2023!$C149*86400),"")</f>
        <v>1858870</v>
      </c>
      <c r="K151" s="3"/>
      <c r="L151" s="3"/>
      <c r="N151" s="3"/>
      <c r="O151" s="155"/>
    </row>
    <row r="152" spans="1:15" ht="17.25" thickBot="1">
      <c r="A152" s="160">
        <v>148</v>
      </c>
      <c r="B152" s="164" t="s">
        <v>4</v>
      </c>
      <c r="C152" s="164" t="s">
        <v>265</v>
      </c>
      <c r="D152" s="164" t="s">
        <v>13</v>
      </c>
      <c r="E152" s="185">
        <v>0.92152777777777783</v>
      </c>
      <c r="F152"/>
      <c r="G152" s="3" t="str">
        <f t="shared" si="4"/>
        <v>NJ</v>
      </c>
      <c r="H152" t="str">
        <f t="shared" si="5"/>
        <v/>
      </c>
      <c r="I152" s="147">
        <f>IF($E152&lt;&gt;"",($E152*86400)-(Times_2023!$C150*86400),"")</f>
        <v>78291</v>
      </c>
      <c r="J152" s="16"/>
      <c r="K152" s="3"/>
      <c r="L152" s="3"/>
      <c r="N152" s="3"/>
    </row>
    <row r="153" spans="1:15" ht="15.75" thickBot="1">
      <c r="A153" s="160">
        <v>149</v>
      </c>
      <c r="B153" s="164" t="s">
        <v>3</v>
      </c>
      <c r="C153" s="164" t="s">
        <v>123</v>
      </c>
      <c r="D153" s="164" t="s">
        <v>13</v>
      </c>
      <c r="E153" s="162"/>
      <c r="F153"/>
      <c r="G153" s="3" t="str">
        <f t="shared" si="4"/>
        <v>HRC</v>
      </c>
      <c r="H153" t="str">
        <f t="shared" si="5"/>
        <v/>
      </c>
      <c r="I153" s="147" t="str">
        <f>IF($E153&lt;&gt;"",($E153*86400)-(Times_2023!$C151*86400),"")</f>
        <v/>
      </c>
      <c r="K153" s="3"/>
      <c r="L153" s="3"/>
      <c r="N153" s="3"/>
      <c r="O153" s="62"/>
    </row>
    <row r="154" spans="1:15" ht="17.25" thickBot="1">
      <c r="A154" s="160">
        <v>150</v>
      </c>
      <c r="B154" s="164" t="s">
        <v>29</v>
      </c>
      <c r="C154" s="164" t="s">
        <v>140</v>
      </c>
      <c r="D154" s="164" t="s">
        <v>12</v>
      </c>
      <c r="E154" s="165"/>
      <c r="F154"/>
      <c r="G154" s="3" t="str">
        <f t="shared" si="4"/>
        <v>ELY</v>
      </c>
      <c r="H154" t="str">
        <f t="shared" si="5"/>
        <v/>
      </c>
      <c r="I154" s="147" t="str">
        <f>IF($E154&lt;&gt;"",($E154*86400)-(Times_2023!$C152*86400),"")</f>
        <v/>
      </c>
      <c r="J154" s="16"/>
      <c r="K154" s="3"/>
      <c r="L154" s="3"/>
      <c r="N154" s="3"/>
      <c r="O154" s="155"/>
    </row>
    <row r="155" spans="1:15" ht="15.75" thickBot="1">
      <c r="A155" s="160">
        <v>151</v>
      </c>
      <c r="B155" s="164" t="s">
        <v>4</v>
      </c>
      <c r="C155" s="164" t="s">
        <v>94</v>
      </c>
      <c r="D155" s="164" t="s">
        <v>13</v>
      </c>
      <c r="E155" s="185">
        <v>0.93055555555555547</v>
      </c>
      <c r="F155"/>
      <c r="G155" s="3" t="str">
        <f t="shared" si="4"/>
        <v>NJ</v>
      </c>
      <c r="H155" t="str">
        <f t="shared" si="5"/>
        <v/>
      </c>
      <c r="I155" s="147">
        <f>IF($E155&lt;&gt;"",($E155*86400)-(Times_2023!$C153*86400),"")</f>
        <v>79059.999999999985</v>
      </c>
      <c r="K155" s="3"/>
      <c r="L155" s="3"/>
      <c r="N155" s="3"/>
      <c r="O155" s="155"/>
    </row>
    <row r="156" spans="1:15" ht="15.75" thickBot="1">
      <c r="A156" s="160">
        <v>152</v>
      </c>
      <c r="B156" s="164" t="s">
        <v>71</v>
      </c>
      <c r="C156" s="164" t="s">
        <v>188</v>
      </c>
      <c r="D156" s="164" t="s">
        <v>12</v>
      </c>
      <c r="E156" s="185"/>
      <c r="F156"/>
      <c r="G156" s="3" t="str">
        <f t="shared" si="4"/>
        <v>CAC</v>
      </c>
      <c r="H156" t="str">
        <f t="shared" si="5"/>
        <v/>
      </c>
      <c r="I156" s="147" t="str">
        <f>IF($E156&lt;&gt;"",($E156*86400)-(Times_2023!$C154*86400),"")</f>
        <v/>
      </c>
      <c r="K156" s="3"/>
      <c r="L156" s="60"/>
      <c r="M156" s="61"/>
      <c r="N156" s="60"/>
      <c r="O156" s="62"/>
    </row>
    <row r="157" spans="1:15" ht="15.75" thickBot="1">
      <c r="A157" s="160">
        <v>153</v>
      </c>
      <c r="B157" s="164" t="s">
        <v>40</v>
      </c>
      <c r="C157" s="164" t="s">
        <v>245</v>
      </c>
      <c r="D157" s="164" t="s">
        <v>12</v>
      </c>
      <c r="E157" s="162">
        <v>1.5486111111111112E-2</v>
      </c>
      <c r="F157"/>
      <c r="G157" s="3" t="str">
        <f t="shared" si="4"/>
        <v>HI</v>
      </c>
      <c r="H157" t="str">
        <f t="shared" si="5"/>
        <v/>
      </c>
      <c r="I157" s="147">
        <f>IF($E157&lt;&gt;"",($E157*86400)-(Times_2023!$C155*86400),"")</f>
        <v>-7</v>
      </c>
      <c r="K157" s="3"/>
      <c r="L157" s="60"/>
      <c r="M157" s="61"/>
      <c r="N157" s="60"/>
      <c r="O157" s="62"/>
    </row>
    <row r="158" spans="1:15" ht="15.75" thickBot="1">
      <c r="A158" s="160">
        <v>154</v>
      </c>
      <c r="B158" s="164" t="s">
        <v>40</v>
      </c>
      <c r="C158" s="164" t="s">
        <v>165</v>
      </c>
      <c r="D158" s="164" t="s">
        <v>13</v>
      </c>
      <c r="E158" s="162">
        <v>1.556712962962963E-2</v>
      </c>
      <c r="F158"/>
      <c r="G158" s="3" t="str">
        <f t="shared" si="4"/>
        <v>HI</v>
      </c>
      <c r="H158" t="str">
        <f t="shared" si="5"/>
        <v/>
      </c>
      <c r="I158" s="147">
        <f>IF($E158&lt;&gt;"",($E158*86400)-(Times_2023!$C156*86400),"")</f>
        <v>-2</v>
      </c>
      <c r="J158" s="147" t="s">
        <v>70</v>
      </c>
      <c r="K158" s="147" t="s">
        <v>70</v>
      </c>
      <c r="L158" s="60"/>
      <c r="M158" s="61"/>
      <c r="N158" s="60"/>
      <c r="O158" s="62"/>
    </row>
    <row r="159" spans="1:15" ht="15.75" thickBot="1">
      <c r="A159" s="160">
        <v>155</v>
      </c>
      <c r="B159" s="164" t="s">
        <v>40</v>
      </c>
      <c r="C159" s="164" t="s">
        <v>242</v>
      </c>
      <c r="D159" s="164" t="s">
        <v>12</v>
      </c>
      <c r="E159" s="162">
        <v>1.5625E-2</v>
      </c>
      <c r="F159"/>
      <c r="G159" s="3" t="str">
        <f t="shared" si="4"/>
        <v>HI</v>
      </c>
      <c r="H159" t="str">
        <f t="shared" si="5"/>
        <v/>
      </c>
      <c r="I159" s="147">
        <f>IF($E159&lt;&gt;"",($E159*86400)-(Times_2023!$C157*86400),"")</f>
        <v>1</v>
      </c>
      <c r="K159" s="3"/>
      <c r="L159" s="3"/>
      <c r="N159" s="3"/>
    </row>
    <row r="160" spans="1:15" ht="15.75" thickBot="1">
      <c r="A160" s="160">
        <v>156</v>
      </c>
      <c r="B160" s="164" t="s">
        <v>29</v>
      </c>
      <c r="C160" s="164" t="s">
        <v>354</v>
      </c>
      <c r="D160" s="164" t="s">
        <v>12</v>
      </c>
      <c r="E160" s="165"/>
      <c r="F160"/>
      <c r="G160" s="3" t="str">
        <f t="shared" si="4"/>
        <v>ELY</v>
      </c>
      <c r="H160" t="str">
        <f t="shared" si="5"/>
        <v/>
      </c>
      <c r="I160" s="147" t="str">
        <f>IF($E160&lt;&gt;"",($E160*86400)-(Times_2023!$C158*86400),"")</f>
        <v/>
      </c>
      <c r="K160" s="3"/>
      <c r="L160" s="60"/>
      <c r="M160" s="61"/>
      <c r="N160" s="60"/>
      <c r="O160" s="62"/>
    </row>
    <row r="161" spans="1:15" ht="15.75" thickBot="1">
      <c r="A161" s="160">
        <v>157</v>
      </c>
      <c r="B161" s="164" t="s">
        <v>40</v>
      </c>
      <c r="C161" s="164" t="s">
        <v>446</v>
      </c>
      <c r="D161" s="164" t="s">
        <v>13</v>
      </c>
      <c r="E161" s="162">
        <v>1.5578703703703704E-2</v>
      </c>
      <c r="F161"/>
      <c r="G161" s="3" t="str">
        <f t="shared" si="4"/>
        <v>HI</v>
      </c>
      <c r="H161" t="str">
        <f t="shared" si="5"/>
        <v/>
      </c>
      <c r="I161" s="147">
        <f>IF($E161&lt;&gt;"",($E161*86400)-(Times_2023!$C159*86400),"")</f>
        <v>-8.0000000000002274</v>
      </c>
      <c r="K161" s="3"/>
      <c r="L161" s="3"/>
      <c r="N161" s="3"/>
    </row>
    <row r="162" spans="1:15" ht="15.75" thickBot="1">
      <c r="A162" s="160">
        <v>158</v>
      </c>
      <c r="B162" s="164" t="s">
        <v>29</v>
      </c>
      <c r="C162" s="164" t="s">
        <v>333</v>
      </c>
      <c r="D162" s="164" t="s">
        <v>13</v>
      </c>
      <c r="E162" s="185"/>
      <c r="F162"/>
      <c r="G162" s="3" t="str">
        <f t="shared" si="4"/>
        <v>ELY</v>
      </c>
      <c r="H162" t="str">
        <f t="shared" si="5"/>
        <v/>
      </c>
      <c r="I162" s="147" t="str">
        <f>IF($E162&lt;&gt;"",($E162*86400)-(Times_2023!$C160*86400),"")</f>
        <v/>
      </c>
      <c r="K162" s="153"/>
      <c r="L162" s="153"/>
      <c r="M162" s="151"/>
      <c r="N162" s="153"/>
      <c r="O162" s="62"/>
    </row>
    <row r="163" spans="1:15" ht="15.75" thickBot="1">
      <c r="A163" s="160">
        <v>159</v>
      </c>
      <c r="B163" s="164" t="s">
        <v>29</v>
      </c>
      <c r="C163" s="164" t="s">
        <v>219</v>
      </c>
      <c r="D163" s="164" t="s">
        <v>12</v>
      </c>
      <c r="E163" s="162"/>
      <c r="F163"/>
      <c r="G163" s="3" t="str">
        <f t="shared" si="4"/>
        <v>ELY</v>
      </c>
      <c r="H163" t="str">
        <f t="shared" si="5"/>
        <v/>
      </c>
      <c r="I163" s="147" t="str">
        <f>IF($E163&lt;&gt;"",($E163*86400)-(Times_2023!$C161*86400),"")</f>
        <v/>
      </c>
      <c r="K163" s="60"/>
      <c r="L163" s="60"/>
      <c r="M163" s="61"/>
      <c r="N163" s="60"/>
      <c r="O163" s="62"/>
    </row>
    <row r="164" spans="1:15" ht="17.25" thickBot="1">
      <c r="A164" s="160">
        <v>160</v>
      </c>
      <c r="B164" s="164" t="s">
        <v>3</v>
      </c>
      <c r="C164" s="164" t="s">
        <v>368</v>
      </c>
      <c r="D164" s="164" t="s">
        <v>12</v>
      </c>
      <c r="E164" s="165"/>
      <c r="F164"/>
      <c r="G164" s="3" t="str">
        <f t="shared" si="4"/>
        <v>HRC</v>
      </c>
      <c r="H164" t="str">
        <f t="shared" si="5"/>
        <v/>
      </c>
      <c r="I164" s="147" t="str">
        <f>IF($E164&lt;&gt;"",($E164*86400)-(Times_2023!$C162*86400),"")</f>
        <v/>
      </c>
      <c r="J164" s="16"/>
      <c r="K164" s="3"/>
      <c r="L164" s="60"/>
      <c r="M164" s="61"/>
      <c r="N164" s="60"/>
      <c r="O164" s="62"/>
    </row>
    <row r="165" spans="1:15" ht="15.75" thickBot="1">
      <c r="A165" s="160">
        <v>161</v>
      </c>
      <c r="B165" s="164" t="s">
        <v>3</v>
      </c>
      <c r="C165" s="164" t="s">
        <v>258</v>
      </c>
      <c r="D165" s="164" t="s">
        <v>12</v>
      </c>
      <c r="E165" s="165"/>
      <c r="F165"/>
      <c r="G165" s="3" t="str">
        <f t="shared" si="4"/>
        <v>HRC</v>
      </c>
      <c r="H165" t="str">
        <f t="shared" si="5"/>
        <v/>
      </c>
      <c r="I165" s="147" t="str">
        <f>IF($E165&lt;&gt;"",($E165*86400)-(Times_2023!$C163*86400),"")</f>
        <v/>
      </c>
      <c r="K165" s="3"/>
      <c r="L165" s="60"/>
      <c r="M165" s="61"/>
      <c r="N165" s="60"/>
      <c r="O165" s="62"/>
    </row>
    <row r="166" spans="1:15" ht="15.75" thickBot="1">
      <c r="A166" s="160">
        <v>162</v>
      </c>
      <c r="B166" s="164" t="s">
        <v>40</v>
      </c>
      <c r="C166" s="164" t="s">
        <v>166</v>
      </c>
      <c r="D166" s="164" t="s">
        <v>13</v>
      </c>
      <c r="E166" s="162">
        <v>1.5752314814814813E-2</v>
      </c>
      <c r="F166"/>
      <c r="G166" s="3" t="str">
        <f t="shared" si="4"/>
        <v>HI</v>
      </c>
      <c r="H166" t="str">
        <f t="shared" si="5"/>
        <v/>
      </c>
      <c r="I166" s="147">
        <f>IF($E166&lt;&gt;"",($E166*86400)-(Times_2023!$C164*86400),"")</f>
        <v>-7.0000000000004547</v>
      </c>
      <c r="K166" s="3"/>
      <c r="L166" s="3"/>
      <c r="N166" s="3"/>
      <c r="O166" s="13"/>
    </row>
    <row r="167" spans="1:15" ht="15.75" thickBot="1">
      <c r="A167" s="160">
        <v>163</v>
      </c>
      <c r="B167" s="164" t="s">
        <v>29</v>
      </c>
      <c r="C167" s="164" t="s">
        <v>144</v>
      </c>
      <c r="D167" s="164" t="s">
        <v>12</v>
      </c>
      <c r="E167" s="165"/>
      <c r="F167"/>
      <c r="G167" s="3" t="str">
        <f t="shared" si="4"/>
        <v>ELY</v>
      </c>
      <c r="H167" t="str">
        <f t="shared" si="5"/>
        <v/>
      </c>
      <c r="I167" s="147" t="str">
        <f>IF($E167&lt;&gt;"",($E167*86400)-(Times_2023!$C165*86400),"")</f>
        <v/>
      </c>
      <c r="K167" s="3"/>
      <c r="L167" s="60"/>
      <c r="M167" s="61"/>
      <c r="N167" s="60"/>
      <c r="O167" s="62"/>
    </row>
    <row r="168" spans="1:15" ht="15.75" thickBot="1">
      <c r="A168" s="160">
        <v>164</v>
      </c>
      <c r="B168" s="164" t="s">
        <v>4</v>
      </c>
      <c r="C168" s="164" t="s">
        <v>114</v>
      </c>
      <c r="D168" s="164" t="s">
        <v>13</v>
      </c>
      <c r="E168" s="185">
        <v>0.95347222222222217</v>
      </c>
      <c r="F168"/>
      <c r="G168" s="3" t="str">
        <f t="shared" si="4"/>
        <v>NJ</v>
      </c>
      <c r="H168" t="str">
        <f t="shared" si="5"/>
        <v/>
      </c>
      <c r="I168" s="147">
        <f>IF($E168&lt;&gt;"",($E168*86400)-(Times_2023!$C166*86400),"")</f>
        <v>81007</v>
      </c>
      <c r="K168" s="3"/>
      <c r="L168" s="3"/>
      <c r="N168" s="3"/>
      <c r="O168" s="154"/>
    </row>
    <row r="169" spans="1:15" ht="17.25" thickBot="1">
      <c r="A169" s="160">
        <v>165</v>
      </c>
      <c r="B169" s="164" t="s">
        <v>29</v>
      </c>
      <c r="C169" s="164" t="s">
        <v>353</v>
      </c>
      <c r="D169" s="164" t="s">
        <v>12</v>
      </c>
      <c r="E169" s="162"/>
      <c r="F169"/>
      <c r="G169" s="3" t="str">
        <f t="shared" si="4"/>
        <v>ELY</v>
      </c>
      <c r="H169" t="str">
        <f t="shared" si="5"/>
        <v/>
      </c>
      <c r="I169" s="147" t="str">
        <f>IF($E169&lt;&gt;"",($E169*86400)-(Times_2023!$C167*86400),"")</f>
        <v/>
      </c>
      <c r="J169" s="16"/>
      <c r="K169" s="3"/>
      <c r="L169" s="3"/>
      <c r="N169" s="3"/>
    </row>
    <row r="170" spans="1:15" ht="15.75" thickBot="1">
      <c r="A170" s="160">
        <v>166</v>
      </c>
      <c r="B170" s="164" t="s">
        <v>3</v>
      </c>
      <c r="C170" s="164" t="s">
        <v>111</v>
      </c>
      <c r="D170" s="164" t="s">
        <v>12</v>
      </c>
      <c r="E170" s="162"/>
      <c r="F170"/>
      <c r="G170" s="3" t="str">
        <f t="shared" si="4"/>
        <v>HRC</v>
      </c>
      <c r="H170" t="str">
        <f t="shared" si="5"/>
        <v/>
      </c>
      <c r="I170" s="147" t="str">
        <f>IF($E170&lt;&gt;"",($E170*86400)-(Times_2023!$C168*86400),"")</f>
        <v/>
      </c>
      <c r="K170" s="3"/>
      <c r="L170" s="3"/>
      <c r="N170" s="3"/>
      <c r="O170" s="154"/>
    </row>
    <row r="171" spans="1:15" ht="15.75" thickBot="1">
      <c r="A171" s="160">
        <v>167</v>
      </c>
      <c r="B171" s="164" t="s">
        <v>40</v>
      </c>
      <c r="C171" s="164" t="s">
        <v>167</v>
      </c>
      <c r="D171" s="164" t="s">
        <v>13</v>
      </c>
      <c r="E171" s="162">
        <v>1.5844907407407408E-2</v>
      </c>
      <c r="F171"/>
      <c r="G171" s="3" t="str">
        <f t="shared" si="4"/>
        <v>HI</v>
      </c>
      <c r="H171" t="str">
        <f t="shared" si="5"/>
        <v/>
      </c>
      <c r="I171" s="147">
        <f>IF($E171&lt;&gt;"",($E171*86400)-(Times_2023!$C169*86400),"")</f>
        <v>-10.000000000000227</v>
      </c>
      <c r="K171" s="3"/>
      <c r="L171" s="60"/>
      <c r="M171" s="61"/>
      <c r="N171" s="60"/>
      <c r="O171" s="62"/>
    </row>
    <row r="172" spans="1:15" ht="15.75" thickBot="1">
      <c r="A172" s="160">
        <v>168</v>
      </c>
      <c r="B172" s="164" t="s">
        <v>29</v>
      </c>
      <c r="C172" s="164" t="s">
        <v>141</v>
      </c>
      <c r="D172" s="164" t="s">
        <v>12</v>
      </c>
      <c r="E172" s="162"/>
      <c r="F172"/>
      <c r="G172" s="3" t="str">
        <f t="shared" si="4"/>
        <v>ELY</v>
      </c>
      <c r="H172" t="str">
        <f t="shared" si="5"/>
        <v/>
      </c>
      <c r="I172" s="147" t="str">
        <f>IF($E172&lt;&gt;"",($E172*86400)-(Times_2023!$C170*86400),"")</f>
        <v/>
      </c>
      <c r="K172" s="60"/>
      <c r="L172" s="60"/>
      <c r="M172" s="61"/>
      <c r="N172" s="150"/>
      <c r="O172" s="62"/>
    </row>
    <row r="173" spans="1:15" ht="15.75" thickBot="1">
      <c r="A173" s="160">
        <v>169</v>
      </c>
      <c r="B173" s="164" t="s">
        <v>29</v>
      </c>
      <c r="C173" s="164" t="s">
        <v>206</v>
      </c>
      <c r="D173" s="164" t="s">
        <v>13</v>
      </c>
      <c r="E173" s="185"/>
      <c r="F173"/>
      <c r="G173" s="3" t="str">
        <f t="shared" si="4"/>
        <v>ELY</v>
      </c>
      <c r="H173" t="str">
        <f t="shared" si="5"/>
        <v/>
      </c>
      <c r="I173" s="147" t="str">
        <f>IF($E173&lt;&gt;"",($E173*86400)-(Times_2023!$C171*86400),"")</f>
        <v/>
      </c>
      <c r="K173" s="3"/>
      <c r="L173" s="60"/>
      <c r="M173" s="61"/>
      <c r="N173" s="60"/>
      <c r="O173" s="62"/>
    </row>
    <row r="174" spans="1:15" ht="15.75" thickBot="1">
      <c r="A174" s="160">
        <v>170</v>
      </c>
      <c r="B174" s="164" t="s">
        <v>40</v>
      </c>
      <c r="C174" s="164" t="s">
        <v>239</v>
      </c>
      <c r="D174" s="164" t="s">
        <v>12</v>
      </c>
      <c r="E174" s="162">
        <v>1.5902777777777776E-2</v>
      </c>
      <c r="F174"/>
      <c r="G174" s="3" t="str">
        <f t="shared" si="4"/>
        <v>HI</v>
      </c>
      <c r="H174" t="str">
        <f t="shared" si="5"/>
        <v/>
      </c>
      <c r="I174" s="147">
        <f>IF($E174&lt;&gt;"",($E174*86400)-(Times_2023!$C172*86400),"")</f>
        <v>-15</v>
      </c>
      <c r="K174" s="3"/>
      <c r="L174" s="3"/>
      <c r="N174" s="3"/>
    </row>
    <row r="175" spans="1:15" ht="15.75" thickBot="1">
      <c r="A175" s="160">
        <v>171</v>
      </c>
      <c r="B175" s="164" t="s">
        <v>29</v>
      </c>
      <c r="C175" s="164" t="s">
        <v>147</v>
      </c>
      <c r="D175" s="164" t="s">
        <v>12</v>
      </c>
      <c r="E175" s="165"/>
      <c r="F175"/>
      <c r="G175" s="3" t="str">
        <f t="shared" si="4"/>
        <v>ELY</v>
      </c>
      <c r="H175" t="str">
        <f t="shared" si="5"/>
        <v/>
      </c>
      <c r="I175" s="147" t="str">
        <f>IF($E175&lt;&gt;"",($E175*86400)-(Times_2023!$C173*86400),"")</f>
        <v/>
      </c>
      <c r="K175" s="3"/>
      <c r="L175" s="3"/>
      <c r="N175" s="3"/>
    </row>
    <row r="176" spans="1:15" ht="17.25" thickBot="1">
      <c r="A176" s="160">
        <v>172</v>
      </c>
      <c r="B176" s="164" t="s">
        <v>1</v>
      </c>
      <c r="C176" s="164" t="s">
        <v>396</v>
      </c>
      <c r="D176" s="164" t="s">
        <v>12</v>
      </c>
      <c r="E176" s="162">
        <v>23.02</v>
      </c>
      <c r="F176"/>
      <c r="G176" s="3" t="str">
        <f t="shared" si="4"/>
        <v>CTC</v>
      </c>
      <c r="H176" t="str">
        <f t="shared" si="5"/>
        <v/>
      </c>
      <c r="I176" s="147">
        <f>IF($E176&lt;&gt;"",($E176*86400)-(Times_2023!$C174*86400),"")</f>
        <v>1987536</v>
      </c>
      <c r="J176" s="16"/>
      <c r="K176" s="153"/>
      <c r="L176" s="153"/>
      <c r="M176" s="151"/>
      <c r="N176" s="153"/>
      <c r="O176" s="62"/>
    </row>
    <row r="177" spans="1:16" ht="15.75" thickBot="1">
      <c r="A177" s="160">
        <v>173</v>
      </c>
      <c r="B177" s="164" t="s">
        <v>29</v>
      </c>
      <c r="C177" s="164" t="s">
        <v>209</v>
      </c>
      <c r="D177" s="164" t="s">
        <v>12</v>
      </c>
      <c r="E177" s="162"/>
      <c r="F177"/>
      <c r="G177" s="3" t="str">
        <f t="shared" si="4"/>
        <v>ELY</v>
      </c>
      <c r="H177" t="str">
        <f t="shared" si="5"/>
        <v/>
      </c>
      <c r="I177" s="147" t="str">
        <f>IF($E177&lt;&gt;"",($E177*86400)-(Times_2023!$C175*86400),"")</f>
        <v/>
      </c>
      <c r="K177" s="60"/>
      <c r="L177" s="60"/>
      <c r="M177" s="61"/>
      <c r="N177" s="60"/>
      <c r="O177" s="62"/>
    </row>
    <row r="178" spans="1:16" ht="15.75" thickBot="1">
      <c r="A178" s="160">
        <v>174</v>
      </c>
      <c r="B178" s="164" t="s">
        <v>4</v>
      </c>
      <c r="C178" s="164" t="s">
        <v>269</v>
      </c>
      <c r="D178" s="164" t="s">
        <v>12</v>
      </c>
      <c r="E178" s="185">
        <v>0.96944444444444444</v>
      </c>
      <c r="F178"/>
      <c r="G178" s="3" t="str">
        <f t="shared" si="4"/>
        <v>NJ</v>
      </c>
      <c r="H178" t="str">
        <f t="shared" si="5"/>
        <v/>
      </c>
      <c r="I178" s="147">
        <f>IF($E178&lt;&gt;"",($E178*86400)-(Times_2023!$C176*86400),"")</f>
        <v>82361</v>
      </c>
      <c r="K178" s="153"/>
      <c r="L178" s="153"/>
      <c r="M178" s="151"/>
      <c r="N178" s="153"/>
      <c r="O178" s="62"/>
    </row>
    <row r="179" spans="1:16" ht="15.75" thickBot="1">
      <c r="A179" s="160">
        <v>175</v>
      </c>
      <c r="B179" s="164" t="s">
        <v>29</v>
      </c>
      <c r="C179" s="164" t="s">
        <v>344</v>
      </c>
      <c r="D179" s="164" t="s">
        <v>12</v>
      </c>
      <c r="E179" s="162"/>
      <c r="F179"/>
      <c r="G179" s="3" t="str">
        <f t="shared" si="4"/>
        <v>ELY</v>
      </c>
      <c r="H179" t="str">
        <f t="shared" si="5"/>
        <v/>
      </c>
      <c r="I179" s="147" t="str">
        <f>IF($E179&lt;&gt;"",($E179*86400)-(Times_2023!$C177*86400),"")</f>
        <v/>
      </c>
      <c r="K179" s="3"/>
      <c r="L179" s="3"/>
      <c r="N179" s="3"/>
    </row>
    <row r="180" spans="1:16" ht="15.75" thickBot="1">
      <c r="A180" s="160">
        <v>176</v>
      </c>
      <c r="B180" s="164" t="s">
        <v>4</v>
      </c>
      <c r="C180" s="164" t="s">
        <v>268</v>
      </c>
      <c r="D180" s="164" t="s">
        <v>12</v>
      </c>
      <c r="E180" s="185"/>
      <c r="F180"/>
      <c r="G180" s="3" t="str">
        <f t="shared" si="4"/>
        <v>NJ</v>
      </c>
      <c r="H180" t="str">
        <f t="shared" si="5"/>
        <v/>
      </c>
      <c r="I180" s="147" t="str">
        <f>IF($E180&lt;&gt;"",($E180*86400)-(Times_2023!$C178*86400),"")</f>
        <v/>
      </c>
      <c r="K180" s="60"/>
      <c r="L180" s="60"/>
      <c r="M180" s="61"/>
      <c r="N180" s="60"/>
      <c r="O180" s="62"/>
    </row>
    <row r="181" spans="1:16" ht="15.75" thickBot="1">
      <c r="A181" s="160">
        <v>177</v>
      </c>
      <c r="B181" s="164" t="s">
        <v>1</v>
      </c>
      <c r="C181" s="164" t="s">
        <v>295</v>
      </c>
      <c r="D181" s="164" t="s">
        <v>12</v>
      </c>
      <c r="E181" s="162">
        <v>23.17</v>
      </c>
      <c r="F181"/>
      <c r="G181" s="3" t="str">
        <f t="shared" si="4"/>
        <v>CTC</v>
      </c>
      <c r="H181" t="str">
        <f t="shared" si="5"/>
        <v/>
      </c>
      <c r="I181" s="147">
        <f>IF($E181&lt;&gt;"",($E181*86400)-(Times_2023!$C179*86400),"")</f>
        <v>2000484.0000000002</v>
      </c>
      <c r="K181" s="3"/>
      <c r="L181" s="3"/>
      <c r="N181" s="3"/>
      <c r="O181" s="13"/>
    </row>
    <row r="182" spans="1:16" ht="15.75" thickBot="1">
      <c r="A182" s="160">
        <v>178</v>
      </c>
      <c r="B182" s="164" t="s">
        <v>5</v>
      </c>
      <c r="C182" s="164" t="s">
        <v>417</v>
      </c>
      <c r="D182" s="164" t="s">
        <v>12</v>
      </c>
      <c r="E182" s="162">
        <v>0.96875</v>
      </c>
      <c r="F182"/>
      <c r="G182" s="3" t="str">
        <f t="shared" si="4"/>
        <v>SS</v>
      </c>
      <c r="H182" t="str">
        <f t="shared" si="5"/>
        <v/>
      </c>
      <c r="I182" s="147">
        <f>IF($E182&lt;&gt;"",($E182*86400)-(Times_2023!$C180*86400),"")</f>
        <v>82294</v>
      </c>
      <c r="J182" t="s">
        <v>70</v>
      </c>
      <c r="K182" s="3"/>
      <c r="L182" s="3"/>
      <c r="N182" s="3"/>
      <c r="O182" s="62"/>
    </row>
    <row r="183" spans="1:16" ht="15.75" thickBot="1">
      <c r="A183" s="160">
        <v>179</v>
      </c>
      <c r="B183" s="164" t="s">
        <v>1</v>
      </c>
      <c r="C183" s="164" t="s">
        <v>404</v>
      </c>
      <c r="D183" s="164" t="s">
        <v>13</v>
      </c>
      <c r="E183" s="162">
        <v>23.25</v>
      </c>
      <c r="F183"/>
      <c r="G183" s="3" t="str">
        <f t="shared" si="4"/>
        <v>CTC</v>
      </c>
      <c r="H183" t="str">
        <f t="shared" si="5"/>
        <v/>
      </c>
      <c r="I183" s="147">
        <f>IF($E183&lt;&gt;"",($E183*86400)-(Times_2023!$C181*86400),"")</f>
        <v>2007392</v>
      </c>
      <c r="K183" s="3"/>
      <c r="L183" s="3"/>
      <c r="N183" s="3"/>
      <c r="O183" s="154"/>
      <c r="P183" t="s">
        <v>70</v>
      </c>
    </row>
    <row r="184" spans="1:16" ht="15.75" thickBot="1">
      <c r="A184" s="160">
        <v>180</v>
      </c>
      <c r="B184" s="164" t="s">
        <v>29</v>
      </c>
      <c r="C184" s="164" t="s">
        <v>152</v>
      </c>
      <c r="D184" s="164" t="s">
        <v>13</v>
      </c>
      <c r="E184" s="162">
        <v>0.98055555555555562</v>
      </c>
      <c r="F184"/>
      <c r="G184" s="3" t="str">
        <f t="shared" si="4"/>
        <v>ELY</v>
      </c>
      <c r="H184" t="str">
        <f t="shared" si="5"/>
        <v/>
      </c>
      <c r="I184" s="147">
        <f>IF($E184&lt;&gt;"",($E184*86400)-(Times_2023!$C182*86400),"")</f>
        <v>83310</v>
      </c>
      <c r="K184" s="3"/>
      <c r="L184" s="60"/>
      <c r="M184" s="61"/>
      <c r="N184" s="60"/>
      <c r="O184" s="62"/>
    </row>
    <row r="185" spans="1:16" ht="15.75" thickBot="1">
      <c r="A185" s="160">
        <v>181</v>
      </c>
      <c r="B185" s="164" t="s">
        <v>3</v>
      </c>
      <c r="C185" s="164" t="s">
        <v>110</v>
      </c>
      <c r="D185" s="164" t="s">
        <v>12</v>
      </c>
      <c r="E185" s="162"/>
      <c r="F185"/>
      <c r="G185" s="3" t="str">
        <f t="shared" si="4"/>
        <v>HRC</v>
      </c>
      <c r="H185" t="str">
        <f t="shared" si="5"/>
        <v/>
      </c>
      <c r="I185" s="147" t="str">
        <f>IF($E185&lt;&gt;"",($E185*86400)-(Times_2023!$C183*86400),"")</f>
        <v/>
      </c>
      <c r="K185" s="3"/>
      <c r="L185" s="60"/>
      <c r="M185" s="61"/>
      <c r="N185" s="60"/>
      <c r="O185" s="62"/>
    </row>
    <row r="186" spans="1:16" ht="15.75" thickBot="1">
      <c r="A186" s="160">
        <v>182</v>
      </c>
      <c r="B186" s="164" t="s">
        <v>41</v>
      </c>
      <c r="C186" s="164" t="s">
        <v>274</v>
      </c>
      <c r="D186" s="164" t="s">
        <v>13</v>
      </c>
      <c r="E186" s="185"/>
      <c r="F186"/>
      <c r="G186" s="3" t="str">
        <f t="shared" si="4"/>
        <v>RR</v>
      </c>
      <c r="H186" t="str">
        <f t="shared" si="5"/>
        <v/>
      </c>
      <c r="I186" s="147" t="str">
        <f>IF($E186&lt;&gt;"",($E186*86400)-(Times_2023!$C184*86400),"")</f>
        <v/>
      </c>
      <c r="K186" s="60"/>
      <c r="L186" s="60"/>
      <c r="M186" s="61"/>
      <c r="N186" s="60"/>
      <c r="O186" s="62"/>
    </row>
    <row r="187" spans="1:16" ht="15.75" thickBot="1">
      <c r="A187" s="160">
        <v>183</v>
      </c>
      <c r="B187" s="164" t="s">
        <v>41</v>
      </c>
      <c r="C187" s="164" t="s">
        <v>176</v>
      </c>
      <c r="D187" s="164" t="s">
        <v>12</v>
      </c>
      <c r="E187" s="165"/>
      <c r="F187"/>
      <c r="G187" s="3" t="str">
        <f t="shared" si="4"/>
        <v>RR</v>
      </c>
      <c r="H187" t="str">
        <f t="shared" si="5"/>
        <v/>
      </c>
      <c r="I187" s="147" t="str">
        <f>IF($E187&lt;&gt;"",($E187*86400)-(Times_2023!$C185*86400),"")</f>
        <v/>
      </c>
      <c r="K187" s="3"/>
      <c r="L187" s="3"/>
      <c r="N187" s="3"/>
      <c r="O187" s="154"/>
    </row>
    <row r="188" spans="1:16" ht="15.75" thickBot="1">
      <c r="A188" s="160">
        <v>184</v>
      </c>
      <c r="B188" s="164" t="s">
        <v>71</v>
      </c>
      <c r="C188" s="164" t="s">
        <v>135</v>
      </c>
      <c r="D188" s="164" t="s">
        <v>13</v>
      </c>
      <c r="E188" s="165"/>
      <c r="F188"/>
      <c r="G188" s="3" t="str">
        <f t="shared" si="4"/>
        <v>CAC</v>
      </c>
      <c r="H188" t="str">
        <f t="shared" si="5"/>
        <v/>
      </c>
      <c r="I188" s="147" t="str">
        <f>IF($E188&lt;&gt;"",($E188*86400)-(Times_2023!$C186*86400),"")</f>
        <v/>
      </c>
      <c r="K188" s="153"/>
      <c r="L188" s="153"/>
      <c r="M188" s="151"/>
      <c r="N188" s="153"/>
      <c r="O188" s="62"/>
    </row>
    <row r="189" spans="1:16" ht="15.75" thickBot="1">
      <c r="A189" s="160">
        <v>185</v>
      </c>
      <c r="B189" s="164" t="s">
        <v>71</v>
      </c>
      <c r="C189" s="164" t="s">
        <v>384</v>
      </c>
      <c r="D189" s="164" t="s">
        <v>13</v>
      </c>
      <c r="E189" s="191"/>
      <c r="F189"/>
      <c r="G189" s="3" t="str">
        <f t="shared" si="4"/>
        <v>CAC</v>
      </c>
      <c r="H189" t="str">
        <f t="shared" si="5"/>
        <v/>
      </c>
      <c r="I189" s="147" t="str">
        <f>IF($E189&lt;&gt;"",($E189*86400)-(Times_2023!$C187*86400),"")</f>
        <v/>
      </c>
      <c r="K189" s="153"/>
      <c r="L189" s="153"/>
      <c r="M189" s="151"/>
      <c r="N189" s="153"/>
      <c r="O189" s="62"/>
    </row>
    <row r="190" spans="1:16" ht="15.75" thickBot="1">
      <c r="A190" s="160">
        <v>186</v>
      </c>
      <c r="B190" s="164" t="s">
        <v>41</v>
      </c>
      <c r="C190" s="164" t="s">
        <v>461</v>
      </c>
      <c r="D190" s="164" t="s">
        <v>12</v>
      </c>
      <c r="F190"/>
      <c r="G190" s="3" t="str">
        <f t="shared" si="4"/>
        <v>RR</v>
      </c>
      <c r="H190" t="str">
        <f t="shared" si="5"/>
        <v/>
      </c>
      <c r="I190" s="147" t="str">
        <f>IF($E190&lt;&gt;"",($E190*86400)-(Times_2023!$C188*86400),"")</f>
        <v/>
      </c>
      <c r="K190" s="153"/>
      <c r="L190" s="153"/>
      <c r="M190" s="151"/>
      <c r="N190" s="153"/>
      <c r="O190" s="62"/>
    </row>
    <row r="191" spans="1:16" ht="15.75" thickBot="1">
      <c r="A191" s="160">
        <v>187</v>
      </c>
      <c r="B191" s="164" t="s">
        <v>5</v>
      </c>
      <c r="C191" s="164" t="s">
        <v>418</v>
      </c>
      <c r="D191" s="164" t="s">
        <v>12</v>
      </c>
      <c r="E191" s="191">
        <v>0.98055555555555562</v>
      </c>
      <c r="F191"/>
      <c r="G191" s="3" t="str">
        <f t="shared" si="4"/>
        <v>SS</v>
      </c>
      <c r="H191" t="str">
        <f t="shared" si="5"/>
        <v/>
      </c>
      <c r="I191" s="147">
        <f>IF($E191&lt;&gt;"",($E191*86400)-(Times_2023!$C189*86400),"")</f>
        <v>83301</v>
      </c>
      <c r="K191" s="3"/>
      <c r="L191" s="3"/>
      <c r="N191" s="3"/>
      <c r="O191" s="154"/>
    </row>
    <row r="192" spans="1:16" ht="15.75" thickBot="1">
      <c r="A192" s="160">
        <v>188</v>
      </c>
      <c r="B192" s="164" t="s">
        <v>1</v>
      </c>
      <c r="C192" s="164" t="s">
        <v>302</v>
      </c>
      <c r="D192" s="164" t="s">
        <v>13</v>
      </c>
      <c r="E192" s="191">
        <v>23.25</v>
      </c>
      <c r="F192"/>
      <c r="G192" s="3" t="str">
        <f t="shared" si="4"/>
        <v>CTC</v>
      </c>
      <c r="H192" t="str">
        <f t="shared" si="5"/>
        <v/>
      </c>
      <c r="I192" s="147">
        <f>IF($E192&lt;&gt;"",($E192*86400)-(Times_2023!$C190*86400),"")</f>
        <v>2007378</v>
      </c>
      <c r="K192" s="3"/>
      <c r="L192" s="3"/>
      <c r="N192" s="3"/>
    </row>
    <row r="193" spans="1:15" ht="15.75" thickBot="1">
      <c r="A193" s="160">
        <v>189</v>
      </c>
      <c r="B193" s="164" t="s">
        <v>1</v>
      </c>
      <c r="C193" s="164" t="s">
        <v>296</v>
      </c>
      <c r="D193" s="164" t="s">
        <v>12</v>
      </c>
      <c r="E193" s="191">
        <v>23.37</v>
      </c>
      <c r="F193"/>
      <c r="G193" s="3" t="str">
        <f t="shared" si="4"/>
        <v>CTC</v>
      </c>
      <c r="H193" t="str">
        <f t="shared" si="5"/>
        <v/>
      </c>
      <c r="I193" s="147">
        <f>IF($E193&lt;&gt;"",($E193*86400)-(Times_2023!$C191*86400),"")</f>
        <v>2017746</v>
      </c>
      <c r="K193" s="3"/>
      <c r="L193" s="3"/>
      <c r="N193" s="3"/>
    </row>
    <row r="194" spans="1:15" ht="17.25" thickBot="1">
      <c r="A194" s="160">
        <v>190</v>
      </c>
      <c r="B194" s="164" t="s">
        <v>71</v>
      </c>
      <c r="C194" s="164" t="s">
        <v>185</v>
      </c>
      <c r="D194" s="164" t="s">
        <v>13</v>
      </c>
      <c r="E194" s="162"/>
      <c r="F194"/>
      <c r="G194" s="3" t="str">
        <f t="shared" si="4"/>
        <v>CAC</v>
      </c>
      <c r="H194" t="str">
        <f t="shared" si="5"/>
        <v/>
      </c>
      <c r="I194" s="147" t="str">
        <f>IF($E194&lt;&gt;"",($E194*86400)-(Times_2023!$C192*86400),"")</f>
        <v/>
      </c>
      <c r="J194" s="16"/>
    </row>
    <row r="195" spans="1:15" ht="15.75" thickBot="1">
      <c r="A195" s="160">
        <v>191</v>
      </c>
      <c r="B195" s="164" t="s">
        <v>40</v>
      </c>
      <c r="C195" s="164" t="s">
        <v>244</v>
      </c>
      <c r="D195" s="164" t="s">
        <v>12</v>
      </c>
      <c r="E195" s="162">
        <v>1.638888888888889E-2</v>
      </c>
      <c r="F195"/>
      <c r="G195" s="3" t="str">
        <f t="shared" si="4"/>
        <v>HI</v>
      </c>
      <c r="H195" t="str">
        <f t="shared" si="5"/>
        <v/>
      </c>
      <c r="I195" s="147">
        <f>IF($E195&lt;&gt;"",($E195*86400)-(Times_2023!$C193*86400),"")</f>
        <v>-10.999999999999773</v>
      </c>
      <c r="K195" s="3"/>
      <c r="L195" s="3"/>
      <c r="N195" s="3"/>
      <c r="O195" s="62"/>
    </row>
    <row r="196" spans="1:15" ht="15.75" thickBot="1">
      <c r="A196" s="160">
        <v>192</v>
      </c>
      <c r="B196" s="164" t="s">
        <v>29</v>
      </c>
      <c r="C196" s="164" t="s">
        <v>334</v>
      </c>
      <c r="D196" s="164" t="s">
        <v>13</v>
      </c>
      <c r="E196" s="185"/>
      <c r="F196"/>
      <c r="G196" s="3" t="str">
        <f t="shared" si="4"/>
        <v>ELY</v>
      </c>
      <c r="H196" t="str">
        <f t="shared" si="5"/>
        <v/>
      </c>
      <c r="I196" s="147" t="str">
        <f>IF($E196&lt;&gt;"",($E196*86400)-(Times_2023!$C194*86400),"")</f>
        <v/>
      </c>
      <c r="K196" s="3"/>
      <c r="L196" s="3"/>
      <c r="N196" s="3"/>
    </row>
    <row r="197" spans="1:15" ht="15.75" thickBot="1">
      <c r="A197" s="160">
        <v>193</v>
      </c>
      <c r="B197" s="164" t="s">
        <v>29</v>
      </c>
      <c r="C197" s="164" t="s">
        <v>355</v>
      </c>
      <c r="D197" s="164" t="s">
        <v>12</v>
      </c>
      <c r="E197" s="162"/>
      <c r="F197"/>
      <c r="G197" s="3" t="str">
        <f t="shared" ref="G197:G260" si="6">VLOOKUP(A197,Numbers,2,FALSE)</f>
        <v>ELY</v>
      </c>
      <c r="H197" t="str">
        <f t="shared" ref="H197:H260" si="7">IF(B197=G197,"","***")</f>
        <v/>
      </c>
      <c r="I197" s="147" t="str">
        <f>IF($E197&lt;&gt;"",($E197*86400)-(Times_2023!$C195*86400),"")</f>
        <v/>
      </c>
      <c r="K197" s="3"/>
      <c r="L197" s="3"/>
      <c r="N197" s="3"/>
    </row>
    <row r="198" spans="1:15" ht="15.75" thickBot="1">
      <c r="A198" s="160">
        <v>194</v>
      </c>
      <c r="B198" s="164" t="s">
        <v>29</v>
      </c>
      <c r="C198" s="164" t="s">
        <v>143</v>
      </c>
      <c r="D198" s="164" t="s">
        <v>12</v>
      </c>
      <c r="E198" s="162"/>
      <c r="F198"/>
      <c r="G198" s="3" t="str">
        <f t="shared" si="6"/>
        <v>ELY</v>
      </c>
      <c r="H198" t="str">
        <f t="shared" si="7"/>
        <v/>
      </c>
      <c r="I198" s="147" t="str">
        <f>IF($E198&lt;&gt;"",($E198*86400)-(Times_2023!$C196*86400),"")</f>
        <v/>
      </c>
      <c r="K198" s="3"/>
      <c r="L198" s="3"/>
      <c r="N198" s="3"/>
      <c r="O198" s="154"/>
    </row>
    <row r="199" spans="1:15" ht="15.75" thickBot="1">
      <c r="A199" s="160">
        <v>195</v>
      </c>
      <c r="B199" s="164" t="s">
        <v>4</v>
      </c>
      <c r="C199" s="164" t="s">
        <v>270</v>
      </c>
      <c r="D199" s="164" t="s">
        <v>12</v>
      </c>
      <c r="E199" s="185">
        <v>0.99513888888888891</v>
      </c>
      <c r="F199"/>
      <c r="G199" s="3" t="str">
        <f t="shared" si="6"/>
        <v>NJ</v>
      </c>
      <c r="H199" t="str">
        <f t="shared" si="7"/>
        <v/>
      </c>
      <c r="I199" s="147">
        <f>IF($E199&lt;&gt;"",($E199*86400)-(Times_2023!$C197*86400),"")</f>
        <v>84545</v>
      </c>
      <c r="K199" s="3"/>
      <c r="L199" s="60"/>
      <c r="M199" s="61"/>
      <c r="N199" s="60"/>
      <c r="O199" s="62"/>
    </row>
    <row r="200" spans="1:15" ht="15.75" thickBot="1">
      <c r="A200" s="160">
        <v>196</v>
      </c>
      <c r="B200" s="164" t="s">
        <v>3</v>
      </c>
      <c r="C200" s="164" t="s">
        <v>103</v>
      </c>
      <c r="D200" s="164" t="s">
        <v>13</v>
      </c>
      <c r="E200" s="165"/>
      <c r="F200"/>
      <c r="G200" s="3" t="str">
        <f t="shared" si="6"/>
        <v>HRC</v>
      </c>
      <c r="H200" t="str">
        <f t="shared" si="7"/>
        <v/>
      </c>
      <c r="I200" s="147" t="str">
        <f>IF($E200&lt;&gt;"",($E200*86400)-(Times_2023!$C198*86400),"")</f>
        <v/>
      </c>
      <c r="K200" s="153"/>
      <c r="L200" s="153"/>
      <c r="M200" s="151"/>
      <c r="N200" s="153"/>
      <c r="O200" s="62"/>
    </row>
    <row r="201" spans="1:15" ht="15.75" thickBot="1">
      <c r="A201" s="160">
        <v>197</v>
      </c>
      <c r="B201" s="164" t="s">
        <v>71</v>
      </c>
      <c r="C201" s="164" t="s">
        <v>191</v>
      </c>
      <c r="D201" s="164" t="s">
        <v>12</v>
      </c>
      <c r="E201" s="185"/>
      <c r="F201"/>
      <c r="G201" s="3" t="str">
        <f t="shared" si="6"/>
        <v>CAC</v>
      </c>
      <c r="H201" t="str">
        <f t="shared" si="7"/>
        <v/>
      </c>
      <c r="I201" s="147" t="str">
        <f>IF($E201&lt;&gt;"",($E201*86400)-(Times_2023!$C199*86400),"")</f>
        <v/>
      </c>
      <c r="K201" s="60"/>
      <c r="L201" s="60"/>
      <c r="M201" s="61"/>
      <c r="N201" s="60"/>
      <c r="O201" s="62"/>
    </row>
    <row r="202" spans="1:15" ht="15.75" thickBot="1">
      <c r="A202" s="160">
        <v>198</v>
      </c>
      <c r="B202" s="164" t="s">
        <v>4</v>
      </c>
      <c r="C202" s="164" t="s">
        <v>324</v>
      </c>
      <c r="D202" s="164" t="s">
        <v>13</v>
      </c>
      <c r="E202" s="185"/>
      <c r="F202"/>
      <c r="G202" s="3" t="str">
        <f t="shared" si="6"/>
        <v>NJ</v>
      </c>
      <c r="H202" t="str">
        <f t="shared" si="7"/>
        <v/>
      </c>
      <c r="I202" s="147" t="str">
        <f>IF($E202&lt;&gt;"",($E202*86400)-(Times_2023!$C200*86400),"")</f>
        <v/>
      </c>
      <c r="K202" s="60"/>
      <c r="L202" s="153"/>
      <c r="M202" s="151"/>
      <c r="N202" s="153"/>
      <c r="O202" s="152"/>
    </row>
    <row r="203" spans="1:15" ht="15.75" thickBot="1">
      <c r="A203" s="160">
        <v>199</v>
      </c>
      <c r="B203" s="164" t="s">
        <v>5</v>
      </c>
      <c r="C203" s="164" t="s">
        <v>93</v>
      </c>
      <c r="D203" s="164" t="s">
        <v>12</v>
      </c>
      <c r="E203" s="162">
        <v>0.99375000000000002</v>
      </c>
      <c r="F203"/>
      <c r="G203" s="3" t="str">
        <f t="shared" si="6"/>
        <v>SS</v>
      </c>
      <c r="H203" t="str">
        <f t="shared" si="7"/>
        <v/>
      </c>
      <c r="I203" s="147">
        <f>IF($E203&lt;&gt;"",($E203*86400)-(Times_2023!$C201*86400),"")</f>
        <v>84415</v>
      </c>
      <c r="K203" s="3"/>
      <c r="L203" s="60"/>
      <c r="M203" s="61"/>
      <c r="N203" s="60"/>
      <c r="O203" s="62"/>
    </row>
    <row r="204" spans="1:15" ht="15.75" thickBot="1">
      <c r="A204" s="160">
        <v>200</v>
      </c>
      <c r="B204" s="164" t="s">
        <v>1</v>
      </c>
      <c r="C204" s="164" t="s">
        <v>397</v>
      </c>
      <c r="D204" s="164" t="s">
        <v>12</v>
      </c>
      <c r="E204" s="162">
        <v>23.54</v>
      </c>
      <c r="F204"/>
      <c r="G204" s="3" t="str">
        <f t="shared" si="6"/>
        <v>CTC</v>
      </c>
      <c r="H204" t="str">
        <f t="shared" si="7"/>
        <v/>
      </c>
      <c r="I204" s="147">
        <f>IF($E204&lt;&gt;"",($E204*86400)-(Times_2023!$C202*86400),"")</f>
        <v>2032410</v>
      </c>
      <c r="K204" s="3"/>
      <c r="L204" s="3"/>
      <c r="N204" s="3"/>
      <c r="O204" s="154"/>
    </row>
    <row r="205" spans="1:15" ht="15.75" thickBot="1">
      <c r="A205" s="160">
        <v>201</v>
      </c>
      <c r="B205" s="164" t="s">
        <v>5</v>
      </c>
      <c r="C205" s="164" t="s">
        <v>419</v>
      </c>
      <c r="D205" s="164" t="s">
        <v>12</v>
      </c>
      <c r="E205" s="162">
        <v>1</v>
      </c>
      <c r="F205"/>
      <c r="G205" s="3" t="str">
        <f t="shared" si="6"/>
        <v>SS</v>
      </c>
      <c r="H205" t="str">
        <f t="shared" si="7"/>
        <v/>
      </c>
      <c r="I205" s="147">
        <f>IF($E205&lt;&gt;"",($E205*86400)-(Times_2023!$C203*86400),"")</f>
        <v>84953</v>
      </c>
      <c r="K205" s="3"/>
      <c r="L205" s="3"/>
      <c r="N205" s="3"/>
      <c r="O205" s="154"/>
    </row>
    <row r="206" spans="1:15" ht="17.25" thickBot="1">
      <c r="A206" s="160">
        <v>202</v>
      </c>
      <c r="B206" s="164" t="s">
        <v>3</v>
      </c>
      <c r="C206" s="164" t="s">
        <v>261</v>
      </c>
      <c r="D206" s="164" t="s">
        <v>12</v>
      </c>
      <c r="E206" s="162"/>
      <c r="F206"/>
      <c r="G206" s="3" t="str">
        <f t="shared" si="6"/>
        <v>HRC</v>
      </c>
      <c r="H206" t="str">
        <f t="shared" si="7"/>
        <v/>
      </c>
      <c r="I206" s="147" t="str">
        <f>IF($E206&lt;&gt;"",($E206*86400)-(Times_2023!$C204*86400),"")</f>
        <v/>
      </c>
      <c r="J206" s="16"/>
      <c r="K206" s="60"/>
      <c r="L206" s="60"/>
      <c r="M206" s="61"/>
      <c r="N206" s="60"/>
      <c r="O206" s="62"/>
    </row>
    <row r="207" spans="1:15" ht="15.75" thickBot="1">
      <c r="A207" s="160">
        <v>203</v>
      </c>
      <c r="B207" s="164" t="s">
        <v>71</v>
      </c>
      <c r="C207" s="164" t="s">
        <v>374</v>
      </c>
      <c r="D207" s="164" t="s">
        <v>13</v>
      </c>
      <c r="E207" s="185"/>
      <c r="F207"/>
      <c r="G207" s="3" t="str">
        <f t="shared" si="6"/>
        <v>CAC</v>
      </c>
      <c r="H207" t="str">
        <f t="shared" si="7"/>
        <v/>
      </c>
      <c r="I207" s="147" t="str">
        <f>IF($E207&lt;&gt;"",($E207*86400)-(Times_2023!$C205*86400),"")</f>
        <v/>
      </c>
      <c r="K207" s="60"/>
      <c r="L207" s="153"/>
      <c r="M207" s="151"/>
      <c r="N207" s="153"/>
      <c r="O207" s="152"/>
    </row>
    <row r="208" spans="1:15" ht="15.75" thickBot="1">
      <c r="A208" s="160">
        <v>204</v>
      </c>
      <c r="B208" s="164" t="s">
        <v>71</v>
      </c>
      <c r="C208" s="164" t="s">
        <v>139</v>
      </c>
      <c r="D208" s="164" t="s">
        <v>13</v>
      </c>
      <c r="E208" s="162"/>
      <c r="F208"/>
      <c r="G208" s="3" t="str">
        <f t="shared" si="6"/>
        <v>CAC</v>
      </c>
      <c r="H208" t="str">
        <f t="shared" si="7"/>
        <v/>
      </c>
      <c r="I208" s="147" t="str">
        <f>IF($E208&lt;&gt;"",($E208*86400)-(Times_2023!$C206*86400),"")</f>
        <v/>
      </c>
      <c r="K208" s="153"/>
      <c r="L208" s="153"/>
      <c r="M208" s="151"/>
      <c r="N208" s="153"/>
      <c r="O208" s="62"/>
    </row>
    <row r="209" spans="1:15" ht="15.75" thickBot="1">
      <c r="A209" s="160">
        <v>205</v>
      </c>
      <c r="B209" s="164" t="s">
        <v>4</v>
      </c>
      <c r="C209" s="164" t="s">
        <v>317</v>
      </c>
      <c r="D209" s="164" t="s">
        <v>12</v>
      </c>
      <c r="E209" s="185"/>
      <c r="F209"/>
      <c r="G209" s="3" t="str">
        <f t="shared" si="6"/>
        <v>NJ</v>
      </c>
      <c r="H209" t="str">
        <f t="shared" si="7"/>
        <v/>
      </c>
      <c r="I209" s="147" t="str">
        <f>IF($E209&lt;&gt;"",($E209*86400)-(Times_2023!$C207*86400),"")</f>
        <v/>
      </c>
      <c r="K209" s="3"/>
      <c r="L209" s="3"/>
      <c r="N209" s="3"/>
    </row>
    <row r="210" spans="1:15" ht="15.75" thickBot="1">
      <c r="A210" s="160">
        <v>206</v>
      </c>
      <c r="B210" s="164" t="s">
        <v>40</v>
      </c>
      <c r="C210" s="164" t="s">
        <v>443</v>
      </c>
      <c r="D210" s="164" t="s">
        <v>12</v>
      </c>
      <c r="E210" s="162">
        <v>1.6793981481481483E-2</v>
      </c>
      <c r="F210"/>
      <c r="G210" s="3" t="str">
        <f t="shared" si="6"/>
        <v>HI</v>
      </c>
      <c r="H210" t="str">
        <f t="shared" si="7"/>
        <v/>
      </c>
      <c r="I210" s="147">
        <f>IF($E210&lt;&gt;"",($E210*86400)-(Times_2023!$C208*86400),"")</f>
        <v>-6.0000000000002274</v>
      </c>
      <c r="K210" s="3"/>
      <c r="L210" s="3"/>
      <c r="N210" s="3"/>
    </row>
    <row r="211" spans="1:15" ht="15.75" thickBot="1">
      <c r="A211" s="160">
        <v>207</v>
      </c>
      <c r="B211" s="164" t="s">
        <v>4</v>
      </c>
      <c r="C211" s="164" t="s">
        <v>318</v>
      </c>
      <c r="D211" s="164" t="s">
        <v>12</v>
      </c>
      <c r="E211" s="185">
        <v>1.0097222222222222</v>
      </c>
      <c r="F211"/>
      <c r="G211" s="3" t="str">
        <f t="shared" si="6"/>
        <v>NJ</v>
      </c>
      <c r="H211" t="str">
        <f t="shared" si="7"/>
        <v/>
      </c>
      <c r="I211" s="147">
        <f>IF($E211&lt;&gt;"",($E211*86400)-(Times_2023!$C209*86400),"")</f>
        <v>85781</v>
      </c>
      <c r="K211" s="3"/>
      <c r="L211" s="3"/>
      <c r="N211" s="3"/>
      <c r="O211" s="154"/>
    </row>
    <row r="212" spans="1:15" ht="15.75" thickBot="1">
      <c r="A212" s="160">
        <v>208</v>
      </c>
      <c r="B212" s="164" t="s">
        <v>3</v>
      </c>
      <c r="C212" s="164" t="s">
        <v>369</v>
      </c>
      <c r="D212" s="164" t="s">
        <v>12</v>
      </c>
      <c r="E212" s="162"/>
      <c r="F212"/>
      <c r="G212" s="3" t="str">
        <f t="shared" si="6"/>
        <v>HRC</v>
      </c>
      <c r="H212" t="str">
        <f t="shared" si="7"/>
        <v/>
      </c>
      <c r="I212" s="147" t="str">
        <f>IF($E212&lt;&gt;"",($E212*86400)-(Times_2023!$C210*86400),"")</f>
        <v/>
      </c>
      <c r="K212" s="60"/>
      <c r="L212" s="60"/>
      <c r="M212" s="61"/>
      <c r="N212" s="60"/>
      <c r="O212" s="120"/>
    </row>
    <row r="213" spans="1:15" ht="15.75" thickBot="1">
      <c r="A213" s="160">
        <v>209</v>
      </c>
      <c r="B213" s="164" t="s">
        <v>4</v>
      </c>
      <c r="C213" s="164" t="s">
        <v>325</v>
      </c>
      <c r="D213" s="164" t="s">
        <v>13</v>
      </c>
      <c r="E213" s="185">
        <v>1.0097222222222222</v>
      </c>
      <c r="F213"/>
      <c r="G213" s="3" t="str">
        <f t="shared" si="6"/>
        <v>NJ</v>
      </c>
      <c r="H213" t="str">
        <f t="shared" si="7"/>
        <v/>
      </c>
      <c r="I213" s="147">
        <f>IF($E213&lt;&gt;"",($E213*86400)-(Times_2023!$C211*86400),"")</f>
        <v>85778</v>
      </c>
    </row>
    <row r="214" spans="1:15" ht="15.75" thickBot="1">
      <c r="A214" s="160">
        <v>210</v>
      </c>
      <c r="B214" s="164" t="s">
        <v>1</v>
      </c>
      <c r="C214" s="164" t="s">
        <v>300</v>
      </c>
      <c r="D214" s="164" t="s">
        <v>12</v>
      </c>
      <c r="E214" s="162">
        <v>24.12</v>
      </c>
      <c r="F214"/>
      <c r="G214" s="3" t="str">
        <f t="shared" si="6"/>
        <v>CTC</v>
      </c>
      <c r="H214" t="str">
        <f t="shared" si="7"/>
        <v/>
      </c>
      <c r="I214" s="147">
        <f>IF($E214&lt;&gt;"",($E214*86400)-(Times_2023!$C212*86400),"")</f>
        <v>2082504</v>
      </c>
      <c r="K214" s="60"/>
      <c r="L214" s="60"/>
      <c r="M214" s="61"/>
      <c r="N214" s="60"/>
      <c r="O214" s="62"/>
    </row>
    <row r="215" spans="1:15" ht="15.75" thickBot="1">
      <c r="A215" s="160">
        <v>211</v>
      </c>
      <c r="B215" s="164" t="s">
        <v>3</v>
      </c>
      <c r="C215" s="164" t="s">
        <v>260</v>
      </c>
      <c r="D215" s="164" t="s">
        <v>12</v>
      </c>
      <c r="E215" s="162"/>
      <c r="F215"/>
      <c r="G215" s="3" t="str">
        <f t="shared" si="6"/>
        <v>HRC</v>
      </c>
      <c r="H215" t="str">
        <f t="shared" si="7"/>
        <v/>
      </c>
      <c r="I215" s="147" t="str">
        <f>IF($E215&lt;&gt;"",($E215*86400)-(Times_2023!$C213*86400),"")</f>
        <v/>
      </c>
      <c r="K215" s="3"/>
      <c r="L215" s="3"/>
      <c r="N215" s="3"/>
    </row>
    <row r="216" spans="1:15" ht="15.75" thickBot="1">
      <c r="A216" s="160">
        <v>212</v>
      </c>
      <c r="B216" s="164" t="s">
        <v>1</v>
      </c>
      <c r="C216" s="164" t="s">
        <v>405</v>
      </c>
      <c r="D216" s="164" t="s">
        <v>13</v>
      </c>
      <c r="E216" s="162">
        <v>24.2</v>
      </c>
      <c r="F216"/>
      <c r="G216" s="3" t="str">
        <f t="shared" si="6"/>
        <v>CTC</v>
      </c>
      <c r="H216" t="str">
        <f t="shared" si="7"/>
        <v/>
      </c>
      <c r="I216" s="147">
        <f>IF($E216&lt;&gt;"",($E216*86400)-(Times_2023!$C214*86400),"")</f>
        <v>2089413</v>
      </c>
      <c r="K216" s="60"/>
      <c r="L216" s="153"/>
      <c r="M216" s="151"/>
      <c r="N216" s="153"/>
      <c r="O216" s="152"/>
    </row>
    <row r="217" spans="1:15" ht="15.75" thickBot="1">
      <c r="A217" s="160">
        <v>213</v>
      </c>
      <c r="B217" s="164" t="s">
        <v>29</v>
      </c>
      <c r="C217" s="164" t="s">
        <v>216</v>
      </c>
      <c r="D217" s="164" t="s">
        <v>12</v>
      </c>
      <c r="E217" s="165"/>
      <c r="F217"/>
      <c r="G217" s="3" t="str">
        <f t="shared" si="6"/>
        <v>ELY</v>
      </c>
      <c r="H217" t="str">
        <f t="shared" si="7"/>
        <v/>
      </c>
      <c r="I217" s="147" t="str">
        <f>IF($E217&lt;&gt;"",($E217*86400)-(Times_2023!$C215*86400),"")</f>
        <v/>
      </c>
      <c r="K217" s="3"/>
      <c r="L217" s="3"/>
      <c r="N217" s="3"/>
    </row>
    <row r="218" spans="1:15" ht="15.75" thickBot="1">
      <c r="A218" s="160">
        <v>214</v>
      </c>
      <c r="B218" s="164" t="s">
        <v>40</v>
      </c>
      <c r="C218" s="164" t="s">
        <v>162</v>
      </c>
      <c r="D218" s="164" t="s">
        <v>12</v>
      </c>
      <c r="E218" s="162">
        <v>1.6828703703703703E-2</v>
      </c>
      <c r="F218"/>
      <c r="G218" s="3" t="str">
        <f t="shared" si="6"/>
        <v>HI</v>
      </c>
      <c r="H218" t="str">
        <f t="shared" si="7"/>
        <v/>
      </c>
      <c r="I218" s="147">
        <f>IF($E218&lt;&gt;"",($E218*86400)-(Times_2023!$C216*86400),"")</f>
        <v>-16.999999999999773</v>
      </c>
      <c r="K218" s="3"/>
      <c r="L218" s="60"/>
      <c r="M218" s="61"/>
      <c r="N218" s="60"/>
      <c r="O218" s="62"/>
    </row>
    <row r="219" spans="1:15" ht="15.75" thickBot="1">
      <c r="A219" s="160">
        <v>215</v>
      </c>
      <c r="B219" s="164" t="s">
        <v>5</v>
      </c>
      <c r="C219" s="164" t="s">
        <v>289</v>
      </c>
      <c r="D219" s="164" t="s">
        <v>13</v>
      </c>
      <c r="E219" s="162">
        <v>1.0145833333333334</v>
      </c>
      <c r="F219"/>
      <c r="G219" s="3" t="str">
        <f t="shared" si="6"/>
        <v>SS</v>
      </c>
      <c r="H219" t="str">
        <f t="shared" si="7"/>
        <v/>
      </c>
      <c r="I219" s="147">
        <f>IF($E219&lt;&gt;"",($E219*86400)-(Times_2023!$C217*86400),"")</f>
        <v>86188</v>
      </c>
      <c r="K219" s="3"/>
      <c r="L219" s="3"/>
      <c r="N219" s="3"/>
    </row>
    <row r="220" spans="1:15" ht="15.75" thickBot="1">
      <c r="A220" s="160">
        <v>216</v>
      </c>
      <c r="B220" s="164" t="s">
        <v>4</v>
      </c>
      <c r="C220" s="164" t="s">
        <v>319</v>
      </c>
      <c r="D220" s="164" t="s">
        <v>12</v>
      </c>
      <c r="E220" s="185"/>
      <c r="F220"/>
      <c r="G220" s="3" t="str">
        <f t="shared" si="6"/>
        <v>NJ</v>
      </c>
      <c r="H220" t="str">
        <f t="shared" si="7"/>
        <v/>
      </c>
      <c r="I220" s="147" t="str">
        <f>IF($E220&lt;&gt;"",($E220*86400)-(Times_2023!$C218*86400),"")</f>
        <v/>
      </c>
      <c r="K220" s="3"/>
      <c r="L220" s="3"/>
      <c r="N220" s="3"/>
    </row>
    <row r="221" spans="1:15" ht="15.75" thickBot="1">
      <c r="A221" s="160">
        <v>217</v>
      </c>
      <c r="B221" s="164" t="s">
        <v>41</v>
      </c>
      <c r="C221" s="164" t="s">
        <v>279</v>
      </c>
      <c r="D221" s="164" t="s">
        <v>13</v>
      </c>
      <c r="E221" s="165"/>
      <c r="F221"/>
      <c r="G221" s="3" t="str">
        <f t="shared" si="6"/>
        <v>RR</v>
      </c>
      <c r="H221" t="str">
        <f t="shared" si="7"/>
        <v/>
      </c>
      <c r="I221" s="147" t="str">
        <f>IF($E221&lt;&gt;"",($E221*86400)-(Times_2023!$C219*86400),"")</f>
        <v/>
      </c>
      <c r="K221" s="3"/>
      <c r="L221" s="60"/>
      <c r="M221" s="61"/>
      <c r="N221" s="60"/>
      <c r="O221" s="62"/>
    </row>
    <row r="222" spans="1:15" ht="15.75" thickBot="1">
      <c r="A222" s="160">
        <v>218</v>
      </c>
      <c r="B222" s="164" t="s">
        <v>41</v>
      </c>
      <c r="C222" s="164" t="s">
        <v>173</v>
      </c>
      <c r="D222" s="164" t="s">
        <v>12</v>
      </c>
      <c r="E222" s="186"/>
      <c r="F222"/>
      <c r="G222" s="3" t="str">
        <f t="shared" si="6"/>
        <v>RR</v>
      </c>
      <c r="H222" t="str">
        <f t="shared" si="7"/>
        <v/>
      </c>
      <c r="I222" s="147" t="str">
        <f>IF($E222&lt;&gt;"",($E222*86400)-(Times_2023!$C220*86400),"")</f>
        <v/>
      </c>
      <c r="K222" s="3"/>
      <c r="L222" s="60"/>
      <c r="M222" s="61"/>
      <c r="N222" s="60"/>
      <c r="O222" s="62"/>
    </row>
    <row r="223" spans="1:15" ht="15.75" thickBot="1">
      <c r="A223" s="160">
        <v>219</v>
      </c>
      <c r="B223" s="164" t="s">
        <v>29</v>
      </c>
      <c r="C223" s="164" t="s">
        <v>215</v>
      </c>
      <c r="D223" s="164" t="s">
        <v>12</v>
      </c>
      <c r="E223" s="162"/>
      <c r="F223"/>
      <c r="G223" s="3" t="str">
        <f t="shared" si="6"/>
        <v>ELY</v>
      </c>
      <c r="H223" t="str">
        <f t="shared" si="7"/>
        <v/>
      </c>
      <c r="I223" s="147" t="str">
        <f>IF($E223&lt;&gt;"",($E223*86400)-(Times_2023!$C221*86400),"")</f>
        <v/>
      </c>
      <c r="K223" s="3"/>
      <c r="L223" s="3"/>
      <c r="N223" s="3"/>
      <c r="O223" s="154"/>
    </row>
    <row r="224" spans="1:15" ht="15.75" thickBot="1">
      <c r="A224" s="160">
        <v>220</v>
      </c>
      <c r="B224" s="164" t="s">
        <v>71</v>
      </c>
      <c r="C224" s="164" t="s">
        <v>196</v>
      </c>
      <c r="D224" s="164" t="s">
        <v>12</v>
      </c>
      <c r="E224" s="185"/>
      <c r="F224"/>
      <c r="G224" s="3" t="str">
        <f t="shared" si="6"/>
        <v>CAC</v>
      </c>
      <c r="H224" t="str">
        <f t="shared" si="7"/>
        <v/>
      </c>
      <c r="I224" s="147" t="str">
        <f>IF($E224&lt;&gt;"",($E224*86400)-(Times_2023!$C222*86400),"")</f>
        <v/>
      </c>
      <c r="K224" s="3"/>
      <c r="L224" s="3"/>
      <c r="N224" s="3"/>
      <c r="O224" s="62"/>
    </row>
    <row r="225" spans="1:15" ht="15.75" thickBot="1">
      <c r="A225" s="160">
        <v>221</v>
      </c>
      <c r="B225" s="164" t="s">
        <v>71</v>
      </c>
      <c r="C225" s="164" t="s">
        <v>378</v>
      </c>
      <c r="D225" s="164" t="s">
        <v>13</v>
      </c>
      <c r="E225" s="162"/>
      <c r="F225"/>
      <c r="G225" s="3" t="str">
        <f t="shared" si="6"/>
        <v>CAC</v>
      </c>
      <c r="H225" t="str">
        <f t="shared" si="7"/>
        <v/>
      </c>
      <c r="I225" s="147" t="str">
        <f>IF($E225&lt;&gt;"",($E225*86400)-(Times_2023!$C223*86400),"")</f>
        <v/>
      </c>
      <c r="K225" s="3"/>
      <c r="L225" s="3"/>
      <c r="N225" s="3"/>
      <c r="O225" s="62"/>
    </row>
    <row r="226" spans="1:15" ht="15.75" thickBot="1">
      <c r="A226" s="160">
        <v>222</v>
      </c>
      <c r="B226" s="164" t="s">
        <v>29</v>
      </c>
      <c r="C226" s="164" t="s">
        <v>200</v>
      </c>
      <c r="D226" s="164" t="s">
        <v>13</v>
      </c>
      <c r="E226" s="185"/>
      <c r="F226"/>
      <c r="G226" s="3" t="str">
        <f t="shared" si="6"/>
        <v>ELY</v>
      </c>
      <c r="H226" t="str">
        <f t="shared" si="7"/>
        <v/>
      </c>
      <c r="I226" s="147" t="str">
        <f>IF($E226&lt;&gt;"",($E226*86400)-(Times_2023!$C224*86400),"")</f>
        <v/>
      </c>
      <c r="K226" s="3"/>
      <c r="L226" s="3"/>
      <c r="N226" s="3"/>
      <c r="O226" s="154"/>
    </row>
    <row r="227" spans="1:15" ht="15.75" thickBot="1">
      <c r="A227" s="160">
        <v>223</v>
      </c>
      <c r="B227" s="164" t="s">
        <v>29</v>
      </c>
      <c r="C227" s="164" t="s">
        <v>336</v>
      </c>
      <c r="D227" s="164" t="s">
        <v>13</v>
      </c>
      <c r="E227" s="162">
        <v>1.7314814814814814E-2</v>
      </c>
      <c r="F227"/>
      <c r="G227" s="3" t="str">
        <f t="shared" si="6"/>
        <v>ELY</v>
      </c>
      <c r="H227" t="str">
        <f t="shared" si="7"/>
        <v/>
      </c>
      <c r="I227" s="147">
        <f>IF($E227&lt;&gt;"",($E227*86400)-(Times_2023!$C225*86400),"")</f>
        <v>-1</v>
      </c>
      <c r="K227" s="3"/>
      <c r="L227" s="3"/>
      <c r="N227" s="3"/>
      <c r="O227" s="154"/>
    </row>
    <row r="228" spans="1:15" ht="15.75" thickBot="1">
      <c r="A228" s="160">
        <v>224</v>
      </c>
      <c r="B228" s="164" t="s">
        <v>40</v>
      </c>
      <c r="C228" s="164" t="s">
        <v>451</v>
      </c>
      <c r="D228" s="164" t="s">
        <v>13</v>
      </c>
      <c r="E228" s="162">
        <v>1.726851851851852E-2</v>
      </c>
      <c r="F228"/>
      <c r="G228" s="3" t="str">
        <f t="shared" si="6"/>
        <v>HI</v>
      </c>
      <c r="H228" t="str">
        <f t="shared" si="7"/>
        <v/>
      </c>
      <c r="I228" s="147">
        <f>IF($E228&lt;&gt;"",($E228*86400)-(Times_2023!$C226*86400),"")</f>
        <v>-5.9999999999995453</v>
      </c>
      <c r="K228" s="3"/>
      <c r="L228" s="3"/>
      <c r="N228" s="3"/>
    </row>
    <row r="229" spans="1:15" ht="15.75" thickBot="1">
      <c r="A229" s="160">
        <v>225</v>
      </c>
      <c r="B229" s="164" t="s">
        <v>29</v>
      </c>
      <c r="C229" s="164" t="s">
        <v>202</v>
      </c>
      <c r="D229" s="164" t="s">
        <v>13</v>
      </c>
      <c r="E229" s="185"/>
      <c r="F229"/>
      <c r="G229" s="3" t="str">
        <f t="shared" si="6"/>
        <v>ELY</v>
      </c>
      <c r="H229" t="str">
        <f t="shared" si="7"/>
        <v/>
      </c>
      <c r="I229" s="147" t="str">
        <f>IF($E229&lt;&gt;"",($E229*86400)-(Times_2023!$C227*86400),"")</f>
        <v/>
      </c>
      <c r="K229" s="3"/>
      <c r="L229" s="3"/>
      <c r="N229" s="3"/>
      <c r="O229" s="120"/>
    </row>
    <row r="230" spans="1:15" ht="15.75" thickBot="1">
      <c r="A230" s="160">
        <v>226</v>
      </c>
      <c r="B230" s="164" t="s">
        <v>1</v>
      </c>
      <c r="C230" s="164" t="s">
        <v>398</v>
      </c>
      <c r="D230" s="164" t="s">
        <v>12</v>
      </c>
      <c r="E230" s="162">
        <v>24.41</v>
      </c>
      <c r="F230"/>
      <c r="G230" s="3" t="str">
        <f t="shared" si="6"/>
        <v>CTC</v>
      </c>
      <c r="H230" t="str">
        <f t="shared" si="7"/>
        <v/>
      </c>
      <c r="I230" s="147">
        <f>IF($E230&lt;&gt;"",($E230*86400)-(Times_2023!$C228*86400),"")</f>
        <v>2107522</v>
      </c>
      <c r="K230" s="3"/>
      <c r="L230" s="3"/>
      <c r="N230" s="3"/>
      <c r="O230" s="154"/>
    </row>
    <row r="231" spans="1:15" ht="15.75" thickBot="1">
      <c r="A231" s="160">
        <v>227</v>
      </c>
      <c r="B231" s="164" t="s">
        <v>5</v>
      </c>
      <c r="C231" s="164" t="s">
        <v>409</v>
      </c>
      <c r="D231" s="164" t="s">
        <v>13</v>
      </c>
      <c r="E231" s="162">
        <v>1.0444444444444445</v>
      </c>
      <c r="F231"/>
      <c r="G231" s="3" t="str">
        <f t="shared" si="6"/>
        <v>SS</v>
      </c>
      <c r="H231" t="str">
        <f t="shared" si="7"/>
        <v/>
      </c>
      <c r="I231" s="147">
        <f>IF($E231&lt;&gt;"",($E231*86400)-(Times_2023!$C229*86400),"")</f>
        <v>88733</v>
      </c>
      <c r="K231" s="3"/>
      <c r="L231" s="3"/>
      <c r="N231" s="3"/>
      <c r="O231" s="121"/>
    </row>
    <row r="232" spans="1:15" ht="15.75" thickBot="1">
      <c r="A232" s="160">
        <v>228</v>
      </c>
      <c r="B232" s="164" t="s">
        <v>3</v>
      </c>
      <c r="C232" s="164" t="s">
        <v>120</v>
      </c>
      <c r="D232" s="164" t="s">
        <v>12</v>
      </c>
      <c r="E232" s="185"/>
      <c r="F232"/>
      <c r="G232" s="3" t="str">
        <f t="shared" si="6"/>
        <v>HRC</v>
      </c>
      <c r="H232" t="str">
        <f t="shared" si="7"/>
        <v/>
      </c>
      <c r="I232" s="147" t="str">
        <f>IF($E232&lt;&gt;"",($E232*86400)-(Times_2023!$C230*86400),"")</f>
        <v/>
      </c>
      <c r="K232" s="3"/>
      <c r="L232" s="3"/>
      <c r="N232" s="3"/>
      <c r="O232" s="62"/>
    </row>
    <row r="233" spans="1:15" ht="15.75" thickBot="1">
      <c r="A233" s="160">
        <v>229</v>
      </c>
      <c r="B233" s="164" t="s">
        <v>40</v>
      </c>
      <c r="C233" s="164" t="s">
        <v>438</v>
      </c>
      <c r="D233" s="164" t="s">
        <v>12</v>
      </c>
      <c r="E233" s="162">
        <v>1.7407407407407406E-2</v>
      </c>
      <c r="F233"/>
      <c r="G233" s="3" t="str">
        <f t="shared" si="6"/>
        <v>HI</v>
      </c>
      <c r="H233" t="str">
        <f t="shared" si="7"/>
        <v/>
      </c>
      <c r="I233" s="147">
        <f>IF($E233&lt;&gt;"",($E233*86400)-(Times_2023!$C231*86400),"")</f>
        <v>-5</v>
      </c>
      <c r="K233" s="3"/>
      <c r="L233" s="3"/>
      <c r="N233" s="3"/>
      <c r="O233" s="154"/>
    </row>
    <row r="234" spans="1:15" ht="15.75" thickBot="1">
      <c r="A234" s="160">
        <v>230</v>
      </c>
      <c r="B234" s="164" t="s">
        <v>71</v>
      </c>
      <c r="C234" s="164" t="s">
        <v>428</v>
      </c>
      <c r="D234" s="164" t="s">
        <v>12</v>
      </c>
      <c r="E234" s="185"/>
      <c r="F234"/>
      <c r="G234" s="3" t="str">
        <f t="shared" si="6"/>
        <v>CAC</v>
      </c>
      <c r="H234" t="str">
        <f t="shared" si="7"/>
        <v/>
      </c>
      <c r="I234" s="147" t="str">
        <f>IF($E234&lt;&gt;"",($E234*86400)-(Times_2023!$C232*86400),"")</f>
        <v/>
      </c>
      <c r="K234" s="3"/>
      <c r="L234" s="3"/>
      <c r="N234" s="3"/>
      <c r="O234" s="154"/>
    </row>
    <row r="235" spans="1:15" ht="15.75" thickBot="1">
      <c r="A235" s="160">
        <v>231</v>
      </c>
      <c r="B235" s="164" t="s">
        <v>4</v>
      </c>
      <c r="C235" s="164" t="s">
        <v>320</v>
      </c>
      <c r="D235" s="164" t="s">
        <v>12</v>
      </c>
      <c r="E235" s="185">
        <v>1.0472222222222223</v>
      </c>
      <c r="F235"/>
      <c r="G235" s="3" t="str">
        <f t="shared" si="6"/>
        <v>NJ</v>
      </c>
      <c r="H235" t="str">
        <f t="shared" si="7"/>
        <v/>
      </c>
      <c r="I235" s="147">
        <f>IF($E235&lt;&gt;"",($E235*86400)-(Times_2023!$C233*86400),"")</f>
        <v>88963</v>
      </c>
      <c r="K235" s="3"/>
      <c r="L235" s="3"/>
      <c r="N235" s="3"/>
    </row>
    <row r="236" spans="1:15" ht="15.75" thickBot="1">
      <c r="A236" s="160">
        <v>232</v>
      </c>
      <c r="B236" s="164" t="s">
        <v>40</v>
      </c>
      <c r="C236" s="164" t="s">
        <v>452</v>
      </c>
      <c r="D236" s="164" t="s">
        <v>13</v>
      </c>
      <c r="E236" s="162">
        <v>1.7430555555555557E-2</v>
      </c>
      <c r="F236"/>
      <c r="G236" s="3" t="str">
        <f t="shared" si="6"/>
        <v>HI</v>
      </c>
      <c r="H236" t="str">
        <f t="shared" si="7"/>
        <v/>
      </c>
      <c r="I236" s="147">
        <f>IF($E236&lt;&gt;"",($E236*86400)-(Times_2023!$C234*86400),"")</f>
        <v>-11.000000000000227</v>
      </c>
      <c r="K236" s="3"/>
      <c r="L236" s="3"/>
      <c r="N236" s="3"/>
    </row>
    <row r="237" spans="1:15" ht="15.75" thickBot="1">
      <c r="A237" s="160">
        <v>233</v>
      </c>
      <c r="B237" s="164" t="s">
        <v>41</v>
      </c>
      <c r="C237" s="164" t="s">
        <v>286</v>
      </c>
      <c r="D237" s="164" t="s">
        <v>12</v>
      </c>
      <c r="E237" s="162"/>
      <c r="F237"/>
      <c r="G237" s="3" t="str">
        <f t="shared" si="6"/>
        <v>RR</v>
      </c>
      <c r="H237" t="str">
        <f t="shared" si="7"/>
        <v/>
      </c>
      <c r="I237" s="147" t="str">
        <f>IF($E237&lt;&gt;"",($E237*86400)-(Times_2023!$C235*86400),"")</f>
        <v/>
      </c>
      <c r="K237" s="3"/>
      <c r="L237" s="3"/>
      <c r="N237" s="3"/>
    </row>
    <row r="238" spans="1:15" ht="15.75" thickBot="1">
      <c r="A238" s="160">
        <v>234</v>
      </c>
      <c r="B238" s="164" t="s">
        <v>71</v>
      </c>
      <c r="C238" s="164" t="s">
        <v>132</v>
      </c>
      <c r="D238" s="164" t="s">
        <v>12</v>
      </c>
      <c r="E238" s="185"/>
      <c r="F238"/>
      <c r="G238" s="3" t="str">
        <f t="shared" si="6"/>
        <v>CAC</v>
      </c>
      <c r="H238" t="str">
        <f t="shared" si="7"/>
        <v/>
      </c>
      <c r="I238" s="147" t="str">
        <f>IF($E238&lt;&gt;"",($E238*86400)-(Times_2023!$C236*86400),"")</f>
        <v/>
      </c>
      <c r="K238" s="3"/>
      <c r="L238" s="3"/>
      <c r="N238" s="3"/>
      <c r="O238" s="62"/>
    </row>
    <row r="239" spans="1:15" ht="15.75" thickBot="1">
      <c r="A239" s="160">
        <v>235</v>
      </c>
      <c r="B239" s="164" t="s">
        <v>29</v>
      </c>
      <c r="C239" s="164" t="s">
        <v>205</v>
      </c>
      <c r="D239" s="164" t="s">
        <v>13</v>
      </c>
      <c r="E239" s="185"/>
      <c r="F239"/>
      <c r="G239" s="3" t="str">
        <f t="shared" si="6"/>
        <v>ELY</v>
      </c>
      <c r="H239" t="str">
        <f t="shared" si="7"/>
        <v/>
      </c>
      <c r="I239" s="147" t="str">
        <f>IF($E239&lt;&gt;"",($E239*86400)-(Times_2023!$C237*86400),"")</f>
        <v/>
      </c>
      <c r="K239" s="3"/>
      <c r="L239" s="153"/>
      <c r="M239" s="151"/>
      <c r="N239" s="153"/>
      <c r="O239" s="152"/>
    </row>
    <row r="240" spans="1:15" ht="15.75" thickBot="1">
      <c r="A240" s="160">
        <v>236</v>
      </c>
      <c r="B240" s="164" t="s">
        <v>41</v>
      </c>
      <c r="C240" s="164" t="s">
        <v>462</v>
      </c>
      <c r="D240" s="164" t="s">
        <v>12</v>
      </c>
      <c r="E240" s="165"/>
      <c r="F240"/>
      <c r="G240" s="3" t="str">
        <f t="shared" si="6"/>
        <v>RR</v>
      </c>
      <c r="H240" t="str">
        <f t="shared" si="7"/>
        <v/>
      </c>
      <c r="I240" s="147" t="str">
        <f>IF($E240&lt;&gt;"",($E240*86400)-(Times_2023!$C238*86400),"")</f>
        <v/>
      </c>
      <c r="K240" s="3"/>
      <c r="L240" s="60"/>
      <c r="M240" s="61"/>
      <c r="N240" s="60"/>
      <c r="O240" s="152"/>
    </row>
    <row r="241" spans="1:15" ht="15.75" thickBot="1">
      <c r="A241" s="160">
        <v>237</v>
      </c>
      <c r="B241" s="164" t="s">
        <v>71</v>
      </c>
      <c r="C241" s="164" t="s">
        <v>434</v>
      </c>
      <c r="D241" s="164" t="s">
        <v>12</v>
      </c>
      <c r="E241" s="185"/>
      <c r="F241"/>
      <c r="G241" s="3" t="str">
        <f t="shared" si="6"/>
        <v>CAC</v>
      </c>
      <c r="H241" t="str">
        <f t="shared" si="7"/>
        <v/>
      </c>
      <c r="I241" s="147" t="str">
        <f>IF($E241&lt;&gt;"",($E241*86400)-(Times_2023!$C239*86400),"")</f>
        <v/>
      </c>
      <c r="K241" s="3"/>
      <c r="L241" s="3"/>
      <c r="N241" s="3"/>
    </row>
    <row r="242" spans="1:15" ht="15.75" thickBot="1">
      <c r="A242" s="160">
        <v>238</v>
      </c>
      <c r="B242" s="164" t="s">
        <v>3</v>
      </c>
      <c r="C242" s="164" t="s">
        <v>117</v>
      </c>
      <c r="D242" s="164" t="s">
        <v>12</v>
      </c>
      <c r="E242" s="162"/>
      <c r="F242"/>
      <c r="G242" s="3" t="str">
        <f t="shared" si="6"/>
        <v>HRC</v>
      </c>
      <c r="H242" t="str">
        <f t="shared" si="7"/>
        <v/>
      </c>
      <c r="I242" s="147" t="str">
        <f>IF($E242&lt;&gt;"",($E242*86400)-(Times_2023!$C240*86400),"")</f>
        <v/>
      </c>
      <c r="K242" s="3"/>
      <c r="L242" s="3"/>
      <c r="N242" s="3"/>
      <c r="O242" s="154"/>
    </row>
    <row r="243" spans="1:15" ht="15.75" thickBot="1">
      <c r="A243" s="160">
        <v>239</v>
      </c>
      <c r="B243" s="164" t="s">
        <v>4</v>
      </c>
      <c r="C243" s="164" t="s">
        <v>100</v>
      </c>
      <c r="D243" s="164" t="s">
        <v>12</v>
      </c>
      <c r="E243" s="185">
        <v>1.0659722222222221</v>
      </c>
      <c r="F243"/>
      <c r="G243" s="3" t="str">
        <f t="shared" si="6"/>
        <v>NJ</v>
      </c>
      <c r="H243" t="str">
        <f t="shared" si="7"/>
        <v/>
      </c>
      <c r="I243" s="147">
        <f>IF($E243&lt;&gt;"",($E243*86400)-(Times_2023!$C241*86400),"")</f>
        <v>90564.999999999985</v>
      </c>
      <c r="K243" s="3"/>
      <c r="L243" s="3"/>
      <c r="N243" s="3"/>
    </row>
    <row r="244" spans="1:15" ht="15.75" thickBot="1">
      <c r="A244" s="160">
        <v>240</v>
      </c>
      <c r="B244" s="164" t="s">
        <v>29</v>
      </c>
      <c r="C244" s="164" t="s">
        <v>142</v>
      </c>
      <c r="D244" s="164" t="s">
        <v>12</v>
      </c>
      <c r="E244" s="162"/>
      <c r="F244"/>
      <c r="G244" s="3" t="str">
        <f t="shared" si="6"/>
        <v>ELY</v>
      </c>
      <c r="H244" t="str">
        <f t="shared" si="7"/>
        <v/>
      </c>
      <c r="I244" s="147" t="str">
        <f>IF($E244&lt;&gt;"",($E244*86400)-(Times_2023!$C242*86400),"")</f>
        <v/>
      </c>
      <c r="K244" s="3"/>
      <c r="L244" s="3"/>
      <c r="N244" s="3"/>
      <c r="O244" s="154"/>
    </row>
    <row r="245" spans="1:15" ht="15.75" thickBot="1">
      <c r="A245" s="160">
        <v>241</v>
      </c>
      <c r="B245" s="164" t="s">
        <v>3</v>
      </c>
      <c r="C245" s="164" t="s">
        <v>248</v>
      </c>
      <c r="D245" s="164" t="s">
        <v>13</v>
      </c>
      <c r="E245" s="162"/>
      <c r="F245"/>
      <c r="G245" s="3" t="str">
        <f t="shared" si="6"/>
        <v>HRC</v>
      </c>
      <c r="H245" t="str">
        <f t="shared" si="7"/>
        <v/>
      </c>
      <c r="I245" s="147" t="str">
        <f>IF($E245&lt;&gt;"",($E245*86400)-(Times_2023!$C243*86400),"")</f>
        <v/>
      </c>
      <c r="K245" s="60"/>
      <c r="L245" s="60"/>
      <c r="M245" s="61"/>
      <c r="N245" s="60"/>
      <c r="O245" s="122"/>
    </row>
    <row r="246" spans="1:15" ht="15.75" thickBot="1">
      <c r="A246" s="160">
        <v>242</v>
      </c>
      <c r="B246" s="164" t="s">
        <v>3</v>
      </c>
      <c r="C246" s="164" t="s">
        <v>124</v>
      </c>
      <c r="D246" s="164" t="s">
        <v>13</v>
      </c>
      <c r="E246" s="165"/>
      <c r="F246"/>
      <c r="G246" s="3" t="str">
        <f t="shared" si="6"/>
        <v>HRC</v>
      </c>
      <c r="H246" t="str">
        <f t="shared" si="7"/>
        <v/>
      </c>
      <c r="I246" s="147" t="str">
        <f>IF($E246&lt;&gt;"",($E246*86400)-(Times_2023!$C244*86400),"")</f>
        <v/>
      </c>
      <c r="K246" s="3"/>
      <c r="L246" s="3"/>
      <c r="N246" s="3"/>
      <c r="O246" s="154"/>
    </row>
    <row r="247" spans="1:15" ht="15.75" thickBot="1">
      <c r="A247" s="160">
        <v>243</v>
      </c>
      <c r="B247" s="164" t="s">
        <v>5</v>
      </c>
      <c r="C247" s="164" t="s">
        <v>420</v>
      </c>
      <c r="D247" s="164" t="s">
        <v>12</v>
      </c>
      <c r="E247" s="162">
        <v>1.0416666666666667</v>
      </c>
      <c r="F247"/>
      <c r="G247" s="3" t="str">
        <f t="shared" si="6"/>
        <v>SS</v>
      </c>
      <c r="H247" t="str">
        <f t="shared" si="7"/>
        <v/>
      </c>
      <c r="I247" s="147">
        <f>IF($E247&lt;&gt;"",($E247*86400)-(Times_2023!$C245*86400),"")</f>
        <v>88456</v>
      </c>
      <c r="K247" s="3"/>
      <c r="L247" s="3"/>
      <c r="N247" s="3"/>
    </row>
    <row r="248" spans="1:15" ht="15.75" thickBot="1">
      <c r="A248" s="160">
        <v>244</v>
      </c>
      <c r="B248" s="164" t="s">
        <v>1</v>
      </c>
      <c r="C248" s="164" t="s">
        <v>304</v>
      </c>
      <c r="D248" s="164" t="s">
        <v>13</v>
      </c>
      <c r="E248" s="162">
        <v>25.24</v>
      </c>
      <c r="F248"/>
      <c r="G248" s="3" t="str">
        <f t="shared" si="6"/>
        <v>CTC</v>
      </c>
      <c r="H248" t="str">
        <f t="shared" si="7"/>
        <v/>
      </c>
      <c r="I248" s="147">
        <f>IF($E248&lt;&gt;"",($E248*86400)-(Times_2023!$C246*86400),"")</f>
        <v>2179191</v>
      </c>
      <c r="K248" s="3"/>
      <c r="L248" s="60"/>
      <c r="M248" s="61"/>
      <c r="N248" s="60"/>
      <c r="O248" s="62"/>
    </row>
    <row r="249" spans="1:15" ht="15.75" thickBot="1">
      <c r="A249" s="160">
        <v>245</v>
      </c>
      <c r="B249" s="164" t="s">
        <v>71</v>
      </c>
      <c r="C249" s="164" t="s">
        <v>377</v>
      </c>
      <c r="D249" s="164" t="s">
        <v>13</v>
      </c>
      <c r="E249" s="186"/>
      <c r="F249"/>
      <c r="G249" s="3" t="str">
        <f t="shared" si="6"/>
        <v>CAC</v>
      </c>
      <c r="H249" t="str">
        <f t="shared" si="7"/>
        <v/>
      </c>
      <c r="I249" s="147" t="str">
        <f>IF($E249&lt;&gt;"",($E249*86400)-(Times_2023!$C247*86400),"")</f>
        <v/>
      </c>
      <c r="K249" s="3"/>
      <c r="L249" s="3"/>
      <c r="N249" s="3"/>
      <c r="O249" s="13"/>
    </row>
    <row r="250" spans="1:15" ht="15.75" thickBot="1">
      <c r="A250" s="160">
        <v>246</v>
      </c>
      <c r="B250" s="164" t="s">
        <v>1</v>
      </c>
      <c r="C250" s="164" t="s">
        <v>399</v>
      </c>
      <c r="D250" s="164" t="s">
        <v>12</v>
      </c>
      <c r="E250" s="162">
        <v>25.37</v>
      </c>
      <c r="F250"/>
      <c r="G250" s="3" t="str">
        <f t="shared" si="6"/>
        <v>CTC</v>
      </c>
      <c r="H250" t="str">
        <f t="shared" si="7"/>
        <v/>
      </c>
      <c r="I250" s="147">
        <f>IF($E250&lt;&gt;"",($E250*86400)-(Times_2023!$C248*86400),"")</f>
        <v>2190418</v>
      </c>
      <c r="K250" s="3"/>
      <c r="L250" s="3"/>
      <c r="N250" s="3"/>
      <c r="O250" s="154"/>
    </row>
    <row r="251" spans="1:15" ht="15.75" thickBot="1">
      <c r="A251" s="160">
        <v>247</v>
      </c>
      <c r="B251" s="164" t="s">
        <v>40</v>
      </c>
      <c r="C251" s="164" t="s">
        <v>228</v>
      </c>
      <c r="D251" s="164" t="s">
        <v>13</v>
      </c>
      <c r="E251" s="162">
        <v>1.7824074074074076E-2</v>
      </c>
      <c r="F251"/>
      <c r="G251" s="3" t="str">
        <f t="shared" si="6"/>
        <v>HI</v>
      </c>
      <c r="H251" t="str">
        <f t="shared" si="7"/>
        <v/>
      </c>
      <c r="I251" s="147">
        <f>IF($E251&lt;&gt;"",($E251*86400)-(Times_2023!$C249*86400),"")</f>
        <v>-13.999999999999545</v>
      </c>
      <c r="K251" s="3"/>
      <c r="L251" s="3"/>
      <c r="N251" s="3"/>
      <c r="O251" s="13"/>
    </row>
    <row r="252" spans="1:15" ht="15.75" thickBot="1">
      <c r="A252" s="160">
        <v>248</v>
      </c>
      <c r="B252" s="164" t="s">
        <v>40</v>
      </c>
      <c r="C252" s="164" t="s">
        <v>227</v>
      </c>
      <c r="D252" s="164" t="s">
        <v>13</v>
      </c>
      <c r="E252" s="162">
        <v>1.7824074074074076E-2</v>
      </c>
      <c r="F252"/>
      <c r="G252" s="3" t="str">
        <f t="shared" si="6"/>
        <v>HI</v>
      </c>
      <c r="H252" t="str">
        <f t="shared" si="7"/>
        <v/>
      </c>
      <c r="I252" s="147">
        <f>IF($E252&lt;&gt;"",($E252*86400)-(Times_2023!$C250*86400),"")</f>
        <v>-14.999999999999773</v>
      </c>
      <c r="K252" s="3"/>
      <c r="L252" s="3"/>
      <c r="N252" s="3"/>
    </row>
    <row r="253" spans="1:15" ht="15.75" thickBot="1">
      <c r="A253" s="160">
        <v>249</v>
      </c>
      <c r="B253" s="164" t="s">
        <v>29</v>
      </c>
      <c r="C253" s="164" t="s">
        <v>204</v>
      </c>
      <c r="D253" s="164" t="s">
        <v>13</v>
      </c>
      <c r="E253" s="162">
        <v>1.7905092592592594E-2</v>
      </c>
      <c r="F253"/>
      <c r="G253" s="3" t="str">
        <f t="shared" si="6"/>
        <v>ELY</v>
      </c>
      <c r="H253" t="str">
        <f t="shared" si="7"/>
        <v/>
      </c>
      <c r="I253" s="147">
        <f>IF($E253&lt;&gt;"",($E253*86400)-(Times_2023!$C251*86400),"")</f>
        <v>-9.9999999999997726</v>
      </c>
      <c r="K253" s="60"/>
      <c r="L253" s="60"/>
      <c r="M253" s="61"/>
      <c r="N253" s="60"/>
      <c r="O253" s="62"/>
    </row>
    <row r="254" spans="1:15" ht="15.75" thickBot="1">
      <c r="A254" s="160">
        <v>250</v>
      </c>
      <c r="B254" s="164" t="s">
        <v>41</v>
      </c>
      <c r="C254" s="164" t="s">
        <v>177</v>
      </c>
      <c r="D254" s="164" t="s">
        <v>13</v>
      </c>
      <c r="E254" s="185"/>
      <c r="F254"/>
      <c r="G254" s="3" t="str">
        <f t="shared" si="6"/>
        <v>RR</v>
      </c>
      <c r="H254" t="str">
        <f t="shared" si="7"/>
        <v/>
      </c>
      <c r="I254" s="147" t="str">
        <f>IF($E254&lt;&gt;"",($E254*86400)-(Times_2023!$C252*86400),"")</f>
        <v/>
      </c>
      <c r="K254" s="153"/>
      <c r="L254" s="153"/>
      <c r="M254" s="151"/>
      <c r="N254" s="153"/>
      <c r="O254" s="62"/>
    </row>
    <row r="255" spans="1:15" ht="15.75" thickBot="1">
      <c r="A255" s="160">
        <v>251</v>
      </c>
      <c r="B255" s="164" t="s">
        <v>29</v>
      </c>
      <c r="C255" s="164" t="s">
        <v>201</v>
      </c>
      <c r="D255" s="164" t="s">
        <v>13</v>
      </c>
      <c r="E255" s="185"/>
      <c r="F255"/>
      <c r="G255" s="3" t="str">
        <f t="shared" si="6"/>
        <v>ELY</v>
      </c>
      <c r="H255" t="str">
        <f t="shared" si="7"/>
        <v/>
      </c>
      <c r="I255" s="147" t="str">
        <f>IF($E255&lt;&gt;"",($E255*86400)-(Times_2023!$C253*86400),"")</f>
        <v/>
      </c>
      <c r="K255" s="60"/>
      <c r="L255" s="153"/>
      <c r="M255" s="151"/>
      <c r="N255" s="153"/>
      <c r="O255" s="152"/>
    </row>
    <row r="256" spans="1:15" ht="15.75" thickBot="1">
      <c r="A256" s="160">
        <v>252</v>
      </c>
      <c r="B256" s="164" t="s">
        <v>71</v>
      </c>
      <c r="C256" s="164" t="s">
        <v>187</v>
      </c>
      <c r="D256" s="164" t="s">
        <v>12</v>
      </c>
      <c r="E256" s="185"/>
      <c r="F256"/>
      <c r="G256" s="3" t="str">
        <f t="shared" si="6"/>
        <v>CAC</v>
      </c>
      <c r="H256" t="str">
        <f t="shared" si="7"/>
        <v/>
      </c>
      <c r="I256" s="147" t="str">
        <f>IF($E256&lt;&gt;"",($E256*86400)-(Times_2023!$C254*86400),"")</f>
        <v/>
      </c>
      <c r="K256" s="3"/>
      <c r="L256" s="3"/>
      <c r="N256" s="3"/>
    </row>
    <row r="257" spans="1:15" ht="15.75" thickBot="1">
      <c r="A257" s="160">
        <v>253</v>
      </c>
      <c r="B257" s="164" t="s">
        <v>5</v>
      </c>
      <c r="C257" s="164" t="s">
        <v>424</v>
      </c>
      <c r="D257" s="164" t="s">
        <v>12</v>
      </c>
      <c r="E257" s="162">
        <v>1.0756944444444445</v>
      </c>
      <c r="F257"/>
      <c r="G257" s="3" t="str">
        <f t="shared" si="6"/>
        <v>SS</v>
      </c>
      <c r="H257" t="str">
        <f t="shared" si="7"/>
        <v/>
      </c>
      <c r="I257" s="147">
        <f>IF($E257&lt;&gt;"",($E257*86400)-(Times_2023!$C255*86400),"")</f>
        <v>91371</v>
      </c>
      <c r="K257" s="60"/>
      <c r="L257" s="153"/>
      <c r="M257" s="151"/>
      <c r="N257" s="153"/>
      <c r="O257" s="152"/>
    </row>
    <row r="258" spans="1:15" ht="15.75" thickBot="1">
      <c r="A258" s="160">
        <v>254</v>
      </c>
      <c r="B258" s="164" t="s">
        <v>29</v>
      </c>
      <c r="C258" s="164" t="s">
        <v>203</v>
      </c>
      <c r="D258" s="164" t="s">
        <v>13</v>
      </c>
      <c r="E258" s="185"/>
      <c r="F258"/>
      <c r="G258" s="3" t="str">
        <f t="shared" si="6"/>
        <v>ELY</v>
      </c>
      <c r="H258" t="str">
        <f t="shared" si="7"/>
        <v/>
      </c>
      <c r="I258" s="147" t="str">
        <f>IF($E258&lt;&gt;"",($E258*86400)-(Times_2023!$C256*86400),"")</f>
        <v/>
      </c>
      <c r="K258" s="3"/>
      <c r="L258" s="3"/>
      <c r="N258" s="3"/>
      <c r="O258" s="62"/>
    </row>
    <row r="259" spans="1:15" ht="15.75" thickBot="1">
      <c r="A259" s="160">
        <v>255</v>
      </c>
      <c r="B259" s="164" t="s">
        <v>29</v>
      </c>
      <c r="C259" s="164" t="s">
        <v>154</v>
      </c>
      <c r="D259" s="164" t="s">
        <v>13</v>
      </c>
      <c r="E259" s="162">
        <v>1.8148148148148146E-2</v>
      </c>
      <c r="F259"/>
      <c r="G259" s="3" t="str">
        <f t="shared" si="6"/>
        <v>ELY</v>
      </c>
      <c r="H259" t="str">
        <f t="shared" si="7"/>
        <v/>
      </c>
      <c r="I259" s="147">
        <f>IF($E259&lt;&gt;"",($E259*86400)-(Times_2023!$C257*86400),"")</f>
        <v>-2.0000000000002274</v>
      </c>
      <c r="K259" s="3"/>
      <c r="L259" s="3"/>
      <c r="N259" s="3"/>
      <c r="O259" s="62"/>
    </row>
    <row r="260" spans="1:15" ht="15.75" thickBot="1">
      <c r="A260" s="160">
        <v>256</v>
      </c>
      <c r="B260" s="164" t="s">
        <v>5</v>
      </c>
      <c r="C260" s="164" t="s">
        <v>112</v>
      </c>
      <c r="D260" s="164" t="s">
        <v>13</v>
      </c>
      <c r="E260" s="162">
        <v>1.0805555555555555</v>
      </c>
      <c r="F260"/>
      <c r="G260" s="3" t="str">
        <f t="shared" si="6"/>
        <v>SS</v>
      </c>
      <c r="H260" t="str">
        <f t="shared" si="7"/>
        <v/>
      </c>
      <c r="I260" s="147">
        <f>IF($E260&lt;&gt;"",($E260*86400)-(Times_2023!$C258*86400),"")</f>
        <v>91789</v>
      </c>
      <c r="K260" s="60"/>
      <c r="L260" s="153"/>
      <c r="M260" s="151"/>
      <c r="N260" s="153"/>
      <c r="O260" s="152"/>
    </row>
    <row r="261" spans="1:15" ht="15.75" thickBot="1">
      <c r="A261" s="160">
        <v>257</v>
      </c>
      <c r="B261" s="164" t="s">
        <v>71</v>
      </c>
      <c r="C261" s="164" t="s">
        <v>186</v>
      </c>
      <c r="D261" s="164" t="s">
        <v>13</v>
      </c>
      <c r="E261" s="162"/>
      <c r="F261"/>
      <c r="G261" s="3" t="str">
        <f t="shared" ref="G261:G324" si="8">VLOOKUP(A261,Numbers,2,FALSE)</f>
        <v>CAC</v>
      </c>
      <c r="H261" t="str">
        <f t="shared" ref="H261:H324" si="9">IF(B261=G261,"","***")</f>
        <v/>
      </c>
      <c r="I261" s="147" t="str">
        <f>IF($E261&lt;&gt;"",($E261*86400)-(Times_2023!$C259*86400),"")</f>
        <v/>
      </c>
      <c r="K261" s="153"/>
      <c r="L261" s="153"/>
      <c r="M261" s="151"/>
      <c r="N261" s="153"/>
      <c r="O261" s="62"/>
    </row>
    <row r="262" spans="1:15" ht="15.75" thickBot="1">
      <c r="A262" s="160">
        <v>258</v>
      </c>
      <c r="B262" s="164" t="s">
        <v>41</v>
      </c>
      <c r="C262" s="164" t="s">
        <v>285</v>
      </c>
      <c r="D262" s="164" t="s">
        <v>12</v>
      </c>
      <c r="E262" s="165"/>
      <c r="F262"/>
      <c r="G262" s="3" t="str">
        <f t="shared" si="8"/>
        <v>RR</v>
      </c>
      <c r="H262" t="str">
        <f t="shared" si="9"/>
        <v/>
      </c>
      <c r="I262" s="147" t="str">
        <f>IF($E262&lt;&gt;"",($E262*86400)-(Times_2023!$C260*86400),"")</f>
        <v/>
      </c>
      <c r="K262" s="3"/>
      <c r="L262" s="3"/>
      <c r="N262" s="3"/>
    </row>
    <row r="263" spans="1:15" ht="15.75" thickBot="1">
      <c r="A263" s="160">
        <v>259</v>
      </c>
      <c r="B263" s="164" t="s">
        <v>71</v>
      </c>
      <c r="C263" s="164" t="s">
        <v>382</v>
      </c>
      <c r="D263" s="164" t="s">
        <v>13</v>
      </c>
      <c r="E263" s="162"/>
      <c r="F263"/>
      <c r="G263" s="3" t="str">
        <f t="shared" si="8"/>
        <v>CAC</v>
      </c>
      <c r="H263" t="str">
        <f t="shared" si="9"/>
        <v/>
      </c>
      <c r="I263" s="147" t="str">
        <f>IF($E263&lt;&gt;"",($E263*86400)-(Times_2023!$C261*86400),"")</f>
        <v/>
      </c>
      <c r="K263" s="3"/>
      <c r="L263" s="3"/>
      <c r="N263" s="3"/>
    </row>
    <row r="264" spans="1:15" ht="15.75" thickBot="1">
      <c r="A264" s="160">
        <v>260</v>
      </c>
      <c r="B264" s="164" t="s">
        <v>29</v>
      </c>
      <c r="C264" s="164" t="s">
        <v>218</v>
      </c>
      <c r="D264" s="164" t="s">
        <v>12</v>
      </c>
      <c r="E264" s="165"/>
      <c r="F264"/>
      <c r="G264" s="3" t="str">
        <f t="shared" si="8"/>
        <v>ELY</v>
      </c>
      <c r="H264" t="str">
        <f t="shared" si="9"/>
        <v/>
      </c>
      <c r="I264" s="147" t="str">
        <f>IF($E264&lt;&gt;"",($E264*86400)-(Times_2023!$C262*86400),"")</f>
        <v/>
      </c>
      <c r="K264" s="3"/>
      <c r="L264" s="3"/>
      <c r="N264" s="3"/>
    </row>
    <row r="265" spans="1:15" ht="15.75" thickBot="1">
      <c r="A265" s="160">
        <v>261</v>
      </c>
      <c r="B265" s="164" t="s">
        <v>40</v>
      </c>
      <c r="C265" s="164" t="s">
        <v>243</v>
      </c>
      <c r="D265" s="164" t="s">
        <v>12</v>
      </c>
      <c r="E265" s="162">
        <v>1.7534722222222222E-2</v>
      </c>
      <c r="F265"/>
      <c r="G265" s="3" t="str">
        <f t="shared" si="8"/>
        <v>HI</v>
      </c>
      <c r="H265" t="str">
        <f t="shared" si="9"/>
        <v/>
      </c>
      <c r="I265" s="147">
        <f>IF($E265&lt;&gt;"",($E265*86400)-(Times_2023!$C263*86400),"")</f>
        <v>-68</v>
      </c>
      <c r="K265" s="60"/>
      <c r="L265" s="153"/>
      <c r="M265" s="151"/>
      <c r="N265" s="153"/>
      <c r="O265" s="152"/>
    </row>
    <row r="266" spans="1:15" ht="15.75" thickBot="1">
      <c r="A266" s="160">
        <v>262</v>
      </c>
      <c r="B266" s="164" t="s">
        <v>71</v>
      </c>
      <c r="C266" s="164" t="s">
        <v>179</v>
      </c>
      <c r="D266" s="164" t="s">
        <v>13</v>
      </c>
      <c r="E266" s="165"/>
      <c r="F266"/>
      <c r="G266" s="3" t="str">
        <f t="shared" si="8"/>
        <v>CAC</v>
      </c>
      <c r="H266" t="str">
        <f t="shared" si="9"/>
        <v/>
      </c>
      <c r="I266" s="147" t="str">
        <f>IF($E266&lt;&gt;"",($E266*86400)-(Times_2023!$C264*86400),"")</f>
        <v/>
      </c>
      <c r="K266" s="60"/>
      <c r="L266" s="153"/>
      <c r="M266" s="151"/>
      <c r="N266" s="153"/>
      <c r="O266" s="152"/>
    </row>
    <row r="267" spans="1:15" ht="15.75" thickBot="1">
      <c r="A267" s="160">
        <v>263</v>
      </c>
      <c r="B267" s="164" t="s">
        <v>71</v>
      </c>
      <c r="C267" s="164" t="s">
        <v>184</v>
      </c>
      <c r="D267" s="164" t="s">
        <v>13</v>
      </c>
      <c r="E267" s="165"/>
      <c r="F267"/>
      <c r="G267" s="3" t="str">
        <f t="shared" si="8"/>
        <v>CAC</v>
      </c>
      <c r="H267" t="str">
        <f t="shared" si="9"/>
        <v/>
      </c>
      <c r="I267" s="147" t="str">
        <f>IF($E267&lt;&gt;"",($E267*86400)-(Times_2023!$C265*86400),"")</f>
        <v/>
      </c>
      <c r="K267" s="60"/>
      <c r="L267" s="153"/>
      <c r="M267" s="151"/>
      <c r="N267" s="153"/>
      <c r="O267" s="152"/>
    </row>
    <row r="268" spans="1:15" ht="15.75" thickBot="1">
      <c r="A268" s="160">
        <v>264</v>
      </c>
      <c r="B268" s="164" t="s">
        <v>40</v>
      </c>
      <c r="C268" s="164" t="s">
        <v>453</v>
      </c>
      <c r="D268" s="164" t="s">
        <v>13</v>
      </c>
      <c r="E268" s="162">
        <v>1.8287037037037036E-2</v>
      </c>
      <c r="F268"/>
      <c r="G268" s="3" t="str">
        <f t="shared" si="8"/>
        <v>HI</v>
      </c>
      <c r="H268" t="str">
        <f t="shared" si="9"/>
        <v/>
      </c>
      <c r="I268" s="147">
        <f>IF($E268&lt;&gt;"",($E268*86400)-(Times_2023!$C266*86400),"")</f>
        <v>-16.000000000000227</v>
      </c>
      <c r="K268" s="3"/>
      <c r="L268" s="60"/>
      <c r="M268" s="61"/>
      <c r="N268" s="60"/>
      <c r="O268" s="62"/>
    </row>
    <row r="269" spans="1:15" ht="15.75" thickBot="1">
      <c r="A269" s="160">
        <v>265</v>
      </c>
      <c r="B269" s="164" t="s">
        <v>71</v>
      </c>
      <c r="C269" s="164" t="s">
        <v>372</v>
      </c>
      <c r="D269" s="164" t="s">
        <v>13</v>
      </c>
      <c r="E269" s="165"/>
      <c r="F269"/>
      <c r="G269" s="3" t="str">
        <f t="shared" si="8"/>
        <v>CAC</v>
      </c>
      <c r="H269" t="str">
        <f t="shared" si="9"/>
        <v/>
      </c>
      <c r="I269" s="147" t="str">
        <f>IF($E269&lt;&gt;"",($E269*86400)-(Times_2023!$C267*86400),"")</f>
        <v/>
      </c>
      <c r="K269" s="3"/>
      <c r="L269" s="60"/>
      <c r="M269" s="61"/>
      <c r="N269" s="60"/>
      <c r="O269" s="62"/>
    </row>
    <row r="270" spans="1:15" ht="15.75" thickBot="1">
      <c r="A270" s="160">
        <v>266</v>
      </c>
      <c r="B270" s="164" t="s">
        <v>1</v>
      </c>
      <c r="C270" s="164" t="s">
        <v>400</v>
      </c>
      <c r="D270" s="164" t="s">
        <v>12</v>
      </c>
      <c r="E270" s="185"/>
      <c r="F270"/>
      <c r="G270" s="3" t="str">
        <f t="shared" si="8"/>
        <v>CTC</v>
      </c>
      <c r="H270" t="str">
        <f t="shared" si="9"/>
        <v/>
      </c>
      <c r="I270" s="147" t="str">
        <f>IF($E270&lt;&gt;"",($E270*86400)-(Times_2023!$C268*86400),"")</f>
        <v/>
      </c>
      <c r="K270" s="3"/>
      <c r="L270" s="60"/>
      <c r="M270" s="61"/>
      <c r="N270" s="60"/>
      <c r="O270" s="62"/>
    </row>
    <row r="271" spans="1:15" ht="15.75" thickBot="1">
      <c r="A271" s="160">
        <v>267</v>
      </c>
      <c r="B271" s="164" t="s">
        <v>5</v>
      </c>
      <c r="C271" s="164" t="s">
        <v>414</v>
      </c>
      <c r="D271" s="164" t="s">
        <v>13</v>
      </c>
      <c r="E271" s="162">
        <v>1.1145833333333333</v>
      </c>
      <c r="F271"/>
      <c r="G271" s="3" t="str">
        <f t="shared" si="8"/>
        <v>SS</v>
      </c>
      <c r="H271" t="str">
        <f t="shared" si="9"/>
        <v/>
      </c>
      <c r="I271" s="147">
        <f>IF($E271&lt;&gt;"",($E271*86400)-(Times_2023!$C269*86400),"")</f>
        <v>94694</v>
      </c>
      <c r="K271" s="3"/>
      <c r="L271" s="3"/>
      <c r="N271" s="3"/>
      <c r="O271" s="154"/>
    </row>
    <row r="272" spans="1:15" ht="15.75" thickBot="1">
      <c r="A272" s="160">
        <v>268</v>
      </c>
      <c r="B272" s="164" t="s">
        <v>5</v>
      </c>
      <c r="C272" s="164" t="s">
        <v>415</v>
      </c>
      <c r="D272" s="164" t="s">
        <v>13</v>
      </c>
      <c r="E272" s="162">
        <v>1.1159722222222224</v>
      </c>
      <c r="F272"/>
      <c r="G272" s="3" t="str">
        <f t="shared" si="8"/>
        <v>SS</v>
      </c>
      <c r="H272" t="str">
        <f t="shared" si="9"/>
        <v/>
      </c>
      <c r="I272" s="147">
        <f>IF($E272&lt;&gt;"",($E272*86400)-(Times_2023!$C270*86400),"")</f>
        <v>94814.000000000015</v>
      </c>
      <c r="K272" s="3"/>
      <c r="L272" s="60"/>
      <c r="M272" s="61"/>
      <c r="N272" s="60"/>
      <c r="O272" s="62"/>
    </row>
    <row r="273" spans="1:15" ht="15.75" thickBot="1">
      <c r="A273" s="160">
        <v>269</v>
      </c>
      <c r="B273" s="164" t="s">
        <v>4</v>
      </c>
      <c r="C273" s="164" t="s">
        <v>326</v>
      </c>
      <c r="D273" s="164" t="s">
        <v>13</v>
      </c>
      <c r="E273" s="185"/>
      <c r="F273"/>
      <c r="G273" s="3" t="str">
        <f t="shared" si="8"/>
        <v>NJ</v>
      </c>
      <c r="H273" t="str">
        <f t="shared" si="9"/>
        <v/>
      </c>
      <c r="I273" s="147" t="str">
        <f>IF($E273&lt;&gt;"",($E273*86400)-(Times_2023!$C271*86400),"")</f>
        <v/>
      </c>
      <c r="K273" s="3"/>
      <c r="L273" s="3"/>
      <c r="N273" s="3"/>
      <c r="O273" s="62"/>
    </row>
    <row r="274" spans="1:15" ht="15.75" thickBot="1">
      <c r="A274" s="160">
        <v>270</v>
      </c>
      <c r="B274" s="164" t="s">
        <v>4</v>
      </c>
      <c r="C274" s="164" t="s">
        <v>327</v>
      </c>
      <c r="D274" s="164" t="s">
        <v>13</v>
      </c>
      <c r="E274" s="185">
        <v>1.1159722222222224</v>
      </c>
      <c r="F274"/>
      <c r="G274" s="3" t="str">
        <f t="shared" si="8"/>
        <v>NJ</v>
      </c>
      <c r="H274" t="str">
        <f t="shared" si="9"/>
        <v/>
      </c>
      <c r="I274" s="147">
        <f>IF($E274&lt;&gt;"",($E274*86400)-(Times_2023!$C272*86400),"")</f>
        <v>94812.000000000015</v>
      </c>
      <c r="K274" s="3"/>
      <c r="L274" s="3"/>
      <c r="N274" s="3"/>
      <c r="O274" s="13"/>
    </row>
    <row r="275" spans="1:15" ht="15.75" thickBot="1">
      <c r="A275" s="160">
        <v>271</v>
      </c>
      <c r="B275" s="164" t="s">
        <v>29</v>
      </c>
      <c r="C275" s="164" t="s">
        <v>221</v>
      </c>
      <c r="D275" s="164" t="s">
        <v>12</v>
      </c>
      <c r="E275" s="162"/>
      <c r="F275"/>
      <c r="G275" s="3" t="str">
        <f t="shared" si="8"/>
        <v>ELY</v>
      </c>
      <c r="H275" t="str">
        <f t="shared" si="9"/>
        <v/>
      </c>
      <c r="I275" s="147" t="str">
        <f>IF($E275&lt;&gt;"",($E275*86400)-(Times_2023!$C273*86400),"")</f>
        <v/>
      </c>
      <c r="K275" s="3"/>
      <c r="L275" s="3"/>
      <c r="N275" s="3"/>
      <c r="O275" s="120"/>
    </row>
    <row r="276" spans="1:15" ht="15.75" thickBot="1">
      <c r="A276" s="160">
        <v>272</v>
      </c>
      <c r="B276" s="164" t="s">
        <v>41</v>
      </c>
      <c r="C276" s="164" t="s">
        <v>457</v>
      </c>
      <c r="D276" s="164" t="s">
        <v>13</v>
      </c>
      <c r="E276" s="165"/>
      <c r="F276"/>
      <c r="G276" s="3" t="str">
        <f t="shared" si="8"/>
        <v>RR</v>
      </c>
      <c r="H276" t="str">
        <f t="shared" si="9"/>
        <v/>
      </c>
      <c r="I276" s="147" t="str">
        <f>IF($E276&lt;&gt;"",($E276*86400)-(Times_2023!$C274*86400),"")</f>
        <v/>
      </c>
      <c r="K276" s="3"/>
      <c r="L276" s="3"/>
      <c r="N276" s="3"/>
      <c r="O276" s="152"/>
    </row>
    <row r="277" spans="1:15" ht="15.75" thickBot="1">
      <c r="A277" s="160">
        <v>273</v>
      </c>
      <c r="B277" s="164" t="s">
        <v>40</v>
      </c>
      <c r="C277" s="164" t="s">
        <v>444</v>
      </c>
      <c r="D277" s="164" t="s">
        <v>12</v>
      </c>
      <c r="E277" s="185"/>
      <c r="F277"/>
      <c r="G277" s="3" t="str">
        <f t="shared" si="8"/>
        <v>HI</v>
      </c>
      <c r="H277" t="str">
        <f t="shared" si="9"/>
        <v/>
      </c>
      <c r="I277" s="147" t="str">
        <f>IF($E277&lt;&gt;"",($E277*86400)-(Times_2023!$C275*86400),"")</f>
        <v/>
      </c>
      <c r="K277" s="3"/>
      <c r="L277" s="3"/>
      <c r="N277" s="3"/>
    </row>
    <row r="278" spans="1:15" ht="15.75" thickBot="1">
      <c r="A278" s="160">
        <v>274</v>
      </c>
      <c r="B278" s="164" t="s">
        <v>41</v>
      </c>
      <c r="C278" s="164" t="s">
        <v>277</v>
      </c>
      <c r="D278" s="164" t="s">
        <v>13</v>
      </c>
      <c r="E278" s="162"/>
      <c r="F278"/>
      <c r="G278" s="3" t="str">
        <f t="shared" si="8"/>
        <v>RR</v>
      </c>
      <c r="H278" t="str">
        <f t="shared" si="9"/>
        <v/>
      </c>
      <c r="I278" s="147" t="str">
        <f>IF($E278&lt;&gt;"",($E278*86400)-(Times_2023!$C276*86400),"")</f>
        <v/>
      </c>
      <c r="K278" s="3"/>
      <c r="L278" s="60"/>
      <c r="M278" s="61"/>
      <c r="N278" s="60"/>
      <c r="O278" s="62"/>
    </row>
    <row r="279" spans="1:15" ht="15.75" thickBot="1">
      <c r="A279" s="160">
        <v>275</v>
      </c>
      <c r="B279" s="164" t="s">
        <v>41</v>
      </c>
      <c r="C279" s="164" t="s">
        <v>275</v>
      </c>
      <c r="D279" s="164" t="s">
        <v>13</v>
      </c>
      <c r="E279" s="162"/>
      <c r="F279"/>
      <c r="G279" s="3" t="str">
        <f t="shared" si="8"/>
        <v>RR</v>
      </c>
      <c r="H279" t="str">
        <f t="shared" si="9"/>
        <v/>
      </c>
      <c r="I279" s="147" t="str">
        <f>IF($E279&lt;&gt;"",($E279*86400)-(Times_2023!$C277*86400),"")</f>
        <v/>
      </c>
      <c r="K279" s="153"/>
      <c r="L279" s="153"/>
      <c r="M279" s="151"/>
      <c r="N279" s="153"/>
      <c r="O279" s="152"/>
    </row>
    <row r="280" spans="1:15" ht="15.75" thickBot="1">
      <c r="A280" s="160">
        <v>276</v>
      </c>
      <c r="B280" s="164" t="s">
        <v>3</v>
      </c>
      <c r="C280" s="164" t="s">
        <v>371</v>
      </c>
      <c r="D280" s="164" t="s">
        <v>12</v>
      </c>
      <c r="E280" s="165"/>
      <c r="F280"/>
      <c r="G280" s="3" t="str">
        <f t="shared" si="8"/>
        <v>HRC</v>
      </c>
      <c r="H280" t="str">
        <f t="shared" si="9"/>
        <v/>
      </c>
      <c r="I280" s="147" t="str">
        <f>IF($E280&lt;&gt;"",($E280*86400)-(Times_2023!$C278*86400),"")</f>
        <v/>
      </c>
      <c r="K280" s="3"/>
      <c r="L280" s="3"/>
      <c r="N280" s="3"/>
      <c r="O280" s="120"/>
    </row>
    <row r="281" spans="1:15" ht="15.75" thickBot="1">
      <c r="A281" s="160">
        <v>277</v>
      </c>
      <c r="B281" s="164" t="s">
        <v>5</v>
      </c>
      <c r="C281" s="164" t="s">
        <v>410</v>
      </c>
      <c r="D281" s="164" t="s">
        <v>13</v>
      </c>
      <c r="E281" s="162">
        <v>1.1152777777777778</v>
      </c>
      <c r="F281"/>
      <c r="G281" s="3" t="str">
        <f t="shared" si="8"/>
        <v>SS</v>
      </c>
      <c r="H281" t="str">
        <f t="shared" si="9"/>
        <v/>
      </c>
      <c r="I281" s="147">
        <f>IF($E281&lt;&gt;"",($E281*86400)-(Times_2023!$C279*86400),"")</f>
        <v>94739</v>
      </c>
      <c r="K281" s="60"/>
      <c r="L281" s="60"/>
      <c r="M281" s="61"/>
      <c r="N281" s="60"/>
      <c r="O281" s="62"/>
    </row>
    <row r="282" spans="1:15" ht="15.75" thickBot="1">
      <c r="A282" s="160">
        <v>278</v>
      </c>
      <c r="B282" s="164" t="s">
        <v>71</v>
      </c>
      <c r="C282" s="164" t="s">
        <v>381</v>
      </c>
      <c r="D282" s="164" t="s">
        <v>13</v>
      </c>
      <c r="E282" s="185"/>
      <c r="F282"/>
      <c r="G282" s="3" t="str">
        <f t="shared" si="8"/>
        <v>CAC</v>
      </c>
      <c r="H282" t="str">
        <f t="shared" si="9"/>
        <v/>
      </c>
      <c r="I282" s="147" t="str">
        <f>IF($E282&lt;&gt;"",($E282*86400)-(Times_2023!$C280*86400),"")</f>
        <v/>
      </c>
      <c r="K282" s="60"/>
      <c r="L282" s="60"/>
      <c r="M282" s="61"/>
      <c r="N282" s="60"/>
      <c r="O282" s="62"/>
    </row>
    <row r="283" spans="1:15" ht="15.75" thickBot="1">
      <c r="A283" s="160">
        <v>279</v>
      </c>
      <c r="B283" s="164" t="s">
        <v>71</v>
      </c>
      <c r="C283" s="164" t="s">
        <v>133</v>
      </c>
      <c r="D283" s="164" t="s">
        <v>12</v>
      </c>
      <c r="E283" s="185"/>
      <c r="F283"/>
      <c r="G283" s="3" t="str">
        <f t="shared" si="8"/>
        <v>CAC</v>
      </c>
      <c r="H283" t="str">
        <f t="shared" si="9"/>
        <v/>
      </c>
      <c r="I283" s="147" t="str">
        <f>IF($E283&lt;&gt;"",($E283*86400)-(Times_2023!$C281*86400),"")</f>
        <v/>
      </c>
      <c r="K283" s="60"/>
      <c r="L283" s="60"/>
      <c r="M283" s="61"/>
      <c r="N283" s="60"/>
      <c r="O283" s="62"/>
    </row>
    <row r="284" spans="1:15" ht="15.75" thickBot="1">
      <c r="A284" s="160">
        <v>280</v>
      </c>
      <c r="B284" s="164" t="s">
        <v>40</v>
      </c>
      <c r="C284" s="164" t="s">
        <v>226</v>
      </c>
      <c r="D284" s="164" t="s">
        <v>13</v>
      </c>
      <c r="E284" s="162">
        <v>1.8807870370370371E-2</v>
      </c>
      <c r="F284"/>
      <c r="G284" s="3" t="str">
        <f t="shared" si="8"/>
        <v>HI</v>
      </c>
      <c r="H284" t="str">
        <f t="shared" si="9"/>
        <v/>
      </c>
      <c r="I284" s="147">
        <f>IF($E284&lt;&gt;"",($E284*86400)-(Times_2023!$C282*86400),"")</f>
        <v>-6</v>
      </c>
      <c r="K284" s="3"/>
      <c r="L284" s="3"/>
      <c r="N284" s="3"/>
      <c r="O284" s="13"/>
    </row>
    <row r="285" spans="1:15" ht="15.75" thickBot="1">
      <c r="A285" s="160">
        <v>281</v>
      </c>
      <c r="B285" s="164" t="s">
        <v>5</v>
      </c>
      <c r="C285" s="164" t="s">
        <v>421</v>
      </c>
      <c r="D285" s="164" t="s">
        <v>12</v>
      </c>
      <c r="E285" s="185"/>
      <c r="F285"/>
      <c r="G285" s="3" t="str">
        <f t="shared" si="8"/>
        <v>SS</v>
      </c>
      <c r="H285" t="str">
        <f t="shared" si="9"/>
        <v/>
      </c>
      <c r="I285" s="147" t="str">
        <f>IF($E285&lt;&gt;"",($E285*86400)-(Times_2023!$C283*86400),"")</f>
        <v/>
      </c>
      <c r="K285" s="3"/>
      <c r="L285" s="3"/>
      <c r="N285" s="3"/>
      <c r="O285" s="13"/>
    </row>
    <row r="286" spans="1:15" ht="15.75" thickBot="1">
      <c r="A286" s="160">
        <v>282</v>
      </c>
      <c r="B286" s="164" t="s">
        <v>3</v>
      </c>
      <c r="C286" s="164" t="s">
        <v>104</v>
      </c>
      <c r="D286" s="164" t="s">
        <v>13</v>
      </c>
      <c r="E286" s="165"/>
      <c r="F286"/>
      <c r="G286" s="3" t="str">
        <f t="shared" si="8"/>
        <v>HRC</v>
      </c>
      <c r="H286" t="str">
        <f t="shared" si="9"/>
        <v/>
      </c>
      <c r="I286" s="147" t="str">
        <f>IF($E286&lt;&gt;"",($E286*86400)-(Times_2023!$C284*86400),"")</f>
        <v/>
      </c>
      <c r="K286" s="3" t="s">
        <v>70</v>
      </c>
      <c r="L286" s="3"/>
      <c r="N286" s="3"/>
    </row>
    <row r="287" spans="1:15" ht="15.75" thickBot="1">
      <c r="A287" s="160">
        <v>283</v>
      </c>
      <c r="B287" s="164" t="s">
        <v>5</v>
      </c>
      <c r="C287" s="164" t="s">
        <v>113</v>
      </c>
      <c r="D287" s="164" t="s">
        <v>12</v>
      </c>
      <c r="E287" s="162">
        <v>1.1319444444444444</v>
      </c>
      <c r="F287"/>
      <c r="G287" s="3" t="str">
        <f t="shared" si="8"/>
        <v>SS</v>
      </c>
      <c r="H287" t="str">
        <f t="shared" si="9"/>
        <v/>
      </c>
      <c r="I287" s="147">
        <f>IF($E287&lt;&gt;"",($E287*86400)-(Times_2023!$C285*86400),"")</f>
        <v>96161</v>
      </c>
      <c r="K287" s="3"/>
      <c r="L287" s="3"/>
      <c r="N287" s="3"/>
      <c r="O287" s="13"/>
    </row>
    <row r="288" spans="1:15" ht="15.75" thickBot="1">
      <c r="A288" s="160">
        <v>284</v>
      </c>
      <c r="B288" s="164" t="s">
        <v>29</v>
      </c>
      <c r="C288" s="164" t="s">
        <v>337</v>
      </c>
      <c r="D288" s="164" t="s">
        <v>13</v>
      </c>
      <c r="E288" s="185"/>
      <c r="F288"/>
      <c r="G288" s="3" t="str">
        <f t="shared" si="8"/>
        <v>ELY</v>
      </c>
      <c r="H288" t="str">
        <f t="shared" si="9"/>
        <v/>
      </c>
      <c r="I288" s="147" t="str">
        <f>IF($E288&lt;&gt;"",($E288*86400)-(Times_2023!$C286*86400),"")</f>
        <v/>
      </c>
      <c r="K288" s="3"/>
      <c r="L288" s="3"/>
      <c r="N288" s="3"/>
      <c r="O288" s="13"/>
    </row>
    <row r="289" spans="1:15" ht="15.75" thickBot="1">
      <c r="A289" s="160">
        <v>285</v>
      </c>
      <c r="B289" s="164" t="s">
        <v>29</v>
      </c>
      <c r="C289" s="164" t="s">
        <v>210</v>
      </c>
      <c r="D289" s="164" t="s">
        <v>12</v>
      </c>
      <c r="E289" s="162"/>
      <c r="F289"/>
      <c r="G289" s="3" t="str">
        <f t="shared" si="8"/>
        <v>ELY</v>
      </c>
      <c r="H289" t="str">
        <f t="shared" si="9"/>
        <v/>
      </c>
      <c r="I289" s="147" t="str">
        <f>IF($E289&lt;&gt;"",($E289*86400)-(Times_2023!$C287*86400),"")</f>
        <v/>
      </c>
      <c r="K289" s="3"/>
      <c r="L289" s="3"/>
      <c r="N289" s="3"/>
      <c r="O289" s="13"/>
    </row>
    <row r="290" spans="1:15" ht="15.75" thickBot="1">
      <c r="A290" s="160">
        <v>286</v>
      </c>
      <c r="B290" s="164" t="s">
        <v>40</v>
      </c>
      <c r="C290" s="164" t="s">
        <v>448</v>
      </c>
      <c r="D290" s="164" t="s">
        <v>13</v>
      </c>
      <c r="E290" s="162">
        <v>1.8900462962962963E-2</v>
      </c>
      <c r="F290"/>
      <c r="G290" s="3" t="str">
        <f t="shared" si="8"/>
        <v>HI</v>
      </c>
      <c r="H290" t="str">
        <f t="shared" si="9"/>
        <v/>
      </c>
      <c r="I290" s="147">
        <f>IF($E290&lt;&gt;"",($E290*86400)-(Times_2023!$C288*86400),"")</f>
        <v>-17.999999999999773</v>
      </c>
      <c r="K290" s="3"/>
      <c r="L290" s="3"/>
      <c r="N290" s="3"/>
      <c r="O290" s="13"/>
    </row>
    <row r="291" spans="1:15" ht="15.75" thickBot="1">
      <c r="A291" s="160">
        <v>287</v>
      </c>
      <c r="B291" s="164" t="s">
        <v>40</v>
      </c>
      <c r="C291" s="164" t="s">
        <v>247</v>
      </c>
      <c r="D291" s="164" t="s">
        <v>12</v>
      </c>
      <c r="E291" s="185"/>
      <c r="F291"/>
      <c r="G291" s="3" t="str">
        <f t="shared" si="8"/>
        <v>HI</v>
      </c>
      <c r="H291" t="str">
        <f t="shared" si="9"/>
        <v/>
      </c>
      <c r="I291" s="147" t="str">
        <f>IF($E291&lt;&gt;"",($E291*86400)-(Times_2023!$C289*86400),"")</f>
        <v/>
      </c>
      <c r="K291" s="3"/>
      <c r="L291" s="3"/>
      <c r="N291" s="3"/>
      <c r="O291" s="13"/>
    </row>
    <row r="292" spans="1:15" ht="15.75" thickBot="1">
      <c r="A292" s="160">
        <v>288</v>
      </c>
      <c r="B292" s="164" t="s">
        <v>1</v>
      </c>
      <c r="C292" s="164" t="s">
        <v>401</v>
      </c>
      <c r="D292" s="164" t="s">
        <v>12</v>
      </c>
      <c r="E292" s="185"/>
      <c r="F292"/>
      <c r="G292" s="3" t="str">
        <f t="shared" si="8"/>
        <v>CTC</v>
      </c>
      <c r="H292" t="str">
        <f t="shared" si="9"/>
        <v/>
      </c>
      <c r="I292" s="147" t="str">
        <f>IF($E292&lt;&gt;"",($E292*86400)-(Times_2023!$C290*86400),"")</f>
        <v/>
      </c>
      <c r="K292" s="3"/>
      <c r="L292" s="3"/>
      <c r="N292" s="3"/>
      <c r="O292" s="13"/>
    </row>
    <row r="293" spans="1:15" ht="15.75" thickBot="1">
      <c r="A293" s="160">
        <v>289</v>
      </c>
      <c r="B293" s="164" t="s">
        <v>4</v>
      </c>
      <c r="C293" s="164" t="s">
        <v>328</v>
      </c>
      <c r="D293" s="164" t="s">
        <v>13</v>
      </c>
      <c r="E293" s="185"/>
      <c r="F293"/>
      <c r="G293" s="3" t="str">
        <f t="shared" si="8"/>
        <v>NJ</v>
      </c>
      <c r="H293" t="str">
        <f t="shared" si="9"/>
        <v/>
      </c>
      <c r="I293" s="147" t="str">
        <f>IF($E293&lt;&gt;"",($E293*86400)-(Times_2023!$C291*86400),"")</f>
        <v/>
      </c>
      <c r="K293" s="3"/>
      <c r="L293" s="3"/>
      <c r="N293" s="3"/>
      <c r="O293" s="13"/>
    </row>
    <row r="294" spans="1:15" ht="15.75" thickBot="1">
      <c r="A294" s="160">
        <v>290</v>
      </c>
      <c r="B294" s="164" t="s">
        <v>29</v>
      </c>
      <c r="C294" s="164" t="s">
        <v>153</v>
      </c>
      <c r="D294" s="164" t="s">
        <v>13</v>
      </c>
      <c r="E294" s="185"/>
      <c r="F294"/>
      <c r="G294" s="3" t="str">
        <f t="shared" si="8"/>
        <v>ELY</v>
      </c>
      <c r="H294" t="str">
        <f t="shared" si="9"/>
        <v/>
      </c>
      <c r="I294" s="147" t="str">
        <f>IF($E294&lt;&gt;"",($E294*86400)-(Times_2023!$C292*86400),"")</f>
        <v/>
      </c>
      <c r="K294" s="3"/>
      <c r="L294" s="3"/>
      <c r="N294" s="3"/>
      <c r="O294" s="13"/>
    </row>
    <row r="295" spans="1:15" ht="15.75" thickBot="1">
      <c r="A295" s="160">
        <v>291</v>
      </c>
      <c r="B295" s="164" t="s">
        <v>29</v>
      </c>
      <c r="C295" s="164" t="s">
        <v>357</v>
      </c>
      <c r="D295" s="164" t="s">
        <v>12</v>
      </c>
      <c r="E295" s="162"/>
      <c r="F295"/>
      <c r="G295" s="3" t="str">
        <f t="shared" si="8"/>
        <v>ELY</v>
      </c>
      <c r="H295" t="str">
        <f t="shared" si="9"/>
        <v/>
      </c>
      <c r="I295" s="147" t="str">
        <f>IF($E295&lt;&gt;"",($E295*86400)-(Times_2023!$C293*86400),"")</f>
        <v/>
      </c>
      <c r="K295" s="3"/>
      <c r="L295" s="3"/>
      <c r="N295" s="3"/>
      <c r="O295" s="13"/>
    </row>
    <row r="296" spans="1:15" ht="15.75" thickBot="1">
      <c r="A296" s="160">
        <v>292</v>
      </c>
      <c r="B296" s="164" t="s">
        <v>4</v>
      </c>
      <c r="C296" s="164" t="s">
        <v>115</v>
      </c>
      <c r="D296" s="164" t="s">
        <v>13</v>
      </c>
      <c r="E296" s="185">
        <v>1.1527777777777779</v>
      </c>
      <c r="F296"/>
      <c r="G296" s="3" t="str">
        <f t="shared" si="8"/>
        <v>NJ</v>
      </c>
      <c r="H296" t="str">
        <f t="shared" si="9"/>
        <v/>
      </c>
      <c r="I296" s="147">
        <f>IF($E296&lt;&gt;"",($E296*86400)-(Times_2023!$C294*86400),"")</f>
        <v>97937.000000000015</v>
      </c>
      <c r="K296" s="3"/>
      <c r="L296" s="3"/>
      <c r="N296" s="3"/>
      <c r="O296" s="13"/>
    </row>
    <row r="297" spans="1:15" ht="15.75" thickBot="1">
      <c r="A297" s="160">
        <v>293</v>
      </c>
      <c r="B297" s="164" t="s">
        <v>5</v>
      </c>
      <c r="C297" s="164" t="s">
        <v>422</v>
      </c>
      <c r="D297" s="164" t="s">
        <v>12</v>
      </c>
      <c r="E297" s="185"/>
      <c r="F297"/>
      <c r="G297" s="3" t="str">
        <f t="shared" si="8"/>
        <v>SS</v>
      </c>
      <c r="H297" t="str">
        <f t="shared" si="9"/>
        <v/>
      </c>
      <c r="I297" s="147" t="str">
        <f>IF($E297&lt;&gt;"",($E297*86400)-(Times_2023!$C295*86400),"")</f>
        <v/>
      </c>
      <c r="K297" s="3"/>
      <c r="L297" s="3"/>
      <c r="N297" s="3"/>
      <c r="O297" s="13"/>
    </row>
    <row r="298" spans="1:15" ht="15.75" thickBot="1">
      <c r="A298" s="160">
        <v>294</v>
      </c>
      <c r="B298" s="164" t="s">
        <v>5</v>
      </c>
      <c r="C298" s="164" t="s">
        <v>291</v>
      </c>
      <c r="D298" s="164" t="s">
        <v>12</v>
      </c>
      <c r="E298" s="162">
        <v>1.1430555555555555</v>
      </c>
      <c r="F298"/>
      <c r="G298" s="3" t="str">
        <f t="shared" si="8"/>
        <v>SS</v>
      </c>
      <c r="H298" t="str">
        <f t="shared" si="9"/>
        <v/>
      </c>
      <c r="I298" s="147">
        <f>IF($E298&lt;&gt;"",($E298*86400)-(Times_2023!$C296*86400),"")</f>
        <v>97095</v>
      </c>
      <c r="K298" s="3"/>
      <c r="L298" s="3"/>
      <c r="N298" s="3"/>
      <c r="O298" s="13"/>
    </row>
    <row r="299" spans="1:15" ht="15.75" thickBot="1">
      <c r="A299" s="160">
        <v>295</v>
      </c>
      <c r="B299" s="164" t="s">
        <v>5</v>
      </c>
      <c r="C299" s="164" t="s">
        <v>423</v>
      </c>
      <c r="D299" s="164" t="s">
        <v>12</v>
      </c>
      <c r="E299" s="162">
        <v>1.14375</v>
      </c>
      <c r="F299"/>
      <c r="G299" s="3" t="str">
        <f t="shared" si="8"/>
        <v>SS</v>
      </c>
      <c r="H299" t="str">
        <f t="shared" si="9"/>
        <v/>
      </c>
      <c r="I299" s="147">
        <f>IF($E299&lt;&gt;"",($E299*86400)-(Times_2023!$C297*86400),"")</f>
        <v>97154</v>
      </c>
      <c r="K299" s="3"/>
      <c r="L299" s="3"/>
      <c r="N299" s="3"/>
    </row>
    <row r="300" spans="1:15" ht="15.75" thickBot="1">
      <c r="A300" s="160">
        <v>296</v>
      </c>
      <c r="B300" s="164" t="s">
        <v>3</v>
      </c>
      <c r="C300" s="164" t="s">
        <v>106</v>
      </c>
      <c r="D300" s="164" t="s">
        <v>13</v>
      </c>
      <c r="E300" s="162"/>
      <c r="F300"/>
      <c r="G300" s="3" t="str">
        <f t="shared" si="8"/>
        <v>HRC</v>
      </c>
      <c r="H300" t="str">
        <f t="shared" si="9"/>
        <v/>
      </c>
      <c r="I300" s="147" t="str">
        <f>IF($E300&lt;&gt;"",($E300*86400)-(Times_2023!$C298*86400),"")</f>
        <v/>
      </c>
      <c r="K300" s="3"/>
      <c r="L300" s="3"/>
      <c r="N300" s="3"/>
      <c r="O300" s="13"/>
    </row>
    <row r="301" spans="1:15" ht="15.75" thickBot="1">
      <c r="A301" s="160">
        <v>297</v>
      </c>
      <c r="B301" s="164" t="s">
        <v>1</v>
      </c>
      <c r="C301" s="164" t="s">
        <v>406</v>
      </c>
      <c r="D301" s="164" t="s">
        <v>13</v>
      </c>
      <c r="E301" s="162">
        <v>27.44</v>
      </c>
      <c r="F301"/>
      <c r="G301" s="3" t="str">
        <f t="shared" si="8"/>
        <v>CTC</v>
      </c>
      <c r="H301" t="str">
        <f t="shared" si="9"/>
        <v/>
      </c>
      <c r="I301" s="147">
        <f>IF($E301&lt;&gt;"",($E301*86400)-(Times_2023!$C299*86400),"")</f>
        <v>2369142</v>
      </c>
      <c r="K301" s="3"/>
      <c r="L301" s="3"/>
      <c r="N301" s="3"/>
      <c r="O301" s="13"/>
    </row>
    <row r="302" spans="1:15" ht="15.75" thickBot="1">
      <c r="A302" s="160">
        <v>298</v>
      </c>
      <c r="B302" s="164" t="s">
        <v>1</v>
      </c>
      <c r="C302" s="164" t="s">
        <v>402</v>
      </c>
      <c r="D302" s="164" t="s">
        <v>12</v>
      </c>
      <c r="E302" s="162">
        <v>27.47</v>
      </c>
      <c r="F302"/>
      <c r="G302" s="3" t="str">
        <f t="shared" si="8"/>
        <v>CTC</v>
      </c>
      <c r="H302" t="str">
        <f t="shared" si="9"/>
        <v/>
      </c>
      <c r="I302" s="147">
        <f>IF($E302&lt;&gt;"",($E302*86400)-(Times_2023!$C300*86400),"")</f>
        <v>2371732</v>
      </c>
      <c r="K302" s="3"/>
      <c r="L302" s="3"/>
      <c r="N302" s="3"/>
      <c r="O302" s="13"/>
    </row>
    <row r="303" spans="1:15" ht="15.75" thickBot="1">
      <c r="A303" s="160">
        <v>299</v>
      </c>
      <c r="B303" s="164" t="s">
        <v>29</v>
      </c>
      <c r="C303" s="164" t="s">
        <v>340</v>
      </c>
      <c r="D303" s="164" t="s">
        <v>13</v>
      </c>
      <c r="E303" s="185"/>
      <c r="F303"/>
      <c r="G303" s="3" t="str">
        <f t="shared" si="8"/>
        <v>ELY</v>
      </c>
      <c r="H303" t="str">
        <f t="shared" si="9"/>
        <v/>
      </c>
      <c r="I303" s="147" t="str">
        <f>IF($E303&lt;&gt;"",($E303*86400)-(Times_2023!$C301*86400),"")</f>
        <v/>
      </c>
      <c r="K303" s="3"/>
      <c r="L303" s="3"/>
      <c r="N303" s="3"/>
      <c r="O303" s="13"/>
    </row>
    <row r="304" spans="1:15" ht="15.75" thickBot="1">
      <c r="A304" s="160">
        <v>300</v>
      </c>
      <c r="B304" s="164" t="s">
        <v>40</v>
      </c>
      <c r="C304" s="164" t="s">
        <v>229</v>
      </c>
      <c r="D304" s="164" t="s">
        <v>13</v>
      </c>
      <c r="E304" s="162">
        <v>1.9606481481481482E-2</v>
      </c>
      <c r="F304"/>
      <c r="G304" s="3" t="str">
        <f t="shared" si="8"/>
        <v>HI</v>
      </c>
      <c r="H304" t="str">
        <f t="shared" si="9"/>
        <v/>
      </c>
      <c r="I304" s="147">
        <f>IF($E304&lt;&gt;"",($E304*86400)-(Times_2023!$C302*86400),"")</f>
        <v>-3.0000000000002274</v>
      </c>
      <c r="K304" s="3"/>
      <c r="L304" s="3"/>
      <c r="N304" s="3"/>
      <c r="O304" s="13"/>
    </row>
    <row r="305" spans="1:15" ht="15.75" thickBot="1">
      <c r="A305" s="160">
        <v>301</v>
      </c>
      <c r="B305" s="164" t="s">
        <v>4</v>
      </c>
      <c r="C305" s="164" t="s">
        <v>271</v>
      </c>
      <c r="D305" s="164" t="s">
        <v>12</v>
      </c>
      <c r="E305" s="185">
        <v>1.1875</v>
      </c>
      <c r="F305"/>
      <c r="G305" s="3" t="str">
        <f t="shared" si="8"/>
        <v>NJ</v>
      </c>
      <c r="H305" t="str">
        <f t="shared" si="9"/>
        <v/>
      </c>
      <c r="I305" s="147">
        <f>IF($E305&lt;&gt;"",($E305*86400)-(Times_2023!$C303*86400),"")</f>
        <v>100902</v>
      </c>
      <c r="K305" s="60"/>
      <c r="L305" s="60"/>
      <c r="M305" s="61"/>
      <c r="N305" s="60"/>
      <c r="O305" s="62"/>
    </row>
    <row r="306" spans="1:15" ht="15.75" thickBot="1">
      <c r="A306" s="160">
        <v>302</v>
      </c>
      <c r="B306" s="164" t="s">
        <v>29</v>
      </c>
      <c r="C306" s="164" t="s">
        <v>356</v>
      </c>
      <c r="D306" s="164" t="s">
        <v>12</v>
      </c>
      <c r="E306" s="165"/>
      <c r="F306"/>
      <c r="G306" s="3" t="str">
        <f t="shared" si="8"/>
        <v>ELY</v>
      </c>
      <c r="H306" t="str">
        <f t="shared" si="9"/>
        <v/>
      </c>
      <c r="I306" s="147" t="str">
        <f>IF($E306&lt;&gt;"",($E306*86400)-(Times_2023!$C304*86400),"")</f>
        <v/>
      </c>
      <c r="K306" s="60"/>
      <c r="L306" s="60"/>
      <c r="M306" s="61"/>
      <c r="N306" s="60"/>
      <c r="O306" s="62"/>
    </row>
    <row r="307" spans="1:15" ht="15.75" thickBot="1">
      <c r="A307" s="160">
        <v>303</v>
      </c>
      <c r="B307" s="164" t="s">
        <v>41</v>
      </c>
      <c r="C307" s="164" t="s">
        <v>287</v>
      </c>
      <c r="D307" s="164" t="s">
        <v>12</v>
      </c>
      <c r="E307" s="162"/>
      <c r="F307"/>
      <c r="G307" s="3" t="str">
        <f t="shared" si="8"/>
        <v>RR</v>
      </c>
      <c r="H307" t="str">
        <f t="shared" si="9"/>
        <v/>
      </c>
      <c r="I307" s="147" t="str">
        <f>IF($E307&lt;&gt;"",($E307*86400)-(Times_2023!$C305*86400),"")</f>
        <v/>
      </c>
      <c r="K307" s="60"/>
      <c r="L307" s="60"/>
      <c r="M307" s="61"/>
      <c r="N307" s="60"/>
      <c r="O307" s="62"/>
    </row>
    <row r="308" spans="1:15" ht="15.75" thickBot="1">
      <c r="A308" s="160">
        <v>304</v>
      </c>
      <c r="B308" s="164" t="s">
        <v>40</v>
      </c>
      <c r="C308" s="164" t="s">
        <v>172</v>
      </c>
      <c r="D308" s="164" t="s">
        <v>13</v>
      </c>
      <c r="E308" s="162">
        <v>1.9363425925925926E-2</v>
      </c>
      <c r="F308"/>
      <c r="G308" s="3" t="str">
        <f t="shared" si="8"/>
        <v>HI</v>
      </c>
      <c r="H308" t="str">
        <f t="shared" si="9"/>
        <v/>
      </c>
      <c r="I308" s="147">
        <f>IF($E308&lt;&gt;"",($E308*86400)-(Times_2023!$C306*86400),"")</f>
        <v>-40</v>
      </c>
      <c r="K308" s="60"/>
      <c r="L308" s="60"/>
      <c r="M308" s="61"/>
      <c r="N308" s="60"/>
      <c r="O308" s="62"/>
    </row>
    <row r="309" spans="1:15" ht="15.75" thickBot="1">
      <c r="A309" s="160">
        <v>305</v>
      </c>
      <c r="B309" s="164" t="s">
        <v>41</v>
      </c>
      <c r="C309" s="164" t="s">
        <v>456</v>
      </c>
      <c r="D309" s="164" t="s">
        <v>13</v>
      </c>
      <c r="E309" s="185"/>
      <c r="F309"/>
      <c r="G309" s="3" t="str">
        <f t="shared" si="8"/>
        <v>RR</v>
      </c>
      <c r="H309" t="str">
        <f t="shared" si="9"/>
        <v/>
      </c>
      <c r="I309" s="147" t="str">
        <f>IF($E309&lt;&gt;"",($E309*86400)-(Times_2023!$C307*86400),"")</f>
        <v/>
      </c>
      <c r="K309" s="60"/>
      <c r="L309" s="60"/>
      <c r="M309" s="61"/>
      <c r="N309" s="60"/>
      <c r="O309" s="62"/>
    </row>
    <row r="310" spans="1:15" ht="15.75" thickBot="1">
      <c r="A310" s="160">
        <v>306</v>
      </c>
      <c r="B310" s="164" t="s">
        <v>40</v>
      </c>
      <c r="C310" s="164" t="s">
        <v>163</v>
      </c>
      <c r="D310" s="164" t="s">
        <v>12</v>
      </c>
      <c r="E310" s="162">
        <v>1.9664351851851853E-2</v>
      </c>
      <c r="F310"/>
      <c r="G310" s="3" t="str">
        <f t="shared" si="8"/>
        <v>HI</v>
      </c>
      <c r="H310" t="str">
        <f t="shared" si="9"/>
        <v/>
      </c>
      <c r="I310" s="147">
        <f>IF($E310&lt;&gt;"",($E310*86400)-(Times_2023!$C308*86400),"")</f>
        <v>-21</v>
      </c>
      <c r="K310" s="3"/>
      <c r="L310" s="3"/>
      <c r="N310" s="3"/>
      <c r="O310" s="121"/>
    </row>
    <row r="311" spans="1:15" ht="15.75" thickBot="1">
      <c r="A311" s="160">
        <v>307</v>
      </c>
      <c r="B311" s="164" t="s">
        <v>29</v>
      </c>
      <c r="C311" s="164" t="s">
        <v>207</v>
      </c>
      <c r="D311" s="164" t="s">
        <v>13</v>
      </c>
      <c r="E311" s="185"/>
      <c r="F311"/>
      <c r="G311" s="3" t="str">
        <f t="shared" si="8"/>
        <v>ELY</v>
      </c>
      <c r="H311" t="str">
        <f t="shared" si="9"/>
        <v/>
      </c>
      <c r="I311" s="147" t="str">
        <f>IF($E311&lt;&gt;"",($E311*86400)-(Times_2023!$C309*86400),"")</f>
        <v/>
      </c>
      <c r="K311" s="3"/>
      <c r="L311" s="3"/>
      <c r="N311" s="3"/>
      <c r="O311" s="120"/>
    </row>
    <row r="312" spans="1:15" ht="15.75" thickBot="1">
      <c r="A312" s="160">
        <v>308</v>
      </c>
      <c r="B312" s="164" t="s">
        <v>3</v>
      </c>
      <c r="C312" s="164" t="s">
        <v>262</v>
      </c>
      <c r="D312" s="164" t="s">
        <v>12</v>
      </c>
      <c r="E312" s="185"/>
      <c r="F312"/>
      <c r="G312" s="3" t="str">
        <f t="shared" si="8"/>
        <v>HRC</v>
      </c>
      <c r="H312" t="str">
        <f t="shared" si="9"/>
        <v/>
      </c>
      <c r="I312" s="147" t="str">
        <f>IF($E312&lt;&gt;"",($E312*86400)-(Times_2023!$C310*86400),"")</f>
        <v/>
      </c>
      <c r="K312" s="60"/>
      <c r="L312" s="60"/>
      <c r="M312" s="61"/>
      <c r="N312" s="60"/>
      <c r="O312" s="62"/>
    </row>
    <row r="313" spans="1:15" ht="15.75" thickBot="1">
      <c r="A313" s="160">
        <v>309</v>
      </c>
      <c r="B313" s="164" t="s">
        <v>4</v>
      </c>
      <c r="C313" s="164" t="s">
        <v>329</v>
      </c>
      <c r="D313" s="164" t="s">
        <v>13</v>
      </c>
      <c r="E313" s="185"/>
      <c r="F313"/>
      <c r="G313" s="3" t="str">
        <f t="shared" si="8"/>
        <v>NJ</v>
      </c>
      <c r="H313" t="str">
        <f t="shared" si="9"/>
        <v/>
      </c>
      <c r="I313" s="147" t="str">
        <f>IF($E313&lt;&gt;"",($E313*86400)-(Times_2023!$C311*86400),"")</f>
        <v/>
      </c>
      <c r="K313" s="3"/>
      <c r="L313" s="3"/>
      <c r="N313" s="3"/>
      <c r="O313" s="121"/>
    </row>
    <row r="314" spans="1:15" ht="15.75" thickBot="1">
      <c r="A314" s="160">
        <v>310</v>
      </c>
      <c r="B314" s="164" t="s">
        <v>4</v>
      </c>
      <c r="C314" s="164" t="s">
        <v>330</v>
      </c>
      <c r="D314" s="164" t="s">
        <v>13</v>
      </c>
      <c r="E314" s="185">
        <v>1.2020833333333334</v>
      </c>
      <c r="F314"/>
      <c r="G314" s="3" t="str">
        <f t="shared" si="8"/>
        <v>NJ</v>
      </c>
      <c r="H314" t="str">
        <f t="shared" si="9"/>
        <v/>
      </c>
      <c r="I314" s="147">
        <f>IF($E314&lt;&gt;"",($E314*86400)-(Times_2023!$C312*86400),"")</f>
        <v>102123</v>
      </c>
      <c r="K314" s="3"/>
      <c r="L314" s="3"/>
      <c r="N314" s="3"/>
      <c r="O314" s="120"/>
    </row>
    <row r="315" spans="1:15" ht="15.75" thickBot="1">
      <c r="A315" s="160">
        <v>311</v>
      </c>
      <c r="B315" s="164" t="s">
        <v>71</v>
      </c>
      <c r="C315" s="164" t="s">
        <v>383</v>
      </c>
      <c r="D315" s="164" t="s">
        <v>13</v>
      </c>
      <c r="E315" s="162"/>
      <c r="F315"/>
      <c r="G315" s="3" t="str">
        <f t="shared" si="8"/>
        <v>CAC</v>
      </c>
      <c r="H315" t="str">
        <f t="shared" si="9"/>
        <v/>
      </c>
      <c r="I315" s="147" t="str">
        <f>IF($E315&lt;&gt;"",($E315*86400)-(Times_2023!$C313*86400),"")</f>
        <v/>
      </c>
      <c r="K315" s="3"/>
      <c r="L315" s="3"/>
      <c r="N315" s="3"/>
      <c r="O315" s="121"/>
    </row>
    <row r="316" spans="1:15" ht="15.75" thickBot="1">
      <c r="A316" s="160">
        <v>312</v>
      </c>
      <c r="B316" s="164" t="s">
        <v>4</v>
      </c>
      <c r="C316" s="164" t="s">
        <v>101</v>
      </c>
      <c r="D316" s="164" t="s">
        <v>12</v>
      </c>
      <c r="E316" s="185"/>
      <c r="F316"/>
      <c r="G316" s="3" t="str">
        <f t="shared" si="8"/>
        <v>NJ</v>
      </c>
      <c r="H316" t="str">
        <f t="shared" si="9"/>
        <v/>
      </c>
      <c r="I316" s="147" t="str">
        <f>IF($E316&lt;&gt;"",($E316*86400)-(Times_2023!$C314*86400),"")</f>
        <v/>
      </c>
      <c r="K316" s="60"/>
      <c r="L316" s="60"/>
      <c r="M316" s="61"/>
      <c r="N316" s="60"/>
      <c r="O316" s="121"/>
    </row>
    <row r="317" spans="1:15" ht="15.75" thickBot="1">
      <c r="A317" s="160">
        <v>313</v>
      </c>
      <c r="B317" s="164" t="s">
        <v>41</v>
      </c>
      <c r="C317" s="164" t="s">
        <v>458</v>
      </c>
      <c r="D317" s="164" t="s">
        <v>13</v>
      </c>
      <c r="E317" s="185"/>
      <c r="F317"/>
      <c r="G317" s="3" t="str">
        <f t="shared" si="8"/>
        <v>RR</v>
      </c>
      <c r="H317" t="str">
        <f t="shared" si="9"/>
        <v/>
      </c>
      <c r="I317" s="147" t="str">
        <f>IF($E317&lt;&gt;"",($E317*86400)-(Times_2023!$C315*86400),"")</f>
        <v/>
      </c>
      <c r="K317" s="60"/>
      <c r="L317" s="60"/>
      <c r="M317" s="61"/>
      <c r="N317" s="60"/>
      <c r="O317" s="62"/>
    </row>
    <row r="318" spans="1:15" ht="15.75" thickBot="1">
      <c r="A318" s="160">
        <v>314</v>
      </c>
      <c r="B318" s="164" t="s">
        <v>5</v>
      </c>
      <c r="C318" s="164" t="s">
        <v>411</v>
      </c>
      <c r="D318" s="164" t="s">
        <v>13</v>
      </c>
      <c r="E318" s="162">
        <v>1.2041666666666666</v>
      </c>
      <c r="F318"/>
      <c r="G318" s="3" t="str">
        <f t="shared" si="8"/>
        <v>SS</v>
      </c>
      <c r="H318" t="str">
        <f t="shared" si="9"/>
        <v/>
      </c>
      <c r="I318" s="147">
        <f>IF($E318&lt;&gt;"",($E318*86400)-(Times_2023!$C316*86400),"")</f>
        <v>102286</v>
      </c>
      <c r="K318" s="60"/>
      <c r="L318" s="60"/>
      <c r="M318" s="61"/>
      <c r="N318" s="60"/>
      <c r="O318" s="62"/>
    </row>
    <row r="319" spans="1:15" ht="15.75" thickBot="1">
      <c r="A319" s="160">
        <v>315</v>
      </c>
      <c r="B319" s="164" t="s">
        <v>40</v>
      </c>
      <c r="C319" s="164" t="s">
        <v>171</v>
      </c>
      <c r="D319" s="164" t="s">
        <v>13</v>
      </c>
      <c r="E319" s="162">
        <v>2.0208333333333335E-2</v>
      </c>
      <c r="F319"/>
      <c r="G319" s="3" t="str">
        <f t="shared" si="8"/>
        <v>HI</v>
      </c>
      <c r="H319" t="str">
        <f t="shared" si="9"/>
        <v/>
      </c>
      <c r="I319" s="147">
        <f>IF($E319&lt;&gt;"",($E319*86400)-(Times_2023!$C317*86400),"")</f>
        <v>-8.9999999999997726</v>
      </c>
      <c r="K319" s="3"/>
      <c r="L319" s="3"/>
      <c r="N319" s="3"/>
      <c r="O319" s="120"/>
    </row>
    <row r="320" spans="1:15" ht="15.75" thickBot="1">
      <c r="A320" s="160">
        <v>316</v>
      </c>
      <c r="B320" s="164" t="s">
        <v>3</v>
      </c>
      <c r="C320" s="164" t="s">
        <v>122</v>
      </c>
      <c r="D320" s="164" t="s">
        <v>13</v>
      </c>
      <c r="E320" s="165"/>
      <c r="F320"/>
      <c r="G320" s="3" t="str">
        <f t="shared" si="8"/>
        <v>HRC</v>
      </c>
      <c r="H320" t="str">
        <f t="shared" si="9"/>
        <v/>
      </c>
      <c r="I320" s="147" t="str">
        <f>IF($E320&lt;&gt;"",($E320*86400)-(Times_2023!$C318*86400),"")</f>
        <v/>
      </c>
      <c r="K320" s="3"/>
      <c r="L320" s="3"/>
      <c r="N320" s="3"/>
      <c r="O320" s="121"/>
    </row>
    <row r="321" spans="1:15" ht="15.75" thickBot="1">
      <c r="A321" s="160">
        <v>317</v>
      </c>
      <c r="B321" s="164" t="s">
        <v>3</v>
      </c>
      <c r="C321" s="164" t="s">
        <v>105</v>
      </c>
      <c r="D321" s="164" t="s">
        <v>13</v>
      </c>
      <c r="E321" s="162"/>
      <c r="F321"/>
      <c r="G321" s="3" t="str">
        <f t="shared" si="8"/>
        <v>HRC</v>
      </c>
      <c r="H321" t="str">
        <f t="shared" si="9"/>
        <v/>
      </c>
      <c r="I321" s="147" t="str">
        <f>IF($E321&lt;&gt;"",($E321*86400)-(Times_2023!$C319*86400),"")</f>
        <v/>
      </c>
      <c r="K321" s="60"/>
      <c r="L321" s="60"/>
      <c r="M321" s="61"/>
      <c r="N321" s="60"/>
      <c r="O321" s="62"/>
    </row>
    <row r="322" spans="1:15" ht="15.75" thickBot="1">
      <c r="A322" s="160">
        <v>318</v>
      </c>
      <c r="B322" s="164" t="s">
        <v>3</v>
      </c>
      <c r="C322" s="164" t="s">
        <v>102</v>
      </c>
      <c r="D322" s="164" t="s">
        <v>13</v>
      </c>
      <c r="E322" s="165"/>
      <c r="F322"/>
      <c r="G322" s="3" t="str">
        <f t="shared" si="8"/>
        <v>HRC</v>
      </c>
      <c r="H322" t="str">
        <f t="shared" si="9"/>
        <v/>
      </c>
      <c r="I322" s="147" t="str">
        <f>IF($E322&lt;&gt;"",($E322*86400)-(Times_2023!$C320*86400),"")</f>
        <v/>
      </c>
      <c r="K322" s="3"/>
      <c r="L322" s="3"/>
      <c r="N322" s="3"/>
      <c r="O322" s="120"/>
    </row>
    <row r="323" spans="1:15" ht="15.75" thickBot="1">
      <c r="A323" s="160">
        <v>319</v>
      </c>
      <c r="B323" s="164" t="s">
        <v>40</v>
      </c>
      <c r="C323" s="164" t="s">
        <v>230</v>
      </c>
      <c r="D323" s="164" t="s">
        <v>13</v>
      </c>
      <c r="E323" s="162">
        <v>2.0196759259259258E-2</v>
      </c>
      <c r="F323"/>
      <c r="G323" s="3" t="str">
        <f t="shared" si="8"/>
        <v>HI</v>
      </c>
      <c r="H323" t="str">
        <f t="shared" si="9"/>
        <v/>
      </c>
      <c r="I323" s="147">
        <f>IF($E323&lt;&gt;"",($E323*86400)-(Times_2023!$C321*86400),"")</f>
        <v>-14.999999999999773</v>
      </c>
      <c r="K323" s="60"/>
      <c r="L323" s="60"/>
      <c r="M323" s="61"/>
      <c r="N323" s="60"/>
      <c r="O323" s="62"/>
    </row>
    <row r="324" spans="1:15" ht="15.75" thickBot="1">
      <c r="A324" s="160">
        <v>320</v>
      </c>
      <c r="B324" s="164" t="s">
        <v>5</v>
      </c>
      <c r="C324" s="164" t="s">
        <v>412</v>
      </c>
      <c r="D324" s="164" t="s">
        <v>13</v>
      </c>
      <c r="E324" s="162">
        <v>1.2118055555555556</v>
      </c>
      <c r="F324"/>
      <c r="G324" s="3" t="str">
        <f t="shared" si="8"/>
        <v>SS</v>
      </c>
      <c r="H324" t="str">
        <f t="shared" si="9"/>
        <v/>
      </c>
      <c r="I324" s="147">
        <f>IF($E324&lt;&gt;"",($E324*86400)-(Times_2023!$C322*86400),"")</f>
        <v>102933</v>
      </c>
      <c r="K324" s="60"/>
      <c r="L324" s="60"/>
      <c r="M324" s="61"/>
      <c r="N324" s="60"/>
      <c r="O324" s="62"/>
    </row>
    <row r="325" spans="1:15" ht="15.75" thickBot="1">
      <c r="A325" s="160">
        <v>321</v>
      </c>
      <c r="B325" s="164" t="s">
        <v>29</v>
      </c>
      <c r="C325" s="164" t="s">
        <v>155</v>
      </c>
      <c r="D325" s="164" t="s">
        <v>13</v>
      </c>
      <c r="E325" s="162">
        <v>2.0682870370370372E-2</v>
      </c>
      <c r="F325"/>
      <c r="G325" s="3" t="str">
        <f t="shared" ref="G325:G383" si="10">VLOOKUP(A325,Numbers,2,FALSE)</f>
        <v>ELY</v>
      </c>
      <c r="H325" t="str">
        <f t="shared" ref="H325:H383" si="11">IF(B325=G325,"","***")</f>
        <v/>
      </c>
      <c r="I325" s="147">
        <f>IF($E325&lt;&gt;"",($E325*86400)-(Times_2023!$C323*86400),"")</f>
        <v>20</v>
      </c>
      <c r="K325" s="60"/>
      <c r="L325" s="60"/>
      <c r="M325" s="61"/>
      <c r="N325" s="60"/>
      <c r="O325" s="62"/>
    </row>
    <row r="326" spans="1:15" ht="15.75" thickBot="1">
      <c r="A326" s="160">
        <v>322</v>
      </c>
      <c r="B326" s="164" t="s">
        <v>1</v>
      </c>
      <c r="C326" s="164" t="s">
        <v>305</v>
      </c>
      <c r="D326" s="164" t="s">
        <v>13</v>
      </c>
      <c r="E326" s="162">
        <v>29.18</v>
      </c>
      <c r="F326"/>
      <c r="G326" s="3" t="str">
        <f t="shared" si="10"/>
        <v>CTC</v>
      </c>
      <c r="H326" t="str">
        <f t="shared" si="11"/>
        <v/>
      </c>
      <c r="I326" s="147">
        <f>IF($E326&lt;&gt;"",($E326*86400)-(Times_2023!$C324*86400),"")</f>
        <v>2519384</v>
      </c>
      <c r="K326" s="60"/>
      <c r="L326" s="60"/>
      <c r="M326" s="61"/>
      <c r="N326" s="60"/>
      <c r="O326" s="62"/>
    </row>
    <row r="327" spans="1:15" ht="15.75" thickBot="1">
      <c r="A327" s="160">
        <v>323</v>
      </c>
      <c r="B327" s="164" t="s">
        <v>1</v>
      </c>
      <c r="C327" s="164" t="s">
        <v>407</v>
      </c>
      <c r="D327" s="164" t="s">
        <v>13</v>
      </c>
      <c r="E327" s="162">
        <v>29.19</v>
      </c>
      <c r="F327"/>
      <c r="G327" s="3" t="str">
        <f t="shared" si="10"/>
        <v>CTC</v>
      </c>
      <c r="H327" t="str">
        <f t="shared" si="11"/>
        <v/>
      </c>
      <c r="I327" s="147">
        <f>IF($E327&lt;&gt;"",($E327*86400)-(Times_2023!$C325*86400),"")</f>
        <v>2520247</v>
      </c>
      <c r="K327" s="60"/>
      <c r="L327" s="60"/>
      <c r="M327" s="61"/>
      <c r="N327" s="60"/>
      <c r="O327" s="62"/>
    </row>
    <row r="328" spans="1:15" ht="15.75" thickBot="1">
      <c r="A328" s="160">
        <v>324</v>
      </c>
      <c r="B328" s="164" t="s">
        <v>41</v>
      </c>
      <c r="C328" s="164" t="s">
        <v>273</v>
      </c>
      <c r="D328" s="164" t="s">
        <v>13</v>
      </c>
      <c r="E328" s="165"/>
      <c r="F328"/>
      <c r="G328" s="3" t="str">
        <f t="shared" si="10"/>
        <v>RR</v>
      </c>
      <c r="H328" t="str">
        <f t="shared" si="11"/>
        <v/>
      </c>
      <c r="I328" s="147" t="str">
        <f>IF($E328&lt;&gt;"",($E328*86400)-(Times_2023!$C326*86400),"")</f>
        <v/>
      </c>
      <c r="K328" s="60"/>
      <c r="L328" s="60"/>
      <c r="M328" s="61"/>
      <c r="N328" s="60"/>
      <c r="O328" s="62"/>
    </row>
    <row r="329" spans="1:15" ht="15.75" thickBot="1">
      <c r="A329" s="160">
        <v>325</v>
      </c>
      <c r="B329" s="164" t="s">
        <v>4</v>
      </c>
      <c r="C329" s="164" t="s">
        <v>266</v>
      </c>
      <c r="D329" s="164" t="s">
        <v>13</v>
      </c>
      <c r="E329" s="185">
        <v>1.2284722222222222</v>
      </c>
      <c r="F329"/>
      <c r="G329" s="3" t="str">
        <f t="shared" si="10"/>
        <v>NJ</v>
      </c>
      <c r="H329" t="str">
        <f t="shared" si="11"/>
        <v/>
      </c>
      <c r="I329" s="147">
        <f>IF($E329&lt;&gt;"",($E329*86400)-(Times_2023!$C327*86400),"")</f>
        <v>104365</v>
      </c>
      <c r="K329" s="60"/>
      <c r="L329" s="60"/>
      <c r="M329" s="61"/>
      <c r="N329" s="60"/>
      <c r="O329" s="62"/>
    </row>
    <row r="330" spans="1:15" ht="15.75" thickBot="1">
      <c r="A330" s="160">
        <v>326</v>
      </c>
      <c r="B330" s="164" t="s">
        <v>4</v>
      </c>
      <c r="C330" s="164" t="s">
        <v>116</v>
      </c>
      <c r="D330" s="164" t="s">
        <v>13</v>
      </c>
      <c r="E330" s="185"/>
      <c r="F330"/>
      <c r="G330" s="3" t="str">
        <f t="shared" si="10"/>
        <v>NJ</v>
      </c>
      <c r="H330" t="str">
        <f t="shared" si="11"/>
        <v/>
      </c>
      <c r="I330" s="147" t="str">
        <f>IF($E330&lt;&gt;"",($E330*86400)-(Times_2023!$C328*86400),"")</f>
        <v/>
      </c>
      <c r="K330" s="3"/>
      <c r="L330" s="3"/>
      <c r="N330" s="3"/>
      <c r="O330" s="120"/>
    </row>
    <row r="331" spans="1:15" ht="15.75" thickBot="1">
      <c r="A331" s="160">
        <v>327</v>
      </c>
      <c r="B331" s="164" t="s">
        <v>3</v>
      </c>
      <c r="C331" s="164" t="s">
        <v>118</v>
      </c>
      <c r="D331" s="164" t="s">
        <v>12</v>
      </c>
      <c r="E331" s="185"/>
      <c r="F331"/>
      <c r="G331" s="3" t="str">
        <f t="shared" si="10"/>
        <v>HRC</v>
      </c>
      <c r="H331" t="str">
        <f t="shared" si="11"/>
        <v/>
      </c>
      <c r="I331" s="147" t="str">
        <f>IF($E331&lt;&gt;"",($E331*86400)-(Times_2023!$C329*86400),"")</f>
        <v/>
      </c>
      <c r="K331" s="3"/>
      <c r="L331" s="3"/>
      <c r="N331" s="3"/>
      <c r="O331" s="121"/>
    </row>
    <row r="332" spans="1:15" ht="15.75" thickBot="1">
      <c r="A332" s="160">
        <v>328</v>
      </c>
      <c r="B332" s="164" t="s">
        <v>3</v>
      </c>
      <c r="C332" s="164" t="s">
        <v>361</v>
      </c>
      <c r="D332" s="164" t="s">
        <v>13</v>
      </c>
      <c r="E332" s="165"/>
      <c r="F332"/>
      <c r="G332" s="3" t="str">
        <f t="shared" si="10"/>
        <v>HRC</v>
      </c>
      <c r="H332" t="str">
        <f t="shared" si="11"/>
        <v/>
      </c>
      <c r="I332" s="147" t="str">
        <f>IF($E332&lt;&gt;"",($E332*86400)-(Times_2023!$C330*86400),"")</f>
        <v/>
      </c>
      <c r="K332" s="60"/>
      <c r="L332" s="60"/>
      <c r="M332" s="61"/>
      <c r="N332" s="60"/>
      <c r="O332" s="62"/>
    </row>
    <row r="333" spans="1:15" ht="15.75" thickBot="1">
      <c r="A333" s="160">
        <v>329</v>
      </c>
      <c r="B333" s="164" t="s">
        <v>29</v>
      </c>
      <c r="C333" s="164" t="s">
        <v>335</v>
      </c>
      <c r="D333" s="164" t="s">
        <v>13</v>
      </c>
      <c r="E333" s="162">
        <v>2.0613425925925927E-2</v>
      </c>
      <c r="F333"/>
      <c r="G333" s="3" t="str">
        <f t="shared" si="10"/>
        <v>ELY</v>
      </c>
      <c r="H333" t="str">
        <f t="shared" si="11"/>
        <v/>
      </c>
      <c r="I333" s="147">
        <f>IF($E333&lt;&gt;"",($E333*86400)-(Times_2023!$C331*86400),"")</f>
        <v>-8.9999999999995453</v>
      </c>
      <c r="K333" s="60"/>
      <c r="L333" s="60"/>
      <c r="M333" s="61"/>
      <c r="N333" s="60"/>
      <c r="O333" s="62"/>
    </row>
    <row r="334" spans="1:15" ht="15.75" thickBot="1">
      <c r="A334" s="160">
        <v>330</v>
      </c>
      <c r="B334" s="164" t="s">
        <v>29</v>
      </c>
      <c r="C334" s="164" t="s">
        <v>222</v>
      </c>
      <c r="D334" s="164" t="s">
        <v>12</v>
      </c>
      <c r="E334" s="165"/>
      <c r="F334"/>
      <c r="G334" s="3" t="str">
        <f t="shared" si="10"/>
        <v>ELY</v>
      </c>
      <c r="H334" t="str">
        <f t="shared" si="11"/>
        <v/>
      </c>
      <c r="I334" s="147" t="str">
        <f>IF($E334&lt;&gt;"",($E334*86400)-(Times_2023!$C332*86400),"")</f>
        <v/>
      </c>
      <c r="K334" s="60"/>
      <c r="L334" s="60"/>
      <c r="M334" s="61"/>
      <c r="N334" s="60"/>
      <c r="O334" s="62"/>
    </row>
    <row r="335" spans="1:15" ht="15.75" thickBot="1">
      <c r="A335" s="160">
        <v>331</v>
      </c>
      <c r="B335" s="164" t="s">
        <v>4</v>
      </c>
      <c r="C335" s="164" t="s">
        <v>321</v>
      </c>
      <c r="D335" s="164" t="s">
        <v>12</v>
      </c>
      <c r="E335" s="185">
        <v>1.2513888888888889</v>
      </c>
      <c r="F335"/>
      <c r="G335" s="3" t="str">
        <f t="shared" si="10"/>
        <v>NJ</v>
      </c>
      <c r="H335" t="str">
        <f t="shared" si="11"/>
        <v/>
      </c>
      <c r="I335" s="147">
        <f>IF($E335&lt;&gt;"",($E335*86400)-(Times_2023!$C333*86400),"")</f>
        <v>106318</v>
      </c>
      <c r="K335" s="60"/>
      <c r="L335" s="3"/>
      <c r="M335" s="14"/>
      <c r="N335" s="3"/>
      <c r="O335" s="17"/>
    </row>
    <row r="336" spans="1:15" ht="15.75" thickBot="1">
      <c r="A336" s="160">
        <v>332</v>
      </c>
      <c r="B336" s="164" t="s">
        <v>1</v>
      </c>
      <c r="C336" s="164" t="s">
        <v>403</v>
      </c>
      <c r="D336" s="164" t="s">
        <v>12</v>
      </c>
      <c r="E336" s="162">
        <v>30.01</v>
      </c>
      <c r="F336"/>
      <c r="G336" s="3" t="str">
        <f t="shared" si="10"/>
        <v>CTC</v>
      </c>
      <c r="H336" t="str">
        <f t="shared" si="11"/>
        <v/>
      </c>
      <c r="I336" s="147">
        <f>IF($E336&lt;&gt;"",($E336*86400)-(Times_2023!$C334*86400),"")</f>
        <v>2591057</v>
      </c>
      <c r="K336" s="3"/>
      <c r="L336" s="3"/>
      <c r="N336" s="3"/>
      <c r="O336" s="121"/>
    </row>
    <row r="337" spans="1:15" ht="15.75" thickBot="1">
      <c r="A337" s="160">
        <v>333</v>
      </c>
      <c r="B337" s="164" t="s">
        <v>3</v>
      </c>
      <c r="C337" s="164" t="s">
        <v>359</v>
      </c>
      <c r="D337" s="164" t="s">
        <v>13</v>
      </c>
      <c r="E337" s="165"/>
      <c r="F337"/>
      <c r="G337" s="3" t="str">
        <f t="shared" si="10"/>
        <v>HRC</v>
      </c>
      <c r="H337" t="str">
        <f t="shared" si="11"/>
        <v/>
      </c>
      <c r="I337" s="147" t="str">
        <f>IF($E337&lt;&gt;"",($E337*86400)-(Times_2023!$C335*86400),"")</f>
        <v/>
      </c>
      <c r="K337" s="3"/>
      <c r="L337" s="3"/>
      <c r="N337" s="3"/>
      <c r="O337" s="120"/>
    </row>
    <row r="338" spans="1:15" ht="15.75" thickBot="1">
      <c r="A338" s="160">
        <v>334</v>
      </c>
      <c r="B338" s="164" t="s">
        <v>71</v>
      </c>
      <c r="C338" s="164" t="s">
        <v>375</v>
      </c>
      <c r="D338" s="164" t="s">
        <v>13</v>
      </c>
      <c r="E338" s="165"/>
      <c r="F338"/>
      <c r="G338" s="3" t="str">
        <f t="shared" si="10"/>
        <v>CAC</v>
      </c>
      <c r="H338" t="str">
        <f t="shared" si="11"/>
        <v/>
      </c>
      <c r="I338" s="147" t="str">
        <f>IF($E338&lt;&gt;"",($E338*86400)-(Times_2023!$C336*86400),"")</f>
        <v/>
      </c>
      <c r="K338" s="60"/>
      <c r="L338" s="60"/>
      <c r="M338" s="61"/>
      <c r="N338" s="60"/>
      <c r="O338" s="62"/>
    </row>
    <row r="339" spans="1:15" ht="15.75" thickBot="1">
      <c r="A339" s="160">
        <v>335</v>
      </c>
      <c r="B339" s="164" t="s">
        <v>3</v>
      </c>
      <c r="C339" s="164" t="s">
        <v>358</v>
      </c>
      <c r="D339" s="164" t="s">
        <v>13</v>
      </c>
      <c r="E339" s="162"/>
      <c r="F339"/>
      <c r="G339" s="3" t="str">
        <f t="shared" si="10"/>
        <v>HRC</v>
      </c>
      <c r="H339" t="str">
        <f t="shared" si="11"/>
        <v/>
      </c>
      <c r="I339" s="147" t="str">
        <f>IF($E339&lt;&gt;"",($E339*86400)-(Times_2023!$C337*86400),"")</f>
        <v/>
      </c>
      <c r="K339" s="60"/>
      <c r="L339" s="3"/>
      <c r="N339" s="3"/>
      <c r="O339" s="62"/>
    </row>
    <row r="340" spans="1:15" ht="15.75" thickBot="1">
      <c r="A340" s="160">
        <v>336</v>
      </c>
      <c r="B340" s="164" t="s">
        <v>71</v>
      </c>
      <c r="C340" s="164" t="s">
        <v>373</v>
      </c>
      <c r="D340" s="164" t="s">
        <v>13</v>
      </c>
      <c r="E340" s="162"/>
      <c r="F340"/>
      <c r="G340" s="3" t="str">
        <f t="shared" si="10"/>
        <v>CAC</v>
      </c>
      <c r="H340" t="str">
        <f t="shared" si="11"/>
        <v/>
      </c>
      <c r="I340" s="147" t="str">
        <f>IF($E340&lt;&gt;"",($E340*86400)-(Times_2023!$C338*86400),"")</f>
        <v/>
      </c>
      <c r="K340" s="3"/>
      <c r="L340" s="3"/>
      <c r="N340" s="3"/>
      <c r="O340" s="62"/>
    </row>
    <row r="341" spans="1:15" ht="15.75" thickBot="1">
      <c r="A341" s="160">
        <v>337</v>
      </c>
      <c r="B341" s="164" t="s">
        <v>5</v>
      </c>
      <c r="C341" s="164" t="s">
        <v>413</v>
      </c>
      <c r="D341" s="164" t="s">
        <v>13</v>
      </c>
      <c r="E341" s="162">
        <v>1.2409722222222224</v>
      </c>
      <c r="F341"/>
      <c r="G341" s="3" t="str">
        <f t="shared" si="10"/>
        <v>SS</v>
      </c>
      <c r="H341" t="str">
        <f t="shared" si="11"/>
        <v/>
      </c>
      <c r="I341" s="147">
        <f>IF($E341&lt;&gt;"",($E341*86400)-(Times_2023!$C339*86400),"")</f>
        <v>105391.00000000001</v>
      </c>
      <c r="K341" s="60"/>
      <c r="L341" s="60"/>
      <c r="M341" s="61"/>
      <c r="N341" s="60"/>
      <c r="O341" s="62"/>
    </row>
    <row r="342" spans="1:15" ht="15.75" thickBot="1">
      <c r="A342" s="160">
        <v>338</v>
      </c>
      <c r="B342" s="164" t="s">
        <v>41</v>
      </c>
      <c r="C342" s="164" t="s">
        <v>463</v>
      </c>
      <c r="D342" s="164" t="s">
        <v>12</v>
      </c>
      <c r="E342" s="162"/>
      <c r="F342"/>
      <c r="G342" s="3" t="str">
        <f t="shared" si="10"/>
        <v>RR</v>
      </c>
      <c r="H342" t="str">
        <f t="shared" si="11"/>
        <v/>
      </c>
      <c r="I342" s="147" t="str">
        <f>IF($E342&lt;&gt;"",($E342*86400)-(Times_2023!$C340*86400),"")</f>
        <v/>
      </c>
      <c r="K342" s="60"/>
      <c r="L342" s="60"/>
      <c r="M342" s="61"/>
      <c r="N342" s="60"/>
      <c r="O342" s="62"/>
    </row>
    <row r="343" spans="1:15" ht="15.75" thickBot="1">
      <c r="A343" s="160">
        <v>339</v>
      </c>
      <c r="B343" s="164" t="s">
        <v>41</v>
      </c>
      <c r="C343" s="164" t="s">
        <v>459</v>
      </c>
      <c r="D343" s="164" t="s">
        <v>13</v>
      </c>
      <c r="E343" s="162"/>
      <c r="F343"/>
      <c r="G343" s="3" t="str">
        <f t="shared" si="10"/>
        <v>RR</v>
      </c>
      <c r="H343" t="str">
        <f t="shared" si="11"/>
        <v/>
      </c>
      <c r="I343" s="147" t="str">
        <f>IF($E343&lt;&gt;"",($E343*86400)-(Times_2023!$C341*86400),"")</f>
        <v/>
      </c>
      <c r="K343" s="60"/>
      <c r="L343" s="60"/>
      <c r="M343" s="61"/>
      <c r="N343" s="60"/>
      <c r="O343" s="120"/>
    </row>
    <row r="344" spans="1:15" ht="15.75" thickBot="1">
      <c r="A344" s="160">
        <v>340</v>
      </c>
      <c r="B344" s="164" t="s">
        <v>4</v>
      </c>
      <c r="C344" s="164" t="s">
        <v>95</v>
      </c>
      <c r="D344" s="164" t="s">
        <v>13</v>
      </c>
      <c r="E344" s="185">
        <v>1.2666666666666666</v>
      </c>
      <c r="F344"/>
      <c r="G344" s="3" t="str">
        <f t="shared" si="10"/>
        <v>NJ</v>
      </c>
      <c r="H344" t="str">
        <f t="shared" si="11"/>
        <v/>
      </c>
      <c r="I344" s="147">
        <f>IF($E344&lt;&gt;"",($E344*86400)-(Times_2023!$C342*86400),"")</f>
        <v>107602</v>
      </c>
      <c r="K344" s="60"/>
      <c r="L344" s="60"/>
      <c r="M344" s="61"/>
      <c r="N344" s="60"/>
      <c r="O344" s="62"/>
    </row>
    <row r="345" spans="1:15" ht="15.75" thickBot="1">
      <c r="A345" s="160">
        <v>341</v>
      </c>
      <c r="B345" s="164" t="s">
        <v>40</v>
      </c>
      <c r="C345" s="164" t="s">
        <v>454</v>
      </c>
      <c r="D345" s="164" t="s">
        <v>13</v>
      </c>
      <c r="E345" s="162">
        <v>2.1180555555555553E-2</v>
      </c>
      <c r="F345"/>
      <c r="G345" s="3" t="str">
        <f t="shared" si="10"/>
        <v>HI</v>
      </c>
      <c r="H345" t="str">
        <f t="shared" si="11"/>
        <v/>
      </c>
      <c r="I345" s="147">
        <f>IF($E345&lt;&gt;"",($E345*86400)-(Times_2023!$C343*86400),"")</f>
        <v>-11.000000000000227</v>
      </c>
      <c r="K345" s="60"/>
      <c r="L345" s="60"/>
      <c r="M345" s="61"/>
      <c r="N345" s="60"/>
      <c r="O345" s="120"/>
    </row>
    <row r="346" spans="1:15" ht="15.75" thickBot="1">
      <c r="A346" s="160">
        <v>342</v>
      </c>
      <c r="B346" s="164" t="s">
        <v>3</v>
      </c>
      <c r="C346" s="164" t="s">
        <v>360</v>
      </c>
      <c r="D346" s="164" t="s">
        <v>13</v>
      </c>
      <c r="E346" s="165"/>
      <c r="F346"/>
      <c r="G346" s="3" t="str">
        <f t="shared" si="10"/>
        <v>HRC</v>
      </c>
      <c r="H346" t="str">
        <f t="shared" si="11"/>
        <v/>
      </c>
      <c r="I346" s="147" t="str">
        <f>IF($E346&lt;&gt;"",($E346*86400)-(Times_2023!$C344*86400),"")</f>
        <v/>
      </c>
      <c r="K346" s="60"/>
      <c r="L346" s="60"/>
      <c r="M346" s="61"/>
      <c r="N346" s="60"/>
      <c r="O346" s="62"/>
    </row>
    <row r="347" spans="1:15" ht="15.75" thickBot="1">
      <c r="A347" s="160">
        <v>343</v>
      </c>
      <c r="B347" s="164" t="s">
        <v>41</v>
      </c>
      <c r="C347" s="164" t="s">
        <v>276</v>
      </c>
      <c r="D347" s="164" t="s">
        <v>13</v>
      </c>
      <c r="E347" s="185"/>
      <c r="F347"/>
      <c r="G347" s="3" t="str">
        <f t="shared" si="10"/>
        <v>RR</v>
      </c>
      <c r="H347" t="str">
        <f t="shared" si="11"/>
        <v/>
      </c>
      <c r="I347" s="147" t="str">
        <f>IF($E347&lt;&gt;"",($E347*86400)-(Times_2023!$C345*86400),"")</f>
        <v/>
      </c>
      <c r="K347" s="3"/>
      <c r="L347" s="3"/>
      <c r="N347" s="3"/>
      <c r="O347" s="121"/>
    </row>
    <row r="348" spans="1:15" ht="15.75" thickBot="1">
      <c r="A348" s="160">
        <v>344</v>
      </c>
      <c r="B348" s="164" t="s">
        <v>71</v>
      </c>
      <c r="C348" s="164" t="s">
        <v>126</v>
      </c>
      <c r="D348" s="164" t="s">
        <v>12</v>
      </c>
      <c r="E348" s="185"/>
      <c r="F348"/>
      <c r="G348" s="3" t="str">
        <f t="shared" si="10"/>
        <v>CAC</v>
      </c>
      <c r="H348" t="str">
        <f t="shared" si="11"/>
        <v/>
      </c>
      <c r="I348" s="147" t="str">
        <f>IF($E348&lt;&gt;"",($E348*86400)-(Times_2023!$C346*86400),"")</f>
        <v/>
      </c>
      <c r="K348" s="60"/>
      <c r="L348" s="60"/>
      <c r="M348" s="61"/>
      <c r="N348" s="60"/>
      <c r="O348" s="62"/>
    </row>
    <row r="349" spans="1:15" ht="15.75" thickBot="1">
      <c r="A349" s="160">
        <v>345</v>
      </c>
      <c r="B349" s="164" t="s">
        <v>40</v>
      </c>
      <c r="C349" s="164" t="s">
        <v>231</v>
      </c>
      <c r="D349" s="164" t="s">
        <v>13</v>
      </c>
      <c r="E349" s="162">
        <v>2.1909722222222223E-2</v>
      </c>
      <c r="F349"/>
      <c r="G349" s="3" t="str">
        <f t="shared" si="10"/>
        <v>HI</v>
      </c>
      <c r="H349" t="str">
        <f t="shared" si="11"/>
        <v/>
      </c>
      <c r="I349" s="147">
        <f>IF($E349&lt;&gt;"",($E349*86400)-(Times_2023!$C347*86400),"")</f>
        <v>-3.9999999999997726</v>
      </c>
      <c r="K349" s="60"/>
      <c r="L349" s="60"/>
      <c r="M349" s="61"/>
      <c r="N349" s="60"/>
      <c r="O349" s="62"/>
    </row>
    <row r="350" spans="1:15" ht="15.75" thickBot="1">
      <c r="A350" s="160">
        <v>346</v>
      </c>
      <c r="B350" s="164" t="s">
        <v>29</v>
      </c>
      <c r="C350" s="164" t="s">
        <v>208</v>
      </c>
      <c r="D350" s="164" t="s">
        <v>13</v>
      </c>
      <c r="E350" s="185"/>
      <c r="F350"/>
      <c r="G350" s="3" t="str">
        <f t="shared" si="10"/>
        <v>ELY</v>
      </c>
      <c r="H350" t="str">
        <f t="shared" si="11"/>
        <v/>
      </c>
      <c r="I350" s="147" t="str">
        <f>IF($E350&lt;&gt;"",($E350*86400)-(Times_2023!$C348*86400),"")</f>
        <v/>
      </c>
      <c r="K350" s="60"/>
      <c r="L350" s="60"/>
      <c r="M350" s="61"/>
      <c r="N350" s="60"/>
      <c r="O350" s="62"/>
    </row>
    <row r="351" spans="1:15" ht="15.75" thickBot="1">
      <c r="A351" s="160">
        <v>347</v>
      </c>
      <c r="B351" s="164" t="s">
        <v>40</v>
      </c>
      <c r="C351" s="164" t="s">
        <v>170</v>
      </c>
      <c r="D351" s="164" t="s">
        <v>13</v>
      </c>
      <c r="E351" s="162">
        <v>2.1886574074074072E-2</v>
      </c>
      <c r="F351"/>
      <c r="G351" s="3" t="str">
        <f t="shared" si="10"/>
        <v>HI</v>
      </c>
      <c r="H351" t="str">
        <f t="shared" si="11"/>
        <v/>
      </c>
      <c r="I351" s="147">
        <f>IF($E351&lt;&gt;"",($E351*86400)-(Times_2023!$C349*86400),"")</f>
        <v>-20.000000000000455</v>
      </c>
      <c r="K351" s="60"/>
      <c r="L351" s="60"/>
      <c r="M351" s="61"/>
      <c r="N351" s="60"/>
      <c r="O351" s="62"/>
    </row>
    <row r="352" spans="1:15" ht="15.75" thickBot="1">
      <c r="A352" s="160">
        <v>348</v>
      </c>
      <c r="B352" s="164" t="s">
        <v>71</v>
      </c>
      <c r="C352" s="164" t="s">
        <v>376</v>
      </c>
      <c r="D352" s="164" t="s">
        <v>13</v>
      </c>
      <c r="E352" s="185"/>
      <c r="F352"/>
      <c r="G352" s="3" t="str">
        <f t="shared" si="10"/>
        <v>CAC</v>
      </c>
      <c r="H352" t="str">
        <f t="shared" si="11"/>
        <v/>
      </c>
      <c r="I352" s="147" t="str">
        <f>IF($E352&lt;&gt;"",($E352*86400)-(Times_2023!$C350*86400),"")</f>
        <v/>
      </c>
      <c r="K352" s="60"/>
      <c r="L352" s="60"/>
      <c r="M352" s="61"/>
      <c r="N352" s="60"/>
      <c r="O352" s="62"/>
    </row>
    <row r="353" spans="1:15" ht="15.75" thickBot="1">
      <c r="A353" s="160">
        <v>349</v>
      </c>
      <c r="B353" s="164" t="s">
        <v>40</v>
      </c>
      <c r="C353" s="164" t="s">
        <v>168</v>
      </c>
      <c r="D353" s="164" t="s">
        <v>13</v>
      </c>
      <c r="E353" s="162">
        <v>2.2812499999999999E-2</v>
      </c>
      <c r="F353"/>
      <c r="G353" s="3" t="str">
        <f t="shared" si="10"/>
        <v>HI</v>
      </c>
      <c r="H353" t="str">
        <f t="shared" si="11"/>
        <v/>
      </c>
      <c r="I353" s="147">
        <f>IF($E353&lt;&gt;"",($E353*86400)-(Times_2023!$C351*86400),"")</f>
        <v>-11</v>
      </c>
      <c r="K353" s="3"/>
      <c r="L353" s="3"/>
      <c r="N353" s="3"/>
      <c r="O353" s="121"/>
    </row>
    <row r="354" spans="1:15" ht="15.75" thickBot="1">
      <c r="A354" s="160">
        <v>350</v>
      </c>
      <c r="B354" s="164" t="s">
        <v>3</v>
      </c>
      <c r="C354" s="164" t="s">
        <v>250</v>
      </c>
      <c r="D354" s="164" t="s">
        <v>13</v>
      </c>
      <c r="E354" s="162"/>
      <c r="F354"/>
      <c r="G354" s="3" t="str">
        <f t="shared" si="10"/>
        <v>HRC</v>
      </c>
      <c r="H354" t="str">
        <f t="shared" si="11"/>
        <v/>
      </c>
      <c r="I354" s="147" t="str">
        <f>IF($E354&lt;&gt;"",($E354*86400)-(Times_2023!$C352*86400),"")</f>
        <v/>
      </c>
      <c r="K354" s="60"/>
      <c r="L354" s="60"/>
      <c r="M354" s="61"/>
      <c r="N354" s="60"/>
      <c r="O354" s="62"/>
    </row>
    <row r="355" spans="1:15" ht="15.75" thickBot="1">
      <c r="A355" s="160">
        <v>351</v>
      </c>
      <c r="B355" s="164" t="s">
        <v>40</v>
      </c>
      <c r="C355" s="164" t="s">
        <v>445</v>
      </c>
      <c r="D355" s="164" t="s">
        <v>13</v>
      </c>
      <c r="E355" s="162">
        <v>2.2928240740740739E-2</v>
      </c>
      <c r="F355"/>
      <c r="G355" s="3" t="str">
        <f t="shared" si="10"/>
        <v>HI</v>
      </c>
      <c r="H355" t="str">
        <f t="shared" si="11"/>
        <v/>
      </c>
      <c r="I355" s="147">
        <f>IF($E355&lt;&gt;"",($E355*86400)-(Times_2023!$C353*86400),"")</f>
        <v>-25.000000000000227</v>
      </c>
      <c r="K355" s="60"/>
      <c r="L355" s="60"/>
      <c r="M355" s="61"/>
      <c r="N355" s="63"/>
      <c r="O355" s="62"/>
    </row>
    <row r="356" spans="1:15" ht="15.75" thickBot="1">
      <c r="A356" s="160">
        <v>352</v>
      </c>
      <c r="B356" s="164" t="s">
        <v>3</v>
      </c>
      <c r="C356" s="164" t="s">
        <v>251</v>
      </c>
      <c r="D356" s="164" t="s">
        <v>13</v>
      </c>
      <c r="E356" s="185"/>
      <c r="F356"/>
      <c r="G356" s="3" t="str">
        <f t="shared" si="10"/>
        <v>HRC</v>
      </c>
      <c r="H356" t="str">
        <f t="shared" si="11"/>
        <v/>
      </c>
      <c r="I356" s="147" t="str">
        <f>IF($E356&lt;&gt;"",($E356*86400)-(Times_2023!$C354*86400),"")</f>
        <v/>
      </c>
      <c r="K356" s="60"/>
      <c r="L356" s="60"/>
      <c r="M356" s="61"/>
      <c r="N356" s="60"/>
      <c r="O356" s="62"/>
    </row>
    <row r="357" spans="1:15" ht="15.75" thickBot="1">
      <c r="A357" s="160">
        <v>353</v>
      </c>
      <c r="B357" s="164" t="s">
        <v>71</v>
      </c>
      <c r="C357" s="164" t="s">
        <v>183</v>
      </c>
      <c r="D357" s="164" t="s">
        <v>13</v>
      </c>
      <c r="E357" s="185"/>
      <c r="F357"/>
      <c r="G357" s="3" t="str">
        <f t="shared" si="10"/>
        <v>CAC</v>
      </c>
      <c r="H357" t="str">
        <f t="shared" si="11"/>
        <v/>
      </c>
      <c r="I357" s="147" t="str">
        <f>IF($E357&lt;&gt;"",($E357*86400)-(Times_2023!$C355*86400),"")</f>
        <v/>
      </c>
      <c r="K357" s="60"/>
      <c r="L357" s="60"/>
      <c r="M357" s="61"/>
      <c r="N357" s="60"/>
      <c r="O357" s="62"/>
    </row>
    <row r="358" spans="1:15" ht="15.75" thickBot="1">
      <c r="A358" s="160">
        <v>354</v>
      </c>
      <c r="B358" s="164" t="s">
        <v>3</v>
      </c>
      <c r="C358" s="164" t="s">
        <v>370</v>
      </c>
      <c r="D358" s="164" t="s">
        <v>12</v>
      </c>
      <c r="E358" s="162"/>
      <c r="F358"/>
      <c r="G358" s="3" t="str">
        <f t="shared" si="10"/>
        <v>HRC</v>
      </c>
      <c r="H358" t="str">
        <f t="shared" si="11"/>
        <v/>
      </c>
      <c r="I358" s="147" t="str">
        <f>IF($E358&lt;&gt;"",($E358*86400)-(Times_2023!$C356*86400),"")</f>
        <v/>
      </c>
      <c r="K358" s="60"/>
      <c r="L358" s="60"/>
      <c r="M358" s="61"/>
      <c r="N358" s="60"/>
      <c r="O358" s="62"/>
    </row>
    <row r="359" spans="1:15" ht="15.75" thickBot="1">
      <c r="A359" s="160">
        <v>355</v>
      </c>
      <c r="B359" s="164" t="s">
        <v>71</v>
      </c>
      <c r="C359" s="164" t="s">
        <v>380</v>
      </c>
      <c r="D359" s="164" t="s">
        <v>13</v>
      </c>
      <c r="E359" s="165"/>
      <c r="F359"/>
      <c r="G359" s="3" t="str">
        <f t="shared" si="10"/>
        <v>CAC</v>
      </c>
      <c r="H359" t="str">
        <f t="shared" si="11"/>
        <v/>
      </c>
      <c r="I359" s="147" t="str">
        <f>IF($E359&lt;&gt;"",($E359*86400)-(Times_2023!$C357*86400),"")</f>
        <v/>
      </c>
      <c r="K359" s="3"/>
      <c r="L359" s="3"/>
      <c r="N359" s="3"/>
      <c r="O359" s="121"/>
    </row>
    <row r="360" spans="1:15" ht="15.75" thickBot="1">
      <c r="A360" s="160">
        <v>356</v>
      </c>
      <c r="B360" s="164" t="s">
        <v>3</v>
      </c>
      <c r="C360" s="164" t="s">
        <v>362</v>
      </c>
      <c r="D360" s="164" t="s">
        <v>13</v>
      </c>
      <c r="E360" s="186"/>
      <c r="F360"/>
      <c r="G360" s="3" t="str">
        <f t="shared" si="10"/>
        <v>HRC</v>
      </c>
      <c r="H360" t="str">
        <f t="shared" si="11"/>
        <v/>
      </c>
      <c r="I360" s="147" t="str">
        <f>IF($E360&lt;&gt;"",($E360*86400)-(Times_2023!$C358*86400),"")</f>
        <v/>
      </c>
      <c r="K360" s="3"/>
      <c r="L360" s="3"/>
      <c r="N360" s="3"/>
      <c r="O360" s="62"/>
    </row>
    <row r="361" spans="1:15" ht="15.75" thickBot="1">
      <c r="A361" s="160">
        <v>357</v>
      </c>
      <c r="B361" s="164" t="s">
        <v>3</v>
      </c>
      <c r="C361" s="164" t="s">
        <v>252</v>
      </c>
      <c r="D361" s="164" t="s">
        <v>13</v>
      </c>
      <c r="E361" s="162"/>
      <c r="F361"/>
      <c r="G361" s="3" t="str">
        <f t="shared" si="10"/>
        <v>HRC</v>
      </c>
      <c r="H361" t="str">
        <f t="shared" si="11"/>
        <v/>
      </c>
      <c r="I361" s="147" t="str">
        <f>IF($E361&lt;&gt;"",($E361*86400)-(Times_2023!$C359*86400),"")</f>
        <v/>
      </c>
      <c r="K361" s="3"/>
      <c r="L361" s="3"/>
      <c r="N361" s="3"/>
      <c r="O361" s="121"/>
    </row>
    <row r="362" spans="1:15" ht="15.75" thickBot="1">
      <c r="A362" s="160">
        <v>358</v>
      </c>
      <c r="B362" s="164" t="s">
        <v>41</v>
      </c>
      <c r="C362" s="164" t="s">
        <v>278</v>
      </c>
      <c r="D362" s="164" t="s">
        <v>13</v>
      </c>
      <c r="E362" s="185"/>
      <c r="F362"/>
      <c r="G362" s="3" t="str">
        <f t="shared" si="10"/>
        <v>RR</v>
      </c>
      <c r="H362" t="str">
        <f t="shared" si="11"/>
        <v/>
      </c>
      <c r="I362" s="147" t="str">
        <f>IF($E362&lt;&gt;"",($E362*86400)-(Times_2023!$C360*86400),"")</f>
        <v/>
      </c>
      <c r="K362" s="60"/>
      <c r="L362" s="60"/>
      <c r="M362" s="61"/>
      <c r="N362" s="60"/>
      <c r="O362" s="62"/>
    </row>
    <row r="363" spans="1:15" ht="15.75" thickBot="1">
      <c r="A363" s="160">
        <v>359</v>
      </c>
      <c r="B363" s="164" t="s">
        <v>40</v>
      </c>
      <c r="C363" s="164" t="s">
        <v>232</v>
      </c>
      <c r="D363" s="164" t="s">
        <v>13</v>
      </c>
      <c r="E363" s="185"/>
      <c r="F363"/>
      <c r="G363" s="3" t="str">
        <f t="shared" si="10"/>
        <v>HI</v>
      </c>
      <c r="H363" t="str">
        <f t="shared" si="11"/>
        <v/>
      </c>
      <c r="I363" s="147" t="str">
        <f>IF($E363&lt;&gt;"",($E363*86400)-(Times_2023!$C361*86400),"")</f>
        <v/>
      </c>
      <c r="K363" s="60"/>
      <c r="L363" s="60"/>
      <c r="M363" s="61"/>
      <c r="N363" s="60"/>
      <c r="O363" s="62"/>
    </row>
    <row r="364" spans="1:15" ht="15.75" thickBot="1">
      <c r="A364" s="160">
        <v>360</v>
      </c>
      <c r="B364" s="164" t="s">
        <v>3</v>
      </c>
      <c r="C364" s="164" t="s">
        <v>363</v>
      </c>
      <c r="D364" s="164" t="s">
        <v>13</v>
      </c>
      <c r="E364" s="162"/>
      <c r="F364"/>
      <c r="G364" s="3" t="str">
        <f t="shared" si="10"/>
        <v>HRC</v>
      </c>
      <c r="H364" t="str">
        <f t="shared" si="11"/>
        <v/>
      </c>
      <c r="I364" s="147" t="str">
        <f>IF($E364&lt;&gt;"",($E364*86400)-(Times_2023!$C362*86400),"")</f>
        <v/>
      </c>
      <c r="K364" s="3"/>
      <c r="L364" s="3"/>
      <c r="N364" s="3"/>
      <c r="O364" s="121"/>
    </row>
    <row r="365" spans="1:15" ht="15.75" thickBot="1">
      <c r="A365" s="160">
        <v>361</v>
      </c>
      <c r="B365" s="164" t="s">
        <v>3</v>
      </c>
      <c r="C365" s="164" t="s">
        <v>364</v>
      </c>
      <c r="D365" s="164" t="s">
        <v>13</v>
      </c>
      <c r="E365" s="162"/>
      <c r="F365"/>
      <c r="G365" s="3" t="str">
        <f t="shared" si="10"/>
        <v>HRC</v>
      </c>
      <c r="H365" t="str">
        <f t="shared" si="11"/>
        <v/>
      </c>
      <c r="I365" s="147" t="str">
        <f>IF($E365&lt;&gt;"",($E365*86400)-(Times_2023!$C363*86400),"")</f>
        <v/>
      </c>
      <c r="K365" s="60"/>
      <c r="L365" s="60"/>
      <c r="M365" s="61"/>
      <c r="N365" s="60"/>
      <c r="O365" s="62"/>
    </row>
    <row r="366" spans="1:15" ht="15.75" thickBot="1">
      <c r="A366" s="160">
        <v>362</v>
      </c>
      <c r="B366" s="164" t="s">
        <v>3</v>
      </c>
      <c r="C366" s="164" t="s">
        <v>365</v>
      </c>
      <c r="D366" s="164" t="s">
        <v>13</v>
      </c>
      <c r="E366" s="165"/>
      <c r="F366"/>
      <c r="G366" s="3" t="str">
        <f t="shared" si="10"/>
        <v>HRC</v>
      </c>
      <c r="H366" t="str">
        <f t="shared" si="11"/>
        <v/>
      </c>
      <c r="I366" s="147" t="str">
        <f>IF($E366&lt;&gt;"",($E366*86400)-(Times_2023!$C364*86400),"")</f>
        <v/>
      </c>
      <c r="K366" s="60"/>
      <c r="L366" s="60"/>
      <c r="M366" s="61"/>
      <c r="N366" s="60"/>
      <c r="O366" s="62"/>
    </row>
    <row r="367" spans="1:15" ht="15.75" thickBot="1">
      <c r="A367" s="160">
        <v>363</v>
      </c>
      <c r="B367" s="164" t="s">
        <v>4</v>
      </c>
      <c r="C367" s="164" t="s">
        <v>331</v>
      </c>
      <c r="D367" s="164" t="s">
        <v>13</v>
      </c>
      <c r="E367" s="185">
        <v>1.5194444444444446</v>
      </c>
      <c r="F367"/>
      <c r="G367" s="3" t="str">
        <f t="shared" si="10"/>
        <v>NJ</v>
      </c>
      <c r="H367" t="str">
        <f t="shared" si="11"/>
        <v/>
      </c>
      <c r="I367" s="147">
        <f>IF($E367&lt;&gt;"",($E367*86400)-(Times_2023!$C365*86400),"")</f>
        <v>129091</v>
      </c>
      <c r="K367" s="60"/>
      <c r="L367" s="60"/>
      <c r="M367" s="61"/>
      <c r="N367" s="60"/>
      <c r="O367" s="62"/>
    </row>
    <row r="368" spans="1:15" ht="15.75" thickBot="1">
      <c r="A368" s="160">
        <v>364</v>
      </c>
      <c r="B368" s="164" t="s">
        <v>71</v>
      </c>
      <c r="C368" s="164" t="s">
        <v>137</v>
      </c>
      <c r="D368" s="164" t="s">
        <v>13</v>
      </c>
      <c r="E368" s="165"/>
      <c r="F368"/>
      <c r="G368" s="3" t="str">
        <f t="shared" si="10"/>
        <v>CAC</v>
      </c>
      <c r="H368" t="str">
        <f t="shared" si="11"/>
        <v/>
      </c>
      <c r="I368" s="147" t="str">
        <f>IF($E368&lt;&gt;"",($E368*86400)-(Times_2023!$C366*86400),"")</f>
        <v/>
      </c>
      <c r="K368" s="60"/>
      <c r="L368" s="60"/>
      <c r="M368" s="61"/>
      <c r="N368" s="60"/>
      <c r="O368" s="62"/>
    </row>
    <row r="369" spans="1:15" ht="15.75" thickBot="1">
      <c r="A369" s="160">
        <v>365</v>
      </c>
      <c r="B369" s="164" t="s">
        <v>4</v>
      </c>
      <c r="C369" s="164" t="s">
        <v>322</v>
      </c>
      <c r="D369" s="164" t="s">
        <v>12</v>
      </c>
      <c r="E369" s="185">
        <v>1.5243055555555556</v>
      </c>
      <c r="F369"/>
      <c r="G369" s="3" t="str">
        <f t="shared" si="10"/>
        <v>NJ</v>
      </c>
      <c r="H369" t="str">
        <f t="shared" si="11"/>
        <v/>
      </c>
      <c r="I369" s="147">
        <f>IF($E369&lt;&gt;"",($E369*86400)-(Times_2023!$C367*86400),"")</f>
        <v>129479</v>
      </c>
      <c r="K369" s="60"/>
      <c r="L369" s="60"/>
      <c r="M369" s="61"/>
      <c r="N369" s="60"/>
      <c r="O369" s="62"/>
    </row>
    <row r="370" spans="1:15" ht="15.75" thickBot="1">
      <c r="A370" s="160">
        <v>366</v>
      </c>
      <c r="B370" s="164" t="s">
        <v>40</v>
      </c>
      <c r="C370" s="164" t="s">
        <v>455</v>
      </c>
      <c r="D370" s="164" t="s">
        <v>13</v>
      </c>
      <c r="E370" s="162">
        <v>2.5729166666666664E-2</v>
      </c>
      <c r="F370"/>
      <c r="G370" s="3" t="str">
        <f t="shared" si="10"/>
        <v>HI</v>
      </c>
      <c r="H370" t="str">
        <f t="shared" si="11"/>
        <v/>
      </c>
      <c r="I370" s="147">
        <f>IF($E370&lt;&gt;"",($E370*86400)-(Times_2023!$C368*86400),"")</f>
        <v>-9</v>
      </c>
      <c r="K370" s="60"/>
      <c r="L370" s="60"/>
      <c r="M370" s="61"/>
      <c r="N370" s="60"/>
      <c r="O370" s="62"/>
    </row>
    <row r="371" spans="1:15" ht="15.75" thickBot="1">
      <c r="A371" s="160">
        <v>367</v>
      </c>
      <c r="B371" s="164" t="s">
        <v>40</v>
      </c>
      <c r="C371" s="164" t="s">
        <v>169</v>
      </c>
      <c r="D371" s="164" t="s">
        <v>13</v>
      </c>
      <c r="E371" s="162">
        <v>2.5740740740740745E-2</v>
      </c>
      <c r="F371"/>
      <c r="G371" s="3" t="str">
        <f t="shared" si="10"/>
        <v>HI</v>
      </c>
      <c r="H371" t="str">
        <f t="shared" si="11"/>
        <v/>
      </c>
      <c r="I371" s="147">
        <f>IF($E371&lt;&gt;"",($E371*86400)-(Times_2023!$C369*86400),"")</f>
        <v>-7.9999999999995453</v>
      </c>
      <c r="K371" s="60"/>
      <c r="L371" s="60"/>
      <c r="M371" s="61"/>
      <c r="N371" s="60"/>
      <c r="O371" s="122"/>
    </row>
    <row r="372" spans="1:15" ht="15.75" thickBot="1">
      <c r="A372" s="160">
        <v>368</v>
      </c>
      <c r="B372" s="164" t="s">
        <v>29</v>
      </c>
      <c r="C372" s="164" t="s">
        <v>211</v>
      </c>
      <c r="D372" s="164" t="s">
        <v>12</v>
      </c>
      <c r="E372" s="185"/>
      <c r="F372"/>
      <c r="G372" s="3" t="str">
        <f t="shared" si="10"/>
        <v>ELY</v>
      </c>
      <c r="H372" t="str">
        <f t="shared" si="11"/>
        <v/>
      </c>
      <c r="I372" s="147" t="str">
        <f>IF($E372&lt;&gt;"",($E372*86400)-(Times_2023!$C370*86400),"")</f>
        <v/>
      </c>
      <c r="K372" s="60"/>
      <c r="L372" s="60"/>
      <c r="M372" s="61"/>
      <c r="N372" s="60"/>
      <c r="O372" s="62"/>
    </row>
    <row r="373" spans="1:15" ht="15.75" thickBot="1">
      <c r="A373" s="160">
        <v>369</v>
      </c>
      <c r="B373" s="164" t="s">
        <v>29</v>
      </c>
      <c r="C373" s="164" t="s">
        <v>341</v>
      </c>
      <c r="D373" s="164" t="s">
        <v>13</v>
      </c>
      <c r="E373" s="185"/>
      <c r="F373"/>
      <c r="G373" s="3" t="str">
        <f t="shared" si="10"/>
        <v>ELY</v>
      </c>
      <c r="H373" t="str">
        <f t="shared" si="11"/>
        <v/>
      </c>
      <c r="I373" s="147" t="str">
        <f>IF($E373&lt;&gt;"",($E373*86400)-(Times_2023!$C371*86400),"")</f>
        <v/>
      </c>
      <c r="K373" s="60"/>
      <c r="L373" s="60"/>
      <c r="M373" s="61"/>
      <c r="N373" s="60"/>
      <c r="O373" s="122"/>
    </row>
    <row r="374" spans="1:15" ht="15.75" thickBot="1">
      <c r="A374" s="160">
        <v>370</v>
      </c>
      <c r="B374" s="164" t="s">
        <v>41</v>
      </c>
      <c r="C374" s="164" t="s">
        <v>272</v>
      </c>
      <c r="D374" s="164" t="s">
        <v>13</v>
      </c>
      <c r="E374" s="185"/>
      <c r="F374"/>
      <c r="G374" s="3" t="str">
        <f t="shared" si="10"/>
        <v>RR</v>
      </c>
      <c r="H374" t="str">
        <f t="shared" si="11"/>
        <v/>
      </c>
      <c r="I374" s="147" t="str">
        <f>IF($E374&lt;&gt;"",($E374*86400)-(Times_2023!$C372*86400),"")</f>
        <v/>
      </c>
      <c r="K374" s="60"/>
      <c r="L374" s="60"/>
      <c r="M374" s="61"/>
      <c r="N374" s="60"/>
      <c r="O374" s="122"/>
    </row>
    <row r="375" spans="1:15" ht="15.75" thickBot="1">
      <c r="A375" s="160">
        <v>371</v>
      </c>
      <c r="B375" s="164" t="s">
        <v>3</v>
      </c>
      <c r="C375" s="164" t="s">
        <v>253</v>
      </c>
      <c r="D375" s="164" t="s">
        <v>13</v>
      </c>
      <c r="E375" s="185"/>
      <c r="F375"/>
      <c r="G375" s="3" t="str">
        <f t="shared" si="10"/>
        <v>HRC</v>
      </c>
      <c r="H375" t="str">
        <f t="shared" si="11"/>
        <v/>
      </c>
      <c r="I375" s="147" t="str">
        <f>IF($E375&lt;&gt;"",($E375*86400)-(Times_2023!$C373*86400),"")</f>
        <v/>
      </c>
      <c r="K375" s="3"/>
      <c r="L375" s="3"/>
      <c r="N375" s="3"/>
      <c r="O375" s="121"/>
    </row>
    <row r="376" spans="1:15" ht="15.75" thickBot="1">
      <c r="A376" s="160">
        <v>372</v>
      </c>
      <c r="B376" s="164" t="s">
        <v>3</v>
      </c>
      <c r="C376" s="164" t="s">
        <v>107</v>
      </c>
      <c r="D376" s="164" t="s">
        <v>13</v>
      </c>
      <c r="E376" s="162"/>
      <c r="F376"/>
      <c r="G376" s="3" t="str">
        <f t="shared" si="10"/>
        <v>HRC</v>
      </c>
      <c r="H376" t="str">
        <f t="shared" si="11"/>
        <v/>
      </c>
      <c r="I376" s="147" t="str">
        <f>IF($E376&lt;&gt;"",($E376*86400)-(Times_2023!$C374*86400),"")</f>
        <v/>
      </c>
      <c r="K376" s="3"/>
      <c r="L376" s="3"/>
      <c r="N376" s="3"/>
      <c r="O376" s="121"/>
    </row>
    <row r="377" spans="1:15" ht="15.75" thickBot="1">
      <c r="A377" s="160">
        <v>373</v>
      </c>
      <c r="B377" s="164" t="s">
        <v>71</v>
      </c>
      <c r="C377" s="164" t="s">
        <v>385</v>
      </c>
      <c r="D377" s="164" t="s">
        <v>13</v>
      </c>
      <c r="E377" s="186"/>
      <c r="F377"/>
      <c r="G377" s="3" t="str">
        <f t="shared" si="10"/>
        <v>CAC</v>
      </c>
      <c r="H377" t="str">
        <f t="shared" si="11"/>
        <v/>
      </c>
      <c r="I377" s="147" t="str">
        <f>IF($E377&lt;&gt;"",($E377*86400)-(Times_2023!$C375*86400),"")</f>
        <v/>
      </c>
      <c r="K377" s="153"/>
      <c r="L377" s="153"/>
      <c r="M377" s="151"/>
      <c r="N377" s="153"/>
      <c r="O377" s="152"/>
    </row>
    <row r="378" spans="1:15" ht="15.75" thickBot="1">
      <c r="A378" s="160">
        <v>374</v>
      </c>
      <c r="B378" s="164" t="s">
        <v>40</v>
      </c>
      <c r="C378" s="164" t="s">
        <v>233</v>
      </c>
      <c r="D378" s="164" t="s">
        <v>13</v>
      </c>
      <c r="E378" s="162">
        <v>2.8136574074074074E-2</v>
      </c>
      <c r="F378"/>
      <c r="G378" s="3" t="str">
        <f t="shared" si="10"/>
        <v>HI</v>
      </c>
      <c r="H378" t="str">
        <f t="shared" si="11"/>
        <v/>
      </c>
      <c r="I378" s="147">
        <f>IF($E378&lt;&gt;"",($E378*86400)-(Times_2023!$C376*86400),"")</f>
        <v>-26</v>
      </c>
      <c r="K378" s="3"/>
      <c r="L378" s="3"/>
      <c r="N378" s="3"/>
      <c r="O378" s="121"/>
    </row>
    <row r="379" spans="1:15" ht="15.75" thickBot="1">
      <c r="A379" s="160">
        <v>375</v>
      </c>
      <c r="B379" s="164" t="s">
        <v>71</v>
      </c>
      <c r="C379" s="164" t="s">
        <v>182</v>
      </c>
      <c r="D379" s="164" t="s">
        <v>13</v>
      </c>
      <c r="E379" s="165"/>
      <c r="F379"/>
      <c r="G379" s="3" t="str">
        <f t="shared" si="10"/>
        <v>CAC</v>
      </c>
      <c r="H379" t="str">
        <f t="shared" si="11"/>
        <v/>
      </c>
      <c r="I379" s="147" t="str">
        <f>IF($E379&lt;&gt;"",($E379*86400)-(Times_2023!$C377*86400),"")</f>
        <v/>
      </c>
      <c r="K379" s="3"/>
      <c r="L379" s="3"/>
      <c r="N379" s="3"/>
      <c r="O379" s="121"/>
    </row>
    <row r="380" spans="1:15" ht="15.75" thickBot="1">
      <c r="A380" s="160">
        <v>376</v>
      </c>
      <c r="B380" s="164" t="s">
        <v>4</v>
      </c>
      <c r="C380" s="164" t="s">
        <v>99</v>
      </c>
      <c r="D380" s="164" t="s">
        <v>12</v>
      </c>
      <c r="E380" s="185">
        <v>1.6875</v>
      </c>
      <c r="F380"/>
      <c r="G380" s="3" t="str">
        <f t="shared" si="10"/>
        <v>NJ</v>
      </c>
      <c r="H380" t="str">
        <f t="shared" si="11"/>
        <v/>
      </c>
      <c r="I380" s="147">
        <f>IF($E380&lt;&gt;"",($E380*86400)-(Times_2023!$C378*86400),"")</f>
        <v>143317</v>
      </c>
      <c r="K380" s="60"/>
      <c r="L380" s="60"/>
      <c r="M380" s="61"/>
      <c r="N380" s="60"/>
      <c r="O380" s="62"/>
    </row>
    <row r="381" spans="1:15" ht="15.75" thickBot="1">
      <c r="A381" s="160"/>
      <c r="B381" s="164"/>
      <c r="C381" s="164"/>
      <c r="D381" s="164"/>
      <c r="E381" s="165"/>
      <c r="F381"/>
      <c r="G381" s="3" t="e">
        <f t="shared" si="10"/>
        <v>#N/A</v>
      </c>
      <c r="H381" t="e">
        <f t="shared" si="11"/>
        <v>#N/A</v>
      </c>
      <c r="I381" s="147" t="str">
        <f>IF($E381&lt;&gt;"",($E381*86400)-(Times_2023!$C379*86400),"")</f>
        <v/>
      </c>
      <c r="K381" s="60"/>
      <c r="L381" s="60"/>
      <c r="M381" s="61"/>
      <c r="N381" s="60"/>
      <c r="O381" s="62"/>
    </row>
    <row r="382" spans="1:15" ht="15.75" thickBot="1">
      <c r="A382" s="160"/>
      <c r="B382" s="164"/>
      <c r="C382" s="164"/>
      <c r="D382" s="164"/>
      <c r="E382" s="162"/>
      <c r="F382"/>
      <c r="G382" s="3" t="e">
        <f t="shared" si="10"/>
        <v>#N/A</v>
      </c>
      <c r="H382" t="e">
        <f t="shared" si="11"/>
        <v>#N/A</v>
      </c>
      <c r="I382" s="147" t="str">
        <f>IF($E382&lt;&gt;"",($E382*86400)-(Times_2023!$C380*86400),"")</f>
        <v/>
      </c>
      <c r="K382" s="60"/>
      <c r="L382" s="60"/>
      <c r="M382" s="61"/>
      <c r="N382" s="60"/>
      <c r="O382" s="62"/>
    </row>
    <row r="383" spans="1:15" ht="15.75" thickBot="1">
      <c r="A383" s="167"/>
      <c r="B383" s="164"/>
      <c r="C383" s="164"/>
      <c r="D383" s="164"/>
      <c r="E383" s="162"/>
      <c r="F383"/>
      <c r="G383" s="3" t="e">
        <f t="shared" si="10"/>
        <v>#N/A</v>
      </c>
      <c r="H383" t="e">
        <f t="shared" si="11"/>
        <v>#N/A</v>
      </c>
      <c r="I383" s="147" t="str">
        <f>IF($E383&lt;&gt;"",($E383*86400)-(Times_2023!$C381*86400),"")</f>
        <v/>
      </c>
      <c r="K383" s="60"/>
      <c r="L383" s="60"/>
      <c r="M383" s="61"/>
      <c r="N383" s="60"/>
      <c r="O383" s="62"/>
    </row>
    <row r="384" spans="1:15">
      <c r="A384"/>
      <c r="B384"/>
      <c r="C384"/>
      <c r="D384"/>
      <c r="F384"/>
      <c r="I384" s="147"/>
      <c r="K384" s="60"/>
      <c r="L384" s="60"/>
      <c r="M384" s="61"/>
      <c r="N384" s="60"/>
      <c r="O384" s="122"/>
    </row>
    <row r="385" spans="1:15">
      <c r="A385"/>
      <c r="B385"/>
      <c r="C385"/>
      <c r="D385"/>
      <c r="F385"/>
      <c r="I385" s="147"/>
      <c r="K385" s="60"/>
      <c r="L385" s="60"/>
      <c r="M385" s="61"/>
      <c r="N385" s="60"/>
      <c r="O385" s="62"/>
    </row>
    <row r="386" spans="1:15">
      <c r="A386"/>
      <c r="B386"/>
      <c r="C386"/>
      <c r="D386"/>
      <c r="F386"/>
      <c r="I386" s="147"/>
      <c r="K386" s="60"/>
      <c r="L386" s="60"/>
      <c r="M386" s="61"/>
      <c r="N386" s="60"/>
      <c r="O386" s="62"/>
    </row>
    <row r="387" spans="1:15">
      <c r="A387"/>
      <c r="B387"/>
      <c r="C387"/>
      <c r="D387"/>
      <c r="F387"/>
      <c r="I387" s="147"/>
      <c r="K387" s="60"/>
      <c r="L387" s="60"/>
      <c r="M387" s="61"/>
      <c r="N387" s="60"/>
      <c r="O387" s="62"/>
    </row>
    <row r="388" spans="1:15">
      <c r="A388"/>
      <c r="B388"/>
      <c r="C388"/>
      <c r="D388"/>
      <c r="F388"/>
      <c r="I388" s="147"/>
      <c r="K388" s="60"/>
      <c r="L388" s="60"/>
      <c r="M388" s="61"/>
      <c r="N388" s="60"/>
      <c r="O388" s="62"/>
    </row>
    <row r="389" spans="1:15">
      <c r="A389"/>
      <c r="B389"/>
      <c r="C389"/>
      <c r="D389"/>
      <c r="F389"/>
      <c r="I389" s="147"/>
      <c r="K389" s="3"/>
      <c r="L389" s="60"/>
      <c r="M389" s="61"/>
      <c r="N389" s="60"/>
      <c r="O389" s="62"/>
    </row>
    <row r="390" spans="1:15">
      <c r="A390"/>
      <c r="B390"/>
      <c r="C390"/>
      <c r="D390"/>
      <c r="F390"/>
      <c r="I390" s="147"/>
      <c r="K390" s="3"/>
      <c r="L390" s="3"/>
      <c r="M390" s="14"/>
      <c r="N390" s="3"/>
      <c r="O390" s="17"/>
    </row>
    <row r="391" spans="1:15">
      <c r="A391"/>
      <c r="B391"/>
      <c r="C391"/>
      <c r="D391"/>
      <c r="F391"/>
      <c r="I391" s="147"/>
      <c r="K391" s="3"/>
      <c r="L391" s="3"/>
      <c r="M391" s="14"/>
      <c r="N391" s="3"/>
      <c r="O391" s="17"/>
    </row>
    <row r="392" spans="1:15">
      <c r="A392"/>
      <c r="B392"/>
      <c r="C392"/>
      <c r="D392"/>
      <c r="F392"/>
      <c r="H392" t="str">
        <f t="shared" ref="H392:H398" si="12">IF(B392=G392,"","***")</f>
        <v/>
      </c>
      <c r="I392" s="147" t="str">
        <f>IF($E392&lt;&gt;"",($E392*86400)-(Times_2023!$C363*86400),"")</f>
        <v/>
      </c>
      <c r="K392" s="3"/>
      <c r="L392" s="3"/>
      <c r="M392" s="14"/>
      <c r="N392" s="3"/>
      <c r="O392" s="17"/>
    </row>
    <row r="393" spans="1:15">
      <c r="A393"/>
      <c r="B393"/>
      <c r="C393"/>
      <c r="D393"/>
      <c r="F393"/>
      <c r="H393" t="str">
        <f t="shared" si="12"/>
        <v/>
      </c>
      <c r="I393" s="147" t="str">
        <f>IF($E393&lt;&gt;"",($E393*86400)-(Times_2023!$C364*86400),"")</f>
        <v/>
      </c>
      <c r="K393" s="3"/>
      <c r="L393" s="3"/>
      <c r="M393" s="14"/>
      <c r="N393" s="3"/>
      <c r="O393" s="17"/>
    </row>
    <row r="394" spans="1:15">
      <c r="A394"/>
      <c r="B394"/>
      <c r="C394"/>
      <c r="D394"/>
      <c r="F394"/>
      <c r="H394" t="str">
        <f t="shared" si="12"/>
        <v/>
      </c>
      <c r="I394" s="147" t="str">
        <f>IF($E394&lt;&gt;"",($E394*86400)-(Times_2023!$C365*86400),"")</f>
        <v/>
      </c>
      <c r="K394" s="3"/>
      <c r="L394" s="3"/>
      <c r="M394" s="14"/>
      <c r="N394" s="3"/>
      <c r="O394" s="17"/>
    </row>
    <row r="395" spans="1:15">
      <c r="A395"/>
      <c r="B395"/>
      <c r="C395"/>
      <c r="D395"/>
      <c r="F395"/>
      <c r="H395" t="str">
        <f t="shared" si="12"/>
        <v/>
      </c>
      <c r="I395" s="147" t="str">
        <f>IF($E395&lt;&gt;"",($E395*86400)-(Times_2023!$C366*86400),"")</f>
        <v/>
      </c>
      <c r="K395" s="3"/>
      <c r="L395" s="3"/>
      <c r="M395" s="14"/>
      <c r="N395" s="3"/>
      <c r="O395" s="17"/>
    </row>
    <row r="396" spans="1:15">
      <c r="A396"/>
      <c r="B396"/>
      <c r="C396"/>
      <c r="D396"/>
      <c r="F396"/>
      <c r="H396" t="str">
        <f t="shared" si="12"/>
        <v/>
      </c>
      <c r="I396" s="147" t="str">
        <f>IF($E396&lt;&gt;"",($E396*86400)-(Times_2023!$C367*86400),"")</f>
        <v/>
      </c>
      <c r="K396" s="3"/>
      <c r="L396" s="3"/>
      <c r="M396" s="14"/>
      <c r="N396" s="3"/>
      <c r="O396" s="17"/>
    </row>
    <row r="397" spans="1:15">
      <c r="A397"/>
      <c r="B397"/>
      <c r="C397"/>
      <c r="D397"/>
      <c r="F397"/>
      <c r="H397" t="str">
        <f t="shared" si="12"/>
        <v/>
      </c>
      <c r="I397" s="147" t="str">
        <f>IF($E397&lt;&gt;"",($E397*86400)-(Times_2023!$C368*86400),"")</f>
        <v/>
      </c>
      <c r="K397" s="3"/>
      <c r="L397" s="3"/>
      <c r="M397" s="14"/>
      <c r="N397" s="3"/>
      <c r="O397" s="17"/>
    </row>
    <row r="398" spans="1:15">
      <c r="A398"/>
      <c r="B398"/>
      <c r="C398"/>
      <c r="D398"/>
      <c r="F398"/>
      <c r="H398" t="str">
        <f t="shared" si="12"/>
        <v/>
      </c>
      <c r="K398" s="3"/>
      <c r="L398" s="3"/>
      <c r="M398" s="14"/>
      <c r="N398" s="3"/>
      <c r="O398" s="17"/>
    </row>
    <row r="399" spans="1:15">
      <c r="A399"/>
      <c r="B399"/>
      <c r="C399"/>
      <c r="D399"/>
      <c r="F399"/>
      <c r="K399" s="3"/>
      <c r="L399" s="3"/>
      <c r="M399" s="14"/>
      <c r="N399" s="3"/>
      <c r="O399" s="17"/>
    </row>
    <row r="400" spans="1:15">
      <c r="A400"/>
      <c r="B400"/>
      <c r="C400"/>
      <c r="D400"/>
      <c r="F400"/>
      <c r="K400" s="3"/>
      <c r="L400" s="3"/>
      <c r="M400" s="14"/>
      <c r="N400" s="3"/>
      <c r="O400" s="17"/>
    </row>
    <row r="401" spans="1:15">
      <c r="A401"/>
      <c r="B401"/>
      <c r="C401"/>
      <c r="D401"/>
      <c r="F401"/>
      <c r="H401" t="str">
        <f>IF(B401=G402,"","***")</f>
        <v/>
      </c>
      <c r="K401" s="3"/>
      <c r="L401" s="3"/>
      <c r="M401" s="14"/>
      <c r="N401" s="3"/>
      <c r="O401" s="17"/>
    </row>
    <row r="402" spans="1:15">
      <c r="A402"/>
      <c r="B402"/>
      <c r="C402"/>
      <c r="D402"/>
      <c r="F402"/>
      <c r="K402" s="3"/>
      <c r="L402" s="3"/>
      <c r="M402" s="14"/>
      <c r="N402" s="3"/>
      <c r="O402" s="17"/>
    </row>
    <row r="403" spans="1:15">
      <c r="A403"/>
      <c r="B403"/>
      <c r="C403"/>
      <c r="D403"/>
      <c r="F403"/>
      <c r="K403" s="3"/>
      <c r="L403" s="3"/>
      <c r="M403" s="14"/>
      <c r="N403" s="3"/>
      <c r="O403" s="17"/>
    </row>
    <row r="404" spans="1:15">
      <c r="A404"/>
      <c r="B404"/>
      <c r="C404"/>
      <c r="D404"/>
      <c r="F404"/>
      <c r="H404" t="str">
        <f>IF(B404=G405,"","***")</f>
        <v/>
      </c>
      <c r="K404" s="3"/>
      <c r="L404" s="3"/>
      <c r="M404" s="14"/>
      <c r="N404" s="3"/>
      <c r="O404" s="17"/>
    </row>
    <row r="405" spans="1:15">
      <c r="A405"/>
      <c r="B405"/>
      <c r="C405"/>
      <c r="D405"/>
      <c r="F405"/>
      <c r="K405" s="3"/>
      <c r="L405" s="3"/>
      <c r="M405" s="14"/>
      <c r="N405" s="3"/>
      <c r="O405" s="17"/>
    </row>
    <row r="406" spans="1:15">
      <c r="A406"/>
      <c r="B406"/>
      <c r="C406"/>
      <c r="D406"/>
      <c r="F406"/>
      <c r="K406" s="3"/>
      <c r="L406" s="3"/>
      <c r="M406" s="14"/>
      <c r="N406" s="3"/>
      <c r="O406" s="17"/>
    </row>
    <row r="407" spans="1:15">
      <c r="A407"/>
      <c r="B407"/>
      <c r="C407"/>
      <c r="D407"/>
      <c r="F407"/>
      <c r="K407" s="3"/>
      <c r="L407" s="3"/>
      <c r="M407" s="14"/>
      <c r="N407" s="3"/>
      <c r="O407" s="17"/>
    </row>
    <row r="408" spans="1:15">
      <c r="A408"/>
      <c r="B408"/>
      <c r="C408"/>
      <c r="D408"/>
      <c r="F408"/>
      <c r="H408" t="str">
        <f>IF(B408=G409,"","***")</f>
        <v/>
      </c>
      <c r="K408" s="3"/>
      <c r="L408" s="3"/>
      <c r="M408" s="14"/>
      <c r="N408" s="3"/>
      <c r="O408" s="17"/>
    </row>
    <row r="409" spans="1:15">
      <c r="A409"/>
      <c r="B409"/>
      <c r="C409"/>
      <c r="D409"/>
      <c r="F409"/>
      <c r="K409" s="3"/>
      <c r="L409" s="3"/>
      <c r="M409" s="14"/>
      <c r="N409" s="3"/>
      <c r="O409" s="17"/>
    </row>
    <row r="410" spans="1:15">
      <c r="A410"/>
      <c r="B410"/>
      <c r="C410"/>
      <c r="D410"/>
      <c r="F410"/>
      <c r="H410" t="str">
        <f>IF(B410=G411,"","***")</f>
        <v/>
      </c>
      <c r="K410" s="3"/>
      <c r="L410" s="3"/>
      <c r="M410" s="14"/>
      <c r="N410" s="3"/>
      <c r="O410" s="17"/>
    </row>
    <row r="411" spans="1:15">
      <c r="A411"/>
      <c r="B411"/>
      <c r="C411"/>
      <c r="D411"/>
      <c r="F411"/>
      <c r="H411" t="str">
        <f>IF(B411=G412,"","***")</f>
        <v/>
      </c>
      <c r="K411" s="3"/>
      <c r="L411" s="3"/>
      <c r="M411" s="14"/>
      <c r="N411" s="3"/>
      <c r="O411" s="17"/>
    </row>
    <row r="412" spans="1:15">
      <c r="A412"/>
      <c r="B412"/>
      <c r="C412"/>
      <c r="D412"/>
      <c r="F412"/>
      <c r="H412" t="str">
        <f>IF(B412=G413,"","***")</f>
        <v/>
      </c>
    </row>
    <row r="413" spans="1:15">
      <c r="A413"/>
      <c r="B413"/>
      <c r="C413"/>
      <c r="D413"/>
      <c r="F413"/>
      <c r="H413" t="str">
        <f>IF(B413=G414,"","***")</f>
        <v/>
      </c>
    </row>
    <row r="414" spans="1:15">
      <c r="A414"/>
      <c r="B414"/>
      <c r="C414"/>
      <c r="D414"/>
      <c r="F414"/>
      <c r="H414" t="str">
        <f>IF(B414=G415,"","***")</f>
        <v/>
      </c>
    </row>
    <row r="415" spans="1:15">
      <c r="A415"/>
      <c r="B415"/>
      <c r="C415"/>
      <c r="D415"/>
      <c r="F415"/>
    </row>
    <row r="416" spans="1:15">
      <c r="A416"/>
      <c r="B416"/>
      <c r="C416"/>
      <c r="D416"/>
      <c r="F416"/>
      <c r="H416" t="str">
        <f>IF(B416=G417,"","***")</f>
        <v/>
      </c>
    </row>
    <row r="417" spans="1:8">
      <c r="A417"/>
      <c r="B417"/>
      <c r="C417"/>
      <c r="D417"/>
      <c r="F417"/>
      <c r="H417" t="str">
        <f>IF(B417=G418,"","***")</f>
        <v/>
      </c>
    </row>
    <row r="418" spans="1:8">
      <c r="A418"/>
      <c r="B418"/>
      <c r="C418"/>
      <c r="D418"/>
      <c r="F418"/>
      <c r="H418" t="str">
        <f>IF(B418=G419,"","***")</f>
        <v/>
      </c>
    </row>
    <row r="419" spans="1:8">
      <c r="A419"/>
      <c r="B419"/>
      <c r="C419"/>
      <c r="D419"/>
      <c r="F419"/>
    </row>
    <row r="420" spans="1:8">
      <c r="A420"/>
      <c r="B420"/>
      <c r="C420"/>
      <c r="D420"/>
      <c r="F420"/>
    </row>
    <row r="421" spans="1:8">
      <c r="A421"/>
      <c r="B421"/>
      <c r="C421"/>
      <c r="D421"/>
      <c r="F421"/>
    </row>
    <row r="422" spans="1:8">
      <c r="A422"/>
      <c r="B422"/>
      <c r="C422"/>
      <c r="D422"/>
      <c r="F422"/>
    </row>
    <row r="423" spans="1:8">
      <c r="A423"/>
      <c r="B423"/>
      <c r="C423"/>
      <c r="D423"/>
      <c r="F423"/>
    </row>
    <row r="424" spans="1:8">
      <c r="A424"/>
      <c r="B424"/>
      <c r="C424"/>
      <c r="D424"/>
      <c r="F424"/>
      <c r="H424" t="str">
        <f>IF(B424=G425,"","***")</f>
        <v/>
      </c>
    </row>
    <row r="425" spans="1:8">
      <c r="A425"/>
      <c r="B425"/>
      <c r="C425"/>
      <c r="D425"/>
      <c r="F425"/>
    </row>
    <row r="426" spans="1:8">
      <c r="A426"/>
      <c r="B426"/>
      <c r="C426"/>
      <c r="D426"/>
      <c r="F426"/>
    </row>
    <row r="427" spans="1:8">
      <c r="A427"/>
      <c r="B427"/>
      <c r="C427"/>
      <c r="D427"/>
      <c r="F427"/>
      <c r="H427" t="str">
        <f>IF(B427=G428,"","***")</f>
        <v/>
      </c>
    </row>
    <row r="428" spans="1:8">
      <c r="A428"/>
      <c r="B428"/>
      <c r="C428"/>
      <c r="D428"/>
      <c r="F428"/>
    </row>
    <row r="429" spans="1:8">
      <c r="A429"/>
      <c r="B429"/>
      <c r="C429"/>
      <c r="D429"/>
      <c r="F429"/>
      <c r="H429" t="str">
        <f t="shared" ref="H429:H434" si="13">IF(B429=G430,"","***")</f>
        <v/>
      </c>
    </row>
    <row r="430" spans="1:8">
      <c r="A430"/>
      <c r="B430"/>
      <c r="C430"/>
      <c r="D430"/>
      <c r="F430"/>
      <c r="H430" t="str">
        <f t="shared" si="13"/>
        <v/>
      </c>
    </row>
    <row r="431" spans="1:8">
      <c r="A431"/>
      <c r="B431"/>
      <c r="C431"/>
      <c r="D431"/>
      <c r="F431"/>
      <c r="H431" t="str">
        <f t="shared" si="13"/>
        <v/>
      </c>
    </row>
    <row r="432" spans="1:8">
      <c r="A432"/>
      <c r="B432"/>
      <c r="C432"/>
      <c r="D432"/>
      <c r="F432"/>
      <c r="H432" t="str">
        <f t="shared" si="13"/>
        <v/>
      </c>
    </row>
    <row r="433" spans="1:8">
      <c r="A433"/>
      <c r="B433"/>
      <c r="C433"/>
      <c r="D433"/>
      <c r="F433"/>
      <c r="H433" t="str">
        <f t="shared" si="13"/>
        <v/>
      </c>
    </row>
    <row r="434" spans="1:8">
      <c r="A434"/>
      <c r="B434"/>
      <c r="C434"/>
      <c r="D434"/>
      <c r="F434"/>
      <c r="H434" t="str">
        <f t="shared" si="13"/>
        <v/>
      </c>
    </row>
    <row r="435" spans="1:8">
      <c r="A435"/>
      <c r="B435"/>
      <c r="C435"/>
      <c r="D435"/>
      <c r="F435"/>
    </row>
    <row r="436" spans="1:8">
      <c r="A436"/>
      <c r="B436"/>
      <c r="C436"/>
      <c r="D436"/>
      <c r="F436"/>
      <c r="H436" t="str">
        <f>IF(B436=G437,"","***")</f>
        <v/>
      </c>
    </row>
    <row r="437" spans="1:8">
      <c r="A437"/>
      <c r="B437"/>
      <c r="C437"/>
      <c r="D437"/>
      <c r="F437"/>
    </row>
    <row r="438" spans="1:8">
      <c r="A438"/>
      <c r="B438"/>
      <c r="C438"/>
      <c r="D438"/>
      <c r="F438"/>
    </row>
    <row r="439" spans="1:8">
      <c r="A439"/>
      <c r="B439"/>
      <c r="C439"/>
      <c r="D439"/>
      <c r="F439"/>
    </row>
    <row r="440" spans="1:8">
      <c r="A440"/>
      <c r="B440"/>
      <c r="C440"/>
      <c r="D440"/>
      <c r="F440"/>
    </row>
    <row r="441" spans="1:8">
      <c r="A441"/>
      <c r="B441"/>
      <c r="C441"/>
      <c r="D441"/>
      <c r="F441"/>
      <c r="H441" t="str">
        <f>IF(B441=G442,"","***")</f>
        <v/>
      </c>
    </row>
    <row r="442" spans="1:8">
      <c r="A442"/>
      <c r="B442"/>
      <c r="C442"/>
      <c r="D442"/>
      <c r="F442"/>
      <c r="H442" t="str">
        <f>IF(B442=G443,"","***")</f>
        <v/>
      </c>
    </row>
    <row r="443" spans="1:8">
      <c r="A443"/>
      <c r="B443"/>
      <c r="C443"/>
      <c r="D443"/>
      <c r="F443"/>
      <c r="H443" t="str">
        <f>IF(B443=G444,"","***")</f>
        <v/>
      </c>
    </row>
    <row r="444" spans="1:8">
      <c r="A444"/>
      <c r="B444"/>
      <c r="C444"/>
      <c r="D444"/>
      <c r="F444"/>
    </row>
    <row r="445" spans="1:8">
      <c r="A445"/>
      <c r="B445"/>
      <c r="C445"/>
      <c r="D445"/>
      <c r="F445"/>
    </row>
    <row r="446" spans="1:8">
      <c r="A446"/>
      <c r="B446"/>
      <c r="C446"/>
      <c r="D446"/>
      <c r="F446"/>
    </row>
    <row r="447" spans="1:8">
      <c r="A447"/>
      <c r="B447"/>
      <c r="C447"/>
      <c r="D447"/>
      <c r="F447"/>
    </row>
    <row r="448" spans="1:8">
      <c r="A448"/>
      <c r="B448"/>
      <c r="C448"/>
      <c r="D448"/>
      <c r="F448"/>
    </row>
    <row r="449" spans="1:6">
      <c r="A449"/>
      <c r="B449"/>
      <c r="C449"/>
      <c r="D449"/>
      <c r="F449"/>
    </row>
    <row r="450" spans="1:6">
      <c r="A450"/>
      <c r="B450"/>
      <c r="C450"/>
      <c r="D450"/>
      <c r="F450"/>
    </row>
    <row r="451" spans="1:6">
      <c r="A451"/>
      <c r="B451"/>
      <c r="C451"/>
      <c r="D451"/>
      <c r="F451"/>
    </row>
    <row r="452" spans="1:6">
      <c r="A452"/>
      <c r="B452"/>
      <c r="C452"/>
      <c r="D452"/>
      <c r="F452"/>
    </row>
    <row r="453" spans="1:6">
      <c r="A453"/>
      <c r="B453"/>
      <c r="C453"/>
      <c r="D453"/>
      <c r="F453"/>
    </row>
    <row r="454" spans="1:6">
      <c r="A454"/>
      <c r="B454"/>
      <c r="C454"/>
      <c r="D454"/>
      <c r="F454"/>
    </row>
    <row r="455" spans="1:6">
      <c r="A455"/>
      <c r="B455"/>
      <c r="C455"/>
      <c r="D455"/>
      <c r="F455"/>
    </row>
    <row r="456" spans="1:6">
      <c r="A456"/>
      <c r="B456"/>
      <c r="C456"/>
      <c r="D456"/>
      <c r="F456"/>
    </row>
    <row r="457" spans="1:6">
      <c r="A457"/>
      <c r="B457"/>
      <c r="C457"/>
      <c r="D457"/>
      <c r="F457"/>
    </row>
    <row r="458" spans="1:6">
      <c r="A458"/>
      <c r="B458"/>
      <c r="C458"/>
      <c r="D458"/>
      <c r="F458"/>
    </row>
    <row r="459" spans="1:6">
      <c r="A459"/>
      <c r="B459"/>
      <c r="C459"/>
      <c r="D459"/>
      <c r="F459"/>
    </row>
    <row r="460" spans="1:6">
      <c r="A460"/>
      <c r="B460"/>
      <c r="C460"/>
      <c r="D460"/>
      <c r="F460"/>
    </row>
    <row r="461" spans="1:6">
      <c r="A461"/>
      <c r="B461"/>
      <c r="C461"/>
      <c r="D461"/>
      <c r="F461"/>
    </row>
    <row r="462" spans="1:6">
      <c r="A462"/>
      <c r="B462"/>
      <c r="C462"/>
      <c r="D462"/>
      <c r="F462"/>
    </row>
    <row r="463" spans="1:6">
      <c r="A463"/>
      <c r="B463"/>
      <c r="C463"/>
      <c r="D463"/>
      <c r="F463"/>
    </row>
    <row r="464" spans="1:6">
      <c r="A464"/>
      <c r="B464"/>
      <c r="C464"/>
      <c r="D464"/>
      <c r="F464"/>
    </row>
    <row r="465" spans="1:6">
      <c r="A465"/>
      <c r="B465"/>
      <c r="C465"/>
      <c r="D465"/>
      <c r="F465"/>
    </row>
    <row r="466" spans="1:6">
      <c r="A466"/>
      <c r="B466"/>
      <c r="C466"/>
      <c r="D466"/>
      <c r="F466"/>
    </row>
    <row r="467" spans="1:6">
      <c r="A467"/>
      <c r="B467"/>
      <c r="C467"/>
      <c r="D467"/>
      <c r="F467"/>
    </row>
    <row r="468" spans="1:6">
      <c r="A468"/>
      <c r="B468"/>
      <c r="C468"/>
      <c r="D468"/>
      <c r="F468"/>
    </row>
    <row r="469" spans="1:6">
      <c r="A469"/>
      <c r="B469"/>
      <c r="C469"/>
      <c r="D469"/>
      <c r="F469"/>
    </row>
    <row r="470" spans="1:6">
      <c r="A470"/>
      <c r="B470"/>
      <c r="C470"/>
      <c r="D470"/>
      <c r="F470"/>
    </row>
    <row r="471" spans="1:6">
      <c r="A471"/>
      <c r="B471"/>
      <c r="C471"/>
      <c r="D471"/>
      <c r="F471"/>
    </row>
    <row r="472" spans="1:6">
      <c r="A472"/>
      <c r="B472"/>
      <c r="C472"/>
      <c r="D472"/>
      <c r="F472"/>
    </row>
    <row r="473" spans="1:6">
      <c r="A473"/>
      <c r="B473"/>
      <c r="C473"/>
      <c r="D473"/>
      <c r="F473"/>
    </row>
    <row r="474" spans="1:6">
      <c r="A474"/>
      <c r="B474"/>
      <c r="C474"/>
      <c r="D474"/>
      <c r="F474"/>
    </row>
    <row r="475" spans="1:6">
      <c r="A475"/>
      <c r="B475"/>
      <c r="C475"/>
      <c r="D475"/>
      <c r="F475"/>
    </row>
    <row r="476" spans="1:6">
      <c r="A476"/>
      <c r="B476"/>
      <c r="C476"/>
      <c r="D476"/>
      <c r="F476"/>
    </row>
    <row r="477" spans="1:6">
      <c r="A477"/>
      <c r="B477"/>
      <c r="C477"/>
      <c r="D477"/>
      <c r="F477"/>
    </row>
    <row r="478" spans="1:6">
      <c r="A478"/>
      <c r="B478"/>
      <c r="C478"/>
      <c r="D478"/>
      <c r="F478"/>
    </row>
    <row r="479" spans="1:6">
      <c r="A479"/>
      <c r="B479"/>
      <c r="C479"/>
      <c r="D479"/>
      <c r="F479"/>
    </row>
    <row r="480" spans="1:6">
      <c r="A480"/>
      <c r="B480"/>
      <c r="C480"/>
      <c r="D480"/>
      <c r="F480"/>
    </row>
    <row r="481" spans="1:6">
      <c r="A481"/>
      <c r="B481"/>
      <c r="C481"/>
      <c r="D481"/>
      <c r="F481"/>
    </row>
    <row r="482" spans="1:6">
      <c r="A482"/>
      <c r="B482"/>
      <c r="C482"/>
      <c r="D482"/>
      <c r="F482"/>
    </row>
    <row r="483" spans="1:6">
      <c r="A483"/>
      <c r="B483"/>
      <c r="C483"/>
      <c r="D483"/>
      <c r="F483"/>
    </row>
    <row r="484" spans="1:6">
      <c r="A484"/>
      <c r="B484"/>
      <c r="C484"/>
      <c r="D484"/>
      <c r="F484"/>
    </row>
    <row r="485" spans="1:6">
      <c r="A485"/>
      <c r="B485"/>
      <c r="C485"/>
      <c r="D485"/>
      <c r="F485"/>
    </row>
    <row r="486" spans="1:6">
      <c r="A486"/>
      <c r="B486"/>
      <c r="C486"/>
      <c r="D486"/>
      <c r="F486"/>
    </row>
    <row r="487" spans="1:6">
      <c r="A487"/>
      <c r="B487"/>
      <c r="C487"/>
      <c r="D487"/>
      <c r="F487"/>
    </row>
    <row r="488" spans="1:6">
      <c r="A488"/>
      <c r="B488"/>
      <c r="C488"/>
      <c r="D488"/>
      <c r="F488"/>
    </row>
    <row r="489" spans="1:6">
      <c r="A489"/>
      <c r="B489"/>
      <c r="C489"/>
      <c r="D489"/>
      <c r="F489"/>
    </row>
    <row r="490" spans="1:6">
      <c r="A490"/>
      <c r="B490"/>
      <c r="C490"/>
      <c r="D490"/>
      <c r="F490"/>
    </row>
    <row r="491" spans="1:6">
      <c r="A491"/>
      <c r="B491"/>
      <c r="C491"/>
      <c r="D491"/>
      <c r="F491"/>
    </row>
    <row r="492" spans="1:6">
      <c r="A492"/>
      <c r="B492"/>
      <c r="C492"/>
      <c r="D492"/>
      <c r="F492"/>
    </row>
    <row r="493" spans="1:6">
      <c r="A493"/>
      <c r="B493"/>
      <c r="C493"/>
      <c r="D493"/>
      <c r="F493"/>
    </row>
    <row r="494" spans="1:6">
      <c r="A494"/>
      <c r="B494"/>
      <c r="C494"/>
      <c r="D494"/>
      <c r="F494"/>
    </row>
    <row r="495" spans="1:6">
      <c r="A495"/>
      <c r="B495"/>
      <c r="C495"/>
      <c r="D495"/>
      <c r="F495"/>
    </row>
    <row r="496" spans="1:6">
      <c r="A496"/>
      <c r="B496"/>
      <c r="C496"/>
      <c r="D496"/>
      <c r="F496"/>
    </row>
    <row r="497" spans="1:6">
      <c r="A497"/>
      <c r="B497"/>
      <c r="C497"/>
      <c r="D497"/>
      <c r="F497"/>
    </row>
    <row r="498" spans="1:6">
      <c r="A498"/>
      <c r="B498"/>
      <c r="C498"/>
      <c r="D498"/>
      <c r="F498"/>
    </row>
    <row r="499" spans="1:6">
      <c r="A499"/>
      <c r="B499"/>
      <c r="C499"/>
      <c r="D499"/>
      <c r="F499"/>
    </row>
    <row r="500" spans="1:6">
      <c r="A500"/>
      <c r="B500"/>
      <c r="C500"/>
      <c r="D500"/>
      <c r="F500"/>
    </row>
    <row r="501" spans="1:6">
      <c r="A501"/>
      <c r="B501"/>
      <c r="C501"/>
      <c r="D501"/>
      <c r="F501"/>
    </row>
    <row r="502" spans="1:6">
      <c r="A502"/>
      <c r="B502"/>
      <c r="C502"/>
      <c r="D502"/>
      <c r="F502"/>
    </row>
    <row r="503" spans="1:6">
      <c r="A503"/>
      <c r="B503"/>
      <c r="C503"/>
      <c r="D503"/>
      <c r="F503"/>
    </row>
    <row r="504" spans="1:6">
      <c r="A504"/>
      <c r="B504"/>
      <c r="C504"/>
      <c r="D504"/>
      <c r="F504"/>
    </row>
    <row r="505" spans="1:6">
      <c r="A505"/>
      <c r="B505"/>
      <c r="C505"/>
      <c r="D505"/>
      <c r="F505"/>
    </row>
    <row r="506" spans="1:6">
      <c r="A506"/>
      <c r="B506"/>
      <c r="C506"/>
      <c r="D506"/>
      <c r="F506"/>
    </row>
    <row r="507" spans="1:6">
      <c r="A507"/>
      <c r="B507"/>
      <c r="C507"/>
      <c r="D507"/>
      <c r="F507"/>
    </row>
    <row r="508" spans="1:6">
      <c r="A508"/>
      <c r="B508"/>
      <c r="C508"/>
      <c r="D508"/>
      <c r="F508"/>
    </row>
    <row r="509" spans="1:6">
      <c r="A509"/>
      <c r="B509"/>
      <c r="C509"/>
      <c r="D509"/>
      <c r="F509"/>
    </row>
    <row r="510" spans="1:6">
      <c r="A510"/>
      <c r="B510"/>
      <c r="C510"/>
      <c r="D510"/>
      <c r="F510"/>
    </row>
    <row r="511" spans="1:6">
      <c r="A511"/>
      <c r="B511"/>
      <c r="C511"/>
      <c r="D511"/>
      <c r="F511"/>
    </row>
    <row r="512" spans="1:6">
      <c r="A512"/>
      <c r="B512"/>
      <c r="C512"/>
      <c r="D512"/>
      <c r="F512"/>
    </row>
    <row r="513" spans="1:6">
      <c r="A513"/>
      <c r="B513"/>
      <c r="C513"/>
      <c r="D513"/>
      <c r="F513"/>
    </row>
    <row r="514" spans="1:6">
      <c r="A514"/>
      <c r="B514"/>
      <c r="C514"/>
      <c r="D514"/>
      <c r="F514"/>
    </row>
    <row r="515" spans="1:6">
      <c r="A515"/>
      <c r="B515"/>
      <c r="C515"/>
      <c r="D515"/>
      <c r="F515"/>
    </row>
    <row r="516" spans="1:6">
      <c r="A516"/>
      <c r="B516"/>
      <c r="C516"/>
      <c r="D516"/>
      <c r="F516"/>
    </row>
    <row r="517" spans="1:6">
      <c r="A517"/>
      <c r="B517"/>
      <c r="C517"/>
      <c r="D517"/>
      <c r="F517"/>
    </row>
    <row r="518" spans="1:6">
      <c r="A518"/>
      <c r="B518"/>
      <c r="C518"/>
      <c r="D518"/>
      <c r="F518"/>
    </row>
    <row r="519" spans="1:6">
      <c r="A519"/>
      <c r="B519"/>
      <c r="C519"/>
      <c r="D519"/>
      <c r="F519"/>
    </row>
    <row r="520" spans="1:6">
      <c r="A520"/>
      <c r="B520"/>
      <c r="C520"/>
      <c r="D520"/>
      <c r="F520"/>
    </row>
    <row r="521" spans="1:6">
      <c r="A521"/>
      <c r="B521"/>
      <c r="C521"/>
      <c r="D521"/>
      <c r="F521"/>
    </row>
    <row r="522" spans="1:6">
      <c r="A522"/>
      <c r="B522"/>
      <c r="C522"/>
      <c r="D522"/>
      <c r="F522"/>
    </row>
    <row r="523" spans="1:6">
      <c r="A523"/>
      <c r="B523"/>
      <c r="C523"/>
      <c r="D523"/>
      <c r="F523"/>
    </row>
    <row r="524" spans="1:6">
      <c r="A524"/>
      <c r="B524"/>
      <c r="C524"/>
      <c r="D524"/>
      <c r="F524"/>
    </row>
    <row r="525" spans="1:6">
      <c r="A525"/>
      <c r="B525"/>
      <c r="C525"/>
      <c r="D525"/>
      <c r="F525"/>
    </row>
    <row r="526" spans="1:6">
      <c r="A526"/>
      <c r="B526"/>
      <c r="C526"/>
      <c r="D526"/>
      <c r="F526"/>
    </row>
    <row r="527" spans="1:6">
      <c r="A527"/>
      <c r="B527"/>
      <c r="C527"/>
      <c r="D527"/>
      <c r="F527"/>
    </row>
    <row r="528" spans="1:6">
      <c r="A528"/>
      <c r="B528"/>
      <c r="C528"/>
      <c r="D528"/>
      <c r="F528"/>
    </row>
    <row r="529" spans="1:6">
      <c r="A529"/>
      <c r="B529"/>
      <c r="C529"/>
      <c r="D529"/>
      <c r="F529"/>
    </row>
    <row r="530" spans="1:6">
      <c r="A530"/>
      <c r="B530"/>
      <c r="C530"/>
      <c r="D530"/>
      <c r="F530"/>
    </row>
    <row r="531" spans="1:6">
      <c r="A531"/>
      <c r="B531"/>
      <c r="C531"/>
      <c r="D531"/>
      <c r="F531"/>
    </row>
    <row r="532" spans="1:6">
      <c r="A532"/>
      <c r="B532"/>
      <c r="C532"/>
      <c r="D532"/>
      <c r="F532"/>
    </row>
    <row r="533" spans="1:6">
      <c r="A533"/>
      <c r="B533"/>
      <c r="C533"/>
      <c r="D533"/>
      <c r="F533"/>
    </row>
    <row r="534" spans="1:6">
      <c r="A534"/>
      <c r="B534"/>
      <c r="C534"/>
      <c r="D534"/>
      <c r="F534"/>
    </row>
    <row r="535" spans="1:6">
      <c r="A535"/>
      <c r="B535"/>
      <c r="C535"/>
      <c r="D535"/>
      <c r="F535"/>
    </row>
    <row r="536" spans="1:6">
      <c r="A536"/>
      <c r="B536"/>
      <c r="C536"/>
      <c r="D536"/>
      <c r="F536"/>
    </row>
    <row r="537" spans="1:6">
      <c r="A537"/>
      <c r="B537"/>
      <c r="C537"/>
      <c r="D537"/>
      <c r="F537"/>
    </row>
    <row r="538" spans="1:6">
      <c r="A538"/>
      <c r="B538"/>
      <c r="C538"/>
      <c r="D538"/>
      <c r="F538"/>
    </row>
    <row r="539" spans="1:6">
      <c r="A539"/>
      <c r="B539"/>
      <c r="C539"/>
      <c r="D539"/>
      <c r="F539"/>
    </row>
    <row r="540" spans="1:6">
      <c r="A540"/>
      <c r="B540"/>
      <c r="C540"/>
      <c r="D540"/>
      <c r="F540"/>
    </row>
    <row r="541" spans="1:6">
      <c r="A541"/>
      <c r="B541"/>
      <c r="C541"/>
      <c r="D541"/>
      <c r="F541"/>
    </row>
    <row r="542" spans="1:6">
      <c r="A542"/>
      <c r="B542"/>
      <c r="C542"/>
      <c r="D542"/>
      <c r="F542"/>
    </row>
    <row r="543" spans="1:6">
      <c r="A543"/>
      <c r="B543"/>
      <c r="C543"/>
      <c r="D543"/>
      <c r="F543"/>
    </row>
    <row r="544" spans="1:6">
      <c r="A544"/>
      <c r="B544"/>
      <c r="C544"/>
      <c r="D544"/>
      <c r="F544"/>
    </row>
    <row r="545" spans="1:6">
      <c r="A545"/>
      <c r="B545"/>
      <c r="C545"/>
      <c r="D545"/>
      <c r="F545"/>
    </row>
    <row r="546" spans="1:6">
      <c r="A546"/>
      <c r="B546"/>
      <c r="C546"/>
      <c r="D546"/>
      <c r="F546"/>
    </row>
    <row r="547" spans="1:6">
      <c r="A547"/>
      <c r="B547"/>
      <c r="C547"/>
      <c r="D547"/>
      <c r="F547"/>
    </row>
    <row r="548" spans="1:6">
      <c r="A548"/>
      <c r="B548"/>
      <c r="C548"/>
      <c r="D548"/>
      <c r="F548"/>
    </row>
    <row r="549" spans="1:6">
      <c r="A549"/>
      <c r="B549"/>
      <c r="C549"/>
      <c r="D549"/>
      <c r="F549"/>
    </row>
    <row r="550" spans="1:6">
      <c r="A550"/>
      <c r="B550"/>
      <c r="C550"/>
      <c r="D550"/>
      <c r="F550"/>
    </row>
    <row r="551" spans="1:6">
      <c r="A551"/>
      <c r="B551"/>
      <c r="C551"/>
      <c r="D551"/>
      <c r="F551"/>
    </row>
    <row r="552" spans="1:6">
      <c r="A552"/>
      <c r="B552"/>
      <c r="C552"/>
      <c r="D552"/>
      <c r="F552"/>
    </row>
    <row r="553" spans="1:6">
      <c r="A553"/>
      <c r="B553"/>
      <c r="C553"/>
      <c r="D553"/>
      <c r="F553"/>
    </row>
    <row r="554" spans="1:6">
      <c r="A554"/>
      <c r="B554"/>
      <c r="C554"/>
      <c r="D554"/>
      <c r="F554"/>
    </row>
    <row r="555" spans="1:6">
      <c r="A555"/>
      <c r="B555"/>
      <c r="C555"/>
      <c r="D555"/>
      <c r="F555"/>
    </row>
    <row r="556" spans="1:6">
      <c r="A556"/>
      <c r="B556"/>
      <c r="C556"/>
      <c r="D556"/>
      <c r="F556"/>
    </row>
    <row r="557" spans="1:6">
      <c r="A557"/>
      <c r="B557"/>
      <c r="C557"/>
      <c r="D557"/>
      <c r="F557"/>
    </row>
    <row r="558" spans="1:6">
      <c r="A558"/>
      <c r="B558"/>
      <c r="C558"/>
      <c r="D558"/>
      <c r="F558"/>
    </row>
    <row r="559" spans="1:6">
      <c r="A559"/>
      <c r="B559"/>
      <c r="C559"/>
      <c r="D559"/>
      <c r="F559"/>
    </row>
    <row r="560" spans="1:6">
      <c r="A560"/>
      <c r="B560"/>
      <c r="C560"/>
      <c r="D560"/>
      <c r="F560"/>
    </row>
    <row r="561" spans="1:6">
      <c r="A561"/>
      <c r="B561"/>
      <c r="C561"/>
      <c r="D561"/>
      <c r="F561"/>
    </row>
    <row r="562" spans="1:6">
      <c r="A562"/>
      <c r="B562"/>
      <c r="C562"/>
      <c r="D562"/>
      <c r="F562"/>
    </row>
    <row r="563" spans="1:6">
      <c r="A563"/>
      <c r="B563"/>
      <c r="C563"/>
      <c r="D563"/>
      <c r="F563"/>
    </row>
    <row r="564" spans="1:6">
      <c r="A564"/>
      <c r="B564"/>
      <c r="C564"/>
      <c r="D564"/>
      <c r="F564"/>
    </row>
    <row r="565" spans="1:6">
      <c r="A565"/>
      <c r="B565"/>
      <c r="C565"/>
      <c r="D565"/>
      <c r="F565"/>
    </row>
    <row r="566" spans="1:6">
      <c r="A566"/>
      <c r="B566"/>
      <c r="C566"/>
      <c r="D566"/>
      <c r="F566"/>
    </row>
    <row r="567" spans="1:6">
      <c r="A567"/>
      <c r="B567"/>
      <c r="C567"/>
      <c r="D567"/>
      <c r="F567"/>
    </row>
    <row r="568" spans="1:6">
      <c r="A568"/>
      <c r="B568"/>
      <c r="C568"/>
      <c r="D568"/>
      <c r="F568"/>
    </row>
    <row r="569" spans="1:6">
      <c r="A569"/>
      <c r="B569"/>
      <c r="C569"/>
      <c r="D569"/>
      <c r="F569"/>
    </row>
    <row r="570" spans="1:6">
      <c r="A570"/>
      <c r="B570"/>
      <c r="C570"/>
      <c r="D570"/>
      <c r="F570"/>
    </row>
    <row r="571" spans="1:6">
      <c r="A571"/>
      <c r="B571"/>
      <c r="C571"/>
      <c r="D571"/>
      <c r="F571"/>
    </row>
    <row r="572" spans="1:6">
      <c r="A572"/>
      <c r="B572"/>
      <c r="C572"/>
      <c r="D572"/>
      <c r="F572"/>
    </row>
    <row r="573" spans="1:6">
      <c r="A573"/>
      <c r="B573"/>
      <c r="C573"/>
      <c r="D573"/>
      <c r="F573"/>
    </row>
    <row r="574" spans="1:6">
      <c r="A574"/>
      <c r="B574"/>
      <c r="C574"/>
      <c r="D574"/>
      <c r="F574"/>
    </row>
    <row r="575" spans="1:6">
      <c r="A575"/>
      <c r="B575"/>
      <c r="C575"/>
      <c r="D575"/>
      <c r="F575"/>
    </row>
    <row r="576" spans="1:6">
      <c r="A576"/>
      <c r="B576"/>
      <c r="C576"/>
      <c r="D576"/>
      <c r="F576"/>
    </row>
    <row r="577" spans="1:6">
      <c r="A577"/>
      <c r="B577"/>
      <c r="C577"/>
      <c r="D577"/>
      <c r="F577"/>
    </row>
    <row r="578" spans="1:6">
      <c r="A578"/>
      <c r="B578"/>
      <c r="C578"/>
      <c r="D578"/>
      <c r="F578"/>
    </row>
    <row r="579" spans="1:6">
      <c r="A579"/>
      <c r="B579"/>
      <c r="C579"/>
      <c r="D579"/>
      <c r="F579"/>
    </row>
    <row r="580" spans="1:6">
      <c r="A580"/>
      <c r="B580"/>
      <c r="C580"/>
      <c r="D580"/>
      <c r="F580"/>
    </row>
    <row r="581" spans="1:6">
      <c r="A581"/>
      <c r="B581"/>
      <c r="C581"/>
      <c r="D581"/>
      <c r="F581"/>
    </row>
    <row r="582" spans="1:6">
      <c r="A582"/>
      <c r="B582"/>
      <c r="C582"/>
      <c r="D582"/>
      <c r="F582"/>
    </row>
    <row r="583" spans="1:6">
      <c r="A583"/>
      <c r="B583"/>
      <c r="C583"/>
      <c r="D583"/>
      <c r="F583"/>
    </row>
    <row r="584" spans="1:6">
      <c r="A584"/>
      <c r="B584"/>
      <c r="C584"/>
      <c r="D584"/>
      <c r="F584"/>
    </row>
    <row r="585" spans="1:6">
      <c r="A585"/>
      <c r="B585"/>
      <c r="C585"/>
      <c r="D585"/>
      <c r="F585"/>
    </row>
    <row r="586" spans="1:6">
      <c r="A586"/>
      <c r="B586"/>
      <c r="C586"/>
      <c r="D586"/>
      <c r="F586"/>
    </row>
    <row r="587" spans="1:6">
      <c r="A587"/>
      <c r="B587"/>
      <c r="C587"/>
      <c r="D587"/>
      <c r="F587"/>
    </row>
    <row r="588" spans="1:6">
      <c r="A588"/>
      <c r="B588"/>
      <c r="C588"/>
      <c r="D588"/>
      <c r="F588"/>
    </row>
    <row r="589" spans="1:6">
      <c r="A589"/>
      <c r="B589"/>
      <c r="C589"/>
      <c r="D589"/>
      <c r="F589"/>
    </row>
    <row r="590" spans="1:6">
      <c r="A590"/>
      <c r="B590"/>
      <c r="C590"/>
      <c r="D590"/>
      <c r="F590"/>
    </row>
    <row r="591" spans="1:6">
      <c r="A591"/>
      <c r="B591"/>
      <c r="C591"/>
      <c r="D591"/>
      <c r="F591"/>
    </row>
    <row r="592" spans="1:6">
      <c r="A592"/>
      <c r="B592"/>
      <c r="C592"/>
      <c r="D592"/>
      <c r="F592"/>
    </row>
    <row r="593" spans="1:6">
      <c r="A593"/>
      <c r="B593"/>
      <c r="C593"/>
      <c r="D593"/>
      <c r="F593"/>
    </row>
    <row r="594" spans="1:6">
      <c r="A594"/>
      <c r="B594"/>
      <c r="C594"/>
      <c r="D594"/>
      <c r="F594"/>
    </row>
    <row r="595" spans="1:6">
      <c r="A595"/>
      <c r="B595"/>
      <c r="C595"/>
      <c r="D595"/>
      <c r="F595"/>
    </row>
    <row r="596" spans="1:6">
      <c r="A596"/>
      <c r="B596"/>
      <c r="C596"/>
      <c r="D596"/>
      <c r="F596"/>
    </row>
    <row r="597" spans="1:6">
      <c r="A597"/>
      <c r="B597"/>
      <c r="C597"/>
      <c r="D597"/>
      <c r="F597"/>
    </row>
    <row r="598" spans="1:6">
      <c r="A598"/>
      <c r="B598"/>
      <c r="C598"/>
      <c r="D598"/>
      <c r="F598"/>
    </row>
    <row r="599" spans="1:6">
      <c r="A599"/>
      <c r="B599"/>
      <c r="C599"/>
      <c r="D599"/>
      <c r="F599"/>
    </row>
    <row r="600" spans="1:6">
      <c r="A600"/>
      <c r="B600"/>
      <c r="C600"/>
      <c r="D600"/>
      <c r="F600"/>
    </row>
    <row r="601" spans="1:6">
      <c r="A601"/>
      <c r="B601"/>
      <c r="C601"/>
      <c r="D601"/>
      <c r="F601"/>
    </row>
    <row r="602" spans="1:6">
      <c r="A602"/>
      <c r="B602"/>
      <c r="C602"/>
      <c r="D602"/>
      <c r="F602"/>
    </row>
    <row r="603" spans="1:6">
      <c r="A603"/>
      <c r="B603"/>
      <c r="C603"/>
      <c r="D603"/>
      <c r="F603"/>
    </row>
    <row r="604" spans="1:6">
      <c r="A604"/>
      <c r="B604"/>
      <c r="C604"/>
      <c r="D604"/>
      <c r="F604"/>
    </row>
    <row r="605" spans="1:6">
      <c r="A605"/>
      <c r="B605"/>
      <c r="C605"/>
      <c r="D605"/>
      <c r="F605"/>
    </row>
    <row r="606" spans="1:6">
      <c r="A606"/>
      <c r="B606"/>
      <c r="C606"/>
      <c r="D606"/>
      <c r="F606"/>
    </row>
    <row r="607" spans="1:6">
      <c r="A607"/>
      <c r="B607"/>
      <c r="C607"/>
      <c r="D607"/>
      <c r="F607"/>
    </row>
    <row r="608" spans="1:6">
      <c r="A608"/>
      <c r="B608"/>
      <c r="C608"/>
      <c r="D608"/>
      <c r="F608"/>
    </row>
    <row r="609" spans="1:6">
      <c r="A609"/>
      <c r="B609"/>
      <c r="C609"/>
      <c r="D609"/>
      <c r="F609"/>
    </row>
    <row r="610" spans="1:6">
      <c r="A610"/>
      <c r="B610"/>
      <c r="C610"/>
      <c r="D610"/>
      <c r="F610"/>
    </row>
    <row r="611" spans="1:6">
      <c r="A611"/>
      <c r="B611"/>
      <c r="C611"/>
      <c r="D611"/>
      <c r="F611"/>
    </row>
    <row r="612" spans="1:6">
      <c r="A612"/>
      <c r="B612"/>
      <c r="C612"/>
      <c r="D612"/>
      <c r="F612"/>
    </row>
    <row r="613" spans="1:6">
      <c r="A613"/>
      <c r="B613"/>
      <c r="C613"/>
      <c r="D613"/>
      <c r="F613"/>
    </row>
    <row r="614" spans="1:6">
      <c r="A614"/>
      <c r="B614"/>
      <c r="C614"/>
      <c r="D614"/>
      <c r="F614"/>
    </row>
    <row r="615" spans="1:6">
      <c r="A615"/>
      <c r="B615"/>
      <c r="C615"/>
      <c r="D615"/>
      <c r="F615"/>
    </row>
    <row r="616" spans="1:6">
      <c r="A616"/>
      <c r="B616"/>
      <c r="C616"/>
      <c r="D616"/>
      <c r="F616"/>
    </row>
    <row r="617" spans="1:6">
      <c r="A617"/>
      <c r="B617"/>
      <c r="C617"/>
      <c r="D617"/>
      <c r="F617"/>
    </row>
    <row r="618" spans="1:6">
      <c r="A618"/>
      <c r="B618"/>
      <c r="C618"/>
      <c r="D618"/>
      <c r="F618"/>
    </row>
    <row r="619" spans="1:6">
      <c r="A619"/>
      <c r="B619"/>
      <c r="C619"/>
      <c r="D619"/>
      <c r="F619"/>
    </row>
    <row r="620" spans="1:6">
      <c r="A620"/>
      <c r="B620"/>
      <c r="C620"/>
      <c r="D620"/>
      <c r="F620"/>
    </row>
    <row r="621" spans="1:6">
      <c r="A621"/>
      <c r="B621"/>
      <c r="C621"/>
      <c r="D621"/>
      <c r="F621"/>
    </row>
    <row r="622" spans="1:6">
      <c r="A622"/>
      <c r="B622"/>
      <c r="C622"/>
      <c r="D622"/>
      <c r="F622"/>
    </row>
    <row r="623" spans="1:6">
      <c r="A623"/>
      <c r="B623"/>
      <c r="C623"/>
      <c r="D623"/>
      <c r="F623"/>
    </row>
    <row r="624" spans="1:6">
      <c r="A624"/>
      <c r="B624"/>
      <c r="C624"/>
      <c r="D624"/>
      <c r="F624"/>
    </row>
    <row r="625" spans="1:6">
      <c r="A625"/>
      <c r="B625"/>
      <c r="C625"/>
      <c r="D625"/>
      <c r="F625"/>
    </row>
    <row r="626" spans="1:6">
      <c r="A626"/>
      <c r="B626"/>
      <c r="C626"/>
      <c r="D626"/>
      <c r="F626"/>
    </row>
    <row r="627" spans="1:6">
      <c r="A627"/>
      <c r="B627"/>
      <c r="C627"/>
      <c r="D627"/>
      <c r="F627"/>
    </row>
    <row r="628" spans="1:6">
      <c r="A628"/>
      <c r="B628"/>
      <c r="C628"/>
      <c r="D628"/>
      <c r="F628"/>
    </row>
    <row r="629" spans="1:6">
      <c r="A629"/>
      <c r="B629"/>
      <c r="C629"/>
      <c r="D629"/>
      <c r="F629"/>
    </row>
    <row r="630" spans="1:6">
      <c r="A630"/>
      <c r="B630"/>
      <c r="C630"/>
      <c r="D630"/>
      <c r="F630"/>
    </row>
    <row r="631" spans="1:6">
      <c r="A631"/>
      <c r="B631"/>
      <c r="C631"/>
      <c r="D631"/>
      <c r="F631"/>
    </row>
    <row r="632" spans="1:6">
      <c r="A632"/>
      <c r="B632"/>
      <c r="C632"/>
      <c r="D632"/>
      <c r="F632"/>
    </row>
    <row r="633" spans="1:6">
      <c r="A633"/>
      <c r="B633"/>
      <c r="C633"/>
      <c r="D633"/>
      <c r="F633"/>
    </row>
    <row r="634" spans="1:6">
      <c r="A634"/>
      <c r="B634"/>
      <c r="C634"/>
      <c r="D634"/>
      <c r="F634"/>
    </row>
    <row r="635" spans="1:6">
      <c r="A635"/>
      <c r="B635"/>
      <c r="C635"/>
      <c r="D635"/>
      <c r="F635"/>
    </row>
    <row r="636" spans="1:6">
      <c r="A636"/>
      <c r="B636"/>
      <c r="C636"/>
      <c r="D636"/>
      <c r="F636"/>
    </row>
    <row r="637" spans="1:6">
      <c r="A637"/>
      <c r="B637"/>
      <c r="C637"/>
      <c r="D637"/>
      <c r="F637"/>
    </row>
    <row r="638" spans="1:6">
      <c r="A638"/>
      <c r="B638"/>
      <c r="C638"/>
      <c r="D638"/>
      <c r="F638"/>
    </row>
    <row r="639" spans="1:6">
      <c r="A639"/>
      <c r="B639"/>
      <c r="C639"/>
      <c r="D639"/>
      <c r="F639"/>
    </row>
    <row r="640" spans="1:6">
      <c r="A640"/>
      <c r="B640"/>
      <c r="C640"/>
      <c r="D640"/>
      <c r="F640"/>
    </row>
    <row r="641" spans="1:6">
      <c r="A641"/>
      <c r="B641"/>
      <c r="C641"/>
      <c r="D641"/>
      <c r="F641"/>
    </row>
    <row r="642" spans="1:6">
      <c r="A642"/>
      <c r="B642"/>
      <c r="C642"/>
      <c r="D642"/>
      <c r="F642"/>
    </row>
    <row r="643" spans="1:6">
      <c r="A643"/>
      <c r="B643"/>
      <c r="C643"/>
      <c r="D643"/>
      <c r="F643"/>
    </row>
    <row r="644" spans="1:6">
      <c r="A644"/>
      <c r="B644"/>
      <c r="C644"/>
      <c r="D644"/>
      <c r="F644"/>
    </row>
    <row r="645" spans="1:6">
      <c r="A645"/>
      <c r="B645"/>
      <c r="C645"/>
      <c r="D645"/>
      <c r="F645"/>
    </row>
    <row r="646" spans="1:6">
      <c r="A646"/>
      <c r="B646"/>
      <c r="C646"/>
      <c r="D646"/>
      <c r="F646"/>
    </row>
    <row r="647" spans="1:6">
      <c r="A647"/>
      <c r="B647"/>
      <c r="C647"/>
      <c r="D647"/>
      <c r="F647"/>
    </row>
    <row r="648" spans="1:6">
      <c r="A648"/>
      <c r="B648"/>
      <c r="C648"/>
      <c r="D648"/>
      <c r="F648"/>
    </row>
    <row r="649" spans="1:6">
      <c r="A649"/>
      <c r="B649"/>
      <c r="C649"/>
      <c r="D649"/>
      <c r="F649"/>
    </row>
    <row r="650" spans="1:6">
      <c r="A650"/>
      <c r="B650"/>
      <c r="C650"/>
      <c r="D650"/>
      <c r="F650"/>
    </row>
    <row r="651" spans="1:6">
      <c r="A651"/>
      <c r="B651"/>
      <c r="C651"/>
      <c r="D651"/>
      <c r="F651"/>
    </row>
    <row r="652" spans="1:6">
      <c r="A652"/>
      <c r="B652"/>
      <c r="C652"/>
      <c r="D652"/>
      <c r="F652"/>
    </row>
    <row r="653" spans="1:6">
      <c r="A653"/>
      <c r="B653"/>
      <c r="C653"/>
      <c r="D653"/>
      <c r="F653"/>
    </row>
    <row r="654" spans="1:6">
      <c r="A654"/>
      <c r="B654"/>
      <c r="C654"/>
      <c r="D654"/>
      <c r="F654"/>
    </row>
    <row r="655" spans="1:6">
      <c r="A655"/>
      <c r="B655"/>
      <c r="C655"/>
      <c r="D655"/>
      <c r="F655"/>
    </row>
    <row r="656" spans="1:6">
      <c r="A656"/>
      <c r="B656"/>
      <c r="C656"/>
      <c r="D656"/>
      <c r="F656"/>
    </row>
    <row r="657" spans="1:6">
      <c r="A657"/>
      <c r="B657"/>
      <c r="C657"/>
      <c r="D657"/>
      <c r="F657"/>
    </row>
    <row r="658" spans="1:6">
      <c r="A658"/>
      <c r="B658"/>
      <c r="C658"/>
      <c r="D658"/>
      <c r="F658"/>
    </row>
    <row r="659" spans="1:6">
      <c r="A659"/>
      <c r="B659"/>
      <c r="C659"/>
      <c r="D659"/>
      <c r="F659"/>
    </row>
    <row r="660" spans="1:6">
      <c r="A660"/>
      <c r="B660"/>
      <c r="C660"/>
      <c r="D660"/>
      <c r="F660"/>
    </row>
    <row r="661" spans="1:6">
      <c r="A661"/>
      <c r="B661"/>
      <c r="C661"/>
      <c r="D661"/>
      <c r="F661"/>
    </row>
    <row r="662" spans="1:6">
      <c r="A662"/>
      <c r="B662"/>
      <c r="C662"/>
      <c r="D662"/>
      <c r="F662"/>
    </row>
    <row r="663" spans="1:6">
      <c r="A663"/>
      <c r="B663"/>
      <c r="C663"/>
      <c r="D663"/>
      <c r="F663"/>
    </row>
    <row r="664" spans="1:6">
      <c r="A664"/>
      <c r="B664"/>
      <c r="C664"/>
      <c r="D664"/>
      <c r="F664"/>
    </row>
    <row r="665" spans="1:6">
      <c r="A665"/>
      <c r="B665"/>
      <c r="C665"/>
      <c r="D665"/>
      <c r="F665"/>
    </row>
    <row r="666" spans="1:6">
      <c r="A666"/>
      <c r="B666"/>
      <c r="C666"/>
      <c r="D666"/>
      <c r="F666"/>
    </row>
    <row r="667" spans="1:6">
      <c r="A667"/>
      <c r="B667"/>
      <c r="C667"/>
      <c r="D667"/>
      <c r="F667"/>
    </row>
    <row r="668" spans="1:6">
      <c r="A668"/>
      <c r="B668"/>
      <c r="C668"/>
      <c r="D668"/>
      <c r="F668"/>
    </row>
    <row r="669" spans="1:6">
      <c r="A669"/>
      <c r="B669"/>
      <c r="C669"/>
      <c r="D669"/>
      <c r="F669"/>
    </row>
    <row r="670" spans="1:6">
      <c r="A670"/>
      <c r="B670"/>
      <c r="C670"/>
      <c r="D670"/>
      <c r="F670"/>
    </row>
    <row r="671" spans="1:6">
      <c r="A671"/>
      <c r="B671"/>
      <c r="C671"/>
      <c r="D671"/>
      <c r="F671"/>
    </row>
    <row r="672" spans="1:6">
      <c r="A672"/>
      <c r="B672"/>
      <c r="C672"/>
      <c r="D672"/>
      <c r="F672"/>
    </row>
    <row r="673" spans="1:6">
      <c r="A673"/>
      <c r="B673"/>
      <c r="C673"/>
      <c r="D673"/>
      <c r="F673"/>
    </row>
    <row r="674" spans="1:6">
      <c r="A674"/>
      <c r="B674"/>
      <c r="C674"/>
      <c r="D674"/>
      <c r="F674"/>
    </row>
    <row r="675" spans="1:6">
      <c r="A675"/>
      <c r="B675"/>
      <c r="C675"/>
      <c r="D675"/>
      <c r="F675"/>
    </row>
    <row r="676" spans="1:6">
      <c r="A676"/>
      <c r="B676"/>
      <c r="C676"/>
      <c r="D676"/>
      <c r="F676"/>
    </row>
    <row r="677" spans="1:6">
      <c r="A677"/>
      <c r="B677"/>
      <c r="C677"/>
      <c r="D677"/>
      <c r="F677"/>
    </row>
    <row r="678" spans="1:6">
      <c r="A678"/>
      <c r="B678"/>
      <c r="C678"/>
      <c r="D678"/>
      <c r="F678"/>
    </row>
    <row r="679" spans="1:6">
      <c r="A679"/>
      <c r="B679"/>
      <c r="C679"/>
      <c r="D679"/>
      <c r="F679"/>
    </row>
    <row r="680" spans="1:6">
      <c r="A680"/>
      <c r="B680"/>
      <c r="C680"/>
      <c r="D680"/>
      <c r="F680"/>
    </row>
    <row r="681" spans="1:6">
      <c r="A681"/>
      <c r="B681"/>
      <c r="C681"/>
      <c r="D681"/>
      <c r="F681"/>
    </row>
    <row r="682" spans="1:6">
      <c r="A682"/>
      <c r="B682"/>
      <c r="C682"/>
      <c r="D682"/>
      <c r="F682"/>
    </row>
    <row r="683" spans="1:6">
      <c r="A683"/>
      <c r="B683"/>
      <c r="C683"/>
      <c r="D683"/>
      <c r="F683"/>
    </row>
    <row r="684" spans="1:6">
      <c r="A684"/>
      <c r="B684"/>
      <c r="C684"/>
      <c r="D684"/>
      <c r="F684"/>
    </row>
    <row r="685" spans="1:6">
      <c r="A685"/>
      <c r="B685"/>
      <c r="C685"/>
      <c r="D685"/>
      <c r="F685"/>
    </row>
    <row r="686" spans="1:6">
      <c r="A686"/>
      <c r="B686"/>
      <c r="C686"/>
      <c r="D686"/>
      <c r="F686"/>
    </row>
    <row r="687" spans="1:6">
      <c r="A687"/>
      <c r="B687"/>
      <c r="C687"/>
      <c r="D687"/>
      <c r="F687"/>
    </row>
    <row r="688" spans="1:6">
      <c r="A688"/>
      <c r="B688"/>
      <c r="C688"/>
      <c r="D688"/>
      <c r="F688"/>
    </row>
    <row r="689" spans="1:6">
      <c r="A689"/>
      <c r="B689"/>
      <c r="C689"/>
      <c r="D689"/>
      <c r="F689"/>
    </row>
    <row r="690" spans="1:6">
      <c r="A690"/>
      <c r="B690"/>
      <c r="C690"/>
      <c r="D690"/>
      <c r="F690"/>
    </row>
    <row r="691" spans="1:6">
      <c r="A691"/>
      <c r="B691"/>
      <c r="C691"/>
      <c r="D691"/>
      <c r="F691"/>
    </row>
    <row r="692" spans="1:6">
      <c r="A692"/>
      <c r="B692"/>
      <c r="C692"/>
      <c r="D692"/>
      <c r="F692"/>
    </row>
    <row r="693" spans="1:6">
      <c r="A693"/>
      <c r="B693"/>
      <c r="C693"/>
      <c r="D693"/>
      <c r="F693"/>
    </row>
    <row r="694" spans="1:6">
      <c r="A694"/>
      <c r="B694"/>
      <c r="C694"/>
      <c r="D694"/>
      <c r="F694"/>
    </row>
    <row r="695" spans="1:6">
      <c r="A695"/>
      <c r="B695"/>
      <c r="C695"/>
      <c r="D695"/>
      <c r="F695"/>
    </row>
    <row r="696" spans="1:6">
      <c r="A696"/>
      <c r="B696"/>
      <c r="C696"/>
      <c r="D696"/>
      <c r="F696"/>
    </row>
    <row r="697" spans="1:6">
      <c r="A697"/>
      <c r="B697"/>
      <c r="C697"/>
      <c r="D697"/>
      <c r="F697"/>
    </row>
    <row r="698" spans="1:6">
      <c r="A698"/>
      <c r="B698"/>
      <c r="C698"/>
      <c r="D698"/>
      <c r="F698"/>
    </row>
    <row r="699" spans="1:6">
      <c r="A699"/>
      <c r="B699"/>
      <c r="C699"/>
      <c r="D699"/>
      <c r="F699"/>
    </row>
    <row r="700" spans="1:6">
      <c r="A700"/>
      <c r="B700"/>
      <c r="C700"/>
      <c r="D700"/>
      <c r="F700"/>
    </row>
    <row r="701" spans="1:6">
      <c r="A701"/>
      <c r="B701"/>
      <c r="C701"/>
      <c r="D701"/>
      <c r="F701"/>
    </row>
    <row r="702" spans="1:6">
      <c r="A702"/>
      <c r="B702"/>
      <c r="C702"/>
      <c r="D702"/>
      <c r="F702"/>
    </row>
    <row r="703" spans="1:6">
      <c r="A703"/>
      <c r="B703"/>
      <c r="C703"/>
      <c r="D703"/>
      <c r="F703"/>
    </row>
    <row r="704" spans="1:6">
      <c r="A704"/>
      <c r="B704"/>
      <c r="C704"/>
      <c r="D704"/>
      <c r="F704"/>
    </row>
    <row r="705" spans="1:6">
      <c r="A705"/>
      <c r="B705"/>
      <c r="C705"/>
      <c r="D705"/>
      <c r="F705"/>
    </row>
    <row r="706" spans="1:6">
      <c r="A706"/>
      <c r="B706"/>
      <c r="C706"/>
      <c r="D706"/>
      <c r="F706"/>
    </row>
    <row r="707" spans="1:6">
      <c r="A707"/>
      <c r="B707"/>
      <c r="C707"/>
      <c r="D707"/>
      <c r="F707"/>
    </row>
    <row r="708" spans="1:6">
      <c r="A708"/>
      <c r="B708"/>
      <c r="C708"/>
      <c r="D708"/>
      <c r="F708"/>
    </row>
    <row r="709" spans="1:6">
      <c r="A709"/>
      <c r="B709"/>
      <c r="C709"/>
      <c r="D709"/>
      <c r="F709"/>
    </row>
    <row r="710" spans="1:6">
      <c r="A710"/>
      <c r="B710"/>
      <c r="C710"/>
      <c r="D710"/>
      <c r="F710"/>
    </row>
    <row r="711" spans="1:6">
      <c r="A711"/>
      <c r="B711"/>
      <c r="C711"/>
      <c r="D711"/>
      <c r="F711"/>
    </row>
    <row r="712" spans="1:6">
      <c r="A712"/>
      <c r="B712"/>
      <c r="C712"/>
      <c r="D712"/>
      <c r="F712"/>
    </row>
    <row r="713" spans="1:6">
      <c r="A713"/>
      <c r="B713"/>
      <c r="C713"/>
      <c r="D713"/>
      <c r="F713"/>
    </row>
    <row r="714" spans="1:6">
      <c r="A714"/>
      <c r="B714"/>
      <c r="C714"/>
      <c r="D714"/>
      <c r="F714"/>
    </row>
    <row r="715" spans="1:6">
      <c r="A715"/>
      <c r="B715"/>
      <c r="C715"/>
      <c r="D715"/>
      <c r="F715"/>
    </row>
    <row r="716" spans="1:6">
      <c r="A716"/>
      <c r="B716"/>
      <c r="C716"/>
      <c r="D716"/>
      <c r="F716"/>
    </row>
    <row r="717" spans="1:6">
      <c r="A717"/>
      <c r="B717"/>
      <c r="C717"/>
      <c r="D717"/>
      <c r="F717"/>
    </row>
    <row r="718" spans="1:6">
      <c r="A718"/>
      <c r="B718"/>
      <c r="C718"/>
      <c r="D718"/>
      <c r="F718"/>
    </row>
    <row r="719" spans="1:6">
      <c r="A719"/>
      <c r="B719"/>
      <c r="C719"/>
      <c r="D719"/>
      <c r="F719"/>
    </row>
    <row r="720" spans="1:6">
      <c r="A720"/>
      <c r="B720"/>
      <c r="C720"/>
      <c r="D720"/>
      <c r="F720"/>
    </row>
    <row r="721" spans="1:6">
      <c r="A721"/>
      <c r="B721"/>
      <c r="C721"/>
      <c r="D721"/>
      <c r="F721"/>
    </row>
    <row r="722" spans="1:6">
      <c r="A722"/>
      <c r="B722"/>
      <c r="C722"/>
      <c r="D722"/>
      <c r="F722"/>
    </row>
    <row r="723" spans="1:6">
      <c r="A723"/>
      <c r="B723"/>
      <c r="C723"/>
      <c r="D723"/>
      <c r="F723"/>
    </row>
    <row r="724" spans="1:6">
      <c r="A724"/>
      <c r="B724"/>
      <c r="C724"/>
      <c r="D724"/>
      <c r="F724"/>
    </row>
    <row r="725" spans="1:6">
      <c r="A725"/>
      <c r="B725"/>
      <c r="C725"/>
      <c r="D725"/>
      <c r="F725"/>
    </row>
    <row r="726" spans="1:6">
      <c r="A726"/>
      <c r="B726"/>
      <c r="C726"/>
      <c r="D726"/>
      <c r="F726"/>
    </row>
    <row r="727" spans="1:6">
      <c r="A727"/>
      <c r="B727"/>
      <c r="C727"/>
      <c r="D727"/>
      <c r="F727"/>
    </row>
    <row r="728" spans="1:6">
      <c r="A728"/>
      <c r="B728"/>
      <c r="C728"/>
      <c r="D728"/>
      <c r="F728"/>
    </row>
    <row r="729" spans="1:6">
      <c r="A729"/>
      <c r="B729"/>
      <c r="C729"/>
      <c r="D729"/>
      <c r="F729"/>
    </row>
    <row r="730" spans="1:6">
      <c r="A730"/>
      <c r="B730"/>
      <c r="C730"/>
      <c r="D730"/>
      <c r="F730"/>
    </row>
    <row r="731" spans="1:6">
      <c r="A731"/>
      <c r="B731"/>
      <c r="C731"/>
      <c r="D731"/>
      <c r="F731"/>
    </row>
    <row r="732" spans="1:6">
      <c r="A732"/>
      <c r="B732"/>
      <c r="C732"/>
      <c r="D732"/>
      <c r="F732"/>
    </row>
    <row r="733" spans="1:6">
      <c r="A733"/>
      <c r="B733"/>
      <c r="C733"/>
      <c r="D733"/>
      <c r="F733"/>
    </row>
    <row r="734" spans="1:6">
      <c r="A734"/>
      <c r="B734"/>
      <c r="C734"/>
      <c r="D734"/>
      <c r="F734"/>
    </row>
    <row r="735" spans="1:6">
      <c r="A735"/>
      <c r="B735"/>
      <c r="C735"/>
      <c r="D735"/>
      <c r="F735"/>
    </row>
    <row r="736" spans="1:6">
      <c r="A736"/>
      <c r="B736"/>
      <c r="C736"/>
      <c r="D736"/>
      <c r="F736"/>
    </row>
    <row r="737" spans="1:6">
      <c r="A737"/>
      <c r="B737"/>
      <c r="C737"/>
      <c r="D737"/>
      <c r="F737"/>
    </row>
    <row r="738" spans="1:6">
      <c r="A738"/>
      <c r="B738"/>
      <c r="C738"/>
      <c r="D738"/>
      <c r="F738"/>
    </row>
    <row r="739" spans="1:6">
      <c r="A739"/>
      <c r="B739"/>
      <c r="C739"/>
      <c r="D739"/>
      <c r="F739"/>
    </row>
    <row r="740" spans="1:6">
      <c r="A740"/>
      <c r="B740"/>
      <c r="C740"/>
      <c r="D740"/>
      <c r="F740"/>
    </row>
    <row r="741" spans="1:6">
      <c r="A741"/>
      <c r="B741"/>
      <c r="C741"/>
      <c r="D741"/>
      <c r="F741"/>
    </row>
    <row r="742" spans="1:6">
      <c r="A742"/>
      <c r="B742"/>
      <c r="C742"/>
      <c r="D742"/>
      <c r="F742"/>
    </row>
    <row r="743" spans="1:6">
      <c r="A743"/>
      <c r="B743"/>
      <c r="C743"/>
      <c r="D743"/>
      <c r="F743"/>
    </row>
    <row r="744" spans="1:6">
      <c r="A744"/>
      <c r="B744"/>
      <c r="C744"/>
      <c r="D744"/>
      <c r="F744"/>
    </row>
    <row r="745" spans="1:6">
      <c r="A745"/>
      <c r="B745"/>
      <c r="C745"/>
      <c r="D745"/>
      <c r="F745"/>
    </row>
    <row r="746" spans="1:6">
      <c r="A746"/>
      <c r="B746"/>
      <c r="C746"/>
      <c r="D746"/>
      <c r="F746"/>
    </row>
    <row r="747" spans="1:6">
      <c r="A747"/>
      <c r="B747"/>
      <c r="C747"/>
      <c r="D747"/>
      <c r="F747"/>
    </row>
    <row r="748" spans="1:6">
      <c r="A748"/>
      <c r="B748"/>
      <c r="C748"/>
      <c r="D748"/>
      <c r="F748"/>
    </row>
    <row r="749" spans="1:6">
      <c r="A749"/>
      <c r="B749"/>
      <c r="C749"/>
      <c r="D749"/>
      <c r="F749"/>
    </row>
    <row r="750" spans="1:6">
      <c r="A750"/>
      <c r="B750"/>
      <c r="C750"/>
      <c r="D750"/>
      <c r="F750"/>
    </row>
    <row r="751" spans="1:6">
      <c r="A751"/>
      <c r="B751"/>
      <c r="C751"/>
      <c r="D751"/>
      <c r="F751"/>
    </row>
    <row r="752" spans="1:6">
      <c r="A752"/>
      <c r="B752"/>
      <c r="C752"/>
      <c r="D752"/>
      <c r="F752"/>
    </row>
    <row r="753" spans="1:6">
      <c r="A753"/>
      <c r="B753"/>
      <c r="C753"/>
      <c r="D753"/>
      <c r="F753"/>
    </row>
    <row r="754" spans="1:6">
      <c r="A754"/>
      <c r="B754"/>
      <c r="C754"/>
      <c r="D754"/>
      <c r="F754"/>
    </row>
    <row r="755" spans="1:6">
      <c r="A755"/>
      <c r="B755"/>
      <c r="C755"/>
      <c r="D755"/>
      <c r="F755"/>
    </row>
    <row r="756" spans="1:6">
      <c r="A756"/>
      <c r="B756"/>
      <c r="C756"/>
      <c r="D756"/>
      <c r="F756"/>
    </row>
    <row r="757" spans="1:6">
      <c r="A757"/>
      <c r="B757"/>
      <c r="C757"/>
      <c r="D757"/>
      <c r="F757"/>
    </row>
    <row r="758" spans="1:6">
      <c r="A758"/>
      <c r="B758"/>
      <c r="C758"/>
      <c r="D758"/>
      <c r="F758"/>
    </row>
    <row r="759" spans="1:6">
      <c r="A759"/>
      <c r="B759"/>
      <c r="C759"/>
      <c r="D759"/>
      <c r="F759"/>
    </row>
    <row r="760" spans="1:6">
      <c r="A760"/>
      <c r="B760"/>
      <c r="C760"/>
      <c r="D760"/>
      <c r="F760"/>
    </row>
    <row r="761" spans="1:6">
      <c r="A761"/>
      <c r="B761"/>
      <c r="C761"/>
      <c r="D761"/>
      <c r="F761"/>
    </row>
    <row r="762" spans="1:6">
      <c r="A762"/>
      <c r="B762"/>
      <c r="C762"/>
      <c r="D762"/>
      <c r="F762"/>
    </row>
    <row r="763" spans="1:6">
      <c r="A763"/>
      <c r="B763"/>
      <c r="C763"/>
      <c r="D763"/>
      <c r="F763"/>
    </row>
    <row r="764" spans="1:6">
      <c r="A764"/>
      <c r="B764"/>
      <c r="C764"/>
      <c r="D764"/>
      <c r="F764"/>
    </row>
    <row r="765" spans="1:6">
      <c r="A765"/>
      <c r="B765"/>
      <c r="C765"/>
      <c r="D765"/>
      <c r="F765"/>
    </row>
    <row r="766" spans="1:6">
      <c r="A766"/>
      <c r="B766"/>
      <c r="C766"/>
      <c r="D766"/>
      <c r="F766"/>
    </row>
    <row r="767" spans="1:6">
      <c r="A767"/>
      <c r="B767"/>
      <c r="C767"/>
      <c r="D767"/>
      <c r="F767"/>
    </row>
    <row r="768" spans="1:6">
      <c r="A768"/>
      <c r="B768"/>
      <c r="C768"/>
      <c r="D768"/>
      <c r="F768"/>
    </row>
    <row r="769" spans="1:6">
      <c r="A769"/>
      <c r="B769"/>
      <c r="C769"/>
      <c r="D769"/>
      <c r="F769"/>
    </row>
    <row r="770" spans="1:6">
      <c r="A770"/>
      <c r="B770"/>
      <c r="C770"/>
      <c r="D770"/>
      <c r="F770"/>
    </row>
    <row r="771" spans="1:6">
      <c r="A771"/>
      <c r="B771"/>
      <c r="C771"/>
      <c r="D771"/>
      <c r="F771"/>
    </row>
    <row r="772" spans="1:6">
      <c r="A772"/>
      <c r="B772"/>
      <c r="C772"/>
      <c r="D772"/>
      <c r="F772"/>
    </row>
    <row r="773" spans="1:6">
      <c r="A773"/>
      <c r="B773"/>
      <c r="C773"/>
      <c r="D773"/>
      <c r="F773"/>
    </row>
    <row r="774" spans="1:6">
      <c r="A774"/>
      <c r="B774"/>
      <c r="C774"/>
      <c r="D774"/>
      <c r="F774"/>
    </row>
    <row r="775" spans="1:6">
      <c r="A775"/>
      <c r="B775"/>
      <c r="C775"/>
      <c r="D775"/>
      <c r="F775"/>
    </row>
    <row r="776" spans="1:6">
      <c r="A776"/>
      <c r="B776"/>
      <c r="C776"/>
      <c r="D776"/>
      <c r="F776"/>
    </row>
    <row r="777" spans="1:6">
      <c r="A777"/>
      <c r="B777"/>
      <c r="C777"/>
      <c r="D777"/>
      <c r="F777"/>
    </row>
    <row r="778" spans="1:6">
      <c r="A778"/>
      <c r="B778"/>
      <c r="C778"/>
      <c r="D778"/>
      <c r="F778"/>
    </row>
    <row r="779" spans="1:6">
      <c r="A779"/>
      <c r="B779"/>
      <c r="C779"/>
      <c r="D779"/>
      <c r="F779"/>
    </row>
    <row r="780" spans="1:6">
      <c r="A780"/>
      <c r="B780"/>
      <c r="C780"/>
      <c r="D780"/>
      <c r="F780"/>
    </row>
    <row r="781" spans="1:6">
      <c r="A781"/>
      <c r="B781"/>
      <c r="C781"/>
      <c r="D781"/>
      <c r="F781"/>
    </row>
    <row r="782" spans="1:6">
      <c r="A782"/>
      <c r="B782"/>
      <c r="C782"/>
      <c r="D782"/>
      <c r="F782"/>
    </row>
    <row r="783" spans="1:6">
      <c r="A783"/>
      <c r="B783"/>
      <c r="C783"/>
      <c r="D783"/>
      <c r="F783"/>
    </row>
    <row r="784" spans="1:6">
      <c r="A784"/>
      <c r="B784"/>
      <c r="C784"/>
      <c r="D784"/>
      <c r="F784"/>
    </row>
    <row r="785" spans="1:6">
      <c r="A785"/>
      <c r="B785"/>
      <c r="C785"/>
      <c r="D785"/>
      <c r="F785"/>
    </row>
    <row r="786" spans="1:6">
      <c r="A786"/>
      <c r="B786"/>
      <c r="C786"/>
      <c r="D786"/>
      <c r="F786"/>
    </row>
    <row r="787" spans="1:6">
      <c r="A787"/>
      <c r="B787"/>
      <c r="C787"/>
      <c r="D787"/>
      <c r="F787"/>
    </row>
    <row r="788" spans="1:6">
      <c r="A788"/>
      <c r="B788"/>
      <c r="C788"/>
      <c r="D788"/>
      <c r="F788"/>
    </row>
    <row r="789" spans="1:6">
      <c r="A789"/>
      <c r="B789"/>
      <c r="C789"/>
      <c r="D789"/>
      <c r="F789"/>
    </row>
    <row r="790" spans="1:6">
      <c r="A790"/>
      <c r="B790"/>
      <c r="C790"/>
      <c r="D790"/>
      <c r="F790"/>
    </row>
    <row r="791" spans="1:6">
      <c r="A791"/>
      <c r="B791"/>
      <c r="C791"/>
      <c r="D791"/>
      <c r="F791"/>
    </row>
    <row r="792" spans="1:6">
      <c r="A792"/>
      <c r="B792"/>
      <c r="C792"/>
      <c r="D792"/>
      <c r="F792"/>
    </row>
    <row r="793" spans="1:6">
      <c r="A793"/>
      <c r="B793"/>
      <c r="C793"/>
      <c r="D793"/>
      <c r="F793"/>
    </row>
    <row r="794" spans="1:6">
      <c r="A794"/>
      <c r="B794"/>
      <c r="C794"/>
      <c r="D794"/>
      <c r="F794"/>
    </row>
    <row r="795" spans="1:6">
      <c r="A795"/>
      <c r="B795"/>
      <c r="C795"/>
      <c r="D795"/>
      <c r="F795"/>
    </row>
    <row r="796" spans="1:6">
      <c r="A796"/>
      <c r="B796"/>
      <c r="C796"/>
      <c r="D796"/>
      <c r="F796"/>
    </row>
    <row r="797" spans="1:6">
      <c r="A797"/>
      <c r="B797"/>
      <c r="C797"/>
      <c r="D797"/>
      <c r="F797"/>
    </row>
    <row r="798" spans="1:6">
      <c r="A798"/>
      <c r="B798"/>
      <c r="C798"/>
      <c r="D798"/>
      <c r="F798"/>
    </row>
    <row r="799" spans="1:6">
      <c r="A799"/>
      <c r="B799"/>
      <c r="C799"/>
      <c r="D799"/>
      <c r="F799"/>
    </row>
    <row r="800" spans="1:6">
      <c r="A800"/>
      <c r="B800"/>
      <c r="C800"/>
      <c r="D800"/>
      <c r="F800"/>
    </row>
    <row r="801" spans="1:6">
      <c r="A801"/>
      <c r="B801"/>
      <c r="C801"/>
      <c r="D801"/>
      <c r="F801"/>
    </row>
    <row r="802" spans="1:6">
      <c r="A802"/>
      <c r="B802"/>
      <c r="C802"/>
      <c r="D802"/>
      <c r="F802"/>
    </row>
    <row r="803" spans="1:6">
      <c r="A803"/>
      <c r="B803"/>
      <c r="C803"/>
      <c r="D803"/>
      <c r="F803"/>
    </row>
    <row r="804" spans="1:6">
      <c r="A804"/>
      <c r="B804"/>
      <c r="C804"/>
      <c r="D804"/>
      <c r="F804"/>
    </row>
    <row r="805" spans="1:6">
      <c r="A805"/>
      <c r="B805"/>
      <c r="C805"/>
      <c r="D805"/>
      <c r="F805"/>
    </row>
    <row r="806" spans="1:6">
      <c r="A806"/>
      <c r="B806"/>
      <c r="C806"/>
      <c r="D806"/>
      <c r="F806"/>
    </row>
    <row r="807" spans="1:6">
      <c r="A807"/>
      <c r="B807"/>
      <c r="C807"/>
      <c r="D807"/>
      <c r="F807"/>
    </row>
    <row r="808" spans="1:6">
      <c r="A808"/>
      <c r="B808"/>
      <c r="C808"/>
      <c r="D808"/>
      <c r="F808"/>
    </row>
    <row r="809" spans="1:6">
      <c r="A809"/>
      <c r="B809"/>
      <c r="C809"/>
      <c r="D809"/>
      <c r="F809"/>
    </row>
    <row r="810" spans="1:6">
      <c r="A810"/>
      <c r="B810"/>
      <c r="C810"/>
      <c r="D810"/>
      <c r="F810"/>
    </row>
    <row r="811" spans="1:6">
      <c r="A811"/>
      <c r="B811"/>
      <c r="C811"/>
      <c r="D811"/>
      <c r="F811"/>
    </row>
    <row r="812" spans="1:6">
      <c r="A812"/>
      <c r="B812"/>
      <c r="C812"/>
      <c r="D812"/>
      <c r="F812"/>
    </row>
    <row r="813" spans="1:6">
      <c r="A813"/>
      <c r="B813"/>
      <c r="C813"/>
      <c r="D813"/>
      <c r="F813"/>
    </row>
    <row r="814" spans="1:6">
      <c r="A814"/>
      <c r="B814"/>
      <c r="C814"/>
      <c r="D814"/>
      <c r="F814"/>
    </row>
    <row r="815" spans="1:6">
      <c r="A815"/>
      <c r="B815"/>
      <c r="C815"/>
      <c r="D815"/>
      <c r="F815"/>
    </row>
    <row r="816" spans="1:6">
      <c r="A816"/>
      <c r="B816"/>
      <c r="C816"/>
      <c r="D816"/>
      <c r="F816"/>
    </row>
    <row r="817" spans="1:6">
      <c r="A817"/>
      <c r="B817"/>
      <c r="C817"/>
      <c r="D817"/>
      <c r="F817"/>
    </row>
    <row r="818" spans="1:6">
      <c r="A818"/>
      <c r="B818"/>
      <c r="C818"/>
      <c r="D818"/>
      <c r="F818"/>
    </row>
    <row r="819" spans="1:6">
      <c r="A819"/>
      <c r="B819"/>
      <c r="C819"/>
      <c r="D819"/>
      <c r="F819"/>
    </row>
    <row r="820" spans="1:6">
      <c r="A820"/>
      <c r="B820"/>
      <c r="C820"/>
      <c r="D820"/>
      <c r="F820"/>
    </row>
    <row r="821" spans="1:6">
      <c r="A821"/>
      <c r="B821"/>
      <c r="C821"/>
      <c r="D821"/>
      <c r="F821"/>
    </row>
    <row r="822" spans="1:6">
      <c r="A822"/>
      <c r="B822"/>
      <c r="C822"/>
      <c r="D822"/>
      <c r="F822"/>
    </row>
    <row r="823" spans="1:6">
      <c r="A823"/>
      <c r="B823"/>
      <c r="C823"/>
      <c r="D823"/>
      <c r="F823"/>
    </row>
    <row r="824" spans="1:6">
      <c r="A824"/>
      <c r="B824"/>
      <c r="C824"/>
      <c r="D824"/>
      <c r="F824"/>
    </row>
    <row r="825" spans="1:6">
      <c r="A825"/>
      <c r="B825"/>
      <c r="C825"/>
      <c r="D825"/>
      <c r="F825"/>
    </row>
    <row r="826" spans="1:6">
      <c r="A826"/>
      <c r="B826"/>
      <c r="C826"/>
      <c r="D826"/>
      <c r="F826"/>
    </row>
    <row r="827" spans="1:6">
      <c r="A827"/>
      <c r="B827"/>
      <c r="C827"/>
      <c r="D827"/>
      <c r="F827"/>
    </row>
    <row r="828" spans="1:6">
      <c r="A828"/>
      <c r="B828"/>
      <c r="C828"/>
      <c r="D828"/>
      <c r="F828"/>
    </row>
    <row r="829" spans="1:6">
      <c r="A829"/>
      <c r="B829"/>
      <c r="C829"/>
      <c r="D829"/>
      <c r="F829"/>
    </row>
    <row r="830" spans="1:6">
      <c r="A830"/>
      <c r="B830"/>
      <c r="C830"/>
      <c r="D830"/>
      <c r="F830"/>
    </row>
    <row r="831" spans="1:6">
      <c r="A831"/>
      <c r="B831"/>
      <c r="C831"/>
      <c r="D831"/>
      <c r="F831"/>
    </row>
    <row r="832" spans="1:6">
      <c r="A832"/>
      <c r="B832"/>
      <c r="C832"/>
      <c r="D832"/>
      <c r="F832"/>
    </row>
    <row r="833" spans="1:6">
      <c r="A833"/>
      <c r="B833"/>
      <c r="C833"/>
      <c r="D833"/>
      <c r="F833"/>
    </row>
    <row r="834" spans="1:6">
      <c r="A834"/>
      <c r="B834"/>
      <c r="C834"/>
      <c r="D834"/>
      <c r="F834"/>
    </row>
    <row r="835" spans="1:6">
      <c r="A835"/>
      <c r="B835"/>
      <c r="C835"/>
      <c r="D835"/>
      <c r="F835"/>
    </row>
    <row r="836" spans="1:6">
      <c r="A836"/>
      <c r="B836"/>
      <c r="C836"/>
      <c r="D836"/>
      <c r="F836"/>
    </row>
    <row r="837" spans="1:6">
      <c r="A837"/>
      <c r="B837"/>
      <c r="C837"/>
      <c r="D837"/>
      <c r="F837"/>
    </row>
    <row r="838" spans="1:6">
      <c r="A838"/>
      <c r="B838"/>
      <c r="C838"/>
      <c r="D838"/>
      <c r="F838"/>
    </row>
    <row r="839" spans="1:6">
      <c r="A839"/>
      <c r="B839"/>
      <c r="C839"/>
      <c r="D839"/>
      <c r="F839"/>
    </row>
    <row r="840" spans="1:6">
      <c r="A840"/>
      <c r="B840"/>
      <c r="C840"/>
      <c r="D840"/>
      <c r="F840"/>
    </row>
    <row r="841" spans="1:6">
      <c r="A841"/>
      <c r="B841"/>
      <c r="C841"/>
      <c r="D841"/>
      <c r="F841"/>
    </row>
    <row r="842" spans="1:6">
      <c r="A842"/>
      <c r="B842"/>
      <c r="C842"/>
      <c r="D842"/>
      <c r="F842"/>
    </row>
    <row r="843" spans="1:6">
      <c r="A843"/>
      <c r="B843"/>
      <c r="C843"/>
      <c r="D843"/>
      <c r="F843"/>
    </row>
    <row r="844" spans="1:6">
      <c r="A844"/>
      <c r="B844"/>
      <c r="C844"/>
      <c r="D844"/>
      <c r="F844"/>
    </row>
    <row r="845" spans="1:6">
      <c r="A845"/>
      <c r="B845"/>
      <c r="C845"/>
      <c r="D845"/>
      <c r="F845"/>
    </row>
    <row r="846" spans="1:6">
      <c r="A846"/>
      <c r="B846"/>
      <c r="C846"/>
      <c r="D846"/>
      <c r="F846"/>
    </row>
    <row r="847" spans="1:6">
      <c r="A847"/>
      <c r="B847"/>
      <c r="C847"/>
      <c r="D847"/>
      <c r="F847"/>
    </row>
    <row r="848" spans="1:6">
      <c r="A848"/>
      <c r="B848"/>
      <c r="C848"/>
      <c r="D848"/>
      <c r="F848"/>
    </row>
    <row r="849" spans="1:6">
      <c r="A849"/>
      <c r="B849"/>
      <c r="C849"/>
      <c r="D849"/>
      <c r="F849"/>
    </row>
    <row r="850" spans="1:6">
      <c r="A850"/>
      <c r="B850"/>
      <c r="C850"/>
      <c r="D850"/>
      <c r="F850"/>
    </row>
    <row r="851" spans="1:6">
      <c r="A851"/>
      <c r="B851"/>
      <c r="C851"/>
      <c r="D851"/>
      <c r="F851"/>
    </row>
    <row r="852" spans="1:6">
      <c r="A852"/>
      <c r="B852"/>
      <c r="C852"/>
      <c r="D852"/>
      <c r="F852"/>
    </row>
    <row r="853" spans="1:6">
      <c r="A853"/>
      <c r="B853"/>
      <c r="C853"/>
      <c r="D853"/>
      <c r="F853"/>
    </row>
    <row r="854" spans="1:6">
      <c r="A854"/>
      <c r="B854"/>
      <c r="C854"/>
      <c r="D854"/>
      <c r="F854"/>
    </row>
    <row r="855" spans="1:6">
      <c r="A855"/>
      <c r="B855"/>
      <c r="C855"/>
      <c r="D855"/>
      <c r="F855"/>
    </row>
    <row r="856" spans="1:6">
      <c r="A856"/>
      <c r="B856"/>
      <c r="C856"/>
      <c r="D856"/>
      <c r="F856"/>
    </row>
    <row r="857" spans="1:6">
      <c r="A857"/>
      <c r="B857"/>
      <c r="C857"/>
      <c r="D857"/>
      <c r="F857"/>
    </row>
    <row r="858" spans="1:6">
      <c r="A858"/>
      <c r="B858"/>
      <c r="C858"/>
      <c r="D858"/>
      <c r="F858"/>
    </row>
    <row r="859" spans="1:6">
      <c r="A859"/>
      <c r="B859"/>
      <c r="C859"/>
      <c r="D859"/>
      <c r="F859"/>
    </row>
    <row r="860" spans="1:6">
      <c r="A860"/>
      <c r="B860"/>
      <c r="C860"/>
      <c r="D860"/>
      <c r="F860"/>
    </row>
    <row r="861" spans="1:6">
      <c r="A861"/>
      <c r="B861"/>
      <c r="C861"/>
      <c r="D861"/>
      <c r="F861"/>
    </row>
    <row r="862" spans="1:6">
      <c r="A862"/>
      <c r="B862"/>
      <c r="C862"/>
      <c r="D862"/>
      <c r="F862"/>
    </row>
    <row r="863" spans="1:6">
      <c r="A863"/>
      <c r="B863"/>
      <c r="C863"/>
      <c r="D863"/>
      <c r="F863"/>
    </row>
    <row r="864" spans="1:6">
      <c r="A864"/>
      <c r="B864"/>
      <c r="C864"/>
      <c r="D864"/>
      <c r="F864"/>
    </row>
    <row r="865" spans="1:6">
      <c r="A865"/>
      <c r="B865"/>
      <c r="C865"/>
      <c r="D865"/>
      <c r="F865"/>
    </row>
    <row r="866" spans="1:6">
      <c r="A866"/>
      <c r="B866"/>
      <c r="C866"/>
      <c r="D866"/>
      <c r="F866"/>
    </row>
    <row r="867" spans="1:6">
      <c r="A867"/>
      <c r="B867"/>
      <c r="C867"/>
      <c r="D867"/>
      <c r="F867"/>
    </row>
    <row r="868" spans="1:6">
      <c r="A868"/>
      <c r="B868"/>
      <c r="C868"/>
      <c r="D868"/>
      <c r="F868"/>
    </row>
    <row r="869" spans="1:6">
      <c r="A869"/>
      <c r="B869"/>
      <c r="C869"/>
      <c r="D869"/>
      <c r="F869"/>
    </row>
    <row r="870" spans="1:6">
      <c r="A870"/>
      <c r="B870"/>
      <c r="C870"/>
      <c r="D870"/>
      <c r="F870"/>
    </row>
    <row r="871" spans="1:6">
      <c r="A871"/>
      <c r="B871"/>
      <c r="C871"/>
      <c r="D871"/>
      <c r="F871"/>
    </row>
    <row r="872" spans="1:6">
      <c r="A872"/>
      <c r="B872"/>
      <c r="C872"/>
      <c r="D872"/>
      <c r="F872"/>
    </row>
    <row r="873" spans="1:6">
      <c r="A873"/>
      <c r="B873"/>
      <c r="C873"/>
      <c r="D873"/>
      <c r="F873"/>
    </row>
    <row r="874" spans="1:6">
      <c r="A874"/>
      <c r="B874"/>
      <c r="C874"/>
      <c r="D874"/>
      <c r="F874"/>
    </row>
    <row r="875" spans="1:6">
      <c r="A875"/>
      <c r="B875"/>
      <c r="C875"/>
      <c r="D875"/>
      <c r="F875"/>
    </row>
    <row r="876" spans="1:6">
      <c r="A876"/>
      <c r="B876"/>
      <c r="C876"/>
      <c r="D876"/>
      <c r="F876"/>
    </row>
    <row r="877" spans="1:6">
      <c r="A877"/>
      <c r="B877"/>
      <c r="C877"/>
      <c r="D877"/>
      <c r="F877"/>
    </row>
    <row r="878" spans="1:6">
      <c r="A878"/>
      <c r="B878"/>
      <c r="C878"/>
      <c r="D878"/>
      <c r="F878"/>
    </row>
    <row r="879" spans="1:6">
      <c r="A879"/>
      <c r="B879"/>
      <c r="C879"/>
      <c r="D879"/>
      <c r="F879"/>
    </row>
    <row r="880" spans="1:6">
      <c r="A880"/>
      <c r="B880"/>
      <c r="C880"/>
      <c r="D880"/>
      <c r="F880"/>
    </row>
    <row r="881" spans="1:6">
      <c r="A881"/>
      <c r="B881"/>
      <c r="C881"/>
      <c r="D881"/>
      <c r="F881"/>
    </row>
    <row r="882" spans="1:6">
      <c r="A882"/>
      <c r="B882"/>
      <c r="C882"/>
      <c r="D882"/>
      <c r="F882"/>
    </row>
    <row r="883" spans="1:6">
      <c r="A883"/>
      <c r="B883"/>
      <c r="C883"/>
      <c r="D883"/>
      <c r="F883"/>
    </row>
    <row r="884" spans="1:6">
      <c r="A884"/>
      <c r="B884"/>
      <c r="C884"/>
      <c r="D884"/>
      <c r="F884"/>
    </row>
    <row r="885" spans="1:6">
      <c r="A885"/>
      <c r="B885"/>
      <c r="C885"/>
      <c r="D885"/>
      <c r="F885"/>
    </row>
    <row r="886" spans="1:6">
      <c r="A886"/>
      <c r="B886"/>
      <c r="C886"/>
      <c r="D886"/>
      <c r="F886"/>
    </row>
    <row r="887" spans="1:6">
      <c r="A887"/>
      <c r="B887"/>
      <c r="C887"/>
      <c r="D887"/>
      <c r="F887"/>
    </row>
    <row r="888" spans="1:6">
      <c r="A888"/>
      <c r="B888"/>
      <c r="C888"/>
      <c r="D888"/>
      <c r="F888"/>
    </row>
    <row r="889" spans="1:6">
      <c r="A889"/>
      <c r="B889"/>
      <c r="C889"/>
      <c r="D889"/>
      <c r="F889"/>
    </row>
    <row r="890" spans="1:6">
      <c r="A890"/>
      <c r="B890"/>
      <c r="C890"/>
      <c r="D890"/>
      <c r="F890"/>
    </row>
    <row r="891" spans="1:6">
      <c r="A891"/>
      <c r="B891"/>
      <c r="C891"/>
      <c r="D891"/>
      <c r="F891"/>
    </row>
    <row r="892" spans="1:6">
      <c r="A892"/>
      <c r="B892"/>
      <c r="C892"/>
      <c r="D892"/>
      <c r="F892"/>
    </row>
    <row r="893" spans="1:6">
      <c r="A893"/>
      <c r="B893"/>
      <c r="C893"/>
      <c r="D893"/>
      <c r="F893"/>
    </row>
    <row r="894" spans="1:6">
      <c r="A894"/>
      <c r="B894"/>
      <c r="C894"/>
      <c r="D894"/>
      <c r="F894"/>
    </row>
    <row r="895" spans="1:6">
      <c r="A895"/>
      <c r="B895"/>
      <c r="C895"/>
      <c r="D895"/>
      <c r="F895"/>
    </row>
    <row r="896" spans="1:6">
      <c r="A896"/>
      <c r="B896"/>
      <c r="C896"/>
      <c r="D896"/>
      <c r="F896"/>
    </row>
    <row r="897" spans="1:6">
      <c r="A897"/>
      <c r="B897"/>
      <c r="C897"/>
      <c r="D897"/>
      <c r="F897"/>
    </row>
    <row r="898" spans="1:6">
      <c r="A898"/>
      <c r="B898"/>
      <c r="C898"/>
      <c r="D898"/>
      <c r="F898"/>
    </row>
    <row r="899" spans="1:6">
      <c r="A899"/>
      <c r="B899"/>
      <c r="C899"/>
      <c r="D899"/>
      <c r="F899"/>
    </row>
    <row r="900" spans="1:6">
      <c r="A900"/>
      <c r="B900"/>
      <c r="C900"/>
      <c r="D900"/>
      <c r="F900"/>
    </row>
    <row r="901" spans="1:6">
      <c r="A901"/>
      <c r="B901"/>
      <c r="C901"/>
      <c r="D901"/>
      <c r="F901"/>
    </row>
    <row r="902" spans="1:6">
      <c r="A902"/>
      <c r="B902"/>
      <c r="C902"/>
      <c r="D902"/>
      <c r="F902"/>
    </row>
    <row r="903" spans="1:6">
      <c r="A903"/>
      <c r="B903"/>
      <c r="C903"/>
      <c r="D903"/>
      <c r="F903"/>
    </row>
    <row r="904" spans="1:6">
      <c r="A904"/>
      <c r="B904"/>
      <c r="C904"/>
      <c r="D904"/>
      <c r="F904"/>
    </row>
    <row r="905" spans="1:6">
      <c r="A905"/>
      <c r="B905"/>
      <c r="C905"/>
      <c r="D905"/>
      <c r="F905"/>
    </row>
    <row r="906" spans="1:6">
      <c r="A906"/>
      <c r="B906"/>
      <c r="C906"/>
      <c r="D906"/>
      <c r="F906"/>
    </row>
    <row r="907" spans="1:6">
      <c r="A907"/>
      <c r="B907"/>
      <c r="C907"/>
      <c r="D907"/>
      <c r="F907"/>
    </row>
    <row r="908" spans="1:6">
      <c r="A908"/>
      <c r="B908"/>
      <c r="C908"/>
      <c r="D908"/>
      <c r="F908"/>
    </row>
    <row r="909" spans="1:6">
      <c r="A909"/>
      <c r="B909"/>
      <c r="C909"/>
      <c r="D909"/>
      <c r="F909"/>
    </row>
    <row r="910" spans="1:6">
      <c r="A910"/>
      <c r="B910"/>
      <c r="C910"/>
      <c r="D910"/>
      <c r="F910"/>
    </row>
    <row r="911" spans="1:6">
      <c r="A911"/>
      <c r="B911"/>
      <c r="C911"/>
      <c r="D911"/>
      <c r="F911"/>
    </row>
    <row r="912" spans="1:6">
      <c r="A912"/>
      <c r="B912"/>
      <c r="C912"/>
      <c r="D912"/>
      <c r="F912"/>
    </row>
    <row r="913" spans="1:6">
      <c r="A913"/>
      <c r="B913"/>
      <c r="C913"/>
      <c r="D913"/>
      <c r="F913"/>
    </row>
    <row r="914" spans="1:6">
      <c r="A914"/>
      <c r="B914"/>
      <c r="C914"/>
      <c r="D914"/>
      <c r="F914"/>
    </row>
    <row r="915" spans="1:6">
      <c r="A915"/>
      <c r="B915"/>
      <c r="C915"/>
      <c r="D915"/>
      <c r="F915"/>
    </row>
    <row r="916" spans="1:6">
      <c r="A916"/>
      <c r="B916"/>
      <c r="C916"/>
      <c r="D916"/>
      <c r="F916"/>
    </row>
    <row r="917" spans="1:6">
      <c r="A917"/>
      <c r="B917"/>
      <c r="C917"/>
      <c r="D917"/>
      <c r="F917"/>
    </row>
    <row r="918" spans="1:6">
      <c r="A918"/>
      <c r="B918"/>
      <c r="C918"/>
      <c r="D918"/>
      <c r="F918"/>
    </row>
    <row r="919" spans="1:6">
      <c r="A919"/>
      <c r="B919"/>
      <c r="C919"/>
      <c r="D919"/>
      <c r="F919"/>
    </row>
    <row r="920" spans="1:6">
      <c r="A920"/>
      <c r="B920"/>
      <c r="C920"/>
      <c r="D920"/>
      <c r="F920"/>
    </row>
    <row r="921" spans="1:6">
      <c r="A921"/>
      <c r="B921"/>
      <c r="C921"/>
      <c r="D921"/>
      <c r="F921"/>
    </row>
    <row r="922" spans="1:6">
      <c r="A922"/>
      <c r="B922"/>
      <c r="C922"/>
      <c r="D922"/>
      <c r="F922"/>
    </row>
    <row r="923" spans="1:6">
      <c r="A923"/>
      <c r="B923"/>
      <c r="C923"/>
      <c r="D923"/>
      <c r="F923"/>
    </row>
    <row r="924" spans="1:6">
      <c r="A924"/>
      <c r="B924"/>
      <c r="C924"/>
      <c r="D924"/>
      <c r="F924"/>
    </row>
    <row r="925" spans="1:6">
      <c r="A925"/>
      <c r="B925"/>
      <c r="C925"/>
      <c r="D925"/>
      <c r="F925"/>
    </row>
    <row r="926" spans="1:6">
      <c r="A926"/>
      <c r="B926"/>
      <c r="C926"/>
      <c r="D926"/>
      <c r="F926"/>
    </row>
    <row r="927" spans="1:6">
      <c r="A927"/>
      <c r="B927"/>
      <c r="C927"/>
      <c r="D927"/>
      <c r="F927"/>
    </row>
    <row r="928" spans="1:6">
      <c r="A928"/>
      <c r="B928"/>
      <c r="C928"/>
      <c r="D928"/>
      <c r="F928"/>
    </row>
    <row r="929" spans="1:6">
      <c r="A929"/>
      <c r="B929"/>
      <c r="C929"/>
      <c r="D929"/>
      <c r="F929"/>
    </row>
    <row r="930" spans="1:6">
      <c r="A930"/>
      <c r="B930"/>
      <c r="C930"/>
      <c r="D930"/>
      <c r="F930"/>
    </row>
    <row r="931" spans="1:6">
      <c r="A931"/>
      <c r="B931"/>
      <c r="C931"/>
      <c r="D931"/>
      <c r="F931"/>
    </row>
    <row r="932" spans="1:6">
      <c r="A932"/>
      <c r="B932"/>
      <c r="C932"/>
      <c r="D932"/>
      <c r="F932"/>
    </row>
    <row r="933" spans="1:6">
      <c r="A933"/>
      <c r="B933"/>
      <c r="C933"/>
      <c r="D933"/>
      <c r="F933"/>
    </row>
    <row r="934" spans="1:6">
      <c r="A934"/>
      <c r="B934"/>
      <c r="C934"/>
      <c r="D934"/>
      <c r="F934"/>
    </row>
    <row r="935" spans="1:6">
      <c r="A935"/>
      <c r="B935"/>
      <c r="C935"/>
      <c r="D935"/>
      <c r="F935"/>
    </row>
    <row r="936" spans="1:6">
      <c r="A936"/>
      <c r="B936"/>
      <c r="C936"/>
      <c r="D936"/>
      <c r="F936"/>
    </row>
    <row r="937" spans="1:6">
      <c r="A937"/>
      <c r="B937"/>
      <c r="C937"/>
      <c r="D937"/>
      <c r="F937"/>
    </row>
    <row r="938" spans="1:6">
      <c r="A938"/>
      <c r="B938"/>
      <c r="C938"/>
      <c r="D938"/>
      <c r="F938"/>
    </row>
    <row r="939" spans="1:6">
      <c r="A939"/>
      <c r="B939"/>
      <c r="C939"/>
      <c r="D939"/>
      <c r="F939"/>
    </row>
    <row r="940" spans="1:6">
      <c r="A940"/>
      <c r="B940"/>
      <c r="C940"/>
      <c r="D940"/>
      <c r="F940"/>
    </row>
    <row r="941" spans="1:6">
      <c r="A941"/>
      <c r="B941"/>
      <c r="C941"/>
      <c r="D941"/>
      <c r="F941"/>
    </row>
    <row r="942" spans="1:6">
      <c r="A942"/>
      <c r="B942"/>
      <c r="C942"/>
      <c r="D942"/>
      <c r="F942"/>
    </row>
    <row r="943" spans="1:6">
      <c r="A943"/>
      <c r="B943"/>
      <c r="C943"/>
      <c r="D943"/>
      <c r="F943"/>
    </row>
    <row r="944" spans="1:6">
      <c r="A944"/>
      <c r="B944"/>
      <c r="C944"/>
      <c r="D944"/>
      <c r="F944"/>
    </row>
    <row r="945" spans="1:6">
      <c r="A945"/>
      <c r="B945"/>
      <c r="C945"/>
      <c r="D945"/>
      <c r="F945"/>
    </row>
    <row r="946" spans="1:6">
      <c r="A946"/>
      <c r="B946"/>
      <c r="C946"/>
      <c r="D946"/>
      <c r="F946"/>
    </row>
    <row r="947" spans="1:6">
      <c r="A947"/>
      <c r="B947"/>
      <c r="C947"/>
      <c r="D947"/>
      <c r="F947"/>
    </row>
    <row r="948" spans="1:6">
      <c r="A948"/>
      <c r="B948"/>
      <c r="C948"/>
      <c r="D948"/>
      <c r="F948"/>
    </row>
    <row r="949" spans="1:6">
      <c r="A949"/>
      <c r="B949"/>
      <c r="C949"/>
      <c r="D949"/>
      <c r="F949"/>
    </row>
    <row r="950" spans="1:6">
      <c r="A950"/>
      <c r="B950"/>
      <c r="C950"/>
      <c r="D950"/>
      <c r="F950"/>
    </row>
    <row r="951" spans="1:6">
      <c r="A951"/>
      <c r="B951"/>
      <c r="C951"/>
      <c r="D951"/>
      <c r="F951"/>
    </row>
    <row r="952" spans="1:6">
      <c r="A952"/>
      <c r="B952"/>
      <c r="C952"/>
      <c r="D952"/>
      <c r="F952"/>
    </row>
    <row r="953" spans="1:6">
      <c r="A953"/>
      <c r="B953"/>
      <c r="C953"/>
      <c r="D953"/>
      <c r="F953"/>
    </row>
    <row r="954" spans="1:6">
      <c r="A954"/>
      <c r="B954"/>
      <c r="C954"/>
      <c r="D954"/>
      <c r="F954"/>
    </row>
    <row r="955" spans="1:6">
      <c r="A955"/>
      <c r="B955"/>
      <c r="C955"/>
      <c r="D955"/>
      <c r="F955"/>
    </row>
    <row r="956" spans="1:6">
      <c r="A956"/>
      <c r="B956"/>
      <c r="C956"/>
      <c r="D956"/>
      <c r="F956"/>
    </row>
    <row r="957" spans="1:6">
      <c r="A957"/>
      <c r="B957"/>
      <c r="C957"/>
      <c r="D957"/>
      <c r="F957"/>
    </row>
    <row r="958" spans="1:6">
      <c r="A958"/>
      <c r="B958"/>
      <c r="C958"/>
      <c r="D958"/>
      <c r="F958"/>
    </row>
    <row r="959" spans="1:6">
      <c r="A959"/>
      <c r="B959"/>
      <c r="C959"/>
      <c r="D959"/>
      <c r="F959"/>
    </row>
    <row r="960" spans="1:6">
      <c r="A960"/>
      <c r="B960"/>
      <c r="C960"/>
      <c r="D960"/>
      <c r="F960"/>
    </row>
    <row r="961" spans="1:6">
      <c r="A961"/>
      <c r="B961"/>
      <c r="C961"/>
      <c r="D961"/>
      <c r="F961"/>
    </row>
    <row r="962" spans="1:6">
      <c r="A962"/>
      <c r="B962"/>
      <c r="C962"/>
      <c r="D962"/>
      <c r="F962"/>
    </row>
    <row r="963" spans="1:6">
      <c r="A963"/>
      <c r="B963"/>
      <c r="C963"/>
      <c r="D963"/>
      <c r="F963"/>
    </row>
    <row r="964" spans="1:6">
      <c r="A964"/>
      <c r="B964"/>
      <c r="C964"/>
      <c r="D964"/>
      <c r="F964"/>
    </row>
    <row r="965" spans="1:6">
      <c r="A965"/>
      <c r="B965"/>
      <c r="C965"/>
      <c r="D965"/>
      <c r="F965"/>
    </row>
    <row r="966" spans="1:6">
      <c r="A966"/>
      <c r="B966"/>
      <c r="C966"/>
      <c r="D966"/>
      <c r="F966"/>
    </row>
    <row r="967" spans="1:6">
      <c r="A967"/>
      <c r="B967"/>
      <c r="C967"/>
      <c r="D967"/>
      <c r="F967"/>
    </row>
    <row r="968" spans="1:6">
      <c r="A968"/>
      <c r="B968"/>
      <c r="C968"/>
      <c r="D968"/>
      <c r="F968"/>
    </row>
    <row r="969" spans="1:6">
      <c r="A969"/>
      <c r="B969"/>
      <c r="C969"/>
      <c r="D969"/>
      <c r="F969"/>
    </row>
    <row r="970" spans="1:6">
      <c r="A970"/>
      <c r="B970"/>
      <c r="C970"/>
      <c r="D970"/>
      <c r="F970"/>
    </row>
    <row r="971" spans="1:6">
      <c r="A971"/>
      <c r="B971"/>
      <c r="C971"/>
      <c r="D971"/>
      <c r="F971"/>
    </row>
    <row r="972" spans="1:6">
      <c r="A972"/>
      <c r="B972"/>
      <c r="C972"/>
      <c r="D972"/>
      <c r="F972"/>
    </row>
    <row r="973" spans="1:6">
      <c r="A973"/>
      <c r="B973"/>
      <c r="C973"/>
      <c r="D973"/>
      <c r="F973"/>
    </row>
    <row r="974" spans="1:6">
      <c r="A974"/>
      <c r="B974"/>
      <c r="C974"/>
      <c r="D974"/>
      <c r="F974"/>
    </row>
    <row r="975" spans="1:6">
      <c r="A975"/>
      <c r="B975"/>
      <c r="C975"/>
      <c r="D975"/>
      <c r="F975"/>
    </row>
    <row r="976" spans="1:6">
      <c r="A976"/>
      <c r="B976"/>
      <c r="C976"/>
      <c r="D976"/>
      <c r="F976"/>
    </row>
    <row r="977" spans="1:6">
      <c r="A977"/>
      <c r="B977"/>
      <c r="C977"/>
      <c r="D977"/>
      <c r="F977"/>
    </row>
    <row r="978" spans="1:6">
      <c r="A978"/>
      <c r="B978"/>
      <c r="C978"/>
      <c r="D978"/>
      <c r="F978"/>
    </row>
    <row r="979" spans="1:6">
      <c r="A979"/>
      <c r="B979"/>
      <c r="C979"/>
      <c r="D979"/>
      <c r="F979"/>
    </row>
    <row r="980" spans="1:6">
      <c r="A980"/>
      <c r="B980"/>
      <c r="C980"/>
      <c r="D980"/>
      <c r="F980"/>
    </row>
    <row r="981" spans="1:6">
      <c r="A981"/>
      <c r="B981"/>
      <c r="C981"/>
      <c r="D981"/>
      <c r="F981"/>
    </row>
    <row r="982" spans="1:6">
      <c r="A982"/>
      <c r="B982"/>
      <c r="C982"/>
      <c r="D982"/>
      <c r="F982"/>
    </row>
    <row r="983" spans="1:6">
      <c r="A983"/>
      <c r="B983"/>
      <c r="C983"/>
      <c r="D983"/>
      <c r="F983"/>
    </row>
    <row r="984" spans="1:6">
      <c r="A984"/>
      <c r="B984"/>
      <c r="C984"/>
      <c r="D984"/>
      <c r="F984"/>
    </row>
    <row r="985" spans="1:6">
      <c r="A985"/>
      <c r="B985"/>
      <c r="C985"/>
      <c r="D985"/>
      <c r="F985"/>
    </row>
    <row r="986" spans="1:6">
      <c r="A986"/>
      <c r="B986"/>
      <c r="C986"/>
      <c r="D986"/>
      <c r="F986"/>
    </row>
    <row r="987" spans="1:6">
      <c r="A987"/>
      <c r="B987"/>
      <c r="C987"/>
      <c r="D987"/>
      <c r="F987"/>
    </row>
    <row r="988" spans="1:6">
      <c r="A988"/>
      <c r="B988"/>
      <c r="C988"/>
      <c r="D988"/>
      <c r="F988"/>
    </row>
    <row r="989" spans="1:6">
      <c r="A989"/>
      <c r="B989"/>
      <c r="C989"/>
      <c r="D989"/>
      <c r="F989"/>
    </row>
    <row r="990" spans="1:6">
      <c r="A990"/>
      <c r="B990"/>
      <c r="C990"/>
      <c r="D990"/>
      <c r="F990"/>
    </row>
    <row r="991" spans="1:6">
      <c r="A991"/>
      <c r="B991"/>
      <c r="C991"/>
      <c r="D991"/>
      <c r="F991"/>
    </row>
    <row r="992" spans="1:6">
      <c r="A992"/>
      <c r="B992"/>
      <c r="C992"/>
      <c r="D992"/>
      <c r="F992"/>
    </row>
    <row r="993" spans="1:6">
      <c r="A993"/>
      <c r="B993"/>
      <c r="C993"/>
      <c r="D993"/>
      <c r="F993"/>
    </row>
    <row r="994" spans="1:6">
      <c r="A994"/>
      <c r="B994"/>
      <c r="C994"/>
      <c r="D994"/>
      <c r="F994"/>
    </row>
    <row r="995" spans="1:6">
      <c r="A995"/>
      <c r="B995"/>
      <c r="C995"/>
      <c r="D995"/>
      <c r="F995"/>
    </row>
    <row r="996" spans="1:6">
      <c r="A996"/>
      <c r="B996"/>
      <c r="C996"/>
      <c r="D996"/>
      <c r="F996"/>
    </row>
    <row r="997" spans="1:6">
      <c r="A997"/>
      <c r="B997"/>
      <c r="C997"/>
      <c r="D997"/>
      <c r="F997"/>
    </row>
    <row r="998" spans="1:6">
      <c r="A998"/>
      <c r="B998"/>
      <c r="C998"/>
      <c r="D998"/>
      <c r="F998"/>
    </row>
    <row r="999" spans="1:6">
      <c r="A999"/>
      <c r="B999"/>
      <c r="C999"/>
      <c r="D999"/>
      <c r="F999"/>
    </row>
    <row r="1000" spans="1:6">
      <c r="A1000"/>
      <c r="B1000"/>
      <c r="C1000"/>
      <c r="D1000"/>
      <c r="F1000"/>
    </row>
    <row r="1001" spans="1:6">
      <c r="A1001"/>
      <c r="B1001"/>
      <c r="C1001"/>
      <c r="D1001"/>
      <c r="F1001"/>
    </row>
    <row r="1002" spans="1:6">
      <c r="A1002"/>
      <c r="B1002"/>
      <c r="C1002"/>
      <c r="D1002"/>
      <c r="F1002"/>
    </row>
    <row r="1003" spans="1:6">
      <c r="A1003"/>
      <c r="B1003"/>
      <c r="C1003"/>
      <c r="D1003"/>
      <c r="F1003"/>
    </row>
    <row r="1004" spans="1:6">
      <c r="A1004"/>
      <c r="B1004"/>
      <c r="C1004"/>
      <c r="D1004"/>
      <c r="F1004"/>
    </row>
    <row r="1005" spans="1:6">
      <c r="A1005"/>
      <c r="B1005"/>
      <c r="C1005"/>
      <c r="D1005"/>
      <c r="F1005"/>
    </row>
    <row r="1006" spans="1:6">
      <c r="A1006"/>
      <c r="B1006"/>
      <c r="C1006"/>
      <c r="D1006"/>
      <c r="F1006"/>
    </row>
    <row r="1007" spans="1:6">
      <c r="A1007"/>
      <c r="B1007"/>
      <c r="C1007"/>
      <c r="D1007"/>
      <c r="F1007"/>
    </row>
    <row r="1008" spans="1:6">
      <c r="A1008"/>
      <c r="B1008"/>
      <c r="C1008"/>
      <c r="D1008"/>
      <c r="F1008"/>
    </row>
    <row r="1009" spans="1:6">
      <c r="A1009"/>
      <c r="B1009"/>
      <c r="C1009"/>
      <c r="D1009"/>
      <c r="F1009"/>
    </row>
    <row r="1010" spans="1:6">
      <c r="A1010"/>
      <c r="B1010"/>
      <c r="C1010"/>
      <c r="D1010"/>
      <c r="F1010"/>
    </row>
    <row r="1011" spans="1:6">
      <c r="A1011"/>
      <c r="B1011"/>
      <c r="C1011"/>
      <c r="D1011"/>
      <c r="F1011"/>
    </row>
    <row r="1012" spans="1:6">
      <c r="A1012"/>
      <c r="B1012"/>
      <c r="C1012"/>
      <c r="D1012"/>
      <c r="F1012"/>
    </row>
    <row r="1013" spans="1:6">
      <c r="A1013"/>
      <c r="B1013"/>
      <c r="C1013"/>
      <c r="D1013"/>
      <c r="F1013"/>
    </row>
    <row r="1014" spans="1:6">
      <c r="A1014"/>
      <c r="B1014"/>
      <c r="C1014"/>
      <c r="D1014"/>
      <c r="F1014"/>
    </row>
    <row r="1015" spans="1:6">
      <c r="A1015"/>
      <c r="B1015"/>
      <c r="C1015"/>
      <c r="D1015"/>
      <c r="F1015"/>
    </row>
    <row r="1016" spans="1:6">
      <c r="A1016"/>
      <c r="B1016"/>
      <c r="C1016"/>
      <c r="D1016"/>
      <c r="F1016"/>
    </row>
    <row r="1017" spans="1:6">
      <c r="A1017"/>
      <c r="B1017"/>
      <c r="C1017"/>
      <c r="D1017"/>
      <c r="F1017"/>
    </row>
    <row r="1018" spans="1:6">
      <c r="A1018"/>
      <c r="B1018"/>
      <c r="C1018"/>
      <c r="D1018"/>
      <c r="F1018"/>
    </row>
    <row r="1019" spans="1:6">
      <c r="A1019"/>
      <c r="B1019"/>
      <c r="C1019"/>
      <c r="D1019"/>
      <c r="F1019"/>
    </row>
    <row r="1020" spans="1:6">
      <c r="A1020"/>
      <c r="B1020"/>
      <c r="C1020"/>
      <c r="D1020"/>
      <c r="F1020"/>
    </row>
    <row r="1021" spans="1:6">
      <c r="A1021"/>
      <c r="B1021"/>
      <c r="C1021"/>
      <c r="D1021"/>
      <c r="F1021"/>
    </row>
    <row r="1022" spans="1:6">
      <c r="A1022"/>
      <c r="B1022"/>
      <c r="C1022"/>
      <c r="D1022"/>
      <c r="F1022"/>
    </row>
    <row r="1023" spans="1:6">
      <c r="A1023"/>
      <c r="B1023"/>
      <c r="C1023"/>
      <c r="D1023"/>
      <c r="F1023"/>
    </row>
    <row r="1024" spans="1:6">
      <c r="A1024"/>
      <c r="B1024"/>
      <c r="C1024"/>
      <c r="D1024"/>
      <c r="F1024"/>
    </row>
    <row r="1025" spans="1:6">
      <c r="A1025"/>
      <c r="B1025"/>
      <c r="C1025"/>
      <c r="D1025"/>
      <c r="F1025"/>
    </row>
    <row r="1026" spans="1:6">
      <c r="A1026"/>
      <c r="B1026"/>
      <c r="C1026"/>
      <c r="D1026"/>
      <c r="F1026"/>
    </row>
    <row r="1027" spans="1:6">
      <c r="A1027"/>
      <c r="B1027"/>
      <c r="C1027"/>
      <c r="D1027"/>
      <c r="F1027"/>
    </row>
    <row r="1028" spans="1:6">
      <c r="A1028"/>
      <c r="B1028"/>
      <c r="C1028"/>
      <c r="D1028"/>
      <c r="F1028"/>
    </row>
    <row r="1029" spans="1:6">
      <c r="A1029"/>
      <c r="B1029"/>
      <c r="C1029"/>
      <c r="D1029"/>
      <c r="F1029"/>
    </row>
    <row r="1030" spans="1:6">
      <c r="A1030"/>
      <c r="B1030"/>
      <c r="C1030"/>
      <c r="D1030"/>
      <c r="F1030"/>
    </row>
    <row r="1031" spans="1:6">
      <c r="A1031"/>
      <c r="B1031"/>
      <c r="C1031"/>
      <c r="D1031"/>
      <c r="F1031"/>
    </row>
    <row r="1032" spans="1:6">
      <c r="A1032"/>
      <c r="B1032"/>
      <c r="C1032"/>
      <c r="D1032"/>
      <c r="F1032"/>
    </row>
    <row r="1033" spans="1:6">
      <c r="A1033"/>
      <c r="B1033"/>
      <c r="C1033"/>
      <c r="D1033"/>
      <c r="F1033"/>
    </row>
    <row r="1034" spans="1:6">
      <c r="A1034"/>
      <c r="B1034"/>
      <c r="C1034"/>
      <c r="D1034"/>
      <c r="F1034"/>
    </row>
    <row r="1035" spans="1:6">
      <c r="A1035"/>
      <c r="B1035"/>
      <c r="C1035"/>
      <c r="D1035"/>
      <c r="F1035"/>
    </row>
    <row r="1036" spans="1:6">
      <c r="A1036"/>
      <c r="B1036"/>
      <c r="C1036"/>
      <c r="D1036"/>
      <c r="F1036"/>
    </row>
    <row r="1037" spans="1:6">
      <c r="A1037"/>
      <c r="B1037"/>
      <c r="C1037"/>
      <c r="D1037"/>
      <c r="F1037"/>
    </row>
    <row r="1038" spans="1:6">
      <c r="A1038"/>
      <c r="B1038"/>
      <c r="C1038"/>
      <c r="D1038"/>
      <c r="F1038"/>
    </row>
    <row r="1039" spans="1:6">
      <c r="A1039"/>
      <c r="B1039"/>
      <c r="C1039"/>
      <c r="D1039"/>
      <c r="F1039"/>
    </row>
    <row r="1040" spans="1:6">
      <c r="A1040"/>
      <c r="B1040"/>
      <c r="C1040"/>
      <c r="D1040"/>
      <c r="F1040"/>
    </row>
    <row r="1041" spans="1:6">
      <c r="A1041"/>
      <c r="B1041"/>
      <c r="C1041"/>
      <c r="D1041"/>
      <c r="F1041"/>
    </row>
    <row r="1042" spans="1:6">
      <c r="A1042"/>
      <c r="B1042"/>
      <c r="C1042"/>
      <c r="D1042"/>
      <c r="F1042"/>
    </row>
    <row r="1043" spans="1:6">
      <c r="A1043"/>
      <c r="B1043"/>
      <c r="C1043"/>
      <c r="D1043"/>
      <c r="F1043"/>
    </row>
    <row r="1044" spans="1:6">
      <c r="A1044"/>
      <c r="B1044"/>
      <c r="C1044"/>
      <c r="D1044"/>
      <c r="F1044"/>
    </row>
    <row r="1045" spans="1:6">
      <c r="A1045"/>
      <c r="B1045"/>
      <c r="C1045"/>
      <c r="D1045"/>
      <c r="F1045"/>
    </row>
    <row r="1046" spans="1:6">
      <c r="A1046"/>
      <c r="B1046"/>
      <c r="C1046"/>
      <c r="D1046"/>
      <c r="F1046"/>
    </row>
    <row r="1047" spans="1:6">
      <c r="A1047"/>
      <c r="B1047"/>
      <c r="C1047"/>
      <c r="D1047"/>
      <c r="F1047"/>
    </row>
    <row r="1048" spans="1:6">
      <c r="A1048"/>
      <c r="B1048"/>
      <c r="C1048"/>
      <c r="D1048"/>
      <c r="F1048"/>
    </row>
    <row r="1049" spans="1:6">
      <c r="A1049"/>
      <c r="B1049"/>
      <c r="C1049"/>
      <c r="D1049"/>
      <c r="F1049"/>
    </row>
    <row r="1050" spans="1:6">
      <c r="A1050"/>
      <c r="B1050"/>
      <c r="C1050"/>
      <c r="D1050"/>
      <c r="F1050"/>
    </row>
    <row r="1051" spans="1:6">
      <c r="A1051"/>
      <c r="B1051"/>
      <c r="C1051"/>
      <c r="D1051"/>
      <c r="F1051"/>
    </row>
    <row r="1052" spans="1:6">
      <c r="A1052"/>
      <c r="B1052"/>
      <c r="C1052"/>
      <c r="D1052"/>
      <c r="F1052"/>
    </row>
    <row r="1053" spans="1:6">
      <c r="A1053"/>
      <c r="B1053"/>
      <c r="C1053"/>
      <c r="D1053"/>
      <c r="F1053"/>
    </row>
    <row r="1054" spans="1:6">
      <c r="A1054"/>
      <c r="B1054"/>
      <c r="C1054"/>
      <c r="D1054"/>
      <c r="F1054"/>
    </row>
    <row r="1055" spans="1:6">
      <c r="A1055"/>
      <c r="B1055"/>
      <c r="C1055"/>
      <c r="D1055"/>
      <c r="F1055"/>
    </row>
    <row r="1056" spans="1:6">
      <c r="A1056"/>
      <c r="B1056"/>
      <c r="C1056"/>
      <c r="D1056"/>
      <c r="F1056"/>
    </row>
    <row r="1057" spans="1:6">
      <c r="A1057"/>
      <c r="B1057"/>
      <c r="C1057"/>
      <c r="D1057"/>
      <c r="F1057"/>
    </row>
    <row r="1058" spans="1:6">
      <c r="A1058"/>
      <c r="B1058"/>
      <c r="C1058"/>
      <c r="D1058"/>
      <c r="F1058"/>
    </row>
    <row r="1059" spans="1:6">
      <c r="A1059"/>
      <c r="B1059"/>
      <c r="C1059"/>
      <c r="D1059"/>
      <c r="F1059"/>
    </row>
    <row r="1060" spans="1:6">
      <c r="A1060"/>
      <c r="B1060"/>
      <c r="C1060"/>
      <c r="D1060"/>
      <c r="F1060"/>
    </row>
    <row r="1061" spans="1:6">
      <c r="A1061"/>
      <c r="B1061"/>
      <c r="C1061"/>
      <c r="D1061"/>
      <c r="F1061"/>
    </row>
    <row r="1062" spans="1:6">
      <c r="A1062"/>
      <c r="B1062"/>
      <c r="C1062"/>
      <c r="D1062"/>
      <c r="F1062"/>
    </row>
    <row r="1063" spans="1:6">
      <c r="A1063"/>
      <c r="B1063"/>
      <c r="C1063"/>
      <c r="D1063"/>
      <c r="F1063"/>
    </row>
    <row r="1064" spans="1:6">
      <c r="A1064"/>
      <c r="B1064"/>
      <c r="C1064"/>
      <c r="D1064"/>
      <c r="F1064"/>
    </row>
    <row r="1065" spans="1:6">
      <c r="A1065"/>
      <c r="B1065"/>
      <c r="C1065"/>
      <c r="D1065"/>
      <c r="F1065"/>
    </row>
    <row r="1066" spans="1:6">
      <c r="A1066"/>
      <c r="B1066"/>
      <c r="C1066"/>
      <c r="D1066"/>
      <c r="F1066"/>
    </row>
    <row r="1067" spans="1:6">
      <c r="A1067"/>
      <c r="B1067"/>
      <c r="C1067"/>
      <c r="D1067"/>
      <c r="F1067"/>
    </row>
    <row r="1068" spans="1:6">
      <c r="A1068"/>
      <c r="B1068"/>
      <c r="C1068"/>
      <c r="D1068"/>
      <c r="F1068"/>
    </row>
    <row r="1069" spans="1:6">
      <c r="A1069"/>
      <c r="B1069"/>
      <c r="C1069"/>
      <c r="D1069"/>
      <c r="F1069"/>
    </row>
    <row r="1070" spans="1:6">
      <c r="A1070"/>
      <c r="B1070"/>
      <c r="C1070"/>
      <c r="D1070"/>
      <c r="F1070"/>
    </row>
    <row r="1071" spans="1:6">
      <c r="A1071"/>
      <c r="B1071"/>
      <c r="C1071"/>
      <c r="D1071"/>
      <c r="F1071"/>
    </row>
    <row r="1072" spans="1:6">
      <c r="A1072"/>
      <c r="B1072"/>
      <c r="C1072"/>
      <c r="D1072"/>
      <c r="F1072"/>
    </row>
    <row r="1073" spans="1:6">
      <c r="A1073"/>
      <c r="B1073"/>
      <c r="C1073"/>
      <c r="D1073"/>
      <c r="F1073"/>
    </row>
    <row r="1074" spans="1:6">
      <c r="A1074"/>
      <c r="B1074"/>
      <c r="C1074"/>
      <c r="D1074"/>
      <c r="F1074"/>
    </row>
    <row r="1075" spans="1:6">
      <c r="A1075"/>
      <c r="B1075"/>
      <c r="C1075"/>
      <c r="D1075"/>
      <c r="F1075"/>
    </row>
    <row r="1076" spans="1:6">
      <c r="A1076"/>
      <c r="B1076"/>
      <c r="C1076"/>
      <c r="D1076"/>
      <c r="F1076"/>
    </row>
    <row r="1077" spans="1:6">
      <c r="A1077"/>
      <c r="B1077"/>
      <c r="C1077"/>
      <c r="D1077"/>
      <c r="F1077"/>
    </row>
    <row r="1078" spans="1:6">
      <c r="A1078"/>
      <c r="B1078"/>
      <c r="C1078"/>
      <c r="D1078"/>
      <c r="F1078"/>
    </row>
    <row r="1079" spans="1:6">
      <c r="A1079"/>
      <c r="B1079"/>
      <c r="C1079"/>
      <c r="D1079"/>
      <c r="F1079"/>
    </row>
    <row r="1080" spans="1:6">
      <c r="A1080"/>
      <c r="B1080"/>
      <c r="C1080"/>
      <c r="D1080"/>
      <c r="F1080"/>
    </row>
    <row r="1081" spans="1:6">
      <c r="A1081"/>
      <c r="B1081"/>
      <c r="C1081"/>
      <c r="D1081"/>
      <c r="F1081"/>
    </row>
    <row r="1082" spans="1:6">
      <c r="A1082"/>
      <c r="B1082"/>
      <c r="C1082"/>
      <c r="D1082"/>
      <c r="F1082"/>
    </row>
    <row r="1083" spans="1:6">
      <c r="A1083"/>
      <c r="B1083"/>
      <c r="C1083"/>
      <c r="D1083"/>
      <c r="F1083"/>
    </row>
    <row r="1084" spans="1:6">
      <c r="A1084"/>
      <c r="B1084"/>
      <c r="C1084"/>
      <c r="D1084"/>
      <c r="F1084"/>
    </row>
    <row r="1085" spans="1:6">
      <c r="A1085"/>
      <c r="B1085"/>
      <c r="C1085"/>
      <c r="D1085"/>
      <c r="F1085"/>
    </row>
    <row r="1086" spans="1:6">
      <c r="A1086"/>
      <c r="B1086"/>
      <c r="C1086"/>
      <c r="D1086"/>
      <c r="F1086"/>
    </row>
    <row r="1087" spans="1:6">
      <c r="A1087"/>
      <c r="B1087"/>
      <c r="C1087"/>
      <c r="D1087"/>
      <c r="F1087"/>
    </row>
    <row r="1088" spans="1:6">
      <c r="A1088"/>
      <c r="B1088"/>
      <c r="C1088"/>
      <c r="D1088"/>
      <c r="F1088"/>
    </row>
    <row r="1089" spans="1:6">
      <c r="A1089"/>
      <c r="B1089"/>
      <c r="C1089"/>
      <c r="D1089"/>
      <c r="F1089"/>
    </row>
    <row r="1090" spans="1:6">
      <c r="A1090"/>
      <c r="B1090"/>
      <c r="C1090"/>
      <c r="D1090"/>
      <c r="F1090"/>
    </row>
    <row r="1091" spans="1:6">
      <c r="A1091"/>
      <c r="B1091"/>
      <c r="C1091"/>
      <c r="D1091"/>
      <c r="F1091"/>
    </row>
    <row r="1092" spans="1:6">
      <c r="A1092"/>
      <c r="B1092"/>
      <c r="C1092"/>
      <c r="D1092"/>
      <c r="F1092"/>
    </row>
    <row r="1093" spans="1:6">
      <c r="A1093"/>
      <c r="B1093"/>
      <c r="C1093"/>
      <c r="D1093"/>
      <c r="F1093"/>
    </row>
    <row r="1094" spans="1:6">
      <c r="A1094"/>
      <c r="B1094"/>
      <c r="C1094"/>
      <c r="D1094"/>
      <c r="F1094"/>
    </row>
    <row r="1095" spans="1:6">
      <c r="A1095"/>
      <c r="B1095"/>
      <c r="C1095"/>
      <c r="D1095"/>
      <c r="F1095"/>
    </row>
    <row r="1096" spans="1:6">
      <c r="A1096"/>
      <c r="B1096"/>
      <c r="C1096"/>
      <c r="D1096"/>
      <c r="F1096"/>
    </row>
    <row r="1097" spans="1:6">
      <c r="A1097"/>
      <c r="B1097"/>
      <c r="C1097"/>
      <c r="D1097"/>
      <c r="F1097"/>
    </row>
    <row r="1098" spans="1:6">
      <c r="A1098"/>
      <c r="B1098"/>
      <c r="C1098"/>
      <c r="D1098"/>
      <c r="F1098"/>
    </row>
    <row r="1099" spans="1:6">
      <c r="A1099"/>
      <c r="B1099"/>
      <c r="C1099"/>
      <c r="D1099"/>
      <c r="F1099"/>
    </row>
    <row r="1100" spans="1:6">
      <c r="A1100"/>
      <c r="B1100"/>
      <c r="C1100"/>
      <c r="D1100"/>
      <c r="F1100"/>
    </row>
    <row r="1101" spans="1:6">
      <c r="A1101"/>
      <c r="B1101"/>
      <c r="C1101"/>
      <c r="D1101"/>
      <c r="F1101"/>
    </row>
    <row r="1102" spans="1:6">
      <c r="A1102"/>
      <c r="B1102"/>
      <c r="C1102"/>
      <c r="D1102"/>
      <c r="F1102"/>
    </row>
    <row r="1103" spans="1:6">
      <c r="A1103"/>
      <c r="B1103"/>
      <c r="C1103"/>
      <c r="D1103"/>
      <c r="F1103"/>
    </row>
    <row r="1104" spans="1:6">
      <c r="A1104"/>
      <c r="B1104"/>
      <c r="C1104"/>
      <c r="D1104"/>
      <c r="F1104"/>
    </row>
    <row r="1105" spans="1:6">
      <c r="A1105"/>
      <c r="B1105"/>
      <c r="C1105"/>
      <c r="D1105"/>
      <c r="F1105"/>
    </row>
    <row r="1106" spans="1:6">
      <c r="A1106"/>
      <c r="B1106"/>
      <c r="C1106"/>
      <c r="D1106"/>
      <c r="F1106"/>
    </row>
    <row r="1107" spans="1:6">
      <c r="A1107"/>
      <c r="B1107"/>
      <c r="C1107"/>
      <c r="D1107"/>
      <c r="F1107"/>
    </row>
    <row r="1108" spans="1:6">
      <c r="A1108"/>
      <c r="B1108"/>
      <c r="C1108"/>
      <c r="D1108"/>
      <c r="F1108"/>
    </row>
    <row r="1109" spans="1:6">
      <c r="A1109"/>
      <c r="B1109"/>
      <c r="C1109"/>
      <c r="D1109"/>
      <c r="F1109"/>
    </row>
    <row r="1110" spans="1:6">
      <c r="A1110"/>
      <c r="B1110"/>
      <c r="C1110"/>
      <c r="D1110"/>
      <c r="F1110"/>
    </row>
    <row r="1111" spans="1:6">
      <c r="A1111"/>
      <c r="B1111"/>
      <c r="C1111"/>
      <c r="D1111"/>
      <c r="F1111"/>
    </row>
    <row r="1112" spans="1:6">
      <c r="A1112"/>
      <c r="B1112"/>
      <c r="C1112"/>
      <c r="D1112"/>
      <c r="F1112"/>
    </row>
    <row r="1113" spans="1:6">
      <c r="A1113"/>
      <c r="B1113"/>
      <c r="C1113"/>
      <c r="D1113"/>
      <c r="F1113"/>
    </row>
    <row r="1114" spans="1:6">
      <c r="A1114"/>
      <c r="B1114"/>
      <c r="C1114"/>
      <c r="D1114"/>
      <c r="F1114"/>
    </row>
    <row r="1115" spans="1:6">
      <c r="A1115"/>
      <c r="B1115"/>
      <c r="C1115"/>
      <c r="D1115"/>
      <c r="F1115"/>
    </row>
    <row r="1116" spans="1:6">
      <c r="A1116"/>
      <c r="B1116"/>
      <c r="C1116"/>
      <c r="D1116"/>
      <c r="F1116"/>
    </row>
    <row r="1117" spans="1:6">
      <c r="A1117"/>
      <c r="B1117"/>
      <c r="C1117"/>
      <c r="D1117"/>
      <c r="F1117"/>
    </row>
    <row r="1118" spans="1:6">
      <c r="A1118"/>
      <c r="B1118"/>
      <c r="C1118"/>
      <c r="D1118"/>
      <c r="F1118"/>
    </row>
    <row r="1119" spans="1:6">
      <c r="A1119"/>
      <c r="B1119"/>
      <c r="C1119"/>
      <c r="D1119"/>
      <c r="F1119"/>
    </row>
    <row r="1120" spans="1:6">
      <c r="A1120"/>
      <c r="B1120"/>
      <c r="C1120"/>
      <c r="D1120"/>
      <c r="F1120"/>
    </row>
    <row r="1121" spans="1:6">
      <c r="A1121"/>
      <c r="B1121"/>
      <c r="C1121"/>
      <c r="D1121"/>
      <c r="F1121"/>
    </row>
    <row r="1122" spans="1:6">
      <c r="A1122"/>
      <c r="B1122"/>
      <c r="C1122"/>
      <c r="D1122"/>
      <c r="F1122"/>
    </row>
    <row r="1123" spans="1:6">
      <c r="A1123"/>
      <c r="B1123"/>
      <c r="C1123"/>
      <c r="D1123"/>
      <c r="F1123"/>
    </row>
    <row r="1124" spans="1:6">
      <c r="A1124"/>
      <c r="B1124"/>
      <c r="C1124"/>
      <c r="D1124"/>
      <c r="F1124"/>
    </row>
    <row r="1125" spans="1:6">
      <c r="A1125"/>
      <c r="B1125"/>
      <c r="C1125"/>
      <c r="D1125"/>
      <c r="F1125"/>
    </row>
    <row r="1126" spans="1:6">
      <c r="A1126"/>
      <c r="B1126"/>
      <c r="C1126"/>
      <c r="D1126"/>
      <c r="F1126"/>
    </row>
    <row r="1127" spans="1:6">
      <c r="A1127"/>
      <c r="B1127"/>
      <c r="C1127"/>
      <c r="D1127"/>
      <c r="F1127"/>
    </row>
    <row r="1128" spans="1:6">
      <c r="A1128"/>
      <c r="B1128"/>
      <c r="C1128"/>
      <c r="D1128"/>
      <c r="F1128"/>
    </row>
    <row r="1129" spans="1:6">
      <c r="A1129"/>
      <c r="B1129"/>
      <c r="C1129"/>
      <c r="D1129"/>
      <c r="F1129"/>
    </row>
    <row r="1130" spans="1:6">
      <c r="A1130"/>
      <c r="B1130"/>
      <c r="C1130"/>
      <c r="D1130"/>
      <c r="F1130"/>
    </row>
    <row r="1131" spans="1:6">
      <c r="A1131"/>
      <c r="B1131"/>
      <c r="C1131"/>
      <c r="D1131"/>
      <c r="F1131"/>
    </row>
    <row r="1132" spans="1:6">
      <c r="A1132"/>
      <c r="B1132"/>
      <c r="C1132"/>
      <c r="D1132"/>
      <c r="F1132"/>
    </row>
    <row r="1133" spans="1:6">
      <c r="A1133"/>
      <c r="B1133"/>
      <c r="C1133"/>
      <c r="D1133"/>
      <c r="F1133"/>
    </row>
    <row r="1134" spans="1:6">
      <c r="A1134"/>
      <c r="B1134"/>
      <c r="C1134"/>
      <c r="D1134"/>
      <c r="F1134"/>
    </row>
    <row r="1135" spans="1:6">
      <c r="A1135"/>
      <c r="B1135"/>
      <c r="C1135"/>
      <c r="D1135"/>
      <c r="F1135"/>
    </row>
    <row r="1136" spans="1:6">
      <c r="A1136"/>
      <c r="B1136"/>
      <c r="C1136"/>
      <c r="D1136"/>
      <c r="F1136"/>
    </row>
    <row r="1137" spans="1:6">
      <c r="A1137"/>
      <c r="B1137"/>
      <c r="C1137"/>
      <c r="D1137"/>
      <c r="F1137"/>
    </row>
    <row r="1138" spans="1:6">
      <c r="A1138"/>
      <c r="B1138"/>
      <c r="C1138"/>
      <c r="D1138"/>
      <c r="F1138"/>
    </row>
    <row r="1139" spans="1:6">
      <c r="A1139"/>
      <c r="B1139"/>
      <c r="C1139"/>
      <c r="D1139"/>
      <c r="F1139"/>
    </row>
    <row r="1140" spans="1:6">
      <c r="A1140"/>
      <c r="B1140"/>
      <c r="C1140"/>
      <c r="D1140"/>
      <c r="F1140"/>
    </row>
    <row r="1141" spans="1:6">
      <c r="A1141"/>
      <c r="B1141"/>
      <c r="C1141"/>
      <c r="D1141"/>
      <c r="F1141"/>
    </row>
    <row r="1142" spans="1:6">
      <c r="A1142"/>
      <c r="B1142"/>
      <c r="C1142"/>
      <c r="D1142"/>
      <c r="F1142"/>
    </row>
    <row r="1143" spans="1:6">
      <c r="A1143"/>
      <c r="B1143"/>
      <c r="C1143"/>
      <c r="D1143"/>
      <c r="F1143"/>
    </row>
    <row r="1144" spans="1:6">
      <c r="A1144"/>
      <c r="B1144"/>
      <c r="C1144"/>
      <c r="D1144"/>
      <c r="F1144"/>
    </row>
    <row r="1145" spans="1:6">
      <c r="A1145"/>
      <c r="B1145"/>
      <c r="C1145"/>
      <c r="D1145"/>
      <c r="F1145"/>
    </row>
    <row r="1146" spans="1:6">
      <c r="A1146"/>
      <c r="B1146"/>
      <c r="C1146"/>
      <c r="D1146"/>
      <c r="F1146"/>
    </row>
    <row r="1147" spans="1:6">
      <c r="A1147"/>
      <c r="B1147"/>
      <c r="C1147"/>
      <c r="D1147"/>
      <c r="F1147"/>
    </row>
    <row r="1148" spans="1:6">
      <c r="A1148"/>
      <c r="B1148"/>
      <c r="C1148"/>
      <c r="D1148"/>
      <c r="F1148"/>
    </row>
    <row r="1149" spans="1:6">
      <c r="A1149"/>
      <c r="B1149"/>
      <c r="C1149"/>
      <c r="D1149"/>
      <c r="F1149"/>
    </row>
    <row r="1150" spans="1:6">
      <c r="A1150"/>
      <c r="B1150"/>
      <c r="C1150"/>
      <c r="D1150"/>
      <c r="F1150"/>
    </row>
    <row r="1151" spans="1:6">
      <c r="A1151"/>
      <c r="B1151"/>
      <c r="C1151"/>
      <c r="D1151"/>
      <c r="F1151"/>
    </row>
    <row r="1152" spans="1:6">
      <c r="A1152"/>
      <c r="B1152"/>
      <c r="C1152"/>
      <c r="D1152"/>
      <c r="F1152"/>
    </row>
    <row r="1153" spans="1:6">
      <c r="A1153"/>
      <c r="B1153"/>
      <c r="C1153"/>
      <c r="D1153"/>
      <c r="F1153"/>
    </row>
    <row r="1154" spans="1:6">
      <c r="A1154"/>
      <c r="B1154"/>
      <c r="C1154"/>
      <c r="D1154"/>
      <c r="F1154"/>
    </row>
    <row r="1155" spans="1:6">
      <c r="A1155"/>
      <c r="B1155"/>
      <c r="C1155"/>
      <c r="D1155"/>
      <c r="F1155"/>
    </row>
    <row r="1156" spans="1:6">
      <c r="A1156"/>
      <c r="B1156"/>
      <c r="C1156"/>
      <c r="D1156"/>
      <c r="F1156"/>
    </row>
    <row r="1157" spans="1:6">
      <c r="A1157"/>
      <c r="B1157"/>
      <c r="C1157"/>
      <c r="D1157"/>
      <c r="F1157"/>
    </row>
    <row r="1158" spans="1:6">
      <c r="A1158"/>
      <c r="B1158"/>
      <c r="C1158"/>
      <c r="D1158"/>
      <c r="F1158"/>
    </row>
    <row r="1159" spans="1:6">
      <c r="A1159"/>
      <c r="B1159"/>
      <c r="C1159"/>
      <c r="D1159"/>
      <c r="F1159"/>
    </row>
    <row r="1160" spans="1:6">
      <c r="A1160"/>
      <c r="B1160"/>
      <c r="C1160"/>
      <c r="D1160"/>
      <c r="F1160"/>
    </row>
    <row r="1161" spans="1:6">
      <c r="A1161"/>
      <c r="B1161"/>
      <c r="C1161"/>
      <c r="D1161"/>
      <c r="F1161"/>
    </row>
    <row r="1162" spans="1:6">
      <c r="A1162"/>
      <c r="B1162"/>
      <c r="C1162"/>
      <c r="D1162"/>
      <c r="F1162"/>
    </row>
    <row r="1163" spans="1:6">
      <c r="A1163"/>
      <c r="B1163"/>
      <c r="C1163"/>
      <c r="D1163"/>
      <c r="F1163"/>
    </row>
    <row r="1164" spans="1:6">
      <c r="A1164"/>
      <c r="B1164"/>
      <c r="C1164"/>
      <c r="D1164"/>
      <c r="F1164"/>
    </row>
    <row r="1165" spans="1:6">
      <c r="A1165"/>
      <c r="B1165"/>
      <c r="C1165"/>
      <c r="D1165"/>
      <c r="F1165"/>
    </row>
    <row r="1166" spans="1:6">
      <c r="A1166"/>
      <c r="B1166"/>
      <c r="C1166"/>
      <c r="D1166"/>
      <c r="F1166"/>
    </row>
    <row r="1167" spans="1:6">
      <c r="A1167"/>
      <c r="B1167"/>
      <c r="C1167"/>
      <c r="D1167"/>
      <c r="F1167"/>
    </row>
    <row r="1168" spans="1:6">
      <c r="A1168"/>
      <c r="B1168"/>
      <c r="C1168"/>
      <c r="D1168"/>
      <c r="F1168"/>
    </row>
    <row r="1169" spans="1:6">
      <c r="A1169"/>
      <c r="B1169"/>
      <c r="C1169"/>
      <c r="D1169"/>
      <c r="F1169"/>
    </row>
    <row r="1170" spans="1:6">
      <c r="A1170"/>
      <c r="B1170"/>
      <c r="C1170"/>
      <c r="D1170"/>
      <c r="F1170"/>
    </row>
    <row r="1171" spans="1:6">
      <c r="A1171"/>
      <c r="B1171"/>
      <c r="C1171"/>
      <c r="D1171"/>
      <c r="F1171"/>
    </row>
    <row r="1172" spans="1:6">
      <c r="A1172"/>
      <c r="B1172"/>
      <c r="C1172"/>
      <c r="D1172"/>
      <c r="F1172"/>
    </row>
    <row r="1173" spans="1:6">
      <c r="A1173"/>
      <c r="B1173"/>
      <c r="C1173"/>
      <c r="D1173"/>
      <c r="F1173"/>
    </row>
    <row r="1174" spans="1:6">
      <c r="A1174"/>
      <c r="B1174"/>
      <c r="C1174"/>
      <c r="D1174"/>
      <c r="F1174"/>
    </row>
    <row r="1175" spans="1:6">
      <c r="A1175"/>
      <c r="B1175"/>
      <c r="C1175"/>
      <c r="D1175"/>
      <c r="F1175"/>
    </row>
    <row r="1176" spans="1:6">
      <c r="A1176"/>
      <c r="B1176"/>
      <c r="C1176"/>
      <c r="D1176"/>
      <c r="F1176"/>
    </row>
    <row r="1177" spans="1:6">
      <c r="A1177"/>
      <c r="B1177"/>
      <c r="C1177"/>
      <c r="D1177"/>
      <c r="F1177"/>
    </row>
    <row r="1178" spans="1:6">
      <c r="A1178"/>
      <c r="B1178"/>
      <c r="C1178"/>
      <c r="D1178"/>
      <c r="F1178"/>
    </row>
    <row r="1179" spans="1:6">
      <c r="A1179"/>
      <c r="B1179"/>
      <c r="C1179"/>
      <c r="D1179"/>
      <c r="F1179"/>
    </row>
    <row r="1180" spans="1:6">
      <c r="A1180"/>
      <c r="B1180"/>
      <c r="C1180"/>
      <c r="D1180"/>
      <c r="F1180"/>
    </row>
    <row r="1181" spans="1:6">
      <c r="A1181"/>
      <c r="B1181"/>
      <c r="C1181"/>
      <c r="D1181"/>
      <c r="F1181"/>
    </row>
    <row r="1182" spans="1:6">
      <c r="A1182"/>
      <c r="B1182"/>
      <c r="C1182"/>
      <c r="D1182"/>
      <c r="F1182"/>
    </row>
    <row r="1183" spans="1:6">
      <c r="A1183"/>
      <c r="B1183"/>
      <c r="C1183"/>
      <c r="D1183"/>
      <c r="F1183"/>
    </row>
    <row r="1184" spans="1:6">
      <c r="A1184"/>
      <c r="B1184"/>
      <c r="C1184"/>
      <c r="D1184"/>
      <c r="F1184"/>
    </row>
    <row r="1185" spans="1:6">
      <c r="A1185"/>
      <c r="B1185"/>
      <c r="C1185"/>
      <c r="D1185"/>
      <c r="F1185"/>
    </row>
    <row r="1186" spans="1:6">
      <c r="A1186"/>
      <c r="B1186"/>
      <c r="C1186"/>
      <c r="D1186"/>
      <c r="F1186"/>
    </row>
    <row r="1187" spans="1:6">
      <c r="A1187"/>
      <c r="B1187"/>
      <c r="C1187"/>
      <c r="D1187"/>
      <c r="F1187"/>
    </row>
    <row r="1188" spans="1:6">
      <c r="A1188"/>
      <c r="B1188"/>
      <c r="C1188"/>
      <c r="D1188"/>
      <c r="F1188"/>
    </row>
    <row r="1189" spans="1:6">
      <c r="A1189"/>
      <c r="B1189"/>
      <c r="C1189"/>
      <c r="D1189"/>
      <c r="F1189"/>
    </row>
    <row r="1190" spans="1:6">
      <c r="A1190"/>
      <c r="B1190"/>
      <c r="C1190"/>
      <c r="D1190"/>
      <c r="F1190"/>
    </row>
    <row r="1191" spans="1:6">
      <c r="A1191"/>
      <c r="B1191"/>
      <c r="C1191"/>
      <c r="D1191"/>
      <c r="F1191"/>
    </row>
    <row r="1192" spans="1:6">
      <c r="A1192"/>
      <c r="B1192"/>
      <c r="C1192"/>
      <c r="D1192"/>
      <c r="F1192"/>
    </row>
    <row r="1193" spans="1:6">
      <c r="A1193"/>
      <c r="B1193"/>
      <c r="C1193"/>
      <c r="D1193"/>
      <c r="F1193"/>
    </row>
    <row r="1194" spans="1:6">
      <c r="A1194"/>
      <c r="B1194"/>
      <c r="C1194"/>
      <c r="D1194"/>
      <c r="F1194"/>
    </row>
    <row r="1195" spans="1:6">
      <c r="A1195"/>
      <c r="B1195"/>
      <c r="C1195"/>
      <c r="D1195"/>
      <c r="F1195"/>
    </row>
    <row r="1196" spans="1:6">
      <c r="A1196"/>
      <c r="B1196"/>
      <c r="C1196"/>
      <c r="D1196"/>
      <c r="F1196"/>
    </row>
    <row r="1197" spans="1:6">
      <c r="A1197"/>
      <c r="B1197"/>
      <c r="C1197"/>
      <c r="D1197"/>
      <c r="F1197"/>
    </row>
    <row r="1198" spans="1:6">
      <c r="A1198"/>
      <c r="B1198"/>
      <c r="C1198"/>
      <c r="D1198"/>
      <c r="F1198"/>
    </row>
    <row r="1199" spans="1:6">
      <c r="A1199"/>
      <c r="B1199"/>
      <c r="C1199"/>
      <c r="D1199"/>
      <c r="F1199"/>
    </row>
    <row r="1200" spans="1:6">
      <c r="A1200"/>
      <c r="B1200"/>
      <c r="C1200"/>
      <c r="D1200"/>
      <c r="F1200"/>
    </row>
    <row r="1201" spans="1:6">
      <c r="A1201"/>
      <c r="B1201"/>
      <c r="C1201"/>
      <c r="D1201"/>
      <c r="F1201"/>
    </row>
    <row r="1202" spans="1:6">
      <c r="A1202"/>
      <c r="B1202"/>
      <c r="C1202"/>
      <c r="D1202"/>
      <c r="F1202"/>
    </row>
    <row r="1203" spans="1:6">
      <c r="A1203"/>
      <c r="B1203"/>
      <c r="C1203"/>
      <c r="D1203"/>
      <c r="F1203"/>
    </row>
    <row r="1204" spans="1:6">
      <c r="A1204"/>
      <c r="B1204"/>
      <c r="C1204"/>
      <c r="D1204"/>
      <c r="F1204"/>
    </row>
    <row r="1205" spans="1:6">
      <c r="A1205"/>
      <c r="B1205"/>
      <c r="C1205"/>
      <c r="D1205"/>
      <c r="F1205"/>
    </row>
    <row r="1206" spans="1:6">
      <c r="A1206"/>
      <c r="B1206"/>
      <c r="C1206"/>
      <c r="D1206"/>
      <c r="F1206"/>
    </row>
    <row r="1207" spans="1:6">
      <c r="A1207"/>
      <c r="B1207"/>
      <c r="C1207"/>
      <c r="D1207"/>
      <c r="F1207"/>
    </row>
    <row r="1208" spans="1:6">
      <c r="A1208"/>
      <c r="B1208"/>
      <c r="C1208"/>
      <c r="D1208"/>
      <c r="F1208"/>
    </row>
    <row r="1209" spans="1:6">
      <c r="A1209"/>
      <c r="B1209"/>
      <c r="C1209"/>
      <c r="D1209"/>
      <c r="F1209"/>
    </row>
    <row r="1210" spans="1:6">
      <c r="A1210"/>
      <c r="B1210"/>
      <c r="C1210"/>
      <c r="D1210"/>
      <c r="F1210"/>
    </row>
    <row r="1211" spans="1:6">
      <c r="A1211"/>
      <c r="B1211"/>
      <c r="C1211"/>
      <c r="D1211"/>
      <c r="F1211"/>
    </row>
    <row r="1212" spans="1:6">
      <c r="A1212"/>
      <c r="B1212"/>
      <c r="C1212"/>
      <c r="D1212"/>
      <c r="F1212"/>
    </row>
    <row r="1213" spans="1:6">
      <c r="A1213"/>
      <c r="B1213"/>
      <c r="C1213"/>
      <c r="D1213"/>
      <c r="F1213"/>
    </row>
    <row r="1214" spans="1:6">
      <c r="A1214"/>
      <c r="B1214"/>
      <c r="C1214"/>
      <c r="D1214"/>
      <c r="F1214"/>
    </row>
    <row r="1215" spans="1:6">
      <c r="A1215"/>
      <c r="B1215"/>
      <c r="C1215"/>
      <c r="D1215"/>
      <c r="F1215"/>
    </row>
    <row r="1216" spans="1:6">
      <c r="A1216"/>
      <c r="B1216"/>
      <c r="C1216"/>
      <c r="D1216"/>
      <c r="F1216"/>
    </row>
    <row r="1217" spans="1:6">
      <c r="A1217"/>
      <c r="B1217"/>
      <c r="C1217"/>
      <c r="D1217"/>
      <c r="F1217"/>
    </row>
    <row r="1218" spans="1:6">
      <c r="A1218"/>
      <c r="B1218"/>
      <c r="C1218"/>
      <c r="D1218"/>
      <c r="F1218"/>
    </row>
    <row r="1219" spans="1:6">
      <c r="A1219"/>
      <c r="B1219"/>
      <c r="C1219"/>
      <c r="D1219"/>
      <c r="F1219"/>
    </row>
    <row r="1220" spans="1:6">
      <c r="A1220"/>
      <c r="B1220"/>
      <c r="C1220"/>
      <c r="D1220"/>
      <c r="F1220"/>
    </row>
    <row r="1221" spans="1:6">
      <c r="A1221"/>
      <c r="B1221"/>
      <c r="C1221"/>
      <c r="D1221"/>
      <c r="F1221"/>
    </row>
    <row r="1222" spans="1:6">
      <c r="A1222"/>
      <c r="B1222"/>
      <c r="C1222"/>
      <c r="D1222"/>
      <c r="F1222"/>
    </row>
    <row r="1223" spans="1:6">
      <c r="A1223"/>
      <c r="B1223"/>
      <c r="C1223"/>
      <c r="D1223"/>
      <c r="F1223"/>
    </row>
    <row r="1224" spans="1:6">
      <c r="A1224"/>
      <c r="B1224"/>
      <c r="C1224"/>
      <c r="D1224"/>
      <c r="F1224"/>
    </row>
    <row r="1225" spans="1:6">
      <c r="A1225"/>
      <c r="B1225"/>
      <c r="C1225"/>
      <c r="D1225"/>
      <c r="F1225"/>
    </row>
    <row r="1226" spans="1:6">
      <c r="A1226"/>
      <c r="B1226"/>
      <c r="C1226"/>
      <c r="D1226"/>
      <c r="F1226"/>
    </row>
    <row r="1227" spans="1:6">
      <c r="A1227"/>
      <c r="B1227"/>
      <c r="C1227"/>
      <c r="D1227"/>
      <c r="F1227"/>
    </row>
    <row r="1228" spans="1:6">
      <c r="A1228"/>
      <c r="B1228"/>
      <c r="C1228"/>
      <c r="D1228"/>
      <c r="F1228"/>
    </row>
    <row r="1229" spans="1:6">
      <c r="A1229"/>
      <c r="B1229"/>
      <c r="C1229"/>
      <c r="D1229"/>
      <c r="F1229"/>
    </row>
    <row r="1230" spans="1:6">
      <c r="A1230"/>
      <c r="B1230"/>
      <c r="C1230"/>
      <c r="D1230"/>
      <c r="F1230"/>
    </row>
    <row r="1231" spans="1:6">
      <c r="A1231"/>
      <c r="B1231"/>
      <c r="C1231"/>
      <c r="D1231"/>
      <c r="F1231"/>
    </row>
    <row r="1232" spans="1:6">
      <c r="A1232"/>
      <c r="B1232"/>
      <c r="C1232"/>
      <c r="D1232"/>
      <c r="F1232"/>
    </row>
    <row r="1233" spans="1:6">
      <c r="A1233"/>
      <c r="B1233"/>
      <c r="C1233"/>
      <c r="D1233"/>
      <c r="F1233"/>
    </row>
    <row r="1234" spans="1:6">
      <c r="A1234"/>
      <c r="B1234"/>
      <c r="C1234"/>
      <c r="D1234"/>
      <c r="F1234"/>
    </row>
    <row r="1235" spans="1:6">
      <c r="A1235"/>
      <c r="B1235"/>
      <c r="C1235"/>
      <c r="D1235"/>
      <c r="F1235"/>
    </row>
    <row r="1236" spans="1:6">
      <c r="A1236"/>
      <c r="B1236"/>
      <c r="C1236"/>
      <c r="D1236"/>
      <c r="F1236"/>
    </row>
    <row r="1237" spans="1:6">
      <c r="A1237"/>
      <c r="B1237"/>
      <c r="C1237"/>
      <c r="D1237"/>
      <c r="F1237"/>
    </row>
    <row r="1238" spans="1:6">
      <c r="A1238"/>
      <c r="B1238"/>
      <c r="C1238"/>
      <c r="D1238"/>
      <c r="F1238"/>
    </row>
    <row r="1239" spans="1:6">
      <c r="A1239"/>
      <c r="B1239"/>
      <c r="C1239"/>
      <c r="D1239"/>
      <c r="F1239"/>
    </row>
    <row r="1240" spans="1:6">
      <c r="A1240"/>
      <c r="B1240"/>
      <c r="C1240"/>
      <c r="D1240"/>
      <c r="F1240"/>
    </row>
    <row r="1241" spans="1:6">
      <c r="A1241"/>
      <c r="B1241"/>
      <c r="C1241"/>
      <c r="D1241"/>
      <c r="F1241"/>
    </row>
    <row r="1242" spans="1:6">
      <c r="A1242"/>
      <c r="B1242"/>
      <c r="C1242"/>
      <c r="D1242"/>
      <c r="F1242"/>
    </row>
    <row r="1243" spans="1:6">
      <c r="A1243"/>
      <c r="B1243"/>
      <c r="C1243"/>
      <c r="D1243"/>
      <c r="F1243"/>
    </row>
    <row r="1244" spans="1:6">
      <c r="A1244"/>
      <c r="B1244"/>
      <c r="C1244"/>
      <c r="D1244"/>
      <c r="F1244"/>
    </row>
    <row r="1245" spans="1:6">
      <c r="A1245"/>
      <c r="B1245"/>
      <c r="C1245"/>
      <c r="D1245"/>
      <c r="F1245"/>
    </row>
    <row r="1246" spans="1:6">
      <c r="A1246"/>
      <c r="B1246"/>
      <c r="C1246"/>
      <c r="D1246"/>
      <c r="F1246"/>
    </row>
    <row r="1247" spans="1:6">
      <c r="A1247"/>
      <c r="B1247"/>
      <c r="C1247"/>
      <c r="D1247"/>
      <c r="F1247"/>
    </row>
    <row r="1248" spans="1:6">
      <c r="A1248"/>
      <c r="B1248"/>
      <c r="C1248"/>
      <c r="D1248"/>
      <c r="F1248"/>
    </row>
    <row r="1249" spans="1:6">
      <c r="A1249"/>
      <c r="B1249"/>
      <c r="C1249"/>
      <c r="D1249"/>
      <c r="F1249"/>
    </row>
    <row r="1250" spans="1:6">
      <c r="A1250"/>
      <c r="B1250"/>
      <c r="C1250"/>
      <c r="D1250"/>
      <c r="F1250"/>
    </row>
    <row r="1251" spans="1:6">
      <c r="A1251"/>
      <c r="B1251"/>
      <c r="C1251"/>
      <c r="D1251"/>
      <c r="F1251"/>
    </row>
    <row r="1252" spans="1:6">
      <c r="A1252"/>
      <c r="B1252"/>
      <c r="C1252"/>
      <c r="D1252"/>
      <c r="F1252"/>
    </row>
    <row r="1253" spans="1:6">
      <c r="A1253"/>
      <c r="B1253"/>
      <c r="C1253"/>
      <c r="D1253"/>
      <c r="F1253"/>
    </row>
    <row r="1254" spans="1:6">
      <c r="A1254"/>
      <c r="B1254"/>
      <c r="C1254"/>
      <c r="D1254"/>
      <c r="F1254"/>
    </row>
    <row r="1255" spans="1:6">
      <c r="A1255"/>
      <c r="B1255"/>
      <c r="C1255"/>
      <c r="D1255"/>
      <c r="F1255"/>
    </row>
    <row r="1256" spans="1:6">
      <c r="A1256"/>
      <c r="B1256"/>
      <c r="C1256"/>
      <c r="D1256"/>
      <c r="F1256"/>
    </row>
    <row r="1257" spans="1:6">
      <c r="A1257"/>
      <c r="B1257"/>
      <c r="C1257"/>
      <c r="D1257"/>
      <c r="F1257"/>
    </row>
    <row r="1258" spans="1:6">
      <c r="A1258"/>
      <c r="B1258"/>
      <c r="C1258"/>
      <c r="D1258"/>
      <c r="F1258"/>
    </row>
    <row r="1259" spans="1:6">
      <c r="A1259"/>
      <c r="B1259"/>
      <c r="C1259"/>
      <c r="D1259"/>
      <c r="F1259"/>
    </row>
    <row r="1260" spans="1:6">
      <c r="A1260"/>
      <c r="B1260"/>
      <c r="C1260"/>
      <c r="D1260"/>
      <c r="F1260"/>
    </row>
    <row r="1261" spans="1:6">
      <c r="A1261"/>
      <c r="B1261"/>
      <c r="C1261"/>
      <c r="D1261"/>
      <c r="F1261"/>
    </row>
    <row r="1262" spans="1:6">
      <c r="A1262"/>
      <c r="B1262"/>
      <c r="C1262"/>
      <c r="D1262"/>
      <c r="F1262"/>
    </row>
    <row r="1263" spans="1:6">
      <c r="A1263"/>
      <c r="B1263"/>
      <c r="C1263"/>
      <c r="D1263"/>
      <c r="F1263"/>
    </row>
    <row r="1264" spans="1:6">
      <c r="A1264"/>
      <c r="B1264"/>
      <c r="C1264"/>
      <c r="D1264"/>
      <c r="F1264"/>
    </row>
    <row r="1265" spans="1:6">
      <c r="A1265"/>
      <c r="B1265"/>
      <c r="C1265"/>
      <c r="D1265"/>
      <c r="F1265"/>
    </row>
    <row r="1266" spans="1:6">
      <c r="A1266"/>
      <c r="B1266"/>
      <c r="C1266"/>
      <c r="D1266"/>
      <c r="F1266"/>
    </row>
    <row r="1267" spans="1:6">
      <c r="A1267"/>
      <c r="B1267"/>
      <c r="C1267"/>
      <c r="D1267"/>
      <c r="F1267"/>
    </row>
    <row r="1268" spans="1:6">
      <c r="A1268"/>
      <c r="B1268"/>
      <c r="C1268"/>
      <c r="D1268"/>
      <c r="F1268"/>
    </row>
    <row r="1269" spans="1:6">
      <c r="A1269"/>
      <c r="B1269"/>
      <c r="C1269"/>
      <c r="D1269"/>
      <c r="F1269"/>
    </row>
    <row r="1270" spans="1:6">
      <c r="A1270"/>
      <c r="B1270"/>
      <c r="C1270"/>
      <c r="D1270"/>
      <c r="F1270"/>
    </row>
    <row r="1271" spans="1:6">
      <c r="A1271"/>
      <c r="B1271"/>
      <c r="C1271"/>
      <c r="D1271"/>
      <c r="F1271"/>
    </row>
    <row r="1272" spans="1:6">
      <c r="A1272"/>
      <c r="B1272"/>
      <c r="C1272"/>
      <c r="D1272"/>
      <c r="F1272"/>
    </row>
    <row r="1273" spans="1:6">
      <c r="A1273"/>
      <c r="B1273"/>
      <c r="C1273"/>
      <c r="D1273"/>
      <c r="F1273"/>
    </row>
    <row r="1274" spans="1:6">
      <c r="B1274"/>
      <c r="C1274"/>
      <c r="D1274"/>
    </row>
  </sheetData>
  <autoFilter ref="A4:H383" xr:uid="{00000000-0009-0000-0000-000001000000}">
    <sortState xmlns:xlrd2="http://schemas.microsoft.com/office/spreadsheetml/2017/richdata2" ref="A5:H383">
      <sortCondition ref="A4:A383"/>
    </sortState>
  </autoFilter>
  <sortState xmlns:xlrd2="http://schemas.microsoft.com/office/spreadsheetml/2017/richdata2" ref="A6:H325">
    <sortCondition ref="A6:A325"/>
  </sortState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B9E8-6259-7649-A080-09AC3E1749E8}">
  <dimension ref="A1:W390"/>
  <sheetViews>
    <sheetView zoomScale="90" workbookViewId="0">
      <pane xSplit="2" ySplit="2" topLeftCell="C363" activePane="bottomRight" state="frozen"/>
      <selection pane="topRight" activeCell="C1" sqref="C1"/>
      <selection pane="bottomLeft" activeCell="A3" sqref="A3"/>
      <selection pane="bottomRight" activeCell="H378" sqref="H378"/>
    </sheetView>
  </sheetViews>
  <sheetFormatPr defaultColWidth="10.7109375" defaultRowHeight="15"/>
  <cols>
    <col min="1" max="1" width="10.7109375" customWidth="1"/>
    <col min="3" max="3" width="13" style="3" customWidth="1"/>
    <col min="4" max="4" width="12.85546875" customWidth="1"/>
    <col min="6" max="6" width="8.28515625" customWidth="1"/>
    <col min="7" max="7" width="18.7109375" customWidth="1"/>
    <col min="10" max="10" width="7.42578125" bestFit="1" customWidth="1"/>
    <col min="11" max="11" width="11.85546875" bestFit="1" customWidth="1"/>
  </cols>
  <sheetData>
    <row r="1" spans="1:23">
      <c r="D1" s="7" t="s">
        <v>37</v>
      </c>
      <c r="E1" s="59">
        <v>0</v>
      </c>
      <c r="F1" s="202" t="s">
        <v>30</v>
      </c>
      <c r="G1" s="202"/>
      <c r="J1" s="202" t="s">
        <v>31</v>
      </c>
      <c r="K1" s="202"/>
      <c r="L1">
        <v>0</v>
      </c>
    </row>
    <row r="2" spans="1:23" ht="15.75" thickBot="1">
      <c r="B2" t="s">
        <v>6</v>
      </c>
      <c r="C2" t="str">
        <f>"Watch "&amp;D2</f>
        <v>Watch 1</v>
      </c>
      <c r="D2" s="10">
        <v>1</v>
      </c>
      <c r="F2" s="58" t="s">
        <v>6</v>
      </c>
      <c r="G2" s="58" t="s">
        <v>7</v>
      </c>
      <c r="J2" s="58" t="s">
        <v>6</v>
      </c>
      <c r="K2" s="58" t="s">
        <v>7</v>
      </c>
    </row>
    <row r="3" spans="1:23" ht="15.75" thickBot="1">
      <c r="B3">
        <v>1</v>
      </c>
      <c r="C3" s="3" t="str">
        <f t="shared" ref="C3:C67" si="0">"0:"&amp;INT(ROUND(E3,0)/60)&amp;":"&amp;RIGHT("00"&amp;MOD(ROUND(E3,0),60),2)</f>
        <v>0:16:09</v>
      </c>
      <c r="D3">
        <f>IF(D$2=1,G3,K3)</f>
        <v>1.1215393518518519E-2</v>
      </c>
      <c r="E3" s="147">
        <f t="shared" ref="E3:E66" si="1">HOUR(D3)*3600+MINUTE(D3)*60+SECOND(D3)</f>
        <v>969</v>
      </c>
      <c r="F3" s="161">
        <v>1</v>
      </c>
      <c r="G3" s="163">
        <v>1.1215393518518519E-2</v>
      </c>
      <c r="H3" s="147">
        <f t="shared" ref="H3:H66" si="2">HOUR(G3)*3600+MINUTE(G3)*60+SECOND(G3)</f>
        <v>969</v>
      </c>
      <c r="J3" s="161">
        <v>1</v>
      </c>
      <c r="K3" s="163">
        <v>1.1197685185185186E-2</v>
      </c>
      <c r="L3" s="147">
        <f t="shared" ref="L3:L66" si="3">HOUR(K3)*3600+MINUTE(K3)*60+SECOND(K3)</f>
        <v>967</v>
      </c>
      <c r="N3">
        <f>H3-L3</f>
        <v>2</v>
      </c>
      <c r="O3">
        <f>ABS(N3)</f>
        <v>2</v>
      </c>
      <c r="Q3">
        <f>H3</f>
        <v>969</v>
      </c>
      <c r="R3">
        <f>L3+1.64</f>
        <v>968.64</v>
      </c>
      <c r="S3">
        <f>Q3-R3</f>
        <v>0.36000000000001364</v>
      </c>
      <c r="U3" t="str">
        <f>RIGHT(G3,2)</f>
        <v>85</v>
      </c>
      <c r="V3" s="168">
        <v>1.1064814814814814E-2</v>
      </c>
      <c r="W3" t="str">
        <f>LEFT(V3,2)</f>
        <v>0.</v>
      </c>
    </row>
    <row r="4" spans="1:23" ht="15.75" thickBot="1">
      <c r="B4">
        <v>2</v>
      </c>
      <c r="C4" s="3" t="str">
        <f t="shared" si="0"/>
        <v>0:16:21</v>
      </c>
      <c r="D4">
        <f t="shared" ref="D4:D67" si="4">IF(D$2=1,G4,K4)</f>
        <v>1.1349305555555555E-2</v>
      </c>
      <c r="E4" s="147">
        <f t="shared" si="1"/>
        <v>981</v>
      </c>
      <c r="F4" s="161">
        <v>2</v>
      </c>
      <c r="G4" s="163">
        <v>1.1349305555555555E-2</v>
      </c>
      <c r="H4" s="147">
        <f t="shared" si="2"/>
        <v>981</v>
      </c>
      <c r="I4">
        <f t="shared" ref="I4:I67" si="5">H4-H3</f>
        <v>12</v>
      </c>
      <c r="J4" s="161">
        <v>2</v>
      </c>
      <c r="K4" s="163">
        <v>1.1332986111111111E-2</v>
      </c>
      <c r="L4" s="147">
        <f t="shared" si="3"/>
        <v>979</v>
      </c>
      <c r="M4">
        <f t="shared" ref="M4:M67" si="6">L4-L3</f>
        <v>12</v>
      </c>
      <c r="N4">
        <f t="shared" ref="N4:N67" si="7">H4-L4</f>
        <v>2</v>
      </c>
      <c r="O4">
        <f t="shared" ref="O4:O67" si="8">ABS(N4)</f>
        <v>2</v>
      </c>
      <c r="Q4">
        <f t="shared" ref="Q4:Q67" si="9">H4</f>
        <v>981</v>
      </c>
      <c r="R4">
        <f t="shared" ref="R4:R67" si="10">L4+1.64</f>
        <v>980.64</v>
      </c>
      <c r="S4">
        <f t="shared" ref="S4:S67" si="11">Q4-R4</f>
        <v>0.36000000000001364</v>
      </c>
      <c r="U4" s="147">
        <f>HOUR(G3)*3600+MINUTE(G3)*60+SECOND(G3)</f>
        <v>969</v>
      </c>
    </row>
    <row r="5" spans="1:23" ht="15.75" thickBot="1">
      <c r="B5">
        <v>3</v>
      </c>
      <c r="C5" s="3" t="str">
        <f t="shared" si="0"/>
        <v>0:16:23</v>
      </c>
      <c r="D5">
        <f t="shared" si="4"/>
        <v>1.1379166666666668E-2</v>
      </c>
      <c r="E5" s="147">
        <f t="shared" si="1"/>
        <v>983</v>
      </c>
      <c r="F5" s="161">
        <v>3</v>
      </c>
      <c r="G5" s="163">
        <v>1.1379166666666668E-2</v>
      </c>
      <c r="H5" s="147">
        <f t="shared" si="2"/>
        <v>983</v>
      </c>
      <c r="I5">
        <f t="shared" si="5"/>
        <v>2</v>
      </c>
      <c r="J5" s="161">
        <v>3</v>
      </c>
      <c r="K5" s="163">
        <v>1.1363425925925924E-2</v>
      </c>
      <c r="L5" s="147">
        <f t="shared" si="3"/>
        <v>982</v>
      </c>
      <c r="M5">
        <f t="shared" si="6"/>
        <v>3</v>
      </c>
      <c r="N5">
        <f t="shared" si="7"/>
        <v>1</v>
      </c>
      <c r="O5">
        <f t="shared" si="8"/>
        <v>1</v>
      </c>
      <c r="Q5">
        <f t="shared" si="9"/>
        <v>983</v>
      </c>
      <c r="R5">
        <f t="shared" si="10"/>
        <v>983.64</v>
      </c>
      <c r="S5">
        <f t="shared" si="11"/>
        <v>-0.63999999999998636</v>
      </c>
    </row>
    <row r="6" spans="1:23" ht="15.75" thickBot="1">
      <c r="B6">
        <v>4</v>
      </c>
      <c r="C6" s="3" t="str">
        <f t="shared" si="0"/>
        <v>0:16:25</v>
      </c>
      <c r="D6">
        <f t="shared" si="4"/>
        <v>1.140138888888889E-2</v>
      </c>
      <c r="E6" s="147">
        <f t="shared" si="1"/>
        <v>985</v>
      </c>
      <c r="F6" s="161">
        <v>4</v>
      </c>
      <c r="G6" s="163">
        <v>1.140138888888889E-2</v>
      </c>
      <c r="H6" s="147">
        <f t="shared" si="2"/>
        <v>985</v>
      </c>
      <c r="I6">
        <f t="shared" si="5"/>
        <v>2</v>
      </c>
      <c r="J6" s="161">
        <v>4</v>
      </c>
      <c r="K6" s="163">
        <v>1.1387037037037036E-2</v>
      </c>
      <c r="L6" s="147">
        <f t="shared" si="3"/>
        <v>984</v>
      </c>
      <c r="M6">
        <f t="shared" si="6"/>
        <v>2</v>
      </c>
      <c r="N6">
        <f t="shared" si="7"/>
        <v>1</v>
      </c>
      <c r="O6">
        <f t="shared" si="8"/>
        <v>1</v>
      </c>
      <c r="Q6">
        <f t="shared" si="9"/>
        <v>985</v>
      </c>
      <c r="R6">
        <f t="shared" si="10"/>
        <v>985.64</v>
      </c>
      <c r="S6">
        <f t="shared" si="11"/>
        <v>-0.63999999999998636</v>
      </c>
    </row>
    <row r="7" spans="1:23" ht="15.75" thickBot="1">
      <c r="B7">
        <v>5</v>
      </c>
      <c r="C7" s="3" t="str">
        <f t="shared" si="0"/>
        <v>0:16:49</v>
      </c>
      <c r="D7">
        <f t="shared" si="4"/>
        <v>1.1678703703703705E-2</v>
      </c>
      <c r="E7" s="147">
        <f t="shared" si="1"/>
        <v>1009</v>
      </c>
      <c r="F7" s="161">
        <v>5</v>
      </c>
      <c r="G7" s="163">
        <v>1.1678703703703705E-2</v>
      </c>
      <c r="H7" s="147">
        <f t="shared" si="2"/>
        <v>1009</v>
      </c>
      <c r="I7">
        <f t="shared" si="5"/>
        <v>24</v>
      </c>
      <c r="J7" s="161">
        <v>5</v>
      </c>
      <c r="K7" s="163">
        <v>1.166400462962963E-2</v>
      </c>
      <c r="L7" s="147">
        <f t="shared" si="3"/>
        <v>1008</v>
      </c>
      <c r="M7">
        <f t="shared" si="6"/>
        <v>24</v>
      </c>
      <c r="N7">
        <f t="shared" si="7"/>
        <v>1</v>
      </c>
      <c r="O7">
        <f t="shared" si="8"/>
        <v>1</v>
      </c>
      <c r="Q7">
        <f t="shared" si="9"/>
        <v>1009</v>
      </c>
      <c r="R7">
        <f t="shared" si="10"/>
        <v>1009.64</v>
      </c>
      <c r="S7">
        <f t="shared" si="11"/>
        <v>-0.63999999999998636</v>
      </c>
    </row>
    <row r="8" spans="1:23" ht="15.75" thickBot="1">
      <c r="B8">
        <v>6</v>
      </c>
      <c r="C8" s="3" t="str">
        <f t="shared" si="0"/>
        <v>0:16:50</v>
      </c>
      <c r="D8">
        <f t="shared" si="4"/>
        <v>1.1686342592592594E-2</v>
      </c>
      <c r="E8" s="147">
        <f t="shared" si="1"/>
        <v>1010</v>
      </c>
      <c r="F8" s="161">
        <v>6</v>
      </c>
      <c r="G8" s="163">
        <v>1.1686342592592594E-2</v>
      </c>
      <c r="H8" s="147">
        <f t="shared" si="2"/>
        <v>1010</v>
      </c>
      <c r="I8">
        <f t="shared" si="5"/>
        <v>1</v>
      </c>
      <c r="J8" s="161">
        <v>6</v>
      </c>
      <c r="K8" s="163">
        <v>1.1672222222222223E-2</v>
      </c>
      <c r="L8" s="147">
        <f t="shared" si="3"/>
        <v>1008</v>
      </c>
      <c r="M8">
        <f t="shared" si="6"/>
        <v>0</v>
      </c>
      <c r="N8">
        <f t="shared" si="7"/>
        <v>2</v>
      </c>
      <c r="O8">
        <f t="shared" si="8"/>
        <v>2</v>
      </c>
      <c r="Q8">
        <f t="shared" si="9"/>
        <v>1010</v>
      </c>
      <c r="R8">
        <f t="shared" si="10"/>
        <v>1009.64</v>
      </c>
      <c r="S8">
        <f t="shared" si="11"/>
        <v>0.36000000000001364</v>
      </c>
    </row>
    <row r="9" spans="1:23" ht="15.75" thickBot="1">
      <c r="B9">
        <v>7</v>
      </c>
      <c r="C9" s="3" t="str">
        <f t="shared" si="0"/>
        <v>0:16:51</v>
      </c>
      <c r="D9">
        <f t="shared" si="4"/>
        <v>1.1701273148148146E-2</v>
      </c>
      <c r="E9" s="147">
        <f t="shared" si="1"/>
        <v>1011</v>
      </c>
      <c r="F9" s="161">
        <v>7</v>
      </c>
      <c r="G9" s="163">
        <v>1.1701273148148146E-2</v>
      </c>
      <c r="H9" s="147">
        <f t="shared" si="2"/>
        <v>1011</v>
      </c>
      <c r="I9">
        <f t="shared" si="5"/>
        <v>1</v>
      </c>
      <c r="J9" s="161">
        <v>7</v>
      </c>
      <c r="K9" s="163">
        <v>1.1686921296296296E-2</v>
      </c>
      <c r="L9" s="147">
        <f t="shared" si="3"/>
        <v>1010</v>
      </c>
      <c r="M9">
        <f t="shared" si="6"/>
        <v>2</v>
      </c>
      <c r="N9">
        <f t="shared" si="7"/>
        <v>1</v>
      </c>
      <c r="O9">
        <f t="shared" si="8"/>
        <v>1</v>
      </c>
      <c r="Q9">
        <f t="shared" si="9"/>
        <v>1011</v>
      </c>
      <c r="R9">
        <f t="shared" si="10"/>
        <v>1011.64</v>
      </c>
      <c r="S9">
        <f t="shared" si="11"/>
        <v>-0.63999999999998636</v>
      </c>
    </row>
    <row r="10" spans="1:23" ht="15.75" thickBot="1">
      <c r="B10">
        <v>8</v>
      </c>
      <c r="C10" s="3" t="str">
        <f t="shared" si="0"/>
        <v>0:16:55</v>
      </c>
      <c r="D10">
        <f t="shared" si="4"/>
        <v>1.1745023148148147E-2</v>
      </c>
      <c r="E10" s="147">
        <f t="shared" si="1"/>
        <v>1015</v>
      </c>
      <c r="F10" s="161">
        <v>8</v>
      </c>
      <c r="G10" s="163">
        <v>1.1745023148148147E-2</v>
      </c>
      <c r="H10" s="147">
        <f t="shared" si="2"/>
        <v>1015</v>
      </c>
      <c r="I10">
        <f t="shared" si="5"/>
        <v>4</v>
      </c>
      <c r="J10" s="161">
        <v>8</v>
      </c>
      <c r="K10" s="163">
        <v>1.1730787037037038E-2</v>
      </c>
      <c r="L10" s="147">
        <f t="shared" si="3"/>
        <v>1014</v>
      </c>
      <c r="M10">
        <f t="shared" si="6"/>
        <v>4</v>
      </c>
      <c r="N10">
        <f t="shared" si="7"/>
        <v>1</v>
      </c>
      <c r="O10">
        <f t="shared" si="8"/>
        <v>1</v>
      </c>
      <c r="Q10">
        <f t="shared" si="9"/>
        <v>1015</v>
      </c>
      <c r="R10">
        <f t="shared" si="10"/>
        <v>1015.64</v>
      </c>
      <c r="S10">
        <f t="shared" si="11"/>
        <v>-0.63999999999998636</v>
      </c>
    </row>
    <row r="11" spans="1:23" ht="15.75" thickBot="1">
      <c r="B11">
        <v>9</v>
      </c>
      <c r="C11" s="3" t="str">
        <f t="shared" si="0"/>
        <v>0:16:57</v>
      </c>
      <c r="D11">
        <f t="shared" si="4"/>
        <v>1.1767939814814816E-2</v>
      </c>
      <c r="E11" s="147">
        <f t="shared" si="1"/>
        <v>1017</v>
      </c>
      <c r="F11" s="161">
        <v>9</v>
      </c>
      <c r="G11" s="163">
        <v>1.1767939814814816E-2</v>
      </c>
      <c r="H11" s="147">
        <f t="shared" si="2"/>
        <v>1017</v>
      </c>
      <c r="I11">
        <f t="shared" si="5"/>
        <v>2</v>
      </c>
      <c r="J11" s="161">
        <v>9</v>
      </c>
      <c r="K11" s="163">
        <v>1.1753356481481481E-2</v>
      </c>
      <c r="L11" s="147">
        <f t="shared" si="3"/>
        <v>1015</v>
      </c>
      <c r="M11">
        <f t="shared" si="6"/>
        <v>1</v>
      </c>
      <c r="N11">
        <f t="shared" si="7"/>
        <v>2</v>
      </c>
      <c r="O11">
        <f t="shared" si="8"/>
        <v>2</v>
      </c>
      <c r="Q11">
        <f t="shared" si="9"/>
        <v>1017</v>
      </c>
      <c r="R11">
        <f t="shared" si="10"/>
        <v>1016.64</v>
      </c>
      <c r="S11">
        <f t="shared" si="11"/>
        <v>0.36000000000001364</v>
      </c>
    </row>
    <row r="12" spans="1:23" ht="15.75" thickBot="1">
      <c r="B12">
        <v>10</v>
      </c>
      <c r="C12" s="3" t="str">
        <f t="shared" si="0"/>
        <v>0:17:00</v>
      </c>
      <c r="D12">
        <f t="shared" si="4"/>
        <v>1.181087962962963E-2</v>
      </c>
      <c r="E12" s="147">
        <f t="shared" si="1"/>
        <v>1020</v>
      </c>
      <c r="F12" s="161">
        <v>10</v>
      </c>
      <c r="G12" s="163">
        <v>1.181087962962963E-2</v>
      </c>
      <c r="H12" s="147">
        <f t="shared" si="2"/>
        <v>1020</v>
      </c>
      <c r="I12">
        <f t="shared" si="5"/>
        <v>3</v>
      </c>
      <c r="J12" s="161">
        <v>10</v>
      </c>
      <c r="K12" s="163">
        <v>1.1795254629629631E-2</v>
      </c>
      <c r="L12" s="147">
        <f t="shared" si="3"/>
        <v>1019</v>
      </c>
      <c r="M12">
        <f t="shared" si="6"/>
        <v>4</v>
      </c>
      <c r="N12">
        <f t="shared" si="7"/>
        <v>1</v>
      </c>
      <c r="O12">
        <f t="shared" si="8"/>
        <v>1</v>
      </c>
      <c r="Q12">
        <f t="shared" si="9"/>
        <v>1020</v>
      </c>
      <c r="R12">
        <f t="shared" si="10"/>
        <v>1020.64</v>
      </c>
      <c r="S12">
        <f t="shared" si="11"/>
        <v>-0.63999999999998636</v>
      </c>
    </row>
    <row r="13" spans="1:23" ht="15.75" thickBot="1">
      <c r="B13">
        <v>11</v>
      </c>
      <c r="C13" s="3" t="str">
        <f t="shared" si="0"/>
        <v>0:17:10</v>
      </c>
      <c r="D13">
        <f t="shared" si="4"/>
        <v>1.1925347222222223E-2</v>
      </c>
      <c r="E13" s="147">
        <f t="shared" si="1"/>
        <v>1030</v>
      </c>
      <c r="F13" s="161">
        <v>11</v>
      </c>
      <c r="G13" s="163">
        <v>1.1925347222222223E-2</v>
      </c>
      <c r="H13" s="147">
        <f t="shared" si="2"/>
        <v>1030</v>
      </c>
      <c r="I13">
        <f t="shared" si="5"/>
        <v>10</v>
      </c>
      <c r="J13" s="161">
        <v>11</v>
      </c>
      <c r="K13" s="163">
        <v>1.1910532407407408E-2</v>
      </c>
      <c r="L13" s="147">
        <f t="shared" si="3"/>
        <v>1029</v>
      </c>
      <c r="M13">
        <f t="shared" si="6"/>
        <v>10</v>
      </c>
      <c r="N13">
        <f t="shared" si="7"/>
        <v>1</v>
      </c>
      <c r="O13">
        <f t="shared" si="8"/>
        <v>1</v>
      </c>
      <c r="Q13">
        <f t="shared" si="9"/>
        <v>1030</v>
      </c>
      <c r="R13">
        <f t="shared" si="10"/>
        <v>1030.6400000000001</v>
      </c>
      <c r="S13">
        <f t="shared" si="11"/>
        <v>-0.64000000000010004</v>
      </c>
    </row>
    <row r="14" spans="1:23" ht="15.75" thickBot="1">
      <c r="B14">
        <v>12</v>
      </c>
      <c r="C14" s="3" t="str">
        <f t="shared" si="0"/>
        <v>0:17:12</v>
      </c>
      <c r="D14">
        <f t="shared" si="4"/>
        <v>1.1944444444444445E-2</v>
      </c>
      <c r="E14" s="147">
        <f t="shared" si="1"/>
        <v>1032</v>
      </c>
      <c r="F14" s="161">
        <v>12</v>
      </c>
      <c r="G14" s="163">
        <v>1.1944444444444445E-2</v>
      </c>
      <c r="H14" s="147">
        <f t="shared" si="2"/>
        <v>1032</v>
      </c>
      <c r="I14">
        <f t="shared" si="5"/>
        <v>2</v>
      </c>
      <c r="J14" s="161">
        <v>12</v>
      </c>
      <c r="K14" s="163">
        <v>1.1930555555555555E-2</v>
      </c>
      <c r="L14" s="147">
        <f t="shared" si="3"/>
        <v>1031</v>
      </c>
      <c r="M14">
        <f t="shared" si="6"/>
        <v>2</v>
      </c>
      <c r="N14">
        <f t="shared" si="7"/>
        <v>1</v>
      </c>
      <c r="O14">
        <f t="shared" si="8"/>
        <v>1</v>
      </c>
      <c r="Q14">
        <f t="shared" si="9"/>
        <v>1032</v>
      </c>
      <c r="R14">
        <f t="shared" si="10"/>
        <v>1032.6400000000001</v>
      </c>
      <c r="S14">
        <f t="shared" si="11"/>
        <v>-0.64000000000010004</v>
      </c>
    </row>
    <row r="15" spans="1:23" ht="15.75" thickBot="1">
      <c r="A15" t="s">
        <v>70</v>
      </c>
      <c r="B15">
        <v>13</v>
      </c>
      <c r="C15" s="3" t="str">
        <f t="shared" si="0"/>
        <v>0:17:17</v>
      </c>
      <c r="D15">
        <f t="shared" si="4"/>
        <v>1.2000810185185186E-2</v>
      </c>
      <c r="E15" s="147">
        <f t="shared" si="1"/>
        <v>1037</v>
      </c>
      <c r="F15" s="161">
        <v>13</v>
      </c>
      <c r="G15" s="163">
        <v>1.2000810185185186E-2</v>
      </c>
      <c r="H15" s="147">
        <f t="shared" si="2"/>
        <v>1037</v>
      </c>
      <c r="I15">
        <f t="shared" si="5"/>
        <v>5</v>
      </c>
      <c r="J15" s="161">
        <v>13</v>
      </c>
      <c r="K15" s="163">
        <v>1.1985416666666667E-2</v>
      </c>
      <c r="L15" s="147">
        <f t="shared" si="3"/>
        <v>1036</v>
      </c>
      <c r="M15">
        <f t="shared" si="6"/>
        <v>5</v>
      </c>
      <c r="N15">
        <f t="shared" si="7"/>
        <v>1</v>
      </c>
      <c r="O15">
        <f t="shared" si="8"/>
        <v>1</v>
      </c>
      <c r="Q15">
        <f t="shared" si="9"/>
        <v>1037</v>
      </c>
      <c r="R15">
        <f t="shared" si="10"/>
        <v>1037.6400000000001</v>
      </c>
      <c r="S15">
        <f t="shared" si="11"/>
        <v>-0.64000000000010004</v>
      </c>
    </row>
    <row r="16" spans="1:23" ht="15.75" thickBot="1">
      <c r="B16">
        <v>14</v>
      </c>
      <c r="C16" s="3" t="str">
        <f t="shared" si="0"/>
        <v>0:17:27</v>
      </c>
      <c r="D16">
        <f t="shared" si="4"/>
        <v>1.2114814814814814E-2</v>
      </c>
      <c r="E16" s="147">
        <f t="shared" si="1"/>
        <v>1047</v>
      </c>
      <c r="F16" s="161">
        <v>14</v>
      </c>
      <c r="G16" s="163">
        <v>1.2114814814814814E-2</v>
      </c>
      <c r="H16" s="147">
        <f t="shared" si="2"/>
        <v>1047</v>
      </c>
      <c r="I16">
        <f t="shared" si="5"/>
        <v>10</v>
      </c>
      <c r="J16" s="161">
        <v>14</v>
      </c>
      <c r="K16" s="163">
        <v>1.2099421296296297E-2</v>
      </c>
      <c r="L16" s="147">
        <f t="shared" si="3"/>
        <v>1045</v>
      </c>
      <c r="M16">
        <f t="shared" si="6"/>
        <v>9</v>
      </c>
      <c r="N16">
        <f t="shared" si="7"/>
        <v>2</v>
      </c>
      <c r="O16">
        <f t="shared" si="8"/>
        <v>2</v>
      </c>
      <c r="Q16">
        <f t="shared" si="9"/>
        <v>1047</v>
      </c>
      <c r="R16">
        <f t="shared" si="10"/>
        <v>1046.6400000000001</v>
      </c>
      <c r="S16">
        <f t="shared" si="11"/>
        <v>0.35999999999989996</v>
      </c>
    </row>
    <row r="17" spans="2:19" ht="15.75" thickBot="1">
      <c r="B17">
        <v>15</v>
      </c>
      <c r="C17" s="3" t="str">
        <f t="shared" si="0"/>
        <v>0:17:28</v>
      </c>
      <c r="D17">
        <f t="shared" si="4"/>
        <v>1.2130555555555556E-2</v>
      </c>
      <c r="E17" s="147">
        <f t="shared" si="1"/>
        <v>1048</v>
      </c>
      <c r="F17" s="161">
        <v>15</v>
      </c>
      <c r="G17" s="163">
        <v>1.2130555555555556E-2</v>
      </c>
      <c r="H17" s="147">
        <f t="shared" si="2"/>
        <v>1048</v>
      </c>
      <c r="I17">
        <f t="shared" si="5"/>
        <v>1</v>
      </c>
      <c r="J17" s="161">
        <v>15</v>
      </c>
      <c r="K17" s="163">
        <v>1.2116435185185187E-2</v>
      </c>
      <c r="L17" s="147">
        <f t="shared" si="3"/>
        <v>1047</v>
      </c>
      <c r="M17">
        <f t="shared" si="6"/>
        <v>2</v>
      </c>
      <c r="N17">
        <f t="shared" si="7"/>
        <v>1</v>
      </c>
      <c r="O17">
        <f t="shared" si="8"/>
        <v>1</v>
      </c>
      <c r="Q17">
        <f t="shared" si="9"/>
        <v>1048</v>
      </c>
      <c r="R17">
        <f t="shared" si="10"/>
        <v>1048.6400000000001</v>
      </c>
      <c r="S17">
        <f t="shared" si="11"/>
        <v>-0.64000000000010004</v>
      </c>
    </row>
    <row r="18" spans="2:19" ht="15.75" thickBot="1">
      <c r="B18">
        <v>16</v>
      </c>
      <c r="C18" s="3" t="str">
        <f t="shared" si="0"/>
        <v>0:17:29</v>
      </c>
      <c r="D18">
        <f t="shared" si="4"/>
        <v>1.2142013888888888E-2</v>
      </c>
      <c r="E18" s="147">
        <f t="shared" si="1"/>
        <v>1049</v>
      </c>
      <c r="F18" s="161">
        <v>16</v>
      </c>
      <c r="G18" s="163">
        <v>1.2142013888888888E-2</v>
      </c>
      <c r="H18" s="147">
        <f t="shared" si="2"/>
        <v>1049</v>
      </c>
      <c r="I18">
        <f t="shared" si="5"/>
        <v>1</v>
      </c>
      <c r="J18" s="161">
        <v>16</v>
      </c>
      <c r="K18" s="163">
        <v>1.212800925925926E-2</v>
      </c>
      <c r="L18" s="147">
        <f t="shared" si="3"/>
        <v>1048</v>
      </c>
      <c r="M18">
        <f t="shared" si="6"/>
        <v>1</v>
      </c>
      <c r="N18">
        <f t="shared" si="7"/>
        <v>1</v>
      </c>
      <c r="O18">
        <f t="shared" si="8"/>
        <v>1</v>
      </c>
      <c r="Q18">
        <f t="shared" si="9"/>
        <v>1049</v>
      </c>
      <c r="R18">
        <f t="shared" si="10"/>
        <v>1049.6400000000001</v>
      </c>
      <c r="S18">
        <f t="shared" si="11"/>
        <v>-0.64000000000010004</v>
      </c>
    </row>
    <row r="19" spans="2:19" ht="15.75" thickBot="1">
      <c r="B19">
        <v>17</v>
      </c>
      <c r="C19" s="3" t="str">
        <f t="shared" si="0"/>
        <v>0:17:41</v>
      </c>
      <c r="D19">
        <f t="shared" si="4"/>
        <v>1.2274652777777777E-2</v>
      </c>
      <c r="E19" s="147">
        <f t="shared" si="1"/>
        <v>1061</v>
      </c>
      <c r="F19" s="161">
        <v>17</v>
      </c>
      <c r="G19" s="163">
        <v>1.2274652777777777E-2</v>
      </c>
      <c r="H19" s="147">
        <f t="shared" si="2"/>
        <v>1061</v>
      </c>
      <c r="I19">
        <f t="shared" si="5"/>
        <v>12</v>
      </c>
      <c r="J19" s="161">
        <v>17</v>
      </c>
      <c r="K19" s="163">
        <v>1.2258680555555556E-2</v>
      </c>
      <c r="L19" s="147">
        <f t="shared" si="3"/>
        <v>1059</v>
      </c>
      <c r="M19">
        <f t="shared" si="6"/>
        <v>11</v>
      </c>
      <c r="N19">
        <f t="shared" si="7"/>
        <v>2</v>
      </c>
      <c r="O19">
        <f t="shared" si="8"/>
        <v>2</v>
      </c>
      <c r="Q19">
        <f t="shared" si="9"/>
        <v>1061</v>
      </c>
      <c r="R19">
        <f t="shared" si="10"/>
        <v>1060.6400000000001</v>
      </c>
      <c r="S19">
        <f t="shared" si="11"/>
        <v>0.35999999999989996</v>
      </c>
    </row>
    <row r="20" spans="2:19" ht="15.75" thickBot="1">
      <c r="B20">
        <v>18</v>
      </c>
      <c r="C20" s="3" t="str">
        <f t="shared" si="0"/>
        <v>0:17:43</v>
      </c>
      <c r="D20">
        <f t="shared" si="4"/>
        <v>1.2308333333333333E-2</v>
      </c>
      <c r="E20" s="147">
        <f t="shared" si="1"/>
        <v>1063</v>
      </c>
      <c r="F20" s="161">
        <v>18</v>
      </c>
      <c r="G20" s="163">
        <v>1.2308333333333333E-2</v>
      </c>
      <c r="H20" s="147">
        <f t="shared" si="2"/>
        <v>1063</v>
      </c>
      <c r="I20">
        <f t="shared" si="5"/>
        <v>2</v>
      </c>
      <c r="J20" s="161">
        <v>18</v>
      </c>
      <c r="K20" s="163">
        <v>1.2292592592592593E-2</v>
      </c>
      <c r="L20" s="147">
        <f t="shared" si="3"/>
        <v>1062</v>
      </c>
      <c r="M20">
        <f t="shared" si="6"/>
        <v>3</v>
      </c>
      <c r="N20">
        <f t="shared" si="7"/>
        <v>1</v>
      </c>
      <c r="O20">
        <f t="shared" si="8"/>
        <v>1</v>
      </c>
      <c r="Q20">
        <f t="shared" si="9"/>
        <v>1063</v>
      </c>
      <c r="R20">
        <f t="shared" si="10"/>
        <v>1063.6400000000001</v>
      </c>
      <c r="S20">
        <f t="shared" si="11"/>
        <v>-0.64000000000010004</v>
      </c>
    </row>
    <row r="21" spans="2:19" ht="15.75" thickBot="1">
      <c r="B21">
        <v>19</v>
      </c>
      <c r="C21" s="3" t="str">
        <f t="shared" si="0"/>
        <v>0:17:45</v>
      </c>
      <c r="D21">
        <f t="shared" si="4"/>
        <v>1.232627314814815E-2</v>
      </c>
      <c r="E21" s="147">
        <f t="shared" si="1"/>
        <v>1065</v>
      </c>
      <c r="F21" s="161">
        <v>19</v>
      </c>
      <c r="G21" s="163">
        <v>1.232627314814815E-2</v>
      </c>
      <c r="H21" s="147">
        <f t="shared" si="2"/>
        <v>1065</v>
      </c>
      <c r="I21">
        <f t="shared" si="5"/>
        <v>2</v>
      </c>
      <c r="J21" s="161">
        <v>19</v>
      </c>
      <c r="K21" s="163">
        <v>1.231099537037037E-2</v>
      </c>
      <c r="L21" s="147">
        <f t="shared" si="3"/>
        <v>1064</v>
      </c>
      <c r="M21">
        <f t="shared" si="6"/>
        <v>2</v>
      </c>
      <c r="N21">
        <f t="shared" si="7"/>
        <v>1</v>
      </c>
      <c r="O21">
        <f t="shared" si="8"/>
        <v>1</v>
      </c>
      <c r="Q21">
        <f t="shared" si="9"/>
        <v>1065</v>
      </c>
      <c r="R21">
        <f t="shared" si="10"/>
        <v>1065.6400000000001</v>
      </c>
      <c r="S21">
        <f t="shared" si="11"/>
        <v>-0.64000000000010004</v>
      </c>
    </row>
    <row r="22" spans="2:19" ht="15.75" thickBot="1">
      <c r="B22">
        <v>20</v>
      </c>
      <c r="C22" s="3" t="str">
        <f t="shared" si="0"/>
        <v>0:17:48</v>
      </c>
      <c r="D22">
        <f t="shared" si="4"/>
        <v>1.2365162037037037E-2</v>
      </c>
      <c r="E22" s="147">
        <f t="shared" si="1"/>
        <v>1068</v>
      </c>
      <c r="F22" s="161">
        <v>20</v>
      </c>
      <c r="G22" s="163">
        <v>1.2365162037037037E-2</v>
      </c>
      <c r="H22" s="147">
        <f t="shared" si="2"/>
        <v>1068</v>
      </c>
      <c r="I22">
        <f t="shared" si="5"/>
        <v>3</v>
      </c>
      <c r="J22" s="161">
        <v>20</v>
      </c>
      <c r="K22" s="163">
        <v>1.2350115740740741E-2</v>
      </c>
      <c r="L22" s="147">
        <f t="shared" si="3"/>
        <v>1067</v>
      </c>
      <c r="M22">
        <f t="shared" si="6"/>
        <v>3</v>
      </c>
      <c r="N22">
        <f t="shared" si="7"/>
        <v>1</v>
      </c>
      <c r="O22">
        <f t="shared" si="8"/>
        <v>1</v>
      </c>
      <c r="Q22">
        <f t="shared" si="9"/>
        <v>1068</v>
      </c>
      <c r="R22">
        <f t="shared" si="10"/>
        <v>1068.6400000000001</v>
      </c>
      <c r="S22">
        <f t="shared" si="11"/>
        <v>-0.64000000000010004</v>
      </c>
    </row>
    <row r="23" spans="2:19" ht="15.75" thickBot="1">
      <c r="B23">
        <v>21</v>
      </c>
      <c r="C23" s="3" t="str">
        <f t="shared" si="0"/>
        <v>0:17:51</v>
      </c>
      <c r="D23">
        <f t="shared" si="4"/>
        <v>1.2400578703703704E-2</v>
      </c>
      <c r="E23" s="147">
        <f t="shared" si="1"/>
        <v>1071</v>
      </c>
      <c r="F23" s="161">
        <v>21</v>
      </c>
      <c r="G23" s="163">
        <v>1.2400578703703704E-2</v>
      </c>
      <c r="H23" s="147">
        <f t="shared" si="2"/>
        <v>1071</v>
      </c>
      <c r="I23">
        <f t="shared" si="5"/>
        <v>3</v>
      </c>
      <c r="J23" s="161">
        <v>21</v>
      </c>
      <c r="K23" s="163">
        <v>1.2387731481481484E-2</v>
      </c>
      <c r="L23" s="147">
        <f t="shared" si="3"/>
        <v>1070</v>
      </c>
      <c r="M23">
        <f t="shared" si="6"/>
        <v>3</v>
      </c>
      <c r="N23">
        <f t="shared" si="7"/>
        <v>1</v>
      </c>
      <c r="O23">
        <f t="shared" si="8"/>
        <v>1</v>
      </c>
      <c r="Q23">
        <f t="shared" si="9"/>
        <v>1071</v>
      </c>
      <c r="R23">
        <f t="shared" si="10"/>
        <v>1071.6400000000001</v>
      </c>
      <c r="S23">
        <f t="shared" si="11"/>
        <v>-0.64000000000010004</v>
      </c>
    </row>
    <row r="24" spans="2:19" ht="15.75" thickBot="1">
      <c r="B24">
        <v>22</v>
      </c>
      <c r="C24" s="3" t="str">
        <f t="shared" si="0"/>
        <v>0:18:03</v>
      </c>
      <c r="D24">
        <f t="shared" si="4"/>
        <v>1.2532175925925926E-2</v>
      </c>
      <c r="E24" s="147">
        <f t="shared" si="1"/>
        <v>1083</v>
      </c>
      <c r="F24" s="161">
        <v>22</v>
      </c>
      <c r="G24" s="163">
        <v>1.2532175925925926E-2</v>
      </c>
      <c r="H24" s="147">
        <f t="shared" si="2"/>
        <v>1083</v>
      </c>
      <c r="I24">
        <f t="shared" si="5"/>
        <v>12</v>
      </c>
      <c r="J24" s="161">
        <v>22</v>
      </c>
      <c r="K24" s="163">
        <v>1.2517824074074075E-2</v>
      </c>
      <c r="L24" s="147">
        <f t="shared" si="3"/>
        <v>1082</v>
      </c>
      <c r="M24">
        <f t="shared" si="6"/>
        <v>12</v>
      </c>
      <c r="N24">
        <f t="shared" si="7"/>
        <v>1</v>
      </c>
      <c r="O24">
        <f t="shared" si="8"/>
        <v>1</v>
      </c>
      <c r="Q24">
        <f t="shared" si="9"/>
        <v>1083</v>
      </c>
      <c r="R24">
        <f t="shared" si="10"/>
        <v>1083.6400000000001</v>
      </c>
      <c r="S24">
        <f t="shared" si="11"/>
        <v>-0.64000000000010004</v>
      </c>
    </row>
    <row r="25" spans="2:19" ht="15.75" thickBot="1">
      <c r="B25">
        <v>23</v>
      </c>
      <c r="C25" s="3" t="str">
        <f t="shared" si="0"/>
        <v>0:18:04</v>
      </c>
      <c r="D25">
        <f t="shared" si="4"/>
        <v>1.2544791666666666E-2</v>
      </c>
      <c r="E25" s="147">
        <f t="shared" si="1"/>
        <v>1084</v>
      </c>
      <c r="F25" s="161">
        <v>23</v>
      </c>
      <c r="G25" s="163">
        <v>1.2544791666666666E-2</v>
      </c>
      <c r="H25" s="147">
        <f t="shared" si="2"/>
        <v>1084</v>
      </c>
      <c r="I25">
        <f t="shared" si="5"/>
        <v>1</v>
      </c>
      <c r="J25" s="161">
        <v>23</v>
      </c>
      <c r="K25" s="163">
        <v>1.252974537037037E-2</v>
      </c>
      <c r="L25" s="147">
        <f t="shared" si="3"/>
        <v>1083</v>
      </c>
      <c r="M25">
        <f t="shared" si="6"/>
        <v>1</v>
      </c>
      <c r="N25">
        <f t="shared" si="7"/>
        <v>1</v>
      </c>
      <c r="O25">
        <f t="shared" si="8"/>
        <v>1</v>
      </c>
      <c r="Q25">
        <f t="shared" si="9"/>
        <v>1084</v>
      </c>
      <c r="R25">
        <f t="shared" si="10"/>
        <v>1084.6400000000001</v>
      </c>
      <c r="S25">
        <f t="shared" si="11"/>
        <v>-0.64000000000010004</v>
      </c>
    </row>
    <row r="26" spans="2:19" ht="15.75" thickBot="1">
      <c r="B26">
        <v>24</v>
      </c>
      <c r="C26" s="3" t="str">
        <f t="shared" si="0"/>
        <v>0:18:06</v>
      </c>
      <c r="D26">
        <f t="shared" si="4"/>
        <v>1.2568981481481481E-2</v>
      </c>
      <c r="E26" s="147">
        <f t="shared" si="1"/>
        <v>1086</v>
      </c>
      <c r="F26" s="161">
        <v>24</v>
      </c>
      <c r="G26" s="163">
        <v>1.2568981481481481E-2</v>
      </c>
      <c r="H26" s="147">
        <f t="shared" si="2"/>
        <v>1086</v>
      </c>
      <c r="I26">
        <f t="shared" si="5"/>
        <v>2</v>
      </c>
      <c r="J26" s="161">
        <v>24</v>
      </c>
      <c r="K26" s="163">
        <v>1.2554861111111112E-2</v>
      </c>
      <c r="L26" s="147">
        <f t="shared" si="3"/>
        <v>1085</v>
      </c>
      <c r="M26">
        <f t="shared" si="6"/>
        <v>2</v>
      </c>
      <c r="N26">
        <f t="shared" si="7"/>
        <v>1</v>
      </c>
      <c r="O26">
        <f t="shared" si="8"/>
        <v>1</v>
      </c>
      <c r="Q26">
        <f t="shared" si="9"/>
        <v>1086</v>
      </c>
      <c r="R26">
        <f t="shared" si="10"/>
        <v>1086.6400000000001</v>
      </c>
      <c r="S26">
        <f t="shared" si="11"/>
        <v>-0.64000000000010004</v>
      </c>
    </row>
    <row r="27" spans="2:19" ht="15.75" thickBot="1">
      <c r="B27">
        <v>25</v>
      </c>
      <c r="C27" s="3" t="str">
        <f t="shared" si="0"/>
        <v>0:18:07</v>
      </c>
      <c r="D27">
        <f t="shared" si="4"/>
        <v>1.2576967592592593E-2</v>
      </c>
      <c r="E27" s="147">
        <f t="shared" si="1"/>
        <v>1087</v>
      </c>
      <c r="F27" s="161">
        <v>25</v>
      </c>
      <c r="G27" s="163">
        <v>1.2576967592592593E-2</v>
      </c>
      <c r="H27" s="147">
        <f t="shared" si="2"/>
        <v>1087</v>
      </c>
      <c r="I27">
        <f t="shared" si="5"/>
        <v>1</v>
      </c>
      <c r="J27" s="161">
        <v>25</v>
      </c>
      <c r="K27" s="163">
        <v>1.2561574074074074E-2</v>
      </c>
      <c r="L27" s="147">
        <f t="shared" si="3"/>
        <v>1085</v>
      </c>
      <c r="M27">
        <f t="shared" si="6"/>
        <v>0</v>
      </c>
      <c r="N27">
        <f t="shared" si="7"/>
        <v>2</v>
      </c>
      <c r="O27">
        <f t="shared" si="8"/>
        <v>2</v>
      </c>
      <c r="Q27">
        <f t="shared" si="9"/>
        <v>1087</v>
      </c>
      <c r="R27">
        <f t="shared" si="10"/>
        <v>1086.6400000000001</v>
      </c>
      <c r="S27">
        <f t="shared" si="11"/>
        <v>0.35999999999989996</v>
      </c>
    </row>
    <row r="28" spans="2:19" ht="15.75" thickBot="1">
      <c r="B28">
        <v>26</v>
      </c>
      <c r="C28" s="3" t="str">
        <f t="shared" si="0"/>
        <v>0:18:09</v>
      </c>
      <c r="D28">
        <f t="shared" si="4"/>
        <v>1.2603819444444444E-2</v>
      </c>
      <c r="E28" s="147">
        <f t="shared" si="1"/>
        <v>1089</v>
      </c>
      <c r="F28" s="161">
        <v>26</v>
      </c>
      <c r="G28" s="163">
        <v>1.2603819444444444E-2</v>
      </c>
      <c r="H28" s="147">
        <f t="shared" si="2"/>
        <v>1089</v>
      </c>
      <c r="I28">
        <f t="shared" si="5"/>
        <v>2</v>
      </c>
      <c r="J28" s="161">
        <v>26</v>
      </c>
      <c r="K28" s="163">
        <v>1.2588888888888887E-2</v>
      </c>
      <c r="L28" s="147">
        <f t="shared" si="3"/>
        <v>1088</v>
      </c>
      <c r="M28">
        <f t="shared" si="6"/>
        <v>3</v>
      </c>
      <c r="N28">
        <f t="shared" si="7"/>
        <v>1</v>
      </c>
      <c r="O28">
        <f t="shared" si="8"/>
        <v>1</v>
      </c>
      <c r="Q28">
        <f t="shared" si="9"/>
        <v>1089</v>
      </c>
      <c r="R28">
        <f t="shared" si="10"/>
        <v>1089.6400000000001</v>
      </c>
      <c r="S28">
        <f t="shared" si="11"/>
        <v>-0.64000000000010004</v>
      </c>
    </row>
    <row r="29" spans="2:19" ht="15.75" thickBot="1">
      <c r="B29">
        <v>27</v>
      </c>
      <c r="C29" s="3" t="str">
        <f t="shared" si="0"/>
        <v>0:18:13</v>
      </c>
      <c r="D29">
        <f t="shared" si="4"/>
        <v>1.2645949074074075E-2</v>
      </c>
      <c r="E29" s="147">
        <f t="shared" si="1"/>
        <v>1093</v>
      </c>
      <c r="F29" s="161">
        <v>27</v>
      </c>
      <c r="G29" s="163">
        <v>1.2645949074074075E-2</v>
      </c>
      <c r="H29" s="147">
        <f t="shared" si="2"/>
        <v>1093</v>
      </c>
      <c r="I29">
        <f t="shared" si="5"/>
        <v>4</v>
      </c>
      <c r="J29" s="161">
        <v>27</v>
      </c>
      <c r="K29" s="163">
        <v>1.2631249999999998E-2</v>
      </c>
      <c r="L29" s="147">
        <f t="shared" si="3"/>
        <v>1091</v>
      </c>
      <c r="M29">
        <f t="shared" si="6"/>
        <v>3</v>
      </c>
      <c r="N29">
        <f t="shared" si="7"/>
        <v>2</v>
      </c>
      <c r="O29">
        <f t="shared" si="8"/>
        <v>2</v>
      </c>
      <c r="Q29">
        <f t="shared" si="9"/>
        <v>1093</v>
      </c>
      <c r="R29">
        <f t="shared" si="10"/>
        <v>1092.6400000000001</v>
      </c>
      <c r="S29">
        <f t="shared" si="11"/>
        <v>0.35999999999989996</v>
      </c>
    </row>
    <row r="30" spans="2:19" ht="15.75" thickBot="1">
      <c r="B30">
        <v>28</v>
      </c>
      <c r="C30" s="3" t="str">
        <f t="shared" si="0"/>
        <v>0:18:14</v>
      </c>
      <c r="D30">
        <f t="shared" si="4"/>
        <v>1.2666435185185185E-2</v>
      </c>
      <c r="E30" s="147">
        <f t="shared" si="1"/>
        <v>1094</v>
      </c>
      <c r="F30" s="161">
        <v>28</v>
      </c>
      <c r="G30" s="163">
        <v>1.2666435185185185E-2</v>
      </c>
      <c r="H30" s="147">
        <f t="shared" si="2"/>
        <v>1094</v>
      </c>
      <c r="I30">
        <f t="shared" si="5"/>
        <v>1</v>
      </c>
      <c r="J30" s="161">
        <v>28</v>
      </c>
      <c r="K30" s="163">
        <v>1.265173611111111E-2</v>
      </c>
      <c r="L30" s="147">
        <f t="shared" si="3"/>
        <v>1093</v>
      </c>
      <c r="M30">
        <f t="shared" si="6"/>
        <v>2</v>
      </c>
      <c r="N30">
        <f t="shared" si="7"/>
        <v>1</v>
      </c>
      <c r="O30">
        <f t="shared" si="8"/>
        <v>1</v>
      </c>
      <c r="Q30">
        <f t="shared" si="9"/>
        <v>1094</v>
      </c>
      <c r="R30">
        <f t="shared" si="10"/>
        <v>1094.6400000000001</v>
      </c>
      <c r="S30">
        <f t="shared" si="11"/>
        <v>-0.64000000000010004</v>
      </c>
    </row>
    <row r="31" spans="2:19" ht="15.75" thickBot="1">
      <c r="B31">
        <v>29</v>
      </c>
      <c r="C31" s="3" t="str">
        <f t="shared" si="0"/>
        <v>0:18:17</v>
      </c>
      <c r="D31">
        <f t="shared" si="4"/>
        <v>1.2698148148148148E-2</v>
      </c>
      <c r="E31" s="147">
        <f t="shared" si="1"/>
        <v>1097</v>
      </c>
      <c r="F31" s="161">
        <v>29</v>
      </c>
      <c r="G31" s="163">
        <v>1.2698148148148148E-2</v>
      </c>
      <c r="H31" s="147">
        <f t="shared" si="2"/>
        <v>1097</v>
      </c>
      <c r="I31">
        <f t="shared" si="5"/>
        <v>3</v>
      </c>
      <c r="J31" s="161">
        <v>29</v>
      </c>
      <c r="K31" s="163">
        <v>1.2683564814814814E-2</v>
      </c>
      <c r="L31" s="147">
        <f t="shared" si="3"/>
        <v>1096</v>
      </c>
      <c r="M31">
        <f t="shared" si="6"/>
        <v>3</v>
      </c>
      <c r="N31">
        <f t="shared" si="7"/>
        <v>1</v>
      </c>
      <c r="O31">
        <f t="shared" si="8"/>
        <v>1</v>
      </c>
      <c r="Q31">
        <f t="shared" si="9"/>
        <v>1097</v>
      </c>
      <c r="R31">
        <f t="shared" si="10"/>
        <v>1097.6400000000001</v>
      </c>
      <c r="S31">
        <f t="shared" si="11"/>
        <v>-0.64000000000010004</v>
      </c>
    </row>
    <row r="32" spans="2:19" ht="15.75" thickBot="1">
      <c r="B32">
        <v>30</v>
      </c>
      <c r="C32" s="3" t="str">
        <f t="shared" si="0"/>
        <v>0:18:18</v>
      </c>
      <c r="D32">
        <f t="shared" si="4"/>
        <v>1.270462962962963E-2</v>
      </c>
      <c r="E32" s="147">
        <f t="shared" si="1"/>
        <v>1098</v>
      </c>
      <c r="F32" s="161">
        <v>30</v>
      </c>
      <c r="G32" s="163">
        <v>1.270462962962963E-2</v>
      </c>
      <c r="H32" s="147">
        <f t="shared" si="2"/>
        <v>1098</v>
      </c>
      <c r="I32">
        <f t="shared" si="5"/>
        <v>1</v>
      </c>
      <c r="J32" s="161">
        <v>30</v>
      </c>
      <c r="K32" s="163">
        <v>1.2688541666666666E-2</v>
      </c>
      <c r="L32" s="147">
        <f t="shared" si="3"/>
        <v>1096</v>
      </c>
      <c r="M32">
        <f t="shared" si="6"/>
        <v>0</v>
      </c>
      <c r="N32">
        <f t="shared" si="7"/>
        <v>2</v>
      </c>
      <c r="O32">
        <f t="shared" si="8"/>
        <v>2</v>
      </c>
      <c r="Q32">
        <f t="shared" si="9"/>
        <v>1098</v>
      </c>
      <c r="R32">
        <f t="shared" si="10"/>
        <v>1097.6400000000001</v>
      </c>
      <c r="S32">
        <f t="shared" si="11"/>
        <v>0.35999999999989996</v>
      </c>
    </row>
    <row r="33" spans="2:19" ht="15.75" thickBot="1">
      <c r="B33">
        <v>31</v>
      </c>
      <c r="C33" s="3" t="str">
        <f t="shared" si="0"/>
        <v>0:18:19</v>
      </c>
      <c r="D33">
        <f t="shared" si="4"/>
        <v>1.271550925925926E-2</v>
      </c>
      <c r="E33" s="147">
        <f t="shared" si="1"/>
        <v>1099</v>
      </c>
      <c r="F33" s="161">
        <v>31</v>
      </c>
      <c r="G33" s="163">
        <v>1.271550925925926E-2</v>
      </c>
      <c r="H33" s="147">
        <f t="shared" si="2"/>
        <v>1099</v>
      </c>
      <c r="I33">
        <f t="shared" si="5"/>
        <v>1</v>
      </c>
      <c r="J33" s="161">
        <v>31</v>
      </c>
      <c r="K33" s="163">
        <v>1.2700000000000001E-2</v>
      </c>
      <c r="L33" s="147">
        <f t="shared" si="3"/>
        <v>1097</v>
      </c>
      <c r="M33">
        <f t="shared" si="6"/>
        <v>1</v>
      </c>
      <c r="N33">
        <f t="shared" si="7"/>
        <v>2</v>
      </c>
      <c r="O33">
        <f t="shared" si="8"/>
        <v>2</v>
      </c>
      <c r="Q33">
        <f t="shared" si="9"/>
        <v>1099</v>
      </c>
      <c r="R33">
        <f t="shared" si="10"/>
        <v>1098.6400000000001</v>
      </c>
      <c r="S33">
        <f t="shared" si="11"/>
        <v>0.35999999999989996</v>
      </c>
    </row>
    <row r="34" spans="2:19" ht="15.75" thickBot="1">
      <c r="B34">
        <v>32</v>
      </c>
      <c r="C34" s="3" t="str">
        <f t="shared" si="0"/>
        <v>0:18:25</v>
      </c>
      <c r="D34">
        <f t="shared" si="4"/>
        <v>1.2793287037037039E-2</v>
      </c>
      <c r="E34" s="147">
        <f t="shared" si="1"/>
        <v>1105</v>
      </c>
      <c r="F34" s="161">
        <v>32</v>
      </c>
      <c r="G34" s="163">
        <v>1.2793287037037039E-2</v>
      </c>
      <c r="H34" s="147">
        <f t="shared" si="2"/>
        <v>1105</v>
      </c>
      <c r="I34">
        <f t="shared" si="5"/>
        <v>6</v>
      </c>
      <c r="J34" s="161">
        <v>32</v>
      </c>
      <c r="K34" s="163">
        <v>1.2778587962962966E-2</v>
      </c>
      <c r="L34" s="147">
        <f t="shared" si="3"/>
        <v>1104</v>
      </c>
      <c r="M34">
        <f t="shared" si="6"/>
        <v>7</v>
      </c>
      <c r="N34">
        <f t="shared" si="7"/>
        <v>1</v>
      </c>
      <c r="O34">
        <f t="shared" si="8"/>
        <v>1</v>
      </c>
      <c r="Q34">
        <f t="shared" si="9"/>
        <v>1105</v>
      </c>
      <c r="R34">
        <f t="shared" si="10"/>
        <v>1105.6400000000001</v>
      </c>
      <c r="S34">
        <f t="shared" si="11"/>
        <v>-0.64000000000010004</v>
      </c>
    </row>
    <row r="35" spans="2:19" ht="15.75" thickBot="1">
      <c r="B35">
        <v>33</v>
      </c>
      <c r="C35" s="3" t="str">
        <f t="shared" si="0"/>
        <v>0:18:27</v>
      </c>
      <c r="D35">
        <f t="shared" si="4"/>
        <v>1.2815624999999999E-2</v>
      </c>
      <c r="E35" s="147">
        <f t="shared" si="1"/>
        <v>1107</v>
      </c>
      <c r="F35" s="161">
        <v>33</v>
      </c>
      <c r="G35" s="163">
        <v>1.2815624999999999E-2</v>
      </c>
      <c r="H35" s="147">
        <f t="shared" si="2"/>
        <v>1107</v>
      </c>
      <c r="I35">
        <f t="shared" si="5"/>
        <v>2</v>
      </c>
      <c r="J35" s="161">
        <v>33</v>
      </c>
      <c r="K35" s="163">
        <v>1.2801157407407407E-2</v>
      </c>
      <c r="L35" s="147">
        <f t="shared" si="3"/>
        <v>1106</v>
      </c>
      <c r="M35">
        <f t="shared" si="6"/>
        <v>2</v>
      </c>
      <c r="N35">
        <f t="shared" si="7"/>
        <v>1</v>
      </c>
      <c r="O35">
        <f t="shared" si="8"/>
        <v>1</v>
      </c>
      <c r="Q35">
        <f t="shared" si="9"/>
        <v>1107</v>
      </c>
      <c r="R35">
        <f t="shared" si="10"/>
        <v>1107.6400000000001</v>
      </c>
      <c r="S35">
        <f t="shared" si="11"/>
        <v>-0.64000000000010004</v>
      </c>
    </row>
    <row r="36" spans="2:19" ht="15.75" thickBot="1">
      <c r="B36">
        <v>34</v>
      </c>
      <c r="C36" s="3" t="str">
        <f t="shared" si="0"/>
        <v>0:18:29</v>
      </c>
      <c r="D36">
        <f t="shared" si="4"/>
        <v>1.2833449074074072E-2</v>
      </c>
      <c r="E36" s="147">
        <f t="shared" si="1"/>
        <v>1109</v>
      </c>
      <c r="F36" s="161">
        <v>34</v>
      </c>
      <c r="G36" s="163">
        <v>1.2833449074074072E-2</v>
      </c>
      <c r="H36" s="147">
        <f t="shared" si="2"/>
        <v>1109</v>
      </c>
      <c r="I36">
        <f t="shared" si="5"/>
        <v>2</v>
      </c>
      <c r="J36" s="161">
        <v>34</v>
      </c>
      <c r="K36" s="163">
        <v>1.2819097222222221E-2</v>
      </c>
      <c r="L36" s="147">
        <f t="shared" si="3"/>
        <v>1108</v>
      </c>
      <c r="M36">
        <f t="shared" si="6"/>
        <v>2</v>
      </c>
      <c r="N36">
        <f t="shared" si="7"/>
        <v>1</v>
      </c>
      <c r="O36">
        <f t="shared" si="8"/>
        <v>1</v>
      </c>
      <c r="Q36">
        <f t="shared" si="9"/>
        <v>1109</v>
      </c>
      <c r="R36">
        <f t="shared" si="10"/>
        <v>1109.6400000000001</v>
      </c>
      <c r="S36">
        <f t="shared" si="11"/>
        <v>-0.64000000000010004</v>
      </c>
    </row>
    <row r="37" spans="2:19" ht="15.75" thickBot="1">
      <c r="B37">
        <v>35</v>
      </c>
      <c r="C37" s="3" t="str">
        <f t="shared" si="0"/>
        <v>0:18:30</v>
      </c>
      <c r="D37">
        <f t="shared" si="4"/>
        <v>1.2848842592592592E-2</v>
      </c>
      <c r="E37" s="147">
        <f t="shared" si="1"/>
        <v>1110</v>
      </c>
      <c r="F37" s="161">
        <v>35</v>
      </c>
      <c r="G37" s="163">
        <v>1.2848842592592592E-2</v>
      </c>
      <c r="H37" s="147">
        <f t="shared" si="2"/>
        <v>1110</v>
      </c>
      <c r="I37">
        <f t="shared" si="5"/>
        <v>1</v>
      </c>
      <c r="J37" s="161">
        <v>35</v>
      </c>
      <c r="K37" s="163">
        <v>1.2832291666666667E-2</v>
      </c>
      <c r="L37" s="147">
        <f t="shared" si="3"/>
        <v>1109</v>
      </c>
      <c r="M37">
        <f t="shared" si="6"/>
        <v>1</v>
      </c>
      <c r="N37">
        <f t="shared" si="7"/>
        <v>1</v>
      </c>
      <c r="O37">
        <f t="shared" si="8"/>
        <v>1</v>
      </c>
      <c r="Q37">
        <f t="shared" si="9"/>
        <v>1110</v>
      </c>
      <c r="R37">
        <f t="shared" si="10"/>
        <v>1110.6400000000001</v>
      </c>
      <c r="S37">
        <f t="shared" si="11"/>
        <v>-0.64000000000010004</v>
      </c>
    </row>
    <row r="38" spans="2:19" ht="15.75" thickBot="1">
      <c r="B38">
        <v>36</v>
      </c>
      <c r="C38" s="3" t="str">
        <f t="shared" si="0"/>
        <v>0:18:31</v>
      </c>
      <c r="D38">
        <f t="shared" si="4"/>
        <v>1.2861342592592593E-2</v>
      </c>
      <c r="E38" s="147">
        <f t="shared" si="1"/>
        <v>1111</v>
      </c>
      <c r="F38" s="161">
        <v>36</v>
      </c>
      <c r="G38" s="163">
        <v>1.2861342592592593E-2</v>
      </c>
      <c r="H38" s="147">
        <f t="shared" si="2"/>
        <v>1111</v>
      </c>
      <c r="I38">
        <f t="shared" si="5"/>
        <v>1</v>
      </c>
      <c r="J38" s="161">
        <v>36</v>
      </c>
      <c r="K38" s="163">
        <v>1.284537037037037E-2</v>
      </c>
      <c r="L38" s="147">
        <f t="shared" si="3"/>
        <v>1110</v>
      </c>
      <c r="M38">
        <f t="shared" si="6"/>
        <v>1</v>
      </c>
      <c r="N38">
        <f t="shared" si="7"/>
        <v>1</v>
      </c>
      <c r="O38">
        <f t="shared" si="8"/>
        <v>1</v>
      </c>
      <c r="Q38">
        <f t="shared" si="9"/>
        <v>1111</v>
      </c>
      <c r="R38">
        <f t="shared" si="10"/>
        <v>1111.6400000000001</v>
      </c>
      <c r="S38">
        <f t="shared" si="11"/>
        <v>-0.64000000000010004</v>
      </c>
    </row>
    <row r="39" spans="2:19" ht="15.75" thickBot="1">
      <c r="B39">
        <v>37</v>
      </c>
      <c r="C39" s="3" t="str">
        <f t="shared" si="0"/>
        <v>0:18:32</v>
      </c>
      <c r="D39">
        <f t="shared" si="4"/>
        <v>1.2864814814814815E-2</v>
      </c>
      <c r="E39" s="147">
        <f t="shared" si="1"/>
        <v>1112</v>
      </c>
      <c r="F39" s="161">
        <v>37</v>
      </c>
      <c r="G39" s="163">
        <v>1.2864814814814815E-2</v>
      </c>
      <c r="H39" s="147">
        <f t="shared" si="2"/>
        <v>1112</v>
      </c>
      <c r="I39">
        <f t="shared" si="5"/>
        <v>1</v>
      </c>
      <c r="J39" s="161">
        <v>37</v>
      </c>
      <c r="K39" s="163">
        <v>1.2849189814814817E-2</v>
      </c>
      <c r="L39" s="147">
        <f t="shared" si="3"/>
        <v>1110</v>
      </c>
      <c r="M39">
        <f t="shared" si="6"/>
        <v>0</v>
      </c>
      <c r="N39">
        <f t="shared" si="7"/>
        <v>2</v>
      </c>
      <c r="O39">
        <f t="shared" si="8"/>
        <v>2</v>
      </c>
      <c r="Q39">
        <f t="shared" si="9"/>
        <v>1112</v>
      </c>
      <c r="R39">
        <f t="shared" si="10"/>
        <v>1111.6400000000001</v>
      </c>
      <c r="S39">
        <f t="shared" si="11"/>
        <v>0.35999999999989996</v>
      </c>
    </row>
    <row r="40" spans="2:19" ht="15.75" thickBot="1">
      <c r="B40">
        <v>38</v>
      </c>
      <c r="C40" s="3" t="str">
        <f t="shared" si="0"/>
        <v>0:18:35</v>
      </c>
      <c r="D40">
        <f t="shared" si="4"/>
        <v>1.2906481481481482E-2</v>
      </c>
      <c r="E40" s="147">
        <f t="shared" si="1"/>
        <v>1115</v>
      </c>
      <c r="F40" s="161">
        <v>38</v>
      </c>
      <c r="G40" s="163">
        <v>1.2906481481481482E-2</v>
      </c>
      <c r="H40" s="147">
        <f t="shared" si="2"/>
        <v>1115</v>
      </c>
      <c r="I40">
        <f t="shared" si="5"/>
        <v>3</v>
      </c>
      <c r="J40" s="161">
        <v>38</v>
      </c>
      <c r="K40" s="163">
        <v>1.2890509259259261E-2</v>
      </c>
      <c r="L40" s="147">
        <f t="shared" si="3"/>
        <v>1114</v>
      </c>
      <c r="M40">
        <f t="shared" si="6"/>
        <v>4</v>
      </c>
      <c r="N40">
        <f t="shared" si="7"/>
        <v>1</v>
      </c>
      <c r="O40">
        <f t="shared" si="8"/>
        <v>1</v>
      </c>
      <c r="Q40">
        <f t="shared" si="9"/>
        <v>1115</v>
      </c>
      <c r="R40">
        <f t="shared" si="10"/>
        <v>1115.6400000000001</v>
      </c>
      <c r="S40">
        <f t="shared" si="11"/>
        <v>-0.64000000000010004</v>
      </c>
    </row>
    <row r="41" spans="2:19" ht="15.75" thickBot="1">
      <c r="B41">
        <v>39</v>
      </c>
      <c r="C41" s="3" t="str">
        <f t="shared" si="0"/>
        <v>0:18:48</v>
      </c>
      <c r="D41">
        <f t="shared" si="4"/>
        <v>1.3060069444444445E-2</v>
      </c>
      <c r="E41" s="147">
        <f t="shared" si="1"/>
        <v>1128</v>
      </c>
      <c r="F41" s="161">
        <v>39</v>
      </c>
      <c r="G41" s="163">
        <v>1.3060069444444445E-2</v>
      </c>
      <c r="H41" s="147">
        <f t="shared" si="2"/>
        <v>1128</v>
      </c>
      <c r="I41">
        <f t="shared" si="5"/>
        <v>13</v>
      </c>
      <c r="J41" s="161">
        <v>39</v>
      </c>
      <c r="K41" s="163">
        <v>1.3045254629629627E-2</v>
      </c>
      <c r="L41" s="147">
        <f t="shared" si="3"/>
        <v>1127</v>
      </c>
      <c r="M41">
        <f t="shared" si="6"/>
        <v>13</v>
      </c>
      <c r="N41">
        <f t="shared" si="7"/>
        <v>1</v>
      </c>
      <c r="O41">
        <f t="shared" si="8"/>
        <v>1</v>
      </c>
      <c r="Q41">
        <f t="shared" si="9"/>
        <v>1128</v>
      </c>
      <c r="R41">
        <f t="shared" si="10"/>
        <v>1128.6400000000001</v>
      </c>
      <c r="S41">
        <f t="shared" si="11"/>
        <v>-0.64000000000010004</v>
      </c>
    </row>
    <row r="42" spans="2:19" ht="15.75" thickBot="1">
      <c r="B42">
        <v>40</v>
      </c>
      <c r="C42" s="3" t="str">
        <f t="shared" si="0"/>
        <v>0:18:51</v>
      </c>
      <c r="D42">
        <f t="shared" si="4"/>
        <v>1.3090162037037036E-2</v>
      </c>
      <c r="E42" s="147">
        <f t="shared" si="1"/>
        <v>1131</v>
      </c>
      <c r="F42" s="161">
        <v>40</v>
      </c>
      <c r="G42" s="163">
        <v>1.3090162037037036E-2</v>
      </c>
      <c r="H42" s="147">
        <f t="shared" si="2"/>
        <v>1131</v>
      </c>
      <c r="I42">
        <f t="shared" si="5"/>
        <v>3</v>
      </c>
      <c r="J42" s="161">
        <v>40</v>
      </c>
      <c r="K42" s="163">
        <v>1.3074537037037036E-2</v>
      </c>
      <c r="L42" s="147">
        <f t="shared" si="3"/>
        <v>1130</v>
      </c>
      <c r="M42">
        <f t="shared" si="6"/>
        <v>3</v>
      </c>
      <c r="N42">
        <f t="shared" si="7"/>
        <v>1</v>
      </c>
      <c r="O42">
        <f t="shared" si="8"/>
        <v>1</v>
      </c>
      <c r="Q42">
        <f t="shared" si="9"/>
        <v>1131</v>
      </c>
      <c r="R42">
        <f t="shared" si="10"/>
        <v>1131.6400000000001</v>
      </c>
      <c r="S42">
        <f t="shared" si="11"/>
        <v>-0.64000000000010004</v>
      </c>
    </row>
    <row r="43" spans="2:19" ht="15.75" thickBot="1">
      <c r="B43">
        <v>41</v>
      </c>
      <c r="C43" s="3" t="str">
        <f t="shared" si="0"/>
        <v>0:18:54</v>
      </c>
      <c r="D43">
        <f t="shared" si="4"/>
        <v>1.3119791666666665E-2</v>
      </c>
      <c r="E43" s="147">
        <f t="shared" si="1"/>
        <v>1134</v>
      </c>
      <c r="F43" s="161">
        <v>41</v>
      </c>
      <c r="G43" s="163">
        <v>1.3119791666666665E-2</v>
      </c>
      <c r="H43" s="147">
        <f t="shared" si="2"/>
        <v>1134</v>
      </c>
      <c r="I43">
        <f t="shared" si="5"/>
        <v>3</v>
      </c>
      <c r="J43" s="161">
        <v>41</v>
      </c>
      <c r="K43" s="163">
        <v>1.3105092592592592E-2</v>
      </c>
      <c r="L43" s="147">
        <f t="shared" si="3"/>
        <v>1132</v>
      </c>
      <c r="M43">
        <f t="shared" si="6"/>
        <v>2</v>
      </c>
      <c r="N43">
        <f t="shared" si="7"/>
        <v>2</v>
      </c>
      <c r="O43">
        <f t="shared" si="8"/>
        <v>2</v>
      </c>
      <c r="Q43">
        <f t="shared" si="9"/>
        <v>1134</v>
      </c>
      <c r="R43">
        <f t="shared" si="10"/>
        <v>1133.6400000000001</v>
      </c>
      <c r="S43">
        <f t="shared" si="11"/>
        <v>0.35999999999989996</v>
      </c>
    </row>
    <row r="44" spans="2:19" ht="15.75" thickBot="1">
      <c r="B44">
        <v>42</v>
      </c>
      <c r="C44" s="3" t="str">
        <f t="shared" si="0"/>
        <v>0:18:54</v>
      </c>
      <c r="D44">
        <f t="shared" si="4"/>
        <v>1.3125694444444445E-2</v>
      </c>
      <c r="E44" s="147">
        <f t="shared" si="1"/>
        <v>1134</v>
      </c>
      <c r="F44" s="161">
        <v>42</v>
      </c>
      <c r="G44" s="163">
        <v>1.3125694444444445E-2</v>
      </c>
      <c r="H44" s="147">
        <f t="shared" si="2"/>
        <v>1134</v>
      </c>
      <c r="I44">
        <f t="shared" si="5"/>
        <v>0</v>
      </c>
      <c r="J44" s="161">
        <v>42</v>
      </c>
      <c r="K44" s="163">
        <v>1.3111342592592591E-2</v>
      </c>
      <c r="L44" s="147">
        <f t="shared" si="3"/>
        <v>1133</v>
      </c>
      <c r="M44">
        <f t="shared" si="6"/>
        <v>1</v>
      </c>
      <c r="N44">
        <f t="shared" si="7"/>
        <v>1</v>
      </c>
      <c r="O44">
        <f t="shared" si="8"/>
        <v>1</v>
      </c>
      <c r="Q44">
        <f t="shared" si="9"/>
        <v>1134</v>
      </c>
      <c r="R44">
        <f t="shared" si="10"/>
        <v>1134.6400000000001</v>
      </c>
      <c r="S44">
        <f t="shared" si="11"/>
        <v>-0.64000000000010004</v>
      </c>
    </row>
    <row r="45" spans="2:19" ht="15.75" thickBot="1">
      <c r="B45">
        <v>43</v>
      </c>
      <c r="C45" s="3" t="str">
        <f t="shared" si="0"/>
        <v>0:18:55</v>
      </c>
      <c r="D45">
        <f t="shared" si="4"/>
        <v>1.313912037037037E-2</v>
      </c>
      <c r="E45" s="147">
        <f t="shared" si="1"/>
        <v>1135</v>
      </c>
      <c r="F45" s="161">
        <v>43</v>
      </c>
      <c r="G45" s="163">
        <v>1.313912037037037E-2</v>
      </c>
      <c r="H45" s="147">
        <f t="shared" si="2"/>
        <v>1135</v>
      </c>
      <c r="I45">
        <f t="shared" si="5"/>
        <v>1</v>
      </c>
      <c r="J45" s="161">
        <v>43</v>
      </c>
      <c r="K45" s="163">
        <v>1.312476851851852E-2</v>
      </c>
      <c r="L45" s="147">
        <f t="shared" si="3"/>
        <v>1134</v>
      </c>
      <c r="M45">
        <f t="shared" si="6"/>
        <v>1</v>
      </c>
      <c r="N45">
        <f t="shared" si="7"/>
        <v>1</v>
      </c>
      <c r="O45">
        <f t="shared" si="8"/>
        <v>1</v>
      </c>
      <c r="Q45">
        <f t="shared" si="9"/>
        <v>1135</v>
      </c>
      <c r="R45">
        <f t="shared" si="10"/>
        <v>1135.6400000000001</v>
      </c>
      <c r="S45">
        <f t="shared" si="11"/>
        <v>-0.64000000000010004</v>
      </c>
    </row>
    <row r="46" spans="2:19" ht="15.75" thickBot="1">
      <c r="B46">
        <v>44</v>
      </c>
      <c r="C46" s="3" t="str">
        <f t="shared" si="0"/>
        <v>0:18:56</v>
      </c>
      <c r="D46">
        <f t="shared" si="4"/>
        <v>1.3149189814814817E-2</v>
      </c>
      <c r="E46" s="147">
        <f t="shared" si="1"/>
        <v>1136</v>
      </c>
      <c r="F46" s="161">
        <v>44</v>
      </c>
      <c r="G46" s="163">
        <v>1.3149189814814817E-2</v>
      </c>
      <c r="H46" s="147">
        <f t="shared" si="2"/>
        <v>1136</v>
      </c>
      <c r="I46">
        <f t="shared" si="5"/>
        <v>1</v>
      </c>
      <c r="J46" s="161">
        <v>44</v>
      </c>
      <c r="K46" s="163">
        <v>1.3134606481481481E-2</v>
      </c>
      <c r="L46" s="147">
        <f t="shared" si="3"/>
        <v>1135</v>
      </c>
      <c r="M46">
        <f t="shared" si="6"/>
        <v>1</v>
      </c>
      <c r="N46">
        <f t="shared" si="7"/>
        <v>1</v>
      </c>
      <c r="O46">
        <f t="shared" si="8"/>
        <v>1</v>
      </c>
      <c r="Q46">
        <f t="shared" si="9"/>
        <v>1136</v>
      </c>
      <c r="R46">
        <f t="shared" si="10"/>
        <v>1136.6400000000001</v>
      </c>
      <c r="S46">
        <f t="shared" si="11"/>
        <v>-0.64000000000010004</v>
      </c>
    </row>
    <row r="47" spans="2:19" ht="15.75" thickBot="1">
      <c r="B47">
        <v>45</v>
      </c>
      <c r="C47" s="3" t="str">
        <f t="shared" si="0"/>
        <v>0:18:59</v>
      </c>
      <c r="D47">
        <f t="shared" si="4"/>
        <v>1.3181018518518521E-2</v>
      </c>
      <c r="E47" s="147">
        <f t="shared" si="1"/>
        <v>1139</v>
      </c>
      <c r="F47" s="161">
        <v>45</v>
      </c>
      <c r="G47" s="163">
        <v>1.3181018518518521E-2</v>
      </c>
      <c r="H47" s="147">
        <f t="shared" si="2"/>
        <v>1139</v>
      </c>
      <c r="I47">
        <f t="shared" si="5"/>
        <v>3</v>
      </c>
      <c r="J47" s="161">
        <v>45</v>
      </c>
      <c r="K47" s="163">
        <v>1.3167939814814816E-2</v>
      </c>
      <c r="L47" s="147">
        <f t="shared" si="3"/>
        <v>1138</v>
      </c>
      <c r="M47">
        <f t="shared" si="6"/>
        <v>3</v>
      </c>
      <c r="N47">
        <f t="shared" si="7"/>
        <v>1</v>
      </c>
      <c r="O47">
        <f t="shared" si="8"/>
        <v>1</v>
      </c>
      <c r="Q47">
        <f t="shared" si="9"/>
        <v>1139</v>
      </c>
      <c r="R47">
        <f t="shared" si="10"/>
        <v>1139.6400000000001</v>
      </c>
      <c r="S47">
        <f t="shared" si="11"/>
        <v>-0.64000000000010004</v>
      </c>
    </row>
    <row r="48" spans="2:19" ht="15.75" thickBot="1">
      <c r="B48">
        <v>46</v>
      </c>
      <c r="C48" s="3" t="str">
        <f t="shared" si="0"/>
        <v>0:19:02</v>
      </c>
      <c r="D48">
        <f t="shared" si="4"/>
        <v>1.3217245370370369E-2</v>
      </c>
      <c r="E48" s="147">
        <f t="shared" si="1"/>
        <v>1142</v>
      </c>
      <c r="F48" s="161">
        <v>46</v>
      </c>
      <c r="G48" s="163">
        <v>1.3217245370370369E-2</v>
      </c>
      <c r="H48" s="147">
        <f t="shared" si="2"/>
        <v>1142</v>
      </c>
      <c r="I48">
        <f t="shared" si="5"/>
        <v>3</v>
      </c>
      <c r="J48" s="161">
        <v>46</v>
      </c>
      <c r="K48" s="163">
        <v>1.3203472222222222E-2</v>
      </c>
      <c r="L48" s="147">
        <f t="shared" si="3"/>
        <v>1141</v>
      </c>
      <c r="M48">
        <f t="shared" si="6"/>
        <v>3</v>
      </c>
      <c r="N48">
        <f t="shared" si="7"/>
        <v>1</v>
      </c>
      <c r="O48">
        <f t="shared" si="8"/>
        <v>1</v>
      </c>
      <c r="Q48">
        <f t="shared" si="9"/>
        <v>1142</v>
      </c>
      <c r="R48">
        <f t="shared" si="10"/>
        <v>1142.6400000000001</v>
      </c>
      <c r="S48">
        <f t="shared" si="11"/>
        <v>-0.64000000000010004</v>
      </c>
    </row>
    <row r="49" spans="2:19" ht="15.75" thickBot="1">
      <c r="B49">
        <v>47</v>
      </c>
      <c r="C49" s="3" t="str">
        <f t="shared" si="0"/>
        <v>0:19:03</v>
      </c>
      <c r="D49">
        <f t="shared" si="4"/>
        <v>1.3231712962962964E-2</v>
      </c>
      <c r="E49" s="147">
        <f t="shared" si="1"/>
        <v>1143</v>
      </c>
      <c r="F49" s="161">
        <v>47</v>
      </c>
      <c r="G49" s="163">
        <v>1.3231712962962964E-2</v>
      </c>
      <c r="H49" s="147">
        <f t="shared" si="2"/>
        <v>1143</v>
      </c>
      <c r="I49">
        <f t="shared" si="5"/>
        <v>1</v>
      </c>
      <c r="J49" s="161">
        <v>47</v>
      </c>
      <c r="K49" s="163">
        <v>1.3217129629629629E-2</v>
      </c>
      <c r="L49" s="147">
        <f t="shared" si="3"/>
        <v>1142</v>
      </c>
      <c r="M49">
        <f t="shared" si="6"/>
        <v>1</v>
      </c>
      <c r="N49">
        <f t="shared" si="7"/>
        <v>1</v>
      </c>
      <c r="O49">
        <f t="shared" si="8"/>
        <v>1</v>
      </c>
      <c r="Q49">
        <f t="shared" si="9"/>
        <v>1143</v>
      </c>
      <c r="R49">
        <f t="shared" si="10"/>
        <v>1143.6400000000001</v>
      </c>
      <c r="S49">
        <f t="shared" si="11"/>
        <v>-0.64000000000010004</v>
      </c>
    </row>
    <row r="50" spans="2:19" ht="15.75" thickBot="1">
      <c r="B50">
        <v>48</v>
      </c>
      <c r="C50" s="3" t="str">
        <f t="shared" si="0"/>
        <v>0:19:04</v>
      </c>
      <c r="D50">
        <f t="shared" si="4"/>
        <v>1.3241435185185184E-2</v>
      </c>
      <c r="E50" s="147">
        <f t="shared" si="1"/>
        <v>1144</v>
      </c>
      <c r="F50" s="161">
        <v>48</v>
      </c>
      <c r="G50" s="163">
        <v>1.3241435185185184E-2</v>
      </c>
      <c r="H50" s="147">
        <f t="shared" si="2"/>
        <v>1144</v>
      </c>
      <c r="I50">
        <f t="shared" si="5"/>
        <v>1</v>
      </c>
      <c r="J50" s="161">
        <v>48</v>
      </c>
      <c r="K50" s="163">
        <v>1.3223842592592593E-2</v>
      </c>
      <c r="L50" s="147">
        <f t="shared" si="3"/>
        <v>1143</v>
      </c>
      <c r="M50">
        <f t="shared" si="6"/>
        <v>1</v>
      </c>
      <c r="N50">
        <f t="shared" si="7"/>
        <v>1</v>
      </c>
      <c r="O50">
        <f t="shared" si="8"/>
        <v>1</v>
      </c>
      <c r="Q50">
        <f t="shared" si="9"/>
        <v>1144</v>
      </c>
      <c r="R50">
        <f t="shared" si="10"/>
        <v>1144.6400000000001</v>
      </c>
      <c r="S50">
        <f t="shared" si="11"/>
        <v>-0.64000000000010004</v>
      </c>
    </row>
    <row r="51" spans="2:19" ht="15.75" thickBot="1">
      <c r="B51">
        <v>49</v>
      </c>
      <c r="C51" s="3" t="str">
        <f t="shared" si="0"/>
        <v>0:19:04</v>
      </c>
      <c r="D51">
        <f t="shared" si="4"/>
        <v>1.3244328703703704E-2</v>
      </c>
      <c r="E51" s="147">
        <f t="shared" si="1"/>
        <v>1144</v>
      </c>
      <c r="F51" s="161">
        <v>49</v>
      </c>
      <c r="G51" s="163">
        <v>1.3244328703703704E-2</v>
      </c>
      <c r="H51" s="147">
        <f t="shared" si="2"/>
        <v>1144</v>
      </c>
      <c r="I51">
        <f t="shared" si="5"/>
        <v>0</v>
      </c>
      <c r="J51" s="161">
        <v>49</v>
      </c>
      <c r="K51" s="163">
        <v>1.3228819444444442E-2</v>
      </c>
      <c r="L51" s="147">
        <f t="shared" si="3"/>
        <v>1143</v>
      </c>
      <c r="M51">
        <f t="shared" si="6"/>
        <v>0</v>
      </c>
      <c r="N51">
        <f t="shared" si="7"/>
        <v>1</v>
      </c>
      <c r="O51">
        <f t="shared" si="8"/>
        <v>1</v>
      </c>
      <c r="Q51">
        <f t="shared" si="9"/>
        <v>1144</v>
      </c>
      <c r="R51">
        <f t="shared" si="10"/>
        <v>1144.6400000000001</v>
      </c>
      <c r="S51">
        <f t="shared" si="11"/>
        <v>-0.64000000000010004</v>
      </c>
    </row>
    <row r="52" spans="2:19" ht="15.75" thickBot="1">
      <c r="B52">
        <v>50</v>
      </c>
      <c r="C52" s="3" t="str">
        <f t="shared" si="0"/>
        <v>0:19:05</v>
      </c>
      <c r="D52">
        <f t="shared" si="4"/>
        <v>1.3255787037037038E-2</v>
      </c>
      <c r="E52" s="147">
        <f t="shared" si="1"/>
        <v>1145</v>
      </c>
      <c r="F52" s="161">
        <v>50</v>
      </c>
      <c r="G52" s="163">
        <v>1.3255787037037038E-2</v>
      </c>
      <c r="H52" s="147">
        <f t="shared" si="2"/>
        <v>1145</v>
      </c>
      <c r="I52">
        <f t="shared" si="5"/>
        <v>1</v>
      </c>
      <c r="J52" s="161">
        <v>50</v>
      </c>
      <c r="K52" s="163">
        <v>1.3239120370370372E-2</v>
      </c>
      <c r="L52" s="147">
        <f t="shared" si="3"/>
        <v>1144</v>
      </c>
      <c r="M52">
        <f t="shared" si="6"/>
        <v>1</v>
      </c>
      <c r="N52">
        <f t="shared" si="7"/>
        <v>1</v>
      </c>
      <c r="O52">
        <f t="shared" si="8"/>
        <v>1</v>
      </c>
      <c r="Q52">
        <f t="shared" si="9"/>
        <v>1145</v>
      </c>
      <c r="R52">
        <f t="shared" si="10"/>
        <v>1145.6400000000001</v>
      </c>
      <c r="S52">
        <f t="shared" si="11"/>
        <v>-0.64000000000010004</v>
      </c>
    </row>
    <row r="53" spans="2:19" ht="15.75" thickBot="1">
      <c r="B53">
        <v>51</v>
      </c>
      <c r="C53" s="3" t="str">
        <f t="shared" si="0"/>
        <v>0:19:06</v>
      </c>
      <c r="D53">
        <f t="shared" si="4"/>
        <v>1.3265972222222222E-2</v>
      </c>
      <c r="E53" s="147">
        <f t="shared" si="1"/>
        <v>1146</v>
      </c>
      <c r="F53" s="161">
        <v>51</v>
      </c>
      <c r="G53" s="163">
        <v>1.3265972222222222E-2</v>
      </c>
      <c r="H53" s="147">
        <f t="shared" si="2"/>
        <v>1146</v>
      </c>
      <c r="I53">
        <f t="shared" si="5"/>
        <v>1</v>
      </c>
      <c r="J53" s="161">
        <v>51</v>
      </c>
      <c r="K53" s="163">
        <v>1.3248842592592592E-2</v>
      </c>
      <c r="L53" s="147">
        <f t="shared" si="3"/>
        <v>1145</v>
      </c>
      <c r="M53">
        <f t="shared" si="6"/>
        <v>1</v>
      </c>
      <c r="N53">
        <f t="shared" si="7"/>
        <v>1</v>
      </c>
      <c r="O53">
        <f t="shared" si="8"/>
        <v>1</v>
      </c>
      <c r="Q53">
        <f t="shared" si="9"/>
        <v>1146</v>
      </c>
      <c r="R53">
        <f t="shared" si="10"/>
        <v>1146.6400000000001</v>
      </c>
      <c r="S53">
        <f t="shared" si="11"/>
        <v>-0.64000000000010004</v>
      </c>
    </row>
    <row r="54" spans="2:19" ht="15.75" thickBot="1">
      <c r="B54">
        <v>52</v>
      </c>
      <c r="C54" s="3" t="str">
        <f t="shared" si="0"/>
        <v>0:19:08</v>
      </c>
      <c r="D54">
        <f t="shared" si="4"/>
        <v>1.3283333333333334E-2</v>
      </c>
      <c r="E54" s="147">
        <f t="shared" si="1"/>
        <v>1148</v>
      </c>
      <c r="F54" s="161">
        <v>52</v>
      </c>
      <c r="G54" s="163">
        <v>1.3283333333333334E-2</v>
      </c>
      <c r="H54" s="147">
        <f t="shared" si="2"/>
        <v>1148</v>
      </c>
      <c r="I54">
        <f t="shared" si="5"/>
        <v>2</v>
      </c>
      <c r="J54" s="161">
        <v>52</v>
      </c>
      <c r="K54" s="163">
        <v>1.3265972222222222E-2</v>
      </c>
      <c r="L54" s="147">
        <f t="shared" si="3"/>
        <v>1146</v>
      </c>
      <c r="M54">
        <f t="shared" si="6"/>
        <v>1</v>
      </c>
      <c r="N54">
        <f t="shared" si="7"/>
        <v>2</v>
      </c>
      <c r="O54">
        <f t="shared" si="8"/>
        <v>2</v>
      </c>
      <c r="Q54">
        <f t="shared" si="9"/>
        <v>1148</v>
      </c>
      <c r="R54">
        <f t="shared" si="10"/>
        <v>1147.6400000000001</v>
      </c>
      <c r="S54">
        <f t="shared" si="11"/>
        <v>0.35999999999989996</v>
      </c>
    </row>
    <row r="55" spans="2:19" ht="15.75" thickBot="1">
      <c r="B55">
        <v>53</v>
      </c>
      <c r="C55" s="3" t="str">
        <f t="shared" si="0"/>
        <v>0:19:08</v>
      </c>
      <c r="D55">
        <f t="shared" si="4"/>
        <v>1.3291435185185186E-2</v>
      </c>
      <c r="E55" s="147">
        <f t="shared" si="1"/>
        <v>1148</v>
      </c>
      <c r="F55" s="161">
        <v>53</v>
      </c>
      <c r="G55" s="163">
        <v>1.3291435185185186E-2</v>
      </c>
      <c r="H55" s="147">
        <f t="shared" si="2"/>
        <v>1148</v>
      </c>
      <c r="I55">
        <f t="shared" si="5"/>
        <v>0</v>
      </c>
      <c r="J55" s="161">
        <v>53</v>
      </c>
      <c r="K55" s="163">
        <v>1.327523148148148E-2</v>
      </c>
      <c r="L55" s="147">
        <f t="shared" si="3"/>
        <v>1147</v>
      </c>
      <c r="M55">
        <f t="shared" si="6"/>
        <v>1</v>
      </c>
      <c r="N55">
        <f t="shared" si="7"/>
        <v>1</v>
      </c>
      <c r="O55">
        <f t="shared" si="8"/>
        <v>1</v>
      </c>
      <c r="Q55">
        <f t="shared" si="9"/>
        <v>1148</v>
      </c>
      <c r="R55">
        <f t="shared" si="10"/>
        <v>1148.6400000000001</v>
      </c>
      <c r="S55">
        <f t="shared" si="11"/>
        <v>-0.64000000000010004</v>
      </c>
    </row>
    <row r="56" spans="2:19" ht="15.75" thickBot="1">
      <c r="B56">
        <v>54</v>
      </c>
      <c r="C56" s="3" t="str">
        <f t="shared" si="0"/>
        <v>0:19:11</v>
      </c>
      <c r="D56">
        <f t="shared" si="4"/>
        <v>1.3327083333333331E-2</v>
      </c>
      <c r="E56" s="147">
        <f t="shared" si="1"/>
        <v>1151</v>
      </c>
      <c r="F56" s="161">
        <v>54</v>
      </c>
      <c r="G56" s="163">
        <v>1.3327083333333331E-2</v>
      </c>
      <c r="H56" s="147">
        <f t="shared" si="2"/>
        <v>1151</v>
      </c>
      <c r="I56">
        <f t="shared" si="5"/>
        <v>3</v>
      </c>
      <c r="J56" s="161">
        <v>54</v>
      </c>
      <c r="K56" s="163">
        <v>1.3313194444444445E-2</v>
      </c>
      <c r="L56" s="147">
        <f t="shared" si="3"/>
        <v>1150</v>
      </c>
      <c r="M56">
        <f t="shared" si="6"/>
        <v>3</v>
      </c>
      <c r="N56">
        <f t="shared" si="7"/>
        <v>1</v>
      </c>
      <c r="O56">
        <f t="shared" si="8"/>
        <v>1</v>
      </c>
      <c r="Q56">
        <f t="shared" si="9"/>
        <v>1151</v>
      </c>
      <c r="R56">
        <f t="shared" si="10"/>
        <v>1151.6400000000001</v>
      </c>
      <c r="S56">
        <f t="shared" si="11"/>
        <v>-0.64000000000010004</v>
      </c>
    </row>
    <row r="57" spans="2:19" ht="15.75" thickBot="1">
      <c r="B57">
        <v>55</v>
      </c>
      <c r="C57" s="3" t="str">
        <f t="shared" si="0"/>
        <v>0:19:13</v>
      </c>
      <c r="D57">
        <f t="shared" si="4"/>
        <v>1.3339351851851852E-2</v>
      </c>
      <c r="E57" s="147">
        <f t="shared" si="1"/>
        <v>1153</v>
      </c>
      <c r="F57" s="161">
        <v>55</v>
      </c>
      <c r="G57" s="163">
        <v>1.3339351851851852E-2</v>
      </c>
      <c r="H57" s="147">
        <f t="shared" si="2"/>
        <v>1153</v>
      </c>
      <c r="I57">
        <f t="shared" si="5"/>
        <v>2</v>
      </c>
      <c r="J57" s="161">
        <v>55</v>
      </c>
      <c r="K57" s="163">
        <v>1.3323032407407407E-2</v>
      </c>
      <c r="L57" s="147">
        <f t="shared" si="3"/>
        <v>1151</v>
      </c>
      <c r="M57">
        <f t="shared" si="6"/>
        <v>1</v>
      </c>
      <c r="N57">
        <f t="shared" si="7"/>
        <v>2</v>
      </c>
      <c r="O57">
        <f t="shared" si="8"/>
        <v>2</v>
      </c>
      <c r="Q57">
        <f t="shared" si="9"/>
        <v>1153</v>
      </c>
      <c r="R57">
        <f t="shared" si="10"/>
        <v>1152.6400000000001</v>
      </c>
      <c r="S57">
        <f t="shared" si="11"/>
        <v>0.35999999999989996</v>
      </c>
    </row>
    <row r="58" spans="2:19" ht="15.75" thickBot="1">
      <c r="B58">
        <v>56</v>
      </c>
      <c r="C58" s="3" t="str">
        <f t="shared" si="0"/>
        <v>0:19:15</v>
      </c>
      <c r="D58">
        <f t="shared" si="4"/>
        <v>1.3363657407407407E-2</v>
      </c>
      <c r="E58" s="147">
        <f t="shared" si="1"/>
        <v>1155</v>
      </c>
      <c r="F58" s="161">
        <v>56</v>
      </c>
      <c r="G58" s="163">
        <v>1.3363657407407407E-2</v>
      </c>
      <c r="H58" s="147">
        <f t="shared" si="2"/>
        <v>1155</v>
      </c>
      <c r="I58">
        <f t="shared" si="5"/>
        <v>2</v>
      </c>
      <c r="J58" s="161">
        <v>56</v>
      </c>
      <c r="K58" s="163">
        <v>1.3348726851851851E-2</v>
      </c>
      <c r="L58" s="147">
        <f t="shared" si="3"/>
        <v>1153</v>
      </c>
      <c r="M58">
        <f t="shared" si="6"/>
        <v>2</v>
      </c>
      <c r="N58">
        <f t="shared" si="7"/>
        <v>2</v>
      </c>
      <c r="O58">
        <f t="shared" si="8"/>
        <v>2</v>
      </c>
      <c r="Q58">
        <f t="shared" si="9"/>
        <v>1155</v>
      </c>
      <c r="R58">
        <f t="shared" si="10"/>
        <v>1154.6400000000001</v>
      </c>
      <c r="S58">
        <f t="shared" si="11"/>
        <v>0.35999999999989996</v>
      </c>
    </row>
    <row r="59" spans="2:19" ht="15.75" thickBot="1">
      <c r="B59">
        <v>57</v>
      </c>
      <c r="C59" s="3" t="str">
        <f t="shared" si="0"/>
        <v>0:19:15</v>
      </c>
      <c r="D59">
        <f t="shared" si="4"/>
        <v>1.3367708333333334E-2</v>
      </c>
      <c r="E59" s="147">
        <f t="shared" si="1"/>
        <v>1155</v>
      </c>
      <c r="F59" s="161">
        <v>57</v>
      </c>
      <c r="G59" s="163">
        <v>1.3367708333333334E-2</v>
      </c>
      <c r="H59" s="147">
        <f t="shared" si="2"/>
        <v>1155</v>
      </c>
      <c r="I59">
        <f t="shared" si="5"/>
        <v>0</v>
      </c>
      <c r="J59" s="161">
        <v>57</v>
      </c>
      <c r="K59" s="163">
        <v>1.3353125E-2</v>
      </c>
      <c r="L59" s="147">
        <f t="shared" si="3"/>
        <v>1154</v>
      </c>
      <c r="M59">
        <f t="shared" si="6"/>
        <v>1</v>
      </c>
      <c r="N59">
        <f t="shared" si="7"/>
        <v>1</v>
      </c>
      <c r="O59">
        <f t="shared" si="8"/>
        <v>1</v>
      </c>
      <c r="Q59">
        <f t="shared" si="9"/>
        <v>1155</v>
      </c>
      <c r="R59">
        <f t="shared" si="10"/>
        <v>1155.6400000000001</v>
      </c>
      <c r="S59">
        <f t="shared" si="11"/>
        <v>-0.64000000000010004</v>
      </c>
    </row>
    <row r="60" spans="2:19" ht="15.75" thickBot="1">
      <c r="B60">
        <v>58</v>
      </c>
      <c r="C60" s="3" t="str">
        <f t="shared" si="0"/>
        <v>0:19:16</v>
      </c>
      <c r="D60">
        <f t="shared" si="4"/>
        <v>1.3379861111111111E-2</v>
      </c>
      <c r="E60" s="147">
        <f t="shared" si="1"/>
        <v>1156</v>
      </c>
      <c r="F60" s="161">
        <v>58</v>
      </c>
      <c r="G60" s="163">
        <v>1.3379861111111111E-2</v>
      </c>
      <c r="H60" s="147">
        <f t="shared" si="2"/>
        <v>1156</v>
      </c>
      <c r="I60">
        <f t="shared" si="5"/>
        <v>1</v>
      </c>
      <c r="J60" s="161">
        <v>58</v>
      </c>
      <c r="K60" s="163">
        <v>1.3363541666666668E-2</v>
      </c>
      <c r="L60" s="147">
        <f t="shared" si="3"/>
        <v>1155</v>
      </c>
      <c r="M60">
        <f t="shared" si="6"/>
        <v>1</v>
      </c>
      <c r="N60">
        <f t="shared" si="7"/>
        <v>1</v>
      </c>
      <c r="O60">
        <f t="shared" si="8"/>
        <v>1</v>
      </c>
      <c r="Q60">
        <f t="shared" si="9"/>
        <v>1156</v>
      </c>
      <c r="R60">
        <f t="shared" si="10"/>
        <v>1156.6400000000001</v>
      </c>
      <c r="S60">
        <f t="shared" si="11"/>
        <v>-0.64000000000010004</v>
      </c>
    </row>
    <row r="61" spans="2:19" ht="15.75" thickBot="1">
      <c r="B61">
        <v>59</v>
      </c>
      <c r="C61" s="3" t="str">
        <f t="shared" si="0"/>
        <v>0:19:19</v>
      </c>
      <c r="D61">
        <f t="shared" si="4"/>
        <v>1.3415972222222223E-2</v>
      </c>
      <c r="E61" s="147">
        <f t="shared" si="1"/>
        <v>1159</v>
      </c>
      <c r="F61" s="161">
        <v>59</v>
      </c>
      <c r="G61" s="163">
        <v>1.3415972222222223E-2</v>
      </c>
      <c r="H61" s="147">
        <f t="shared" si="2"/>
        <v>1159</v>
      </c>
      <c r="I61">
        <f t="shared" si="5"/>
        <v>3</v>
      </c>
      <c r="J61" s="161">
        <v>59</v>
      </c>
      <c r="K61" s="163">
        <v>1.3401157407407409E-2</v>
      </c>
      <c r="L61" s="147">
        <f t="shared" si="3"/>
        <v>1158</v>
      </c>
      <c r="M61">
        <f t="shared" si="6"/>
        <v>3</v>
      </c>
      <c r="N61">
        <f t="shared" si="7"/>
        <v>1</v>
      </c>
      <c r="O61">
        <f t="shared" si="8"/>
        <v>1</v>
      </c>
      <c r="Q61">
        <f t="shared" si="9"/>
        <v>1159</v>
      </c>
      <c r="R61">
        <f t="shared" si="10"/>
        <v>1159.6400000000001</v>
      </c>
      <c r="S61">
        <f t="shared" si="11"/>
        <v>-0.64000000000010004</v>
      </c>
    </row>
    <row r="62" spans="2:19" ht="15.75" thickBot="1">
      <c r="B62">
        <v>60</v>
      </c>
      <c r="C62" s="3" t="str">
        <f t="shared" si="0"/>
        <v>0:19:22</v>
      </c>
      <c r="D62">
        <f t="shared" si="4"/>
        <v>1.3446643518518519E-2</v>
      </c>
      <c r="E62" s="147">
        <f t="shared" si="1"/>
        <v>1162</v>
      </c>
      <c r="F62" s="161">
        <v>60</v>
      </c>
      <c r="G62" s="163">
        <v>1.3446643518518519E-2</v>
      </c>
      <c r="H62" s="147">
        <f t="shared" si="2"/>
        <v>1162</v>
      </c>
      <c r="I62">
        <f t="shared" si="5"/>
        <v>3</v>
      </c>
      <c r="J62" s="161">
        <v>60</v>
      </c>
      <c r="K62" s="163">
        <v>1.3432870370370371E-2</v>
      </c>
      <c r="L62" s="147">
        <f t="shared" si="3"/>
        <v>1161</v>
      </c>
      <c r="M62">
        <f t="shared" si="6"/>
        <v>3</v>
      </c>
      <c r="N62">
        <f t="shared" si="7"/>
        <v>1</v>
      </c>
      <c r="O62">
        <f t="shared" si="8"/>
        <v>1</v>
      </c>
      <c r="Q62">
        <f t="shared" si="9"/>
        <v>1162</v>
      </c>
      <c r="R62">
        <f t="shared" si="10"/>
        <v>1162.6400000000001</v>
      </c>
      <c r="S62">
        <f t="shared" si="11"/>
        <v>-0.64000000000010004</v>
      </c>
    </row>
    <row r="63" spans="2:19" ht="15.75" thickBot="1">
      <c r="B63">
        <v>61</v>
      </c>
      <c r="C63" s="3" t="str">
        <f t="shared" si="0"/>
        <v>0:19:24</v>
      </c>
      <c r="D63">
        <f t="shared" si="4"/>
        <v>1.3471064814814816E-2</v>
      </c>
      <c r="E63" s="147">
        <f t="shared" si="1"/>
        <v>1164</v>
      </c>
      <c r="F63" s="161">
        <v>61</v>
      </c>
      <c r="G63" s="163">
        <v>1.3471064814814816E-2</v>
      </c>
      <c r="H63" s="147">
        <f t="shared" si="2"/>
        <v>1164</v>
      </c>
      <c r="I63">
        <f t="shared" si="5"/>
        <v>2</v>
      </c>
      <c r="J63" s="161">
        <v>61</v>
      </c>
      <c r="K63" s="163">
        <v>1.3457523148148147E-2</v>
      </c>
      <c r="L63" s="147">
        <f t="shared" si="3"/>
        <v>1163</v>
      </c>
      <c r="M63">
        <f t="shared" si="6"/>
        <v>2</v>
      </c>
      <c r="N63">
        <f t="shared" si="7"/>
        <v>1</v>
      </c>
      <c r="O63">
        <f t="shared" si="8"/>
        <v>1</v>
      </c>
      <c r="Q63">
        <f t="shared" si="9"/>
        <v>1164</v>
      </c>
      <c r="R63">
        <f t="shared" si="10"/>
        <v>1164.6400000000001</v>
      </c>
      <c r="S63">
        <f t="shared" si="11"/>
        <v>-0.64000000000010004</v>
      </c>
    </row>
    <row r="64" spans="2:19" ht="15.75" thickBot="1">
      <c r="B64">
        <v>62</v>
      </c>
      <c r="C64" s="3" t="str">
        <f t="shared" si="0"/>
        <v>0:19:24</v>
      </c>
      <c r="D64">
        <f t="shared" si="4"/>
        <v>1.3475115740740741E-2</v>
      </c>
      <c r="E64" s="147">
        <f t="shared" si="1"/>
        <v>1164</v>
      </c>
      <c r="F64" s="161">
        <v>62</v>
      </c>
      <c r="G64" s="163">
        <v>1.3475115740740741E-2</v>
      </c>
      <c r="H64" s="147">
        <f t="shared" si="2"/>
        <v>1164</v>
      </c>
      <c r="I64">
        <f t="shared" si="5"/>
        <v>0</v>
      </c>
      <c r="J64" s="161">
        <v>62</v>
      </c>
      <c r="K64" s="163">
        <v>1.3461111111111111E-2</v>
      </c>
      <c r="L64" s="147">
        <f t="shared" si="3"/>
        <v>1163</v>
      </c>
      <c r="M64">
        <f t="shared" si="6"/>
        <v>0</v>
      </c>
      <c r="N64">
        <f t="shared" si="7"/>
        <v>1</v>
      </c>
      <c r="O64">
        <f t="shared" si="8"/>
        <v>1</v>
      </c>
      <c r="Q64">
        <f t="shared" si="9"/>
        <v>1164</v>
      </c>
      <c r="R64">
        <f t="shared" si="10"/>
        <v>1164.6400000000001</v>
      </c>
      <c r="S64">
        <f t="shared" si="11"/>
        <v>-0.64000000000010004</v>
      </c>
    </row>
    <row r="65" spans="2:19" ht="15.75" thickBot="1">
      <c r="B65">
        <v>63</v>
      </c>
      <c r="C65" s="3" t="str">
        <f t="shared" si="0"/>
        <v>0:19:25</v>
      </c>
      <c r="D65">
        <f t="shared" si="4"/>
        <v>1.3478703703703703E-2</v>
      </c>
      <c r="E65" s="147">
        <f t="shared" si="1"/>
        <v>1165</v>
      </c>
      <c r="F65" s="161">
        <v>63</v>
      </c>
      <c r="G65" s="163">
        <v>1.3478703703703703E-2</v>
      </c>
      <c r="H65" s="147">
        <f t="shared" si="2"/>
        <v>1165</v>
      </c>
      <c r="I65">
        <f t="shared" si="5"/>
        <v>1</v>
      </c>
      <c r="J65" s="161">
        <v>63</v>
      </c>
      <c r="K65" s="163">
        <v>1.3465740740740742E-2</v>
      </c>
      <c r="L65" s="147">
        <f t="shared" si="3"/>
        <v>1163</v>
      </c>
      <c r="M65">
        <f t="shared" si="6"/>
        <v>0</v>
      </c>
      <c r="N65">
        <f t="shared" si="7"/>
        <v>2</v>
      </c>
      <c r="O65">
        <f t="shared" si="8"/>
        <v>2</v>
      </c>
      <c r="Q65">
        <f t="shared" si="9"/>
        <v>1165</v>
      </c>
      <c r="R65">
        <f t="shared" si="10"/>
        <v>1164.6400000000001</v>
      </c>
      <c r="S65">
        <f t="shared" si="11"/>
        <v>0.35999999999989996</v>
      </c>
    </row>
    <row r="66" spans="2:19" ht="15.75" thickBot="1">
      <c r="B66">
        <v>64</v>
      </c>
      <c r="C66" s="3" t="str">
        <f t="shared" si="0"/>
        <v>0:19:27</v>
      </c>
      <c r="D66">
        <f t="shared" si="4"/>
        <v>1.3506944444444445E-2</v>
      </c>
      <c r="E66" s="147">
        <f t="shared" si="1"/>
        <v>1167</v>
      </c>
      <c r="F66" s="161">
        <v>64</v>
      </c>
      <c r="G66" s="163">
        <v>1.3506944444444445E-2</v>
      </c>
      <c r="H66" s="147">
        <f t="shared" si="2"/>
        <v>1167</v>
      </c>
      <c r="I66">
        <f t="shared" si="5"/>
        <v>2</v>
      </c>
      <c r="J66" s="161">
        <v>64</v>
      </c>
      <c r="K66" s="163">
        <v>1.3491550925925924E-2</v>
      </c>
      <c r="L66" s="147">
        <f t="shared" si="3"/>
        <v>1166</v>
      </c>
      <c r="M66">
        <f t="shared" si="6"/>
        <v>3</v>
      </c>
      <c r="N66">
        <f t="shared" si="7"/>
        <v>1</v>
      </c>
      <c r="O66">
        <f t="shared" si="8"/>
        <v>1</v>
      </c>
      <c r="Q66">
        <f t="shared" si="9"/>
        <v>1167</v>
      </c>
      <c r="R66">
        <f t="shared" si="10"/>
        <v>1167.6400000000001</v>
      </c>
      <c r="S66">
        <f t="shared" si="11"/>
        <v>-0.64000000000010004</v>
      </c>
    </row>
    <row r="67" spans="2:19" ht="15.75" thickBot="1">
      <c r="B67">
        <v>65</v>
      </c>
      <c r="C67" s="3" t="str">
        <f t="shared" si="0"/>
        <v>0:19:29</v>
      </c>
      <c r="D67">
        <f t="shared" si="4"/>
        <v>1.3534722222222221E-2</v>
      </c>
      <c r="E67" s="147">
        <f t="shared" ref="E67:E130" si="12">HOUR(D67)*3600+MINUTE(D67)*60+SECOND(D67)</f>
        <v>1169</v>
      </c>
      <c r="F67" s="161">
        <v>65</v>
      </c>
      <c r="G67" s="163">
        <v>1.3534722222222221E-2</v>
      </c>
      <c r="H67" s="147">
        <f t="shared" ref="H67:H130" si="13">HOUR(G67)*3600+MINUTE(G67)*60+SECOND(G67)</f>
        <v>1169</v>
      </c>
      <c r="I67">
        <f t="shared" si="5"/>
        <v>2</v>
      </c>
      <c r="J67" s="161">
        <v>65</v>
      </c>
      <c r="K67" s="163">
        <v>1.3520601851851851E-2</v>
      </c>
      <c r="L67" s="147">
        <f t="shared" ref="L67:L130" si="14">HOUR(K67)*3600+MINUTE(K67)*60+SECOND(K67)</f>
        <v>1168</v>
      </c>
      <c r="M67">
        <f t="shared" si="6"/>
        <v>2</v>
      </c>
      <c r="N67">
        <f t="shared" si="7"/>
        <v>1</v>
      </c>
      <c r="O67">
        <f t="shared" si="8"/>
        <v>1</v>
      </c>
      <c r="Q67">
        <f t="shared" si="9"/>
        <v>1169</v>
      </c>
      <c r="R67">
        <f t="shared" si="10"/>
        <v>1169.6400000000001</v>
      </c>
      <c r="S67">
        <f t="shared" si="11"/>
        <v>-0.64000000000010004</v>
      </c>
    </row>
    <row r="68" spans="2:19" ht="15.75" thickBot="1">
      <c r="B68">
        <v>66</v>
      </c>
      <c r="C68" s="3" t="str">
        <f t="shared" ref="C68:C131" si="15">"0:"&amp;INT(ROUND(E68,0)/60)&amp;":"&amp;RIGHT("00"&amp;MOD(ROUND(E68,0),60),2)</f>
        <v>0:19:36</v>
      </c>
      <c r="D68">
        <f t="shared" ref="D68:D131" si="16">IF(D$2=1,G68,K68)</f>
        <v>1.361215277777778E-2</v>
      </c>
      <c r="E68" s="147">
        <f t="shared" si="12"/>
        <v>1176</v>
      </c>
      <c r="F68" s="161">
        <v>66</v>
      </c>
      <c r="G68" s="163">
        <v>1.361215277777778E-2</v>
      </c>
      <c r="H68" s="147">
        <f t="shared" si="13"/>
        <v>1176</v>
      </c>
      <c r="I68">
        <f t="shared" ref="I68:I131" si="17">H68-H67</f>
        <v>7</v>
      </c>
      <c r="J68" s="161">
        <v>66</v>
      </c>
      <c r="K68" s="163">
        <v>1.3597916666666666E-2</v>
      </c>
      <c r="L68" s="147">
        <f t="shared" si="14"/>
        <v>1175</v>
      </c>
      <c r="M68">
        <f t="shared" ref="M68:M131" si="18">L68-L67</f>
        <v>7</v>
      </c>
      <c r="N68">
        <f t="shared" ref="N68:N131" si="19">H68-L68</f>
        <v>1</v>
      </c>
      <c r="O68">
        <f t="shared" ref="O68:O131" si="20">ABS(N68)</f>
        <v>1</v>
      </c>
      <c r="Q68">
        <f t="shared" ref="Q68:Q87" si="21">H68</f>
        <v>1176</v>
      </c>
      <c r="R68">
        <f t="shared" ref="R68:R87" si="22">L68+1.64</f>
        <v>1176.6400000000001</v>
      </c>
      <c r="S68">
        <f t="shared" ref="S68:S131" si="23">Q68-R68</f>
        <v>-0.64000000000010004</v>
      </c>
    </row>
    <row r="69" spans="2:19" ht="15.75" thickBot="1">
      <c r="B69">
        <v>67</v>
      </c>
      <c r="C69" s="3" t="str">
        <f t="shared" si="15"/>
        <v>0:19:37</v>
      </c>
      <c r="D69">
        <f t="shared" si="16"/>
        <v>1.3623379629629631E-2</v>
      </c>
      <c r="E69" s="147">
        <f t="shared" si="12"/>
        <v>1177</v>
      </c>
      <c r="F69" s="161">
        <v>67</v>
      </c>
      <c r="G69" s="163">
        <v>1.3623379629629631E-2</v>
      </c>
      <c r="H69" s="147">
        <f t="shared" si="13"/>
        <v>1177</v>
      </c>
      <c r="I69">
        <f t="shared" si="17"/>
        <v>1</v>
      </c>
      <c r="J69" s="161">
        <v>67</v>
      </c>
      <c r="K69" s="163">
        <v>1.360763888888889E-2</v>
      </c>
      <c r="L69" s="147">
        <f t="shared" si="14"/>
        <v>1176</v>
      </c>
      <c r="M69">
        <f t="shared" si="18"/>
        <v>1</v>
      </c>
      <c r="N69">
        <f t="shared" si="19"/>
        <v>1</v>
      </c>
      <c r="O69">
        <f t="shared" si="20"/>
        <v>1</v>
      </c>
      <c r="Q69">
        <f t="shared" si="21"/>
        <v>1177</v>
      </c>
      <c r="R69">
        <f t="shared" si="22"/>
        <v>1177.6400000000001</v>
      </c>
      <c r="S69">
        <f t="shared" si="23"/>
        <v>-0.64000000000010004</v>
      </c>
    </row>
    <row r="70" spans="2:19" ht="15.75" thickBot="1">
      <c r="B70">
        <v>68</v>
      </c>
      <c r="C70" s="3" t="str">
        <f t="shared" si="15"/>
        <v>0:19:38</v>
      </c>
      <c r="D70">
        <f t="shared" si="16"/>
        <v>1.3639583333333332E-2</v>
      </c>
      <c r="E70" s="147">
        <f t="shared" si="12"/>
        <v>1178</v>
      </c>
      <c r="F70" s="161">
        <v>68</v>
      </c>
      <c r="G70" s="163">
        <v>1.3639583333333332E-2</v>
      </c>
      <c r="H70" s="147">
        <f t="shared" si="13"/>
        <v>1178</v>
      </c>
      <c r="I70">
        <f t="shared" si="17"/>
        <v>1</v>
      </c>
      <c r="J70" s="161">
        <v>68</v>
      </c>
      <c r="K70" s="163">
        <v>1.362476851851852E-2</v>
      </c>
      <c r="L70" s="147">
        <f t="shared" si="14"/>
        <v>1177</v>
      </c>
      <c r="M70">
        <f t="shared" si="18"/>
        <v>1</v>
      </c>
      <c r="N70">
        <f t="shared" si="19"/>
        <v>1</v>
      </c>
      <c r="O70">
        <f t="shared" si="20"/>
        <v>1</v>
      </c>
      <c r="Q70">
        <f t="shared" si="21"/>
        <v>1178</v>
      </c>
      <c r="R70">
        <f t="shared" si="22"/>
        <v>1178.6400000000001</v>
      </c>
      <c r="S70">
        <f t="shared" si="23"/>
        <v>-0.64000000000010004</v>
      </c>
    </row>
    <row r="71" spans="2:19" ht="15.75" thickBot="1">
      <c r="B71">
        <v>69</v>
      </c>
      <c r="C71" s="3" t="str">
        <f t="shared" si="15"/>
        <v>0:19:39</v>
      </c>
      <c r="D71">
        <f t="shared" si="16"/>
        <v>1.3642824074074073E-2</v>
      </c>
      <c r="E71" s="147">
        <f t="shared" si="12"/>
        <v>1179</v>
      </c>
      <c r="F71" s="161">
        <v>69</v>
      </c>
      <c r="G71" s="163">
        <v>1.3642824074074073E-2</v>
      </c>
      <c r="H71" s="147">
        <f t="shared" si="13"/>
        <v>1179</v>
      </c>
      <c r="I71">
        <f t="shared" si="17"/>
        <v>1</v>
      </c>
      <c r="J71" s="161">
        <v>69</v>
      </c>
      <c r="K71" s="163">
        <v>1.3629398148148149E-2</v>
      </c>
      <c r="L71" s="147">
        <f t="shared" si="14"/>
        <v>1178</v>
      </c>
      <c r="M71">
        <f t="shared" si="18"/>
        <v>1</v>
      </c>
      <c r="N71">
        <f t="shared" si="19"/>
        <v>1</v>
      </c>
      <c r="O71">
        <f t="shared" si="20"/>
        <v>1</v>
      </c>
      <c r="Q71">
        <f t="shared" si="21"/>
        <v>1179</v>
      </c>
      <c r="R71">
        <f t="shared" si="22"/>
        <v>1179.6400000000001</v>
      </c>
      <c r="S71">
        <f t="shared" si="23"/>
        <v>-0.64000000000010004</v>
      </c>
    </row>
    <row r="72" spans="2:19" ht="15.75" thickBot="1">
      <c r="B72">
        <v>70</v>
      </c>
      <c r="C72" s="3" t="str">
        <f t="shared" si="15"/>
        <v>0:19:39</v>
      </c>
      <c r="D72">
        <f t="shared" si="16"/>
        <v>1.3651157407407409E-2</v>
      </c>
      <c r="E72" s="147">
        <f t="shared" si="12"/>
        <v>1179</v>
      </c>
      <c r="F72" s="161">
        <v>70</v>
      </c>
      <c r="G72" s="163">
        <v>1.3651157407407409E-2</v>
      </c>
      <c r="H72" s="147">
        <f t="shared" si="13"/>
        <v>1179</v>
      </c>
      <c r="I72">
        <f t="shared" si="17"/>
        <v>0</v>
      </c>
      <c r="J72" s="161">
        <v>70</v>
      </c>
      <c r="K72" s="163">
        <v>1.3635416666666669E-2</v>
      </c>
      <c r="L72" s="147">
        <f t="shared" si="14"/>
        <v>1178</v>
      </c>
      <c r="M72">
        <f t="shared" si="18"/>
        <v>0</v>
      </c>
      <c r="N72">
        <f t="shared" si="19"/>
        <v>1</v>
      </c>
      <c r="O72">
        <f t="shared" si="20"/>
        <v>1</v>
      </c>
      <c r="Q72">
        <f t="shared" si="21"/>
        <v>1179</v>
      </c>
      <c r="R72">
        <f t="shared" si="22"/>
        <v>1179.6400000000001</v>
      </c>
      <c r="S72">
        <f t="shared" si="23"/>
        <v>-0.64000000000010004</v>
      </c>
    </row>
    <row r="73" spans="2:19" ht="15.75" thickBot="1">
      <c r="B73">
        <v>71</v>
      </c>
      <c r="C73" s="3" t="str">
        <f t="shared" si="15"/>
        <v>0:19:42</v>
      </c>
      <c r="D73">
        <f t="shared" si="16"/>
        <v>1.3676388888888889E-2</v>
      </c>
      <c r="E73" s="147">
        <f t="shared" si="12"/>
        <v>1182</v>
      </c>
      <c r="F73" s="161">
        <v>71</v>
      </c>
      <c r="G73" s="163">
        <v>1.3676388888888889E-2</v>
      </c>
      <c r="H73" s="147">
        <f t="shared" si="13"/>
        <v>1182</v>
      </c>
      <c r="I73">
        <f t="shared" si="17"/>
        <v>3</v>
      </c>
      <c r="J73" s="161">
        <v>71</v>
      </c>
      <c r="K73" s="163">
        <v>1.3660069444444445E-2</v>
      </c>
      <c r="L73" s="147">
        <f t="shared" si="14"/>
        <v>1180</v>
      </c>
      <c r="M73">
        <f t="shared" si="18"/>
        <v>2</v>
      </c>
      <c r="N73">
        <f t="shared" si="19"/>
        <v>2</v>
      </c>
      <c r="O73">
        <f t="shared" si="20"/>
        <v>2</v>
      </c>
      <c r="Q73">
        <f t="shared" si="21"/>
        <v>1182</v>
      </c>
      <c r="R73">
        <f t="shared" si="22"/>
        <v>1181.6400000000001</v>
      </c>
      <c r="S73">
        <f t="shared" si="23"/>
        <v>0.35999999999989996</v>
      </c>
    </row>
    <row r="74" spans="2:19" ht="15.75" thickBot="1">
      <c r="B74">
        <v>72</v>
      </c>
      <c r="C74" s="3" t="str">
        <f t="shared" si="15"/>
        <v>0:19:43</v>
      </c>
      <c r="D74">
        <f t="shared" si="16"/>
        <v>1.3694560185185186E-2</v>
      </c>
      <c r="E74" s="147">
        <f t="shared" si="12"/>
        <v>1183</v>
      </c>
      <c r="F74" s="161">
        <v>72</v>
      </c>
      <c r="G74" s="163">
        <v>1.3694560185185186E-2</v>
      </c>
      <c r="H74" s="147">
        <f t="shared" si="13"/>
        <v>1183</v>
      </c>
      <c r="I74">
        <f t="shared" si="17"/>
        <v>1</v>
      </c>
      <c r="J74" s="161">
        <v>72</v>
      </c>
      <c r="K74" s="163">
        <v>1.3677199074074074E-2</v>
      </c>
      <c r="L74" s="147">
        <f t="shared" si="14"/>
        <v>1182</v>
      </c>
      <c r="M74">
        <f t="shared" si="18"/>
        <v>2</v>
      </c>
      <c r="N74">
        <f t="shared" si="19"/>
        <v>1</v>
      </c>
      <c r="O74">
        <f t="shared" si="20"/>
        <v>1</v>
      </c>
      <c r="Q74">
        <f t="shared" si="21"/>
        <v>1183</v>
      </c>
      <c r="R74">
        <f t="shared" si="22"/>
        <v>1183.6400000000001</v>
      </c>
      <c r="S74">
        <f t="shared" si="23"/>
        <v>-0.64000000000010004</v>
      </c>
    </row>
    <row r="75" spans="2:19" ht="15.75" thickBot="1">
      <c r="B75">
        <v>73</v>
      </c>
      <c r="C75" s="3" t="str">
        <f t="shared" si="15"/>
        <v>0:19:45</v>
      </c>
      <c r="D75">
        <f t="shared" si="16"/>
        <v>1.3709606481481481E-2</v>
      </c>
      <c r="E75" s="147">
        <f t="shared" si="12"/>
        <v>1185</v>
      </c>
      <c r="F75" s="161">
        <v>73</v>
      </c>
      <c r="G75" s="163">
        <v>1.3709606481481481E-2</v>
      </c>
      <c r="H75" s="147">
        <f t="shared" si="13"/>
        <v>1185</v>
      </c>
      <c r="I75">
        <f t="shared" si="17"/>
        <v>2</v>
      </c>
      <c r="J75" s="161">
        <v>73</v>
      </c>
      <c r="K75" s="163">
        <v>1.3693055555555556E-2</v>
      </c>
      <c r="L75" s="147">
        <f t="shared" si="14"/>
        <v>1183</v>
      </c>
      <c r="M75">
        <f t="shared" si="18"/>
        <v>1</v>
      </c>
      <c r="N75">
        <f t="shared" si="19"/>
        <v>2</v>
      </c>
      <c r="O75">
        <f t="shared" si="20"/>
        <v>2</v>
      </c>
      <c r="Q75">
        <f t="shared" si="21"/>
        <v>1185</v>
      </c>
      <c r="R75">
        <f t="shared" si="22"/>
        <v>1184.6400000000001</v>
      </c>
      <c r="S75">
        <f t="shared" si="23"/>
        <v>0.35999999999989996</v>
      </c>
    </row>
    <row r="76" spans="2:19" ht="15.75" thickBot="1">
      <c r="B76">
        <v>74</v>
      </c>
      <c r="C76" s="3" t="str">
        <f t="shared" si="15"/>
        <v>0:19:46</v>
      </c>
      <c r="D76">
        <f t="shared" si="16"/>
        <v>1.3726851851851851E-2</v>
      </c>
      <c r="E76" s="147">
        <f t="shared" si="12"/>
        <v>1186</v>
      </c>
      <c r="F76" s="161">
        <v>74</v>
      </c>
      <c r="G76" s="163">
        <v>1.3726851851851851E-2</v>
      </c>
      <c r="H76" s="147">
        <f t="shared" si="13"/>
        <v>1186</v>
      </c>
      <c r="I76">
        <f t="shared" si="17"/>
        <v>1</v>
      </c>
      <c r="J76" s="161">
        <v>74</v>
      </c>
      <c r="K76" s="163">
        <v>1.3709953703703705E-2</v>
      </c>
      <c r="L76" s="147">
        <f t="shared" si="14"/>
        <v>1185</v>
      </c>
      <c r="M76">
        <f t="shared" si="18"/>
        <v>2</v>
      </c>
      <c r="N76">
        <f t="shared" si="19"/>
        <v>1</v>
      </c>
      <c r="O76">
        <f t="shared" si="20"/>
        <v>1</v>
      </c>
      <c r="Q76">
        <f t="shared" si="21"/>
        <v>1186</v>
      </c>
      <c r="R76">
        <f t="shared" si="22"/>
        <v>1186.6400000000001</v>
      </c>
      <c r="S76">
        <f t="shared" si="23"/>
        <v>-0.64000000000010004</v>
      </c>
    </row>
    <row r="77" spans="2:19" ht="15.75" thickBot="1">
      <c r="B77">
        <v>75</v>
      </c>
      <c r="C77" s="3" t="str">
        <f t="shared" si="15"/>
        <v>0:19:48</v>
      </c>
      <c r="D77">
        <f t="shared" si="16"/>
        <v>1.3748611111111112E-2</v>
      </c>
      <c r="E77" s="147">
        <f t="shared" si="12"/>
        <v>1188</v>
      </c>
      <c r="F77" s="161">
        <v>75</v>
      </c>
      <c r="G77" s="163">
        <v>1.3748611111111112E-2</v>
      </c>
      <c r="H77" s="147">
        <f t="shared" si="13"/>
        <v>1188</v>
      </c>
      <c r="I77">
        <f t="shared" si="17"/>
        <v>2</v>
      </c>
      <c r="J77" s="161">
        <v>75</v>
      </c>
      <c r="K77" s="163">
        <v>1.3732523148148148E-2</v>
      </c>
      <c r="L77" s="147">
        <f t="shared" si="14"/>
        <v>1186</v>
      </c>
      <c r="M77">
        <f t="shared" si="18"/>
        <v>1</v>
      </c>
      <c r="N77">
        <f t="shared" si="19"/>
        <v>2</v>
      </c>
      <c r="O77">
        <f t="shared" si="20"/>
        <v>2</v>
      </c>
      <c r="Q77">
        <f t="shared" si="21"/>
        <v>1188</v>
      </c>
      <c r="R77">
        <f t="shared" si="22"/>
        <v>1187.6400000000001</v>
      </c>
      <c r="S77">
        <f t="shared" si="23"/>
        <v>0.35999999999989996</v>
      </c>
    </row>
    <row r="78" spans="2:19" ht="15.75" thickBot="1">
      <c r="B78">
        <v>76</v>
      </c>
      <c r="C78" s="3" t="str">
        <f t="shared" si="15"/>
        <v>0:19:49</v>
      </c>
      <c r="D78">
        <f t="shared" si="16"/>
        <v>1.3763310185185186E-2</v>
      </c>
      <c r="E78" s="147">
        <f t="shared" si="12"/>
        <v>1189</v>
      </c>
      <c r="F78" s="161">
        <v>76</v>
      </c>
      <c r="G78" s="163">
        <v>1.3763310185185186E-2</v>
      </c>
      <c r="H78" s="147">
        <f t="shared" si="13"/>
        <v>1189</v>
      </c>
      <c r="I78">
        <f t="shared" si="17"/>
        <v>1</v>
      </c>
      <c r="J78" s="161">
        <v>76</v>
      </c>
      <c r="K78" s="163">
        <v>1.3748726851851851E-2</v>
      </c>
      <c r="L78" s="147">
        <f t="shared" si="14"/>
        <v>1188</v>
      </c>
      <c r="M78">
        <f t="shared" si="18"/>
        <v>2</v>
      </c>
      <c r="N78">
        <f t="shared" si="19"/>
        <v>1</v>
      </c>
      <c r="O78">
        <f t="shared" si="20"/>
        <v>1</v>
      </c>
      <c r="Q78">
        <f t="shared" si="21"/>
        <v>1189</v>
      </c>
      <c r="R78">
        <f t="shared" si="22"/>
        <v>1189.6400000000001</v>
      </c>
      <c r="S78">
        <f t="shared" si="23"/>
        <v>-0.64000000000010004</v>
      </c>
    </row>
    <row r="79" spans="2:19" ht="15.75" thickBot="1">
      <c r="B79">
        <v>77</v>
      </c>
      <c r="C79" s="3" t="str">
        <f t="shared" si="15"/>
        <v>0:19:52</v>
      </c>
      <c r="D79">
        <f t="shared" si="16"/>
        <v>1.3796990740740742E-2</v>
      </c>
      <c r="E79" s="147">
        <f t="shared" si="12"/>
        <v>1192</v>
      </c>
      <c r="F79" s="161">
        <v>77</v>
      </c>
      <c r="G79" s="163">
        <v>1.3796990740740742E-2</v>
      </c>
      <c r="H79" s="147">
        <f t="shared" si="13"/>
        <v>1192</v>
      </c>
      <c r="I79">
        <f t="shared" si="17"/>
        <v>3</v>
      </c>
      <c r="J79" s="161">
        <v>77</v>
      </c>
      <c r="K79" s="163">
        <v>1.3782523148148146E-2</v>
      </c>
      <c r="L79" s="147">
        <f t="shared" si="14"/>
        <v>1191</v>
      </c>
      <c r="M79">
        <f t="shared" si="18"/>
        <v>3</v>
      </c>
      <c r="N79">
        <f t="shared" si="19"/>
        <v>1</v>
      </c>
      <c r="O79">
        <f t="shared" si="20"/>
        <v>1</v>
      </c>
      <c r="Q79">
        <f t="shared" si="21"/>
        <v>1192</v>
      </c>
      <c r="R79">
        <f t="shared" si="22"/>
        <v>1192.6400000000001</v>
      </c>
      <c r="S79">
        <f t="shared" si="23"/>
        <v>-0.64000000000010004</v>
      </c>
    </row>
    <row r="80" spans="2:19" ht="15.75" thickBot="1">
      <c r="B80">
        <v>78</v>
      </c>
      <c r="C80" s="3" t="str">
        <f t="shared" si="15"/>
        <v>0:19:54</v>
      </c>
      <c r="D80">
        <f t="shared" si="16"/>
        <v>1.3821990740740741E-2</v>
      </c>
      <c r="E80" s="147">
        <f t="shared" si="12"/>
        <v>1194</v>
      </c>
      <c r="F80" s="161">
        <v>78</v>
      </c>
      <c r="G80" s="163">
        <v>1.3821990740740741E-2</v>
      </c>
      <c r="H80" s="147">
        <f t="shared" si="13"/>
        <v>1194</v>
      </c>
      <c r="I80">
        <f t="shared" si="17"/>
        <v>2</v>
      </c>
      <c r="J80" s="161">
        <v>78</v>
      </c>
      <c r="K80" s="163">
        <v>1.380775462962963E-2</v>
      </c>
      <c r="L80" s="147">
        <f t="shared" si="14"/>
        <v>1193</v>
      </c>
      <c r="M80">
        <f t="shared" si="18"/>
        <v>2</v>
      </c>
      <c r="N80">
        <f t="shared" si="19"/>
        <v>1</v>
      </c>
      <c r="O80">
        <f t="shared" si="20"/>
        <v>1</v>
      </c>
      <c r="Q80">
        <f t="shared" si="21"/>
        <v>1194</v>
      </c>
      <c r="R80">
        <f t="shared" si="22"/>
        <v>1194.6400000000001</v>
      </c>
      <c r="S80">
        <f t="shared" si="23"/>
        <v>-0.64000000000010004</v>
      </c>
    </row>
    <row r="81" spans="2:19" ht="15.75" thickBot="1">
      <c r="B81">
        <v>79</v>
      </c>
      <c r="C81" s="3" t="str">
        <f t="shared" si="15"/>
        <v>0:19:57</v>
      </c>
      <c r="D81">
        <f t="shared" si="16"/>
        <v>1.3857870370370369E-2</v>
      </c>
      <c r="E81" s="147">
        <f t="shared" si="12"/>
        <v>1197</v>
      </c>
      <c r="F81" s="161">
        <v>79</v>
      </c>
      <c r="G81" s="163">
        <v>1.3857870370370369E-2</v>
      </c>
      <c r="H81" s="147">
        <f t="shared" si="13"/>
        <v>1197</v>
      </c>
      <c r="I81">
        <f t="shared" si="17"/>
        <v>3</v>
      </c>
      <c r="J81" s="161">
        <v>79</v>
      </c>
      <c r="K81" s="163">
        <v>1.384363425925926E-2</v>
      </c>
      <c r="L81" s="147">
        <f t="shared" si="14"/>
        <v>1196</v>
      </c>
      <c r="M81">
        <f t="shared" si="18"/>
        <v>3</v>
      </c>
      <c r="N81">
        <f t="shared" si="19"/>
        <v>1</v>
      </c>
      <c r="O81">
        <f t="shared" si="20"/>
        <v>1</v>
      </c>
      <c r="Q81">
        <f t="shared" si="21"/>
        <v>1197</v>
      </c>
      <c r="R81">
        <f t="shared" si="22"/>
        <v>1197.6400000000001</v>
      </c>
      <c r="S81">
        <f t="shared" si="23"/>
        <v>-0.64000000000010004</v>
      </c>
    </row>
    <row r="82" spans="2:19" ht="15.75" thickBot="1">
      <c r="B82">
        <v>80</v>
      </c>
      <c r="C82" s="3" t="str">
        <f t="shared" si="15"/>
        <v>0:19:59</v>
      </c>
      <c r="D82">
        <f t="shared" si="16"/>
        <v>1.3879398148148149E-2</v>
      </c>
      <c r="E82" s="147">
        <f t="shared" si="12"/>
        <v>1199</v>
      </c>
      <c r="F82" s="161">
        <v>80</v>
      </c>
      <c r="G82" s="163">
        <v>1.3879398148148149E-2</v>
      </c>
      <c r="H82" s="147">
        <f t="shared" si="13"/>
        <v>1199</v>
      </c>
      <c r="I82">
        <f t="shared" si="17"/>
        <v>2</v>
      </c>
      <c r="J82" s="161">
        <v>80</v>
      </c>
      <c r="K82" s="163">
        <v>1.386550925925926E-2</v>
      </c>
      <c r="L82" s="147">
        <f t="shared" si="14"/>
        <v>1198</v>
      </c>
      <c r="M82">
        <f t="shared" si="18"/>
        <v>2</v>
      </c>
      <c r="N82">
        <f t="shared" si="19"/>
        <v>1</v>
      </c>
      <c r="O82">
        <f t="shared" si="20"/>
        <v>1</v>
      </c>
      <c r="Q82">
        <f t="shared" si="21"/>
        <v>1199</v>
      </c>
      <c r="R82">
        <f t="shared" si="22"/>
        <v>1199.6400000000001</v>
      </c>
      <c r="S82">
        <f t="shared" si="23"/>
        <v>-0.64000000000010004</v>
      </c>
    </row>
    <row r="83" spans="2:19" ht="15.75" thickBot="1">
      <c r="B83">
        <v>81</v>
      </c>
      <c r="C83" s="3" t="str">
        <f t="shared" si="15"/>
        <v>0:20:00</v>
      </c>
      <c r="D83">
        <f t="shared" si="16"/>
        <v>1.3894212962962962E-2</v>
      </c>
      <c r="E83" s="147">
        <f t="shared" si="12"/>
        <v>1200</v>
      </c>
      <c r="F83" s="161">
        <v>81</v>
      </c>
      <c r="G83" s="163">
        <v>1.3894212962962962E-2</v>
      </c>
      <c r="H83" s="147">
        <f t="shared" si="13"/>
        <v>1200</v>
      </c>
      <c r="I83">
        <f t="shared" si="17"/>
        <v>1</v>
      </c>
      <c r="J83" s="161">
        <v>81</v>
      </c>
      <c r="K83" s="163">
        <v>1.3879976851851853E-2</v>
      </c>
      <c r="L83" s="147">
        <f t="shared" si="14"/>
        <v>1199</v>
      </c>
      <c r="M83">
        <f t="shared" si="18"/>
        <v>1</v>
      </c>
      <c r="N83">
        <f t="shared" si="19"/>
        <v>1</v>
      </c>
      <c r="O83">
        <f t="shared" si="20"/>
        <v>1</v>
      </c>
      <c r="Q83">
        <f t="shared" si="21"/>
        <v>1200</v>
      </c>
      <c r="R83">
        <f t="shared" si="22"/>
        <v>1200.6400000000001</v>
      </c>
      <c r="S83">
        <f t="shared" si="23"/>
        <v>-0.64000000000010004</v>
      </c>
    </row>
    <row r="84" spans="2:19" ht="15.75" thickBot="1">
      <c r="B84">
        <v>82</v>
      </c>
      <c r="C84" s="3" t="str">
        <f t="shared" si="15"/>
        <v>0:20:03</v>
      </c>
      <c r="D84">
        <f t="shared" si="16"/>
        <v>1.3918518518518518E-2</v>
      </c>
      <c r="E84" s="147">
        <f t="shared" si="12"/>
        <v>1203</v>
      </c>
      <c r="F84" s="161">
        <v>82</v>
      </c>
      <c r="G84" s="163">
        <v>1.3918518518518518E-2</v>
      </c>
      <c r="H84" s="147">
        <f t="shared" si="13"/>
        <v>1203</v>
      </c>
      <c r="I84">
        <f t="shared" si="17"/>
        <v>3</v>
      </c>
      <c r="J84" s="161">
        <v>82</v>
      </c>
      <c r="K84" s="163">
        <v>1.3903935185185186E-2</v>
      </c>
      <c r="L84" s="147">
        <f t="shared" si="14"/>
        <v>1201</v>
      </c>
      <c r="M84">
        <f t="shared" si="18"/>
        <v>2</v>
      </c>
      <c r="N84">
        <f t="shared" si="19"/>
        <v>2</v>
      </c>
      <c r="O84">
        <f t="shared" si="20"/>
        <v>2</v>
      </c>
      <c r="Q84">
        <f t="shared" si="21"/>
        <v>1203</v>
      </c>
      <c r="R84">
        <f t="shared" si="22"/>
        <v>1202.6400000000001</v>
      </c>
      <c r="S84">
        <f t="shared" si="23"/>
        <v>0.35999999999989996</v>
      </c>
    </row>
    <row r="85" spans="2:19" ht="15.75" thickBot="1">
      <c r="B85">
        <v>83</v>
      </c>
      <c r="C85" s="3" t="str">
        <f t="shared" si="15"/>
        <v>0:20:03</v>
      </c>
      <c r="D85">
        <f t="shared" si="16"/>
        <v>1.3927662037037035E-2</v>
      </c>
      <c r="E85" s="147">
        <f t="shared" si="12"/>
        <v>1203</v>
      </c>
      <c r="F85" s="161">
        <v>83</v>
      </c>
      <c r="G85" s="163">
        <v>1.3927662037037035E-2</v>
      </c>
      <c r="H85" s="147">
        <f t="shared" si="13"/>
        <v>1203</v>
      </c>
      <c r="I85">
        <f t="shared" si="17"/>
        <v>0</v>
      </c>
      <c r="J85" s="161">
        <v>83</v>
      </c>
      <c r="K85" s="163">
        <v>1.3911342592592593E-2</v>
      </c>
      <c r="L85" s="147">
        <f t="shared" si="14"/>
        <v>1202</v>
      </c>
      <c r="M85">
        <f t="shared" si="18"/>
        <v>1</v>
      </c>
      <c r="N85">
        <f t="shared" si="19"/>
        <v>1</v>
      </c>
      <c r="O85">
        <f t="shared" si="20"/>
        <v>1</v>
      </c>
      <c r="Q85">
        <f t="shared" si="21"/>
        <v>1203</v>
      </c>
      <c r="R85">
        <f t="shared" si="22"/>
        <v>1203.6400000000001</v>
      </c>
      <c r="S85">
        <f t="shared" si="23"/>
        <v>-0.64000000000010004</v>
      </c>
    </row>
    <row r="86" spans="2:19" ht="15.75" thickBot="1">
      <c r="B86">
        <v>84</v>
      </c>
      <c r="C86" s="3" t="str">
        <f t="shared" si="15"/>
        <v>0:20:04</v>
      </c>
      <c r="D86">
        <f t="shared" si="16"/>
        <v>1.3931481481481482E-2</v>
      </c>
      <c r="E86" s="147">
        <f t="shared" si="12"/>
        <v>1204</v>
      </c>
      <c r="F86" s="161">
        <v>84</v>
      </c>
      <c r="G86" s="163">
        <v>1.3931481481481482E-2</v>
      </c>
      <c r="H86" s="147">
        <f t="shared" si="13"/>
        <v>1204</v>
      </c>
      <c r="I86">
        <f t="shared" si="17"/>
        <v>1</v>
      </c>
      <c r="J86" s="161">
        <v>84</v>
      </c>
      <c r="K86" s="163">
        <v>1.3916203703703701E-2</v>
      </c>
      <c r="L86" s="147">
        <f t="shared" si="14"/>
        <v>1202</v>
      </c>
      <c r="M86">
        <f t="shared" si="18"/>
        <v>0</v>
      </c>
      <c r="N86">
        <f t="shared" si="19"/>
        <v>2</v>
      </c>
      <c r="O86">
        <f t="shared" si="20"/>
        <v>2</v>
      </c>
      <c r="Q86">
        <f t="shared" si="21"/>
        <v>1204</v>
      </c>
      <c r="R86">
        <f t="shared" si="22"/>
        <v>1203.6400000000001</v>
      </c>
      <c r="S86">
        <f t="shared" si="23"/>
        <v>0.35999999999989996</v>
      </c>
    </row>
    <row r="87" spans="2:19" ht="15.75" thickBot="1">
      <c r="B87">
        <v>85</v>
      </c>
      <c r="C87" s="3" t="str">
        <f t="shared" si="15"/>
        <v>0:20:06</v>
      </c>
      <c r="D87">
        <f t="shared" si="16"/>
        <v>1.3954282407407407E-2</v>
      </c>
      <c r="E87" s="147">
        <f t="shared" si="12"/>
        <v>1206</v>
      </c>
      <c r="F87" s="161">
        <v>85</v>
      </c>
      <c r="G87" s="163">
        <v>1.3954282407407407E-2</v>
      </c>
      <c r="H87" s="147">
        <f t="shared" si="13"/>
        <v>1206</v>
      </c>
      <c r="I87">
        <f t="shared" si="17"/>
        <v>2</v>
      </c>
      <c r="J87" s="161">
        <v>85</v>
      </c>
      <c r="K87" s="163">
        <v>1.3937847222222221E-2</v>
      </c>
      <c r="L87" s="147">
        <f t="shared" si="14"/>
        <v>1204</v>
      </c>
      <c r="M87">
        <f t="shared" si="18"/>
        <v>2</v>
      </c>
      <c r="N87">
        <f t="shared" si="19"/>
        <v>2</v>
      </c>
      <c r="O87">
        <f t="shared" si="20"/>
        <v>2</v>
      </c>
      <c r="Q87">
        <f t="shared" si="21"/>
        <v>1206</v>
      </c>
      <c r="R87">
        <f t="shared" si="22"/>
        <v>1205.6400000000001</v>
      </c>
      <c r="S87">
        <f t="shared" si="23"/>
        <v>0.35999999999989996</v>
      </c>
    </row>
    <row r="88" spans="2:19" ht="15.75" thickBot="1">
      <c r="B88">
        <v>86</v>
      </c>
      <c r="C88" s="3" t="str">
        <f t="shared" si="15"/>
        <v>0:20:06</v>
      </c>
      <c r="D88">
        <f t="shared" si="16"/>
        <v>1.3962962962962962E-2</v>
      </c>
      <c r="E88" s="147">
        <f t="shared" si="12"/>
        <v>1206</v>
      </c>
      <c r="F88" s="161">
        <v>86</v>
      </c>
      <c r="G88" s="163">
        <v>1.3962962962962962E-2</v>
      </c>
      <c r="H88" s="147">
        <f t="shared" si="13"/>
        <v>1206</v>
      </c>
      <c r="I88">
        <f t="shared" si="17"/>
        <v>0</v>
      </c>
      <c r="J88" s="161">
        <v>86</v>
      </c>
      <c r="K88" s="163">
        <v>1.3945949074074072E-2</v>
      </c>
      <c r="L88" s="147">
        <f t="shared" si="14"/>
        <v>1205</v>
      </c>
      <c r="M88">
        <f t="shared" si="18"/>
        <v>1</v>
      </c>
      <c r="N88">
        <f t="shared" si="19"/>
        <v>1</v>
      </c>
      <c r="O88">
        <f t="shared" si="20"/>
        <v>1</v>
      </c>
      <c r="Q88">
        <f t="shared" ref="Q88:Q151" si="24">H88</f>
        <v>1206</v>
      </c>
      <c r="R88">
        <f t="shared" ref="R88:R151" si="25">L88+1.64</f>
        <v>1206.6400000000001</v>
      </c>
      <c r="S88">
        <f t="shared" si="23"/>
        <v>-0.64000000000010004</v>
      </c>
    </row>
    <row r="89" spans="2:19" ht="15.75" thickBot="1">
      <c r="B89">
        <v>87</v>
      </c>
      <c r="C89" s="3" t="str">
        <f t="shared" si="15"/>
        <v>0:20:07</v>
      </c>
      <c r="D89">
        <f t="shared" si="16"/>
        <v>1.3969444444444444E-2</v>
      </c>
      <c r="E89" s="147">
        <f t="shared" si="12"/>
        <v>1207</v>
      </c>
      <c r="F89" s="161">
        <v>87</v>
      </c>
      <c r="G89" s="163">
        <v>1.3969444444444444E-2</v>
      </c>
      <c r="H89" s="147">
        <f t="shared" si="13"/>
        <v>1207</v>
      </c>
      <c r="I89">
        <f t="shared" si="17"/>
        <v>1</v>
      </c>
      <c r="J89" s="161">
        <v>87</v>
      </c>
      <c r="K89" s="163">
        <v>1.3954166666666669E-2</v>
      </c>
      <c r="L89" s="147">
        <f t="shared" si="14"/>
        <v>1206</v>
      </c>
      <c r="M89">
        <f t="shared" si="18"/>
        <v>1</v>
      </c>
      <c r="N89">
        <f t="shared" si="19"/>
        <v>1</v>
      </c>
      <c r="O89">
        <f t="shared" si="20"/>
        <v>1</v>
      </c>
      <c r="Q89">
        <f t="shared" si="24"/>
        <v>1207</v>
      </c>
      <c r="R89">
        <f t="shared" si="25"/>
        <v>1207.6400000000001</v>
      </c>
      <c r="S89">
        <f t="shared" si="23"/>
        <v>-0.64000000000010004</v>
      </c>
    </row>
    <row r="90" spans="2:19" ht="15.75" thickBot="1">
      <c r="B90">
        <v>88</v>
      </c>
      <c r="C90" s="3" t="str">
        <f t="shared" si="15"/>
        <v>0:20:08</v>
      </c>
      <c r="D90">
        <f t="shared" si="16"/>
        <v>1.3984953703703703E-2</v>
      </c>
      <c r="E90" s="147">
        <f t="shared" si="12"/>
        <v>1208</v>
      </c>
      <c r="F90" s="161">
        <v>88</v>
      </c>
      <c r="G90" s="163">
        <v>1.3984953703703703E-2</v>
      </c>
      <c r="H90" s="147">
        <f t="shared" si="13"/>
        <v>1208</v>
      </c>
      <c r="I90">
        <f t="shared" si="17"/>
        <v>1</v>
      </c>
      <c r="J90" s="161">
        <v>88</v>
      </c>
      <c r="K90" s="163">
        <v>1.3967592592592592E-2</v>
      </c>
      <c r="L90" s="147">
        <f t="shared" si="14"/>
        <v>1207</v>
      </c>
      <c r="M90">
        <f t="shared" si="18"/>
        <v>1</v>
      </c>
      <c r="N90">
        <f t="shared" si="19"/>
        <v>1</v>
      </c>
      <c r="O90">
        <f t="shared" si="20"/>
        <v>1</v>
      </c>
      <c r="Q90">
        <f t="shared" si="24"/>
        <v>1208</v>
      </c>
      <c r="R90">
        <f t="shared" si="25"/>
        <v>1208.6400000000001</v>
      </c>
      <c r="S90">
        <f t="shared" si="23"/>
        <v>-0.64000000000010004</v>
      </c>
    </row>
    <row r="91" spans="2:19" ht="15.75" thickBot="1">
      <c r="B91">
        <v>89</v>
      </c>
      <c r="C91" s="3" t="str">
        <f t="shared" si="15"/>
        <v>0:20:09</v>
      </c>
      <c r="D91">
        <f t="shared" si="16"/>
        <v>1.3997337962962963E-2</v>
      </c>
      <c r="E91" s="147">
        <f t="shared" si="12"/>
        <v>1209</v>
      </c>
      <c r="F91" s="161">
        <v>89</v>
      </c>
      <c r="G91" s="163">
        <v>1.3997337962962963E-2</v>
      </c>
      <c r="H91" s="147">
        <f t="shared" si="13"/>
        <v>1209</v>
      </c>
      <c r="I91">
        <f t="shared" si="17"/>
        <v>1</v>
      </c>
      <c r="J91" s="161">
        <v>89</v>
      </c>
      <c r="K91" s="163">
        <v>1.3981018518518518E-2</v>
      </c>
      <c r="L91" s="147">
        <f t="shared" si="14"/>
        <v>1208</v>
      </c>
      <c r="M91">
        <f t="shared" si="18"/>
        <v>1</v>
      </c>
      <c r="N91">
        <f t="shared" si="19"/>
        <v>1</v>
      </c>
      <c r="O91">
        <f t="shared" si="20"/>
        <v>1</v>
      </c>
      <c r="Q91">
        <f t="shared" si="24"/>
        <v>1209</v>
      </c>
      <c r="R91">
        <f t="shared" si="25"/>
        <v>1209.6400000000001</v>
      </c>
      <c r="S91">
        <f t="shared" si="23"/>
        <v>-0.64000000000010004</v>
      </c>
    </row>
    <row r="92" spans="2:19" ht="15.75" thickBot="1">
      <c r="B92">
        <v>90</v>
      </c>
      <c r="C92" s="3" t="str">
        <f t="shared" si="15"/>
        <v>0:20:11</v>
      </c>
      <c r="D92">
        <f t="shared" si="16"/>
        <v>1.401400462962963E-2</v>
      </c>
      <c r="E92" s="147">
        <f t="shared" si="12"/>
        <v>1211</v>
      </c>
      <c r="F92" s="161">
        <v>90</v>
      </c>
      <c r="G92" s="163">
        <v>1.401400462962963E-2</v>
      </c>
      <c r="H92" s="147">
        <f t="shared" si="13"/>
        <v>1211</v>
      </c>
      <c r="I92">
        <f t="shared" si="17"/>
        <v>2</v>
      </c>
      <c r="J92" s="161">
        <v>90</v>
      </c>
      <c r="K92" s="163">
        <v>1.3994560185185185E-2</v>
      </c>
      <c r="L92" s="147">
        <f t="shared" si="14"/>
        <v>1209</v>
      </c>
      <c r="M92">
        <f t="shared" si="18"/>
        <v>1</v>
      </c>
      <c r="N92">
        <f t="shared" si="19"/>
        <v>2</v>
      </c>
      <c r="O92">
        <f t="shared" si="20"/>
        <v>2</v>
      </c>
      <c r="Q92">
        <f t="shared" si="24"/>
        <v>1211</v>
      </c>
      <c r="R92">
        <f t="shared" si="25"/>
        <v>1210.6400000000001</v>
      </c>
      <c r="S92">
        <f t="shared" si="23"/>
        <v>0.35999999999989996</v>
      </c>
    </row>
    <row r="93" spans="2:19" ht="15.75" thickBot="1">
      <c r="B93">
        <v>91</v>
      </c>
      <c r="C93" s="3" t="str">
        <f t="shared" si="15"/>
        <v>0:20:12</v>
      </c>
      <c r="D93">
        <f t="shared" si="16"/>
        <v>1.402662037037037E-2</v>
      </c>
      <c r="E93" s="147">
        <f t="shared" si="12"/>
        <v>1212</v>
      </c>
      <c r="F93" s="161">
        <v>91</v>
      </c>
      <c r="G93" s="163">
        <v>1.402662037037037E-2</v>
      </c>
      <c r="H93" s="147">
        <f t="shared" si="13"/>
        <v>1212</v>
      </c>
      <c r="I93">
        <f t="shared" si="17"/>
        <v>1</v>
      </c>
      <c r="J93" s="161">
        <v>91</v>
      </c>
      <c r="K93" s="163">
        <v>1.4010532407407407E-2</v>
      </c>
      <c r="L93" s="147">
        <f t="shared" si="14"/>
        <v>1211</v>
      </c>
      <c r="M93">
        <f t="shared" si="18"/>
        <v>2</v>
      </c>
      <c r="N93">
        <f t="shared" si="19"/>
        <v>1</v>
      </c>
      <c r="O93">
        <f t="shared" si="20"/>
        <v>1</v>
      </c>
      <c r="Q93">
        <f t="shared" si="24"/>
        <v>1212</v>
      </c>
      <c r="R93">
        <f t="shared" si="25"/>
        <v>1212.6400000000001</v>
      </c>
      <c r="S93">
        <f t="shared" si="23"/>
        <v>-0.64000000000010004</v>
      </c>
    </row>
    <row r="94" spans="2:19" ht="15.75" thickBot="1">
      <c r="B94">
        <v>92</v>
      </c>
      <c r="C94" s="3" t="str">
        <f t="shared" si="15"/>
        <v>0:20:14</v>
      </c>
      <c r="D94">
        <f t="shared" si="16"/>
        <v>1.4049768518518517E-2</v>
      </c>
      <c r="E94" s="147">
        <f t="shared" si="12"/>
        <v>1214</v>
      </c>
      <c r="F94" s="161">
        <v>92</v>
      </c>
      <c r="G94" s="163">
        <v>1.4049768518518517E-2</v>
      </c>
      <c r="H94" s="147">
        <f t="shared" si="13"/>
        <v>1214</v>
      </c>
      <c r="I94">
        <f t="shared" si="17"/>
        <v>2</v>
      </c>
      <c r="J94" s="161">
        <v>92</v>
      </c>
      <c r="K94" s="163">
        <v>1.4031365740740742E-2</v>
      </c>
      <c r="L94" s="147">
        <f t="shared" si="14"/>
        <v>1212</v>
      </c>
      <c r="M94">
        <f t="shared" si="18"/>
        <v>1</v>
      </c>
      <c r="N94">
        <f t="shared" si="19"/>
        <v>2</v>
      </c>
      <c r="O94">
        <f t="shared" si="20"/>
        <v>2</v>
      </c>
      <c r="Q94">
        <f t="shared" si="24"/>
        <v>1214</v>
      </c>
      <c r="R94">
        <f t="shared" si="25"/>
        <v>1213.6400000000001</v>
      </c>
      <c r="S94">
        <f t="shared" si="23"/>
        <v>0.35999999999989996</v>
      </c>
    </row>
    <row r="95" spans="2:19" ht="15.75" thickBot="1">
      <c r="B95">
        <v>93</v>
      </c>
      <c r="C95" s="3" t="str">
        <f t="shared" si="15"/>
        <v>0:20:15</v>
      </c>
      <c r="D95">
        <f t="shared" si="16"/>
        <v>1.4060648148148149E-2</v>
      </c>
      <c r="E95" s="147">
        <f t="shared" si="12"/>
        <v>1215</v>
      </c>
      <c r="F95" s="161">
        <v>93</v>
      </c>
      <c r="G95" s="163">
        <v>1.4060648148148149E-2</v>
      </c>
      <c r="H95" s="147">
        <f t="shared" si="13"/>
        <v>1215</v>
      </c>
      <c r="I95">
        <f t="shared" si="17"/>
        <v>1</v>
      </c>
      <c r="J95" s="161">
        <v>93</v>
      </c>
      <c r="K95" s="163">
        <v>1.4047916666666667E-2</v>
      </c>
      <c r="L95" s="147">
        <f t="shared" si="14"/>
        <v>1214</v>
      </c>
      <c r="M95">
        <f t="shared" si="18"/>
        <v>2</v>
      </c>
      <c r="N95">
        <f t="shared" si="19"/>
        <v>1</v>
      </c>
      <c r="O95">
        <f t="shared" si="20"/>
        <v>1</v>
      </c>
      <c r="Q95">
        <f t="shared" si="24"/>
        <v>1215</v>
      </c>
      <c r="R95">
        <f t="shared" si="25"/>
        <v>1215.6400000000001</v>
      </c>
      <c r="S95">
        <f t="shared" si="23"/>
        <v>-0.64000000000010004</v>
      </c>
    </row>
    <row r="96" spans="2:19" ht="15.75" thickBot="1">
      <c r="B96">
        <v>94</v>
      </c>
      <c r="C96" s="3" t="str">
        <f t="shared" si="15"/>
        <v>0:20:15</v>
      </c>
      <c r="D96">
        <f t="shared" si="16"/>
        <v>1.4066550925925925E-2</v>
      </c>
      <c r="E96" s="147">
        <f t="shared" si="12"/>
        <v>1215</v>
      </c>
      <c r="F96" s="161">
        <v>94</v>
      </c>
      <c r="G96" s="163">
        <v>1.4066550925925925E-2</v>
      </c>
      <c r="H96" s="147">
        <f t="shared" si="13"/>
        <v>1215</v>
      </c>
      <c r="I96">
        <f t="shared" si="17"/>
        <v>0</v>
      </c>
      <c r="J96" s="161">
        <v>94</v>
      </c>
      <c r="K96" s="163">
        <v>1.4053819444444443E-2</v>
      </c>
      <c r="L96" s="147">
        <f t="shared" si="14"/>
        <v>1214</v>
      </c>
      <c r="M96">
        <f t="shared" si="18"/>
        <v>0</v>
      </c>
      <c r="N96">
        <f t="shared" si="19"/>
        <v>1</v>
      </c>
      <c r="O96">
        <f t="shared" si="20"/>
        <v>1</v>
      </c>
      <c r="Q96">
        <f t="shared" si="24"/>
        <v>1215</v>
      </c>
      <c r="R96">
        <f t="shared" si="25"/>
        <v>1215.6400000000001</v>
      </c>
      <c r="S96">
        <f t="shared" si="23"/>
        <v>-0.64000000000010004</v>
      </c>
    </row>
    <row r="97" spans="2:19" ht="15.75" thickBot="1">
      <c r="B97">
        <v>95</v>
      </c>
      <c r="C97" s="3" t="str">
        <f t="shared" si="15"/>
        <v>0:20:21</v>
      </c>
      <c r="D97">
        <f t="shared" si="16"/>
        <v>1.4131134259259258E-2</v>
      </c>
      <c r="E97" s="147">
        <f t="shared" si="12"/>
        <v>1221</v>
      </c>
      <c r="F97" s="161">
        <v>95</v>
      </c>
      <c r="G97" s="163">
        <v>1.4131134259259258E-2</v>
      </c>
      <c r="H97" s="147">
        <f t="shared" si="13"/>
        <v>1221</v>
      </c>
      <c r="I97">
        <f t="shared" si="17"/>
        <v>6</v>
      </c>
      <c r="J97" s="161">
        <v>95</v>
      </c>
      <c r="K97" s="163">
        <v>1.4115740740740741E-2</v>
      </c>
      <c r="L97" s="147">
        <f t="shared" si="14"/>
        <v>1220</v>
      </c>
      <c r="M97">
        <f t="shared" si="18"/>
        <v>6</v>
      </c>
      <c r="N97">
        <f t="shared" si="19"/>
        <v>1</v>
      </c>
      <c r="O97">
        <f t="shared" si="20"/>
        <v>1</v>
      </c>
      <c r="Q97">
        <f t="shared" si="24"/>
        <v>1221</v>
      </c>
      <c r="R97">
        <f t="shared" si="25"/>
        <v>1221.6400000000001</v>
      </c>
      <c r="S97">
        <f t="shared" si="23"/>
        <v>-0.64000000000010004</v>
      </c>
    </row>
    <row r="98" spans="2:19" ht="15.75" thickBot="1">
      <c r="B98">
        <v>96</v>
      </c>
      <c r="C98" s="3" t="str">
        <f t="shared" si="15"/>
        <v>0:20:23</v>
      </c>
      <c r="D98">
        <f t="shared" si="16"/>
        <v>1.4158217592592592E-2</v>
      </c>
      <c r="E98" s="147">
        <f t="shared" si="12"/>
        <v>1223</v>
      </c>
      <c r="F98" s="161">
        <v>96</v>
      </c>
      <c r="G98" s="163">
        <v>1.4158217592592592E-2</v>
      </c>
      <c r="H98" s="147">
        <f t="shared" si="13"/>
        <v>1223</v>
      </c>
      <c r="I98">
        <f t="shared" si="17"/>
        <v>2</v>
      </c>
      <c r="J98" s="161">
        <v>96</v>
      </c>
      <c r="K98" s="163">
        <v>1.4143981481481481E-2</v>
      </c>
      <c r="L98" s="147">
        <f t="shared" si="14"/>
        <v>1222</v>
      </c>
      <c r="M98">
        <f t="shared" si="18"/>
        <v>2</v>
      </c>
      <c r="N98">
        <f t="shared" si="19"/>
        <v>1</v>
      </c>
      <c r="O98">
        <f t="shared" si="20"/>
        <v>1</v>
      </c>
      <c r="Q98">
        <f t="shared" si="24"/>
        <v>1223</v>
      </c>
      <c r="R98">
        <f t="shared" si="25"/>
        <v>1223.6400000000001</v>
      </c>
      <c r="S98">
        <f t="shared" si="23"/>
        <v>-0.64000000000010004</v>
      </c>
    </row>
    <row r="99" spans="2:19" ht="15.75" thickBot="1">
      <c r="B99">
        <v>97</v>
      </c>
      <c r="C99" s="3" t="str">
        <f t="shared" si="15"/>
        <v>0:20:25</v>
      </c>
      <c r="D99">
        <f t="shared" si="16"/>
        <v>1.4175578703703702E-2</v>
      </c>
      <c r="E99" s="147">
        <f t="shared" si="12"/>
        <v>1225</v>
      </c>
      <c r="F99" s="161">
        <v>97</v>
      </c>
      <c r="G99" s="163">
        <v>1.4175578703703702E-2</v>
      </c>
      <c r="H99" s="147">
        <f t="shared" si="13"/>
        <v>1225</v>
      </c>
      <c r="I99">
        <f t="shared" si="17"/>
        <v>2</v>
      </c>
      <c r="J99" s="161">
        <v>97</v>
      </c>
      <c r="K99" s="163">
        <v>1.4160532407407408E-2</v>
      </c>
      <c r="L99" s="147">
        <f t="shared" si="14"/>
        <v>1223</v>
      </c>
      <c r="M99">
        <f t="shared" si="18"/>
        <v>1</v>
      </c>
      <c r="N99">
        <f t="shared" si="19"/>
        <v>2</v>
      </c>
      <c r="O99">
        <f t="shared" si="20"/>
        <v>2</v>
      </c>
      <c r="Q99">
        <f t="shared" si="24"/>
        <v>1225</v>
      </c>
      <c r="R99">
        <f t="shared" si="25"/>
        <v>1224.6400000000001</v>
      </c>
      <c r="S99">
        <f t="shared" si="23"/>
        <v>0.35999999999989996</v>
      </c>
    </row>
    <row r="100" spans="2:19" ht="15.75" thickBot="1">
      <c r="B100">
        <v>98</v>
      </c>
      <c r="C100" s="3" t="str">
        <f t="shared" si="15"/>
        <v>0:20:25</v>
      </c>
      <c r="D100">
        <f t="shared" si="16"/>
        <v>1.4182638888888889E-2</v>
      </c>
      <c r="E100" s="147">
        <f t="shared" si="12"/>
        <v>1225</v>
      </c>
      <c r="F100" s="161">
        <v>98</v>
      </c>
      <c r="G100" s="163">
        <v>1.4182638888888889E-2</v>
      </c>
      <c r="H100" s="147">
        <f t="shared" si="13"/>
        <v>1225</v>
      </c>
      <c r="I100">
        <f t="shared" si="17"/>
        <v>0</v>
      </c>
      <c r="J100" s="161">
        <v>98</v>
      </c>
      <c r="K100" s="163">
        <v>1.4166087962962962E-2</v>
      </c>
      <c r="L100" s="147">
        <f t="shared" si="14"/>
        <v>1224</v>
      </c>
      <c r="M100">
        <f t="shared" si="18"/>
        <v>1</v>
      </c>
      <c r="N100">
        <f t="shared" si="19"/>
        <v>1</v>
      </c>
      <c r="O100">
        <f t="shared" si="20"/>
        <v>1</v>
      </c>
      <c r="Q100">
        <f t="shared" si="24"/>
        <v>1225</v>
      </c>
      <c r="R100">
        <f t="shared" si="25"/>
        <v>1225.6400000000001</v>
      </c>
      <c r="S100">
        <f t="shared" si="23"/>
        <v>-0.64000000000010004</v>
      </c>
    </row>
    <row r="101" spans="2:19" ht="15.75" thickBot="1">
      <c r="B101">
        <v>99</v>
      </c>
      <c r="C101" s="3" t="str">
        <f t="shared" si="15"/>
        <v>0:20:26</v>
      </c>
      <c r="D101">
        <f t="shared" si="16"/>
        <v>1.4187152777777779E-2</v>
      </c>
      <c r="E101" s="147">
        <f t="shared" si="12"/>
        <v>1226</v>
      </c>
      <c r="F101" s="161">
        <v>99</v>
      </c>
      <c r="G101" s="163">
        <v>1.4187152777777779E-2</v>
      </c>
      <c r="H101" s="147">
        <f t="shared" si="13"/>
        <v>1226</v>
      </c>
      <c r="I101">
        <f t="shared" si="17"/>
        <v>1</v>
      </c>
      <c r="J101" s="161">
        <v>99</v>
      </c>
      <c r="K101" s="163">
        <v>1.4172222222222223E-2</v>
      </c>
      <c r="L101" s="147">
        <f t="shared" si="14"/>
        <v>1224</v>
      </c>
      <c r="M101">
        <f t="shared" si="18"/>
        <v>0</v>
      </c>
      <c r="N101">
        <f t="shared" si="19"/>
        <v>2</v>
      </c>
      <c r="O101">
        <f t="shared" si="20"/>
        <v>2</v>
      </c>
      <c r="Q101">
        <f t="shared" si="24"/>
        <v>1226</v>
      </c>
      <c r="R101">
        <f t="shared" si="25"/>
        <v>1225.6400000000001</v>
      </c>
      <c r="S101">
        <f t="shared" si="23"/>
        <v>0.35999999999989996</v>
      </c>
    </row>
    <row r="102" spans="2:19" ht="15.75" thickBot="1">
      <c r="B102">
        <v>100</v>
      </c>
      <c r="C102" s="3" t="str">
        <f t="shared" si="15"/>
        <v>0:20:26</v>
      </c>
      <c r="D102">
        <f t="shared" si="16"/>
        <v>1.4193634259259262E-2</v>
      </c>
      <c r="E102" s="147">
        <f t="shared" si="12"/>
        <v>1226</v>
      </c>
      <c r="F102" s="161">
        <v>100</v>
      </c>
      <c r="G102" s="163">
        <v>1.4193634259259262E-2</v>
      </c>
      <c r="H102" s="147">
        <f t="shared" si="13"/>
        <v>1226</v>
      </c>
      <c r="I102">
        <f t="shared" si="17"/>
        <v>0</v>
      </c>
      <c r="J102" s="161">
        <v>100</v>
      </c>
      <c r="K102" s="163">
        <v>1.417800925925926E-2</v>
      </c>
      <c r="L102" s="147">
        <f t="shared" si="14"/>
        <v>1225</v>
      </c>
      <c r="M102">
        <f t="shared" si="18"/>
        <v>1</v>
      </c>
      <c r="N102">
        <f t="shared" si="19"/>
        <v>1</v>
      </c>
      <c r="O102">
        <f t="shared" si="20"/>
        <v>1</v>
      </c>
      <c r="Q102">
        <f t="shared" si="24"/>
        <v>1226</v>
      </c>
      <c r="R102">
        <f t="shared" si="25"/>
        <v>1226.6400000000001</v>
      </c>
      <c r="S102">
        <f t="shared" si="23"/>
        <v>-0.64000000000010004</v>
      </c>
    </row>
    <row r="103" spans="2:19" ht="15.75" thickBot="1">
      <c r="B103">
        <v>101</v>
      </c>
      <c r="C103" s="3" t="str">
        <f t="shared" si="15"/>
        <v>0:20:28</v>
      </c>
      <c r="D103">
        <f t="shared" si="16"/>
        <v>1.4208912037037037E-2</v>
      </c>
      <c r="E103" s="147">
        <f t="shared" si="12"/>
        <v>1228</v>
      </c>
      <c r="F103" s="161">
        <v>101</v>
      </c>
      <c r="G103" s="163">
        <v>1.4208912037037037E-2</v>
      </c>
      <c r="H103" s="147">
        <f t="shared" si="13"/>
        <v>1228</v>
      </c>
      <c r="I103">
        <f t="shared" si="17"/>
        <v>2</v>
      </c>
      <c r="J103" s="161">
        <v>101</v>
      </c>
      <c r="K103" s="163">
        <v>1.419375E-2</v>
      </c>
      <c r="L103" s="147">
        <f t="shared" si="14"/>
        <v>1226</v>
      </c>
      <c r="M103">
        <f t="shared" si="18"/>
        <v>1</v>
      </c>
      <c r="N103">
        <f t="shared" si="19"/>
        <v>2</v>
      </c>
      <c r="O103">
        <f t="shared" si="20"/>
        <v>2</v>
      </c>
      <c r="Q103">
        <f t="shared" si="24"/>
        <v>1228</v>
      </c>
      <c r="R103">
        <f t="shared" si="25"/>
        <v>1227.6400000000001</v>
      </c>
      <c r="S103">
        <f t="shared" si="23"/>
        <v>0.35999999999989996</v>
      </c>
    </row>
    <row r="104" spans="2:19" ht="15.75" thickBot="1">
      <c r="B104">
        <v>102</v>
      </c>
      <c r="C104" s="3" t="str">
        <f t="shared" si="15"/>
        <v>0:20:29</v>
      </c>
      <c r="D104">
        <f t="shared" si="16"/>
        <v>1.4225925925925927E-2</v>
      </c>
      <c r="E104" s="147">
        <f t="shared" si="12"/>
        <v>1229</v>
      </c>
      <c r="F104" s="161">
        <v>102</v>
      </c>
      <c r="G104" s="163">
        <v>1.4225925925925927E-2</v>
      </c>
      <c r="H104" s="147">
        <f t="shared" si="13"/>
        <v>1229</v>
      </c>
      <c r="I104">
        <f t="shared" si="17"/>
        <v>1</v>
      </c>
      <c r="J104" s="161">
        <v>102</v>
      </c>
      <c r="K104" s="163">
        <v>1.4210300925925927E-2</v>
      </c>
      <c r="L104" s="147">
        <f t="shared" si="14"/>
        <v>1228</v>
      </c>
      <c r="M104">
        <f t="shared" si="18"/>
        <v>2</v>
      </c>
      <c r="N104">
        <f t="shared" si="19"/>
        <v>1</v>
      </c>
      <c r="O104">
        <f t="shared" si="20"/>
        <v>1</v>
      </c>
      <c r="Q104">
        <f t="shared" si="24"/>
        <v>1229</v>
      </c>
      <c r="R104">
        <f t="shared" si="25"/>
        <v>1229.6400000000001</v>
      </c>
      <c r="S104">
        <f t="shared" si="23"/>
        <v>-0.64000000000010004</v>
      </c>
    </row>
    <row r="105" spans="2:19" ht="15.75" thickBot="1">
      <c r="B105">
        <v>103</v>
      </c>
      <c r="C105" s="3" t="str">
        <f t="shared" si="15"/>
        <v>0:20:30</v>
      </c>
      <c r="D105">
        <f t="shared" si="16"/>
        <v>1.4230902777777778E-2</v>
      </c>
      <c r="E105" s="147">
        <f t="shared" si="12"/>
        <v>1230</v>
      </c>
      <c r="F105" s="161">
        <v>103</v>
      </c>
      <c r="G105" s="163">
        <v>1.4230902777777778E-2</v>
      </c>
      <c r="H105" s="147">
        <f t="shared" si="13"/>
        <v>1230</v>
      </c>
      <c r="I105">
        <f t="shared" si="17"/>
        <v>1</v>
      </c>
      <c r="J105" s="161">
        <v>103</v>
      </c>
      <c r="K105" s="163">
        <v>1.4217476851851853E-2</v>
      </c>
      <c r="L105" s="147">
        <f t="shared" si="14"/>
        <v>1228</v>
      </c>
      <c r="M105">
        <f t="shared" si="18"/>
        <v>0</v>
      </c>
      <c r="N105">
        <f t="shared" si="19"/>
        <v>2</v>
      </c>
      <c r="O105">
        <f t="shared" si="20"/>
        <v>2</v>
      </c>
      <c r="Q105">
        <f t="shared" si="24"/>
        <v>1230</v>
      </c>
      <c r="R105">
        <f t="shared" si="25"/>
        <v>1229.6400000000001</v>
      </c>
      <c r="S105">
        <f t="shared" si="23"/>
        <v>0.35999999999989996</v>
      </c>
    </row>
    <row r="106" spans="2:19" ht="15.75" thickBot="1">
      <c r="B106">
        <v>104</v>
      </c>
      <c r="C106" s="3" t="str">
        <f t="shared" si="15"/>
        <v>0:20:30</v>
      </c>
      <c r="D106">
        <f t="shared" si="16"/>
        <v>1.4234259259259259E-2</v>
      </c>
      <c r="E106" s="147">
        <f t="shared" si="12"/>
        <v>1230</v>
      </c>
      <c r="F106" s="161">
        <v>104</v>
      </c>
      <c r="G106" s="163">
        <v>1.4234259259259259E-2</v>
      </c>
      <c r="H106" s="147">
        <f t="shared" si="13"/>
        <v>1230</v>
      </c>
      <c r="I106">
        <f t="shared" si="17"/>
        <v>0</v>
      </c>
      <c r="J106" s="161">
        <v>104</v>
      </c>
      <c r="K106" s="163">
        <v>1.4220370370370371E-2</v>
      </c>
      <c r="L106" s="147">
        <f t="shared" si="14"/>
        <v>1229</v>
      </c>
      <c r="M106">
        <f t="shared" si="18"/>
        <v>1</v>
      </c>
      <c r="N106">
        <f t="shared" si="19"/>
        <v>1</v>
      </c>
      <c r="O106">
        <f t="shared" si="20"/>
        <v>1</v>
      </c>
      <c r="Q106">
        <f t="shared" si="24"/>
        <v>1230</v>
      </c>
      <c r="R106">
        <f t="shared" si="25"/>
        <v>1230.6400000000001</v>
      </c>
      <c r="S106">
        <f t="shared" si="23"/>
        <v>-0.64000000000010004</v>
      </c>
    </row>
    <row r="107" spans="2:19" ht="15.75" thickBot="1">
      <c r="B107">
        <v>105</v>
      </c>
      <c r="C107" s="3" t="str">
        <f t="shared" si="15"/>
        <v>0:20:30</v>
      </c>
      <c r="D107">
        <f t="shared" si="16"/>
        <v>1.4237152777777777E-2</v>
      </c>
      <c r="E107" s="147">
        <f t="shared" si="12"/>
        <v>1230</v>
      </c>
      <c r="F107" s="161">
        <v>105</v>
      </c>
      <c r="G107" s="163">
        <v>1.4237152777777777E-2</v>
      </c>
      <c r="H107" s="147">
        <f t="shared" si="13"/>
        <v>1230</v>
      </c>
      <c r="I107">
        <f t="shared" si="17"/>
        <v>0</v>
      </c>
      <c r="J107" s="161">
        <v>105</v>
      </c>
      <c r="K107" s="163">
        <v>1.4224305555555554E-2</v>
      </c>
      <c r="L107" s="147">
        <f t="shared" si="14"/>
        <v>1229</v>
      </c>
      <c r="M107">
        <f t="shared" si="18"/>
        <v>0</v>
      </c>
      <c r="N107">
        <f t="shared" si="19"/>
        <v>1</v>
      </c>
      <c r="O107">
        <f t="shared" si="20"/>
        <v>1</v>
      </c>
      <c r="Q107">
        <f t="shared" si="24"/>
        <v>1230</v>
      </c>
      <c r="R107">
        <f t="shared" si="25"/>
        <v>1230.6400000000001</v>
      </c>
      <c r="S107">
        <f t="shared" si="23"/>
        <v>-0.64000000000010004</v>
      </c>
    </row>
    <row r="108" spans="2:19" ht="15.75" thickBot="1">
      <c r="B108">
        <v>106</v>
      </c>
      <c r="C108" s="3" t="str">
        <f t="shared" si="15"/>
        <v>0:20:32</v>
      </c>
      <c r="D108">
        <f t="shared" si="16"/>
        <v>1.4264583333333332E-2</v>
      </c>
      <c r="E108" s="147">
        <f t="shared" si="12"/>
        <v>1232</v>
      </c>
      <c r="F108" s="161">
        <v>106</v>
      </c>
      <c r="G108" s="163">
        <v>1.4264583333333332E-2</v>
      </c>
      <c r="H108" s="147">
        <f t="shared" si="13"/>
        <v>1232</v>
      </c>
      <c r="I108">
        <f t="shared" si="17"/>
        <v>2</v>
      </c>
      <c r="J108" s="161">
        <v>106</v>
      </c>
      <c r="K108" s="163">
        <v>1.4250810185185184E-2</v>
      </c>
      <c r="L108" s="147">
        <f t="shared" si="14"/>
        <v>1231</v>
      </c>
      <c r="M108">
        <f t="shared" si="18"/>
        <v>2</v>
      </c>
      <c r="N108">
        <f t="shared" si="19"/>
        <v>1</v>
      </c>
      <c r="O108">
        <f t="shared" si="20"/>
        <v>1</v>
      </c>
      <c r="Q108">
        <f t="shared" si="24"/>
        <v>1232</v>
      </c>
      <c r="R108">
        <f t="shared" si="25"/>
        <v>1232.6400000000001</v>
      </c>
      <c r="S108">
        <f t="shared" si="23"/>
        <v>-0.64000000000010004</v>
      </c>
    </row>
    <row r="109" spans="2:19" ht="15.75" thickBot="1">
      <c r="B109">
        <v>107</v>
      </c>
      <c r="C109" s="3" t="str">
        <f t="shared" si="15"/>
        <v>0:20:34</v>
      </c>
      <c r="D109">
        <f t="shared" si="16"/>
        <v>1.4277777777777776E-2</v>
      </c>
      <c r="E109" s="147">
        <f t="shared" si="12"/>
        <v>1234</v>
      </c>
      <c r="F109" s="161">
        <v>107</v>
      </c>
      <c r="G109" s="163">
        <v>1.4277777777777776E-2</v>
      </c>
      <c r="H109" s="147">
        <f t="shared" si="13"/>
        <v>1234</v>
      </c>
      <c r="I109">
        <f t="shared" si="17"/>
        <v>2</v>
      </c>
      <c r="J109" s="161">
        <v>107</v>
      </c>
      <c r="K109" s="163">
        <v>1.4262962962962963E-2</v>
      </c>
      <c r="L109" s="147">
        <f t="shared" si="14"/>
        <v>1232</v>
      </c>
      <c r="M109">
        <f t="shared" si="18"/>
        <v>1</v>
      </c>
      <c r="N109">
        <f t="shared" si="19"/>
        <v>2</v>
      </c>
      <c r="O109">
        <f t="shared" si="20"/>
        <v>2</v>
      </c>
      <c r="Q109">
        <f t="shared" si="24"/>
        <v>1234</v>
      </c>
      <c r="R109">
        <f t="shared" si="25"/>
        <v>1233.6400000000001</v>
      </c>
      <c r="S109">
        <f t="shared" si="23"/>
        <v>0.35999999999989996</v>
      </c>
    </row>
    <row r="110" spans="2:19" ht="15.75" thickBot="1">
      <c r="B110">
        <v>108</v>
      </c>
      <c r="C110" s="3" t="str">
        <f t="shared" si="15"/>
        <v>0:20:36</v>
      </c>
      <c r="D110">
        <f t="shared" si="16"/>
        <v>1.4309490740740741E-2</v>
      </c>
      <c r="E110" s="147">
        <f t="shared" si="12"/>
        <v>1236</v>
      </c>
      <c r="F110" s="161">
        <v>108</v>
      </c>
      <c r="G110" s="163">
        <v>1.4309490740740741E-2</v>
      </c>
      <c r="H110" s="147">
        <f t="shared" si="13"/>
        <v>1236</v>
      </c>
      <c r="I110">
        <f t="shared" si="17"/>
        <v>2</v>
      </c>
      <c r="J110" s="161">
        <v>108</v>
      </c>
      <c r="K110" s="163">
        <v>1.4294675925925926E-2</v>
      </c>
      <c r="L110" s="147">
        <f t="shared" si="14"/>
        <v>1235</v>
      </c>
      <c r="M110">
        <f t="shared" si="18"/>
        <v>3</v>
      </c>
      <c r="N110">
        <f t="shared" si="19"/>
        <v>1</v>
      </c>
      <c r="O110">
        <f t="shared" si="20"/>
        <v>1</v>
      </c>
      <c r="Q110">
        <f t="shared" si="24"/>
        <v>1236</v>
      </c>
      <c r="R110">
        <f t="shared" si="25"/>
        <v>1236.6400000000001</v>
      </c>
      <c r="S110">
        <f t="shared" si="23"/>
        <v>-0.64000000000010004</v>
      </c>
    </row>
    <row r="111" spans="2:19" ht="15.75" thickBot="1">
      <c r="B111">
        <v>109</v>
      </c>
      <c r="C111" s="3" t="str">
        <f t="shared" si="15"/>
        <v>0:20:38</v>
      </c>
      <c r="D111">
        <f t="shared" si="16"/>
        <v>1.4330324074074073E-2</v>
      </c>
      <c r="E111" s="147">
        <f t="shared" si="12"/>
        <v>1238</v>
      </c>
      <c r="F111" s="161">
        <v>109</v>
      </c>
      <c r="G111" s="163">
        <v>1.4330324074074073E-2</v>
      </c>
      <c r="H111" s="147">
        <f t="shared" si="13"/>
        <v>1238</v>
      </c>
      <c r="I111">
        <f t="shared" si="17"/>
        <v>2</v>
      </c>
      <c r="J111" s="161">
        <v>109</v>
      </c>
      <c r="K111" s="163">
        <v>1.4316898148148148E-2</v>
      </c>
      <c r="L111" s="147">
        <f t="shared" si="14"/>
        <v>1237</v>
      </c>
      <c r="M111">
        <f t="shared" si="18"/>
        <v>2</v>
      </c>
      <c r="N111">
        <f t="shared" si="19"/>
        <v>1</v>
      </c>
      <c r="O111">
        <f t="shared" si="20"/>
        <v>1</v>
      </c>
      <c r="Q111">
        <f t="shared" si="24"/>
        <v>1238</v>
      </c>
      <c r="R111">
        <f t="shared" si="25"/>
        <v>1238.6400000000001</v>
      </c>
      <c r="S111">
        <f t="shared" si="23"/>
        <v>-0.64000000000010004</v>
      </c>
    </row>
    <row r="112" spans="2:19" ht="15.75" thickBot="1">
      <c r="B112">
        <v>110</v>
      </c>
      <c r="C112" s="3" t="str">
        <f t="shared" si="15"/>
        <v>0:20:39</v>
      </c>
      <c r="D112">
        <f t="shared" si="16"/>
        <v>1.4336342592592593E-2</v>
      </c>
      <c r="E112" s="147">
        <f t="shared" si="12"/>
        <v>1239</v>
      </c>
      <c r="F112" s="161">
        <v>110</v>
      </c>
      <c r="G112" s="163">
        <v>1.4336342592592593E-2</v>
      </c>
      <c r="H112" s="147">
        <f t="shared" si="13"/>
        <v>1239</v>
      </c>
      <c r="I112">
        <f t="shared" si="17"/>
        <v>1</v>
      </c>
      <c r="J112" s="161">
        <v>110</v>
      </c>
      <c r="K112" s="163">
        <v>1.4321990740740739E-2</v>
      </c>
      <c r="L112" s="147">
        <f t="shared" si="14"/>
        <v>1237</v>
      </c>
      <c r="M112">
        <f t="shared" si="18"/>
        <v>0</v>
      </c>
      <c r="N112">
        <f t="shared" si="19"/>
        <v>2</v>
      </c>
      <c r="O112">
        <f t="shared" si="20"/>
        <v>2</v>
      </c>
      <c r="Q112">
        <f t="shared" si="24"/>
        <v>1239</v>
      </c>
      <c r="R112">
        <f t="shared" si="25"/>
        <v>1238.6400000000001</v>
      </c>
      <c r="S112">
        <f t="shared" si="23"/>
        <v>0.35999999999989996</v>
      </c>
    </row>
    <row r="113" spans="2:19" ht="15.75" thickBot="1">
      <c r="B113">
        <v>111</v>
      </c>
      <c r="C113" s="3" t="str">
        <f t="shared" si="15"/>
        <v>0:20:42</v>
      </c>
      <c r="D113">
        <f t="shared" si="16"/>
        <v>1.4374884259259259E-2</v>
      </c>
      <c r="E113" s="147">
        <f t="shared" si="12"/>
        <v>1242</v>
      </c>
      <c r="F113" s="161">
        <v>111</v>
      </c>
      <c r="G113" s="163">
        <v>1.4374884259259259E-2</v>
      </c>
      <c r="H113" s="147">
        <f t="shared" si="13"/>
        <v>1242</v>
      </c>
      <c r="I113">
        <f t="shared" si="17"/>
        <v>3</v>
      </c>
      <c r="J113" s="161">
        <v>111</v>
      </c>
      <c r="K113" s="163">
        <v>1.4359259259259259E-2</v>
      </c>
      <c r="L113" s="147">
        <f t="shared" si="14"/>
        <v>1241</v>
      </c>
      <c r="M113">
        <f t="shared" si="18"/>
        <v>4</v>
      </c>
      <c r="N113">
        <f t="shared" si="19"/>
        <v>1</v>
      </c>
      <c r="O113">
        <f t="shared" si="20"/>
        <v>1</v>
      </c>
      <c r="Q113">
        <f t="shared" si="24"/>
        <v>1242</v>
      </c>
      <c r="R113">
        <f t="shared" si="25"/>
        <v>1242.6400000000001</v>
      </c>
      <c r="S113">
        <f t="shared" si="23"/>
        <v>-0.64000000000010004</v>
      </c>
    </row>
    <row r="114" spans="2:19" ht="15.75" thickBot="1">
      <c r="B114">
        <v>112</v>
      </c>
      <c r="C114" s="3" t="str">
        <f t="shared" si="15"/>
        <v>0:20:43</v>
      </c>
      <c r="D114">
        <f t="shared" si="16"/>
        <v>1.4384953703703704E-2</v>
      </c>
      <c r="E114" s="147">
        <f t="shared" si="12"/>
        <v>1243</v>
      </c>
      <c r="F114" s="161">
        <v>112</v>
      </c>
      <c r="G114" s="163">
        <v>1.4384953703703704E-2</v>
      </c>
      <c r="H114" s="147">
        <f t="shared" si="13"/>
        <v>1243</v>
      </c>
      <c r="I114">
        <f t="shared" si="17"/>
        <v>1</v>
      </c>
      <c r="J114" s="161">
        <v>112</v>
      </c>
      <c r="K114" s="163">
        <v>1.4369791666666666E-2</v>
      </c>
      <c r="L114" s="147">
        <f t="shared" si="14"/>
        <v>1242</v>
      </c>
      <c r="M114">
        <f t="shared" si="18"/>
        <v>1</v>
      </c>
      <c r="N114">
        <f t="shared" si="19"/>
        <v>1</v>
      </c>
      <c r="O114">
        <f t="shared" si="20"/>
        <v>1</v>
      </c>
      <c r="Q114">
        <f t="shared" si="24"/>
        <v>1243</v>
      </c>
      <c r="R114">
        <f t="shared" si="25"/>
        <v>1243.6400000000001</v>
      </c>
      <c r="S114">
        <f t="shared" si="23"/>
        <v>-0.64000000000010004</v>
      </c>
    </row>
    <row r="115" spans="2:19" ht="15.75" thickBot="1">
      <c r="B115">
        <v>113</v>
      </c>
      <c r="C115" s="3" t="str">
        <f t="shared" si="15"/>
        <v>0:20:47</v>
      </c>
      <c r="D115">
        <f t="shared" si="16"/>
        <v>1.4436805555555557E-2</v>
      </c>
      <c r="E115" s="147">
        <f t="shared" si="12"/>
        <v>1247</v>
      </c>
      <c r="F115" s="161">
        <v>113</v>
      </c>
      <c r="G115" s="163">
        <v>1.4436805555555557E-2</v>
      </c>
      <c r="H115" s="147">
        <f t="shared" si="13"/>
        <v>1247</v>
      </c>
      <c r="I115">
        <f t="shared" si="17"/>
        <v>4</v>
      </c>
      <c r="J115" s="161">
        <v>113</v>
      </c>
      <c r="K115" s="163">
        <v>1.4422916666666665E-2</v>
      </c>
      <c r="L115" s="147">
        <f t="shared" si="14"/>
        <v>1246</v>
      </c>
      <c r="M115">
        <f t="shared" si="18"/>
        <v>4</v>
      </c>
      <c r="N115">
        <f t="shared" si="19"/>
        <v>1</v>
      </c>
      <c r="O115">
        <f t="shared" si="20"/>
        <v>1</v>
      </c>
      <c r="Q115">
        <f t="shared" si="24"/>
        <v>1247</v>
      </c>
      <c r="R115">
        <f t="shared" si="25"/>
        <v>1247.6400000000001</v>
      </c>
      <c r="S115">
        <f t="shared" si="23"/>
        <v>-0.64000000000010004</v>
      </c>
    </row>
    <row r="116" spans="2:19" ht="15.75" thickBot="1">
      <c r="B116">
        <v>114</v>
      </c>
      <c r="C116" s="3" t="str">
        <f t="shared" si="15"/>
        <v>0:20:50</v>
      </c>
      <c r="D116">
        <f t="shared" si="16"/>
        <v>1.4466782407407406E-2</v>
      </c>
      <c r="E116" s="147">
        <f t="shared" si="12"/>
        <v>1250</v>
      </c>
      <c r="F116" s="161">
        <v>114</v>
      </c>
      <c r="G116" s="163">
        <v>1.4466782407407406E-2</v>
      </c>
      <c r="H116" s="147">
        <f t="shared" si="13"/>
        <v>1250</v>
      </c>
      <c r="I116">
        <f t="shared" si="17"/>
        <v>3</v>
      </c>
      <c r="J116" s="161">
        <v>114</v>
      </c>
      <c r="K116" s="163">
        <v>1.4452314814814815E-2</v>
      </c>
      <c r="L116" s="147">
        <f t="shared" si="14"/>
        <v>1249</v>
      </c>
      <c r="M116">
        <f t="shared" si="18"/>
        <v>3</v>
      </c>
      <c r="N116">
        <f t="shared" si="19"/>
        <v>1</v>
      </c>
      <c r="O116">
        <f t="shared" si="20"/>
        <v>1</v>
      </c>
      <c r="Q116">
        <f t="shared" si="24"/>
        <v>1250</v>
      </c>
      <c r="R116">
        <f t="shared" si="25"/>
        <v>1250.6400000000001</v>
      </c>
      <c r="S116">
        <f t="shared" si="23"/>
        <v>-0.64000000000010004</v>
      </c>
    </row>
    <row r="117" spans="2:19" ht="15.75" thickBot="1">
      <c r="B117">
        <v>115</v>
      </c>
      <c r="C117" s="3" t="str">
        <f t="shared" si="15"/>
        <v>0:20:54</v>
      </c>
      <c r="D117">
        <f t="shared" si="16"/>
        <v>1.4517476851851853E-2</v>
      </c>
      <c r="E117" s="147">
        <f t="shared" si="12"/>
        <v>1254</v>
      </c>
      <c r="F117" s="161">
        <v>115</v>
      </c>
      <c r="G117" s="163">
        <v>1.4517476851851853E-2</v>
      </c>
      <c r="H117" s="147">
        <f t="shared" si="13"/>
        <v>1254</v>
      </c>
      <c r="I117">
        <f t="shared" si="17"/>
        <v>4</v>
      </c>
      <c r="J117" s="161">
        <v>115</v>
      </c>
      <c r="K117" s="163">
        <v>1.4502546296296296E-2</v>
      </c>
      <c r="L117" s="147">
        <f t="shared" si="14"/>
        <v>1253</v>
      </c>
      <c r="M117">
        <f t="shared" si="18"/>
        <v>4</v>
      </c>
      <c r="N117">
        <f t="shared" si="19"/>
        <v>1</v>
      </c>
      <c r="O117">
        <f t="shared" si="20"/>
        <v>1</v>
      </c>
      <c r="Q117">
        <f t="shared" si="24"/>
        <v>1254</v>
      </c>
      <c r="R117">
        <f t="shared" si="25"/>
        <v>1254.6400000000001</v>
      </c>
      <c r="S117">
        <f t="shared" si="23"/>
        <v>-0.64000000000010004</v>
      </c>
    </row>
    <row r="118" spans="2:19" ht="15.75" thickBot="1">
      <c r="B118">
        <v>116</v>
      </c>
      <c r="C118" s="3" t="str">
        <f t="shared" si="15"/>
        <v>0:20:55</v>
      </c>
      <c r="D118">
        <f t="shared" si="16"/>
        <v>1.4527546296296297E-2</v>
      </c>
      <c r="E118" s="147">
        <f t="shared" si="12"/>
        <v>1255</v>
      </c>
      <c r="F118" s="161">
        <v>116</v>
      </c>
      <c r="G118" s="163">
        <v>1.4527546296296297E-2</v>
      </c>
      <c r="H118" s="147">
        <f t="shared" si="13"/>
        <v>1255</v>
      </c>
      <c r="I118">
        <f t="shared" si="17"/>
        <v>1</v>
      </c>
      <c r="J118" s="161">
        <v>116</v>
      </c>
      <c r="K118" s="163">
        <v>1.4513310185185186E-2</v>
      </c>
      <c r="L118" s="147">
        <f t="shared" si="14"/>
        <v>1254</v>
      </c>
      <c r="M118">
        <f t="shared" si="18"/>
        <v>1</v>
      </c>
      <c r="N118">
        <f t="shared" si="19"/>
        <v>1</v>
      </c>
      <c r="O118">
        <f t="shared" si="20"/>
        <v>1</v>
      </c>
      <c r="Q118">
        <f t="shared" si="24"/>
        <v>1255</v>
      </c>
      <c r="R118">
        <f t="shared" si="25"/>
        <v>1255.6400000000001</v>
      </c>
      <c r="S118">
        <f t="shared" si="23"/>
        <v>-0.64000000000010004</v>
      </c>
    </row>
    <row r="119" spans="2:19" ht="15.75" thickBot="1">
      <c r="B119">
        <v>117</v>
      </c>
      <c r="C119" s="3" t="str">
        <f t="shared" si="15"/>
        <v>0:20:58</v>
      </c>
      <c r="D119">
        <f t="shared" si="16"/>
        <v>1.4565509259259259E-2</v>
      </c>
      <c r="E119" s="147">
        <f t="shared" si="12"/>
        <v>1258</v>
      </c>
      <c r="F119" s="161">
        <v>117</v>
      </c>
      <c r="G119" s="163">
        <v>1.4565509259259259E-2</v>
      </c>
      <c r="H119" s="147">
        <f t="shared" si="13"/>
        <v>1258</v>
      </c>
      <c r="I119">
        <f t="shared" si="17"/>
        <v>3</v>
      </c>
      <c r="J119" s="161">
        <v>117</v>
      </c>
      <c r="K119" s="163">
        <v>1.4550115740740742E-2</v>
      </c>
      <c r="L119" s="147">
        <f t="shared" si="14"/>
        <v>1257</v>
      </c>
      <c r="M119">
        <f t="shared" si="18"/>
        <v>3</v>
      </c>
      <c r="N119">
        <f t="shared" si="19"/>
        <v>1</v>
      </c>
      <c r="O119">
        <f t="shared" si="20"/>
        <v>1</v>
      </c>
      <c r="Q119">
        <f t="shared" si="24"/>
        <v>1258</v>
      </c>
      <c r="R119">
        <f t="shared" si="25"/>
        <v>1258.6400000000001</v>
      </c>
      <c r="S119">
        <f t="shared" si="23"/>
        <v>-0.64000000000010004</v>
      </c>
    </row>
    <row r="120" spans="2:19" ht="15.75" thickBot="1">
      <c r="B120">
        <v>118</v>
      </c>
      <c r="C120" s="3" t="str">
        <f t="shared" si="15"/>
        <v>0:21:05</v>
      </c>
      <c r="D120">
        <f t="shared" si="16"/>
        <v>1.464699074074074E-2</v>
      </c>
      <c r="E120" s="147">
        <f t="shared" si="12"/>
        <v>1265</v>
      </c>
      <c r="F120" s="161">
        <v>118</v>
      </c>
      <c r="G120" s="163">
        <v>1.464699074074074E-2</v>
      </c>
      <c r="H120" s="147">
        <f t="shared" si="13"/>
        <v>1265</v>
      </c>
      <c r="I120">
        <f t="shared" si="17"/>
        <v>7</v>
      </c>
      <c r="J120" s="161">
        <v>118</v>
      </c>
      <c r="K120" s="163">
        <v>1.4633796296296296E-2</v>
      </c>
      <c r="L120" s="147">
        <f t="shared" si="14"/>
        <v>1264</v>
      </c>
      <c r="M120">
        <f t="shared" si="18"/>
        <v>7</v>
      </c>
      <c r="N120">
        <f t="shared" si="19"/>
        <v>1</v>
      </c>
      <c r="O120">
        <f t="shared" si="20"/>
        <v>1</v>
      </c>
      <c r="Q120">
        <f t="shared" si="24"/>
        <v>1265</v>
      </c>
      <c r="R120">
        <f t="shared" si="25"/>
        <v>1265.6400000000001</v>
      </c>
      <c r="S120">
        <f t="shared" si="23"/>
        <v>-0.64000000000010004</v>
      </c>
    </row>
    <row r="121" spans="2:19" ht="15.75" thickBot="1">
      <c r="B121">
        <v>119</v>
      </c>
      <c r="C121" s="3" t="str">
        <f t="shared" si="15"/>
        <v>0:21:07</v>
      </c>
      <c r="D121">
        <f t="shared" si="16"/>
        <v>1.4663310185185185E-2</v>
      </c>
      <c r="E121" s="147">
        <f t="shared" si="12"/>
        <v>1267</v>
      </c>
      <c r="F121" s="161">
        <v>119</v>
      </c>
      <c r="G121" s="163">
        <v>1.4663310185185185E-2</v>
      </c>
      <c r="H121" s="147">
        <f t="shared" si="13"/>
        <v>1267</v>
      </c>
      <c r="I121">
        <f t="shared" si="17"/>
        <v>2</v>
      </c>
      <c r="J121" s="161">
        <v>119</v>
      </c>
      <c r="K121" s="163">
        <v>1.4650578703703704E-2</v>
      </c>
      <c r="L121" s="147">
        <f t="shared" si="14"/>
        <v>1266</v>
      </c>
      <c r="M121">
        <f t="shared" si="18"/>
        <v>2</v>
      </c>
      <c r="N121">
        <f t="shared" si="19"/>
        <v>1</v>
      </c>
      <c r="O121">
        <f t="shared" si="20"/>
        <v>1</v>
      </c>
      <c r="Q121">
        <f t="shared" si="24"/>
        <v>1267</v>
      </c>
      <c r="R121">
        <f t="shared" si="25"/>
        <v>1267.6400000000001</v>
      </c>
      <c r="S121">
        <f t="shared" si="23"/>
        <v>-0.64000000000010004</v>
      </c>
    </row>
    <row r="122" spans="2:19" ht="15.75" thickBot="1">
      <c r="B122">
        <v>120</v>
      </c>
      <c r="C122" s="3" t="str">
        <f t="shared" si="15"/>
        <v>0:21:08</v>
      </c>
      <c r="D122">
        <f t="shared" si="16"/>
        <v>1.4671064814814816E-2</v>
      </c>
      <c r="E122" s="147">
        <f t="shared" si="12"/>
        <v>1268</v>
      </c>
      <c r="F122" s="161">
        <v>120</v>
      </c>
      <c r="G122" s="188">
        <v>1.4671064814814816E-2</v>
      </c>
      <c r="H122" s="147">
        <f t="shared" si="13"/>
        <v>1268</v>
      </c>
      <c r="I122" s="189">
        <f t="shared" si="17"/>
        <v>1</v>
      </c>
      <c r="J122" s="190">
        <v>120</v>
      </c>
      <c r="K122" s="188">
        <v>1.4657407407407405E-2</v>
      </c>
      <c r="L122" s="147">
        <f t="shared" si="14"/>
        <v>1266</v>
      </c>
      <c r="M122">
        <f t="shared" si="18"/>
        <v>0</v>
      </c>
      <c r="N122">
        <f t="shared" si="19"/>
        <v>2</v>
      </c>
      <c r="O122">
        <f t="shared" si="20"/>
        <v>2</v>
      </c>
      <c r="Q122">
        <f t="shared" si="24"/>
        <v>1268</v>
      </c>
      <c r="R122">
        <f t="shared" si="25"/>
        <v>1267.6400000000001</v>
      </c>
      <c r="S122">
        <f t="shared" si="23"/>
        <v>0.35999999999989996</v>
      </c>
    </row>
    <row r="123" spans="2:19" ht="15.75" thickBot="1">
      <c r="B123">
        <v>121</v>
      </c>
      <c r="C123" s="3" t="str">
        <f t="shared" si="15"/>
        <v>0:21:09</v>
      </c>
      <c r="D123">
        <f t="shared" si="16"/>
        <v>1.4683333333333333E-2</v>
      </c>
      <c r="E123" s="147">
        <f t="shared" si="12"/>
        <v>1269</v>
      </c>
      <c r="F123" s="161">
        <v>121</v>
      </c>
      <c r="G123" s="163">
        <v>1.4683333333333333E-2</v>
      </c>
      <c r="H123" s="147">
        <f t="shared" si="13"/>
        <v>1269</v>
      </c>
      <c r="I123">
        <f t="shared" si="17"/>
        <v>1</v>
      </c>
      <c r="J123" s="161">
        <v>121</v>
      </c>
      <c r="K123" s="163">
        <v>1.4667824074074074E-2</v>
      </c>
      <c r="L123" s="147">
        <f t="shared" si="14"/>
        <v>1267</v>
      </c>
      <c r="M123">
        <f t="shared" si="18"/>
        <v>1</v>
      </c>
      <c r="N123">
        <f t="shared" si="19"/>
        <v>2</v>
      </c>
      <c r="O123">
        <f t="shared" si="20"/>
        <v>2</v>
      </c>
      <c r="Q123">
        <f t="shared" si="24"/>
        <v>1269</v>
      </c>
      <c r="R123">
        <f t="shared" si="25"/>
        <v>1268.6400000000001</v>
      </c>
      <c r="S123">
        <f t="shared" si="23"/>
        <v>0.35999999999989996</v>
      </c>
    </row>
    <row r="124" spans="2:19" ht="15.75" thickBot="1">
      <c r="B124">
        <v>122</v>
      </c>
      <c r="C124" s="3" t="str">
        <f t="shared" si="15"/>
        <v>0:21:10</v>
      </c>
      <c r="D124">
        <f t="shared" si="16"/>
        <v>1.4701157407407408E-2</v>
      </c>
      <c r="E124" s="147">
        <f t="shared" si="12"/>
        <v>1270</v>
      </c>
      <c r="F124" s="161">
        <v>122</v>
      </c>
      <c r="G124" s="163">
        <v>1.4701157407407408E-2</v>
      </c>
      <c r="H124" s="147">
        <f t="shared" si="13"/>
        <v>1270</v>
      </c>
      <c r="I124">
        <f t="shared" si="17"/>
        <v>1</v>
      </c>
      <c r="J124" s="161">
        <v>122</v>
      </c>
      <c r="K124" s="163">
        <v>1.4685995370370372E-2</v>
      </c>
      <c r="L124" s="147">
        <f t="shared" si="14"/>
        <v>1269</v>
      </c>
      <c r="M124">
        <f t="shared" si="18"/>
        <v>2</v>
      </c>
      <c r="N124">
        <f t="shared" si="19"/>
        <v>1</v>
      </c>
      <c r="O124">
        <f t="shared" si="20"/>
        <v>1</v>
      </c>
      <c r="Q124">
        <f t="shared" si="24"/>
        <v>1270</v>
      </c>
      <c r="R124">
        <f t="shared" si="25"/>
        <v>1270.6400000000001</v>
      </c>
      <c r="S124">
        <f t="shared" si="23"/>
        <v>-0.64000000000010004</v>
      </c>
    </row>
    <row r="125" spans="2:19" ht="15.75" thickBot="1">
      <c r="B125">
        <v>123</v>
      </c>
      <c r="C125" s="3" t="str">
        <f t="shared" si="15"/>
        <v>0:21:12</v>
      </c>
      <c r="D125">
        <f t="shared" si="16"/>
        <v>1.4720023148148147E-2</v>
      </c>
      <c r="E125" s="147">
        <f t="shared" si="12"/>
        <v>1272</v>
      </c>
      <c r="F125" s="161">
        <v>123</v>
      </c>
      <c r="G125" s="163">
        <v>1.4720023148148147E-2</v>
      </c>
      <c r="H125" s="147">
        <f t="shared" si="13"/>
        <v>1272</v>
      </c>
      <c r="I125">
        <f t="shared" si="17"/>
        <v>2</v>
      </c>
      <c r="J125" s="161">
        <v>123</v>
      </c>
      <c r="K125" s="163">
        <v>1.4706944444444446E-2</v>
      </c>
      <c r="L125" s="147">
        <f t="shared" si="14"/>
        <v>1271</v>
      </c>
      <c r="M125">
        <f t="shared" si="18"/>
        <v>2</v>
      </c>
      <c r="N125">
        <f t="shared" si="19"/>
        <v>1</v>
      </c>
      <c r="O125">
        <f t="shared" si="20"/>
        <v>1</v>
      </c>
      <c r="Q125">
        <f t="shared" si="24"/>
        <v>1272</v>
      </c>
      <c r="R125">
        <f t="shared" si="25"/>
        <v>1272.6400000000001</v>
      </c>
      <c r="S125">
        <f t="shared" si="23"/>
        <v>-0.64000000000010004</v>
      </c>
    </row>
    <row r="126" spans="2:19" ht="15.75" thickBot="1">
      <c r="B126">
        <v>124</v>
      </c>
      <c r="C126" s="3" t="str">
        <f t="shared" si="15"/>
        <v>0:21:15</v>
      </c>
      <c r="D126">
        <f t="shared" si="16"/>
        <v>1.4761805555555556E-2</v>
      </c>
      <c r="E126" s="147">
        <f t="shared" si="12"/>
        <v>1275</v>
      </c>
      <c r="F126" s="161">
        <v>124</v>
      </c>
      <c r="G126" s="163">
        <v>1.4761805555555556E-2</v>
      </c>
      <c r="H126" s="147">
        <f t="shared" si="13"/>
        <v>1275</v>
      </c>
      <c r="I126">
        <f t="shared" si="17"/>
        <v>3</v>
      </c>
      <c r="J126" s="161">
        <v>124</v>
      </c>
      <c r="K126" s="163">
        <v>1.4748958333333333E-2</v>
      </c>
      <c r="L126" s="147">
        <f t="shared" si="14"/>
        <v>1274</v>
      </c>
      <c r="M126">
        <f t="shared" si="18"/>
        <v>3</v>
      </c>
      <c r="N126">
        <f t="shared" si="19"/>
        <v>1</v>
      </c>
      <c r="O126">
        <f t="shared" si="20"/>
        <v>1</v>
      </c>
      <c r="Q126">
        <f t="shared" si="24"/>
        <v>1275</v>
      </c>
      <c r="R126">
        <f t="shared" si="25"/>
        <v>1275.6400000000001</v>
      </c>
      <c r="S126">
        <f t="shared" si="23"/>
        <v>-0.64000000000010004</v>
      </c>
    </row>
    <row r="127" spans="2:19" ht="15.75" thickBot="1">
      <c r="B127">
        <v>125</v>
      </c>
      <c r="C127" s="3" t="str">
        <f t="shared" si="15"/>
        <v>0:21:16</v>
      </c>
      <c r="D127">
        <f t="shared" si="16"/>
        <v>1.4769907407407407E-2</v>
      </c>
      <c r="E127" s="147">
        <f t="shared" si="12"/>
        <v>1276</v>
      </c>
      <c r="F127" s="161">
        <v>125</v>
      </c>
      <c r="G127" s="163">
        <v>1.4769907407407407E-2</v>
      </c>
      <c r="H127" s="147">
        <f t="shared" si="13"/>
        <v>1276</v>
      </c>
      <c r="I127">
        <f t="shared" si="17"/>
        <v>1</v>
      </c>
      <c r="J127" s="161">
        <v>125</v>
      </c>
      <c r="K127" s="163">
        <v>1.4754398148148148E-2</v>
      </c>
      <c r="L127" s="147">
        <f t="shared" si="14"/>
        <v>1275</v>
      </c>
      <c r="M127">
        <f t="shared" si="18"/>
        <v>1</v>
      </c>
      <c r="N127">
        <f t="shared" si="19"/>
        <v>1</v>
      </c>
      <c r="O127">
        <f t="shared" si="20"/>
        <v>1</v>
      </c>
      <c r="Q127">
        <f t="shared" si="24"/>
        <v>1276</v>
      </c>
      <c r="R127">
        <f t="shared" si="25"/>
        <v>1276.6400000000001</v>
      </c>
      <c r="S127">
        <f t="shared" si="23"/>
        <v>-0.64000000000010004</v>
      </c>
    </row>
    <row r="128" spans="2:19" ht="15.75" thickBot="1">
      <c r="B128">
        <v>126</v>
      </c>
      <c r="C128" s="3" t="str">
        <f t="shared" si="15"/>
        <v>0:21:17</v>
      </c>
      <c r="D128">
        <f t="shared" si="16"/>
        <v>1.4775694444444445E-2</v>
      </c>
      <c r="E128" s="147">
        <f t="shared" si="12"/>
        <v>1277</v>
      </c>
      <c r="F128" s="161">
        <v>126</v>
      </c>
      <c r="G128" s="163">
        <v>1.4775694444444445E-2</v>
      </c>
      <c r="H128" s="147">
        <f t="shared" si="13"/>
        <v>1277</v>
      </c>
      <c r="I128">
        <f t="shared" si="17"/>
        <v>1</v>
      </c>
      <c r="J128" s="161">
        <v>126</v>
      </c>
      <c r="K128" s="163">
        <v>1.4759953703703706E-2</v>
      </c>
      <c r="L128" s="147">
        <f t="shared" si="14"/>
        <v>1275</v>
      </c>
      <c r="M128">
        <f t="shared" si="18"/>
        <v>0</v>
      </c>
      <c r="N128">
        <f t="shared" si="19"/>
        <v>2</v>
      </c>
      <c r="O128">
        <f t="shared" si="20"/>
        <v>2</v>
      </c>
      <c r="Q128">
        <f t="shared" si="24"/>
        <v>1277</v>
      </c>
      <c r="R128">
        <f t="shared" si="25"/>
        <v>1276.6400000000001</v>
      </c>
      <c r="S128">
        <f t="shared" si="23"/>
        <v>0.35999999999989996</v>
      </c>
    </row>
    <row r="129" spans="2:19" ht="15.75" thickBot="1">
      <c r="B129">
        <v>127</v>
      </c>
      <c r="C129" s="3" t="str">
        <f t="shared" si="15"/>
        <v>0:21:17</v>
      </c>
      <c r="D129">
        <f t="shared" si="16"/>
        <v>1.4780324074074072E-2</v>
      </c>
      <c r="E129" s="147">
        <f t="shared" si="12"/>
        <v>1277</v>
      </c>
      <c r="F129" s="161">
        <v>127</v>
      </c>
      <c r="G129" s="163">
        <v>1.4780324074074072E-2</v>
      </c>
      <c r="H129" s="147">
        <f t="shared" si="13"/>
        <v>1277</v>
      </c>
      <c r="I129">
        <f t="shared" si="17"/>
        <v>0</v>
      </c>
      <c r="J129" s="161">
        <v>127</v>
      </c>
      <c r="K129" s="163">
        <v>1.4764930555555557E-2</v>
      </c>
      <c r="L129" s="147">
        <f t="shared" si="14"/>
        <v>1276</v>
      </c>
      <c r="M129">
        <f t="shared" si="18"/>
        <v>1</v>
      </c>
      <c r="N129">
        <f t="shared" si="19"/>
        <v>1</v>
      </c>
      <c r="O129">
        <f t="shared" si="20"/>
        <v>1</v>
      </c>
      <c r="Q129">
        <f t="shared" si="24"/>
        <v>1277</v>
      </c>
      <c r="R129">
        <f t="shared" si="25"/>
        <v>1277.6400000000001</v>
      </c>
      <c r="S129">
        <f t="shared" si="23"/>
        <v>-0.64000000000010004</v>
      </c>
    </row>
    <row r="130" spans="2:19" ht="15.75" thickBot="1">
      <c r="B130">
        <v>128</v>
      </c>
      <c r="C130" s="3" t="str">
        <f t="shared" si="15"/>
        <v>0:21:19</v>
      </c>
      <c r="D130">
        <f t="shared" si="16"/>
        <v>1.4797685185185185E-2</v>
      </c>
      <c r="E130" s="147">
        <f t="shared" si="12"/>
        <v>1279</v>
      </c>
      <c r="F130" s="161">
        <v>128</v>
      </c>
      <c r="G130" s="163">
        <v>1.4797685185185185E-2</v>
      </c>
      <c r="H130" s="147">
        <f t="shared" si="13"/>
        <v>1279</v>
      </c>
      <c r="I130">
        <f t="shared" si="17"/>
        <v>2</v>
      </c>
      <c r="J130" s="161">
        <v>128</v>
      </c>
      <c r="K130" s="163">
        <v>1.4780555555555554E-2</v>
      </c>
      <c r="L130" s="147">
        <f t="shared" si="14"/>
        <v>1277</v>
      </c>
      <c r="M130">
        <f t="shared" si="18"/>
        <v>1</v>
      </c>
      <c r="N130">
        <f t="shared" si="19"/>
        <v>2</v>
      </c>
      <c r="O130">
        <f t="shared" si="20"/>
        <v>2</v>
      </c>
      <c r="Q130">
        <f t="shared" si="24"/>
        <v>1279</v>
      </c>
      <c r="R130">
        <f t="shared" si="25"/>
        <v>1278.6400000000001</v>
      </c>
      <c r="S130">
        <f t="shared" si="23"/>
        <v>0.35999999999989996</v>
      </c>
    </row>
    <row r="131" spans="2:19" ht="15.75" thickBot="1">
      <c r="B131">
        <v>129</v>
      </c>
      <c r="C131" s="3" t="str">
        <f t="shared" si="15"/>
        <v>0:21:19</v>
      </c>
      <c r="D131">
        <f t="shared" si="16"/>
        <v>1.4801851851851852E-2</v>
      </c>
      <c r="E131" s="147">
        <f t="shared" ref="E131:E194" si="26">HOUR(D131)*3600+MINUTE(D131)*60+SECOND(D131)</f>
        <v>1279</v>
      </c>
      <c r="F131" s="161">
        <v>129</v>
      </c>
      <c r="G131" s="163">
        <v>1.4801851851851852E-2</v>
      </c>
      <c r="H131" s="147">
        <f t="shared" ref="H131:H136" si="27">HOUR(G131)*3600+MINUTE(G131)*60+SECOND(G131)</f>
        <v>1279</v>
      </c>
      <c r="I131">
        <f t="shared" si="17"/>
        <v>0</v>
      </c>
      <c r="J131" s="161">
        <v>129</v>
      </c>
      <c r="K131" s="163">
        <v>1.4785763888888888E-2</v>
      </c>
      <c r="L131" s="147">
        <f t="shared" ref="L131:L194" si="28">HOUR(K131)*3600+MINUTE(K131)*60+SECOND(K131)</f>
        <v>1277</v>
      </c>
      <c r="M131">
        <f t="shared" si="18"/>
        <v>0</v>
      </c>
      <c r="N131">
        <f t="shared" si="19"/>
        <v>2</v>
      </c>
      <c r="O131">
        <f t="shared" si="20"/>
        <v>2</v>
      </c>
      <c r="Q131">
        <f t="shared" si="24"/>
        <v>1279</v>
      </c>
      <c r="R131">
        <f t="shared" si="25"/>
        <v>1278.6400000000001</v>
      </c>
      <c r="S131">
        <f t="shared" si="23"/>
        <v>0.35999999999989996</v>
      </c>
    </row>
    <row r="132" spans="2:19" ht="15.75" thickBot="1">
      <c r="B132">
        <v>130</v>
      </c>
      <c r="C132" s="3" t="str">
        <f t="shared" ref="C132:C195" si="29">"0:"&amp;INT(ROUND(E132,0)/60)&amp;":"&amp;RIGHT("00"&amp;MOD(ROUND(E132,0),60),2)</f>
        <v>0:21:20</v>
      </c>
      <c r="D132">
        <f t="shared" ref="D132:D136" si="30">IF(D$2=1,G132,K132)</f>
        <v>1.4812847222222224E-2</v>
      </c>
      <c r="E132" s="147">
        <f t="shared" si="26"/>
        <v>1280</v>
      </c>
      <c r="F132" s="161">
        <v>130</v>
      </c>
      <c r="G132" s="163">
        <v>1.4812847222222224E-2</v>
      </c>
      <c r="H132" s="147">
        <f t="shared" si="27"/>
        <v>1280</v>
      </c>
      <c r="I132">
        <f t="shared" ref="I132:I195" si="31">H132-H131</f>
        <v>1</v>
      </c>
      <c r="J132" s="161">
        <v>130</v>
      </c>
      <c r="K132" s="163">
        <v>1.4796064814814816E-2</v>
      </c>
      <c r="L132" s="147">
        <f t="shared" si="28"/>
        <v>1278</v>
      </c>
      <c r="M132">
        <f t="shared" ref="M132:M195" si="32">L132-L131</f>
        <v>1</v>
      </c>
      <c r="N132">
        <f t="shared" ref="N132:N195" si="33">H132-L132</f>
        <v>2</v>
      </c>
      <c r="O132">
        <f t="shared" ref="O132:O195" si="34">ABS(N132)</f>
        <v>2</v>
      </c>
      <c r="Q132">
        <f t="shared" si="24"/>
        <v>1280</v>
      </c>
      <c r="R132">
        <f t="shared" si="25"/>
        <v>1279.6400000000001</v>
      </c>
      <c r="S132">
        <f t="shared" ref="S132:S195" si="35">Q132-R132</f>
        <v>0.35999999999989996</v>
      </c>
    </row>
    <row r="133" spans="2:19" ht="15.75" thickBot="1">
      <c r="B133">
        <v>131</v>
      </c>
      <c r="C133" s="3" t="str">
        <f t="shared" si="29"/>
        <v>0:21:20</v>
      </c>
      <c r="D133">
        <f t="shared" si="30"/>
        <v>1.4817592592592592E-2</v>
      </c>
      <c r="E133" s="147">
        <f t="shared" si="26"/>
        <v>1280</v>
      </c>
      <c r="F133" s="161">
        <v>131</v>
      </c>
      <c r="G133" s="163">
        <v>1.4817592592592592E-2</v>
      </c>
      <c r="H133" s="147">
        <f t="shared" si="27"/>
        <v>1280</v>
      </c>
      <c r="I133">
        <f t="shared" si="31"/>
        <v>0</v>
      </c>
      <c r="J133" s="161">
        <v>131</v>
      </c>
      <c r="K133" s="163">
        <v>1.4803819444444444E-2</v>
      </c>
      <c r="L133" s="147">
        <f t="shared" si="28"/>
        <v>1279</v>
      </c>
      <c r="M133">
        <f t="shared" si="32"/>
        <v>1</v>
      </c>
      <c r="N133">
        <f t="shared" si="33"/>
        <v>1</v>
      </c>
      <c r="O133">
        <f t="shared" si="34"/>
        <v>1</v>
      </c>
      <c r="Q133">
        <f t="shared" si="24"/>
        <v>1280</v>
      </c>
      <c r="R133">
        <f t="shared" si="25"/>
        <v>1280.6400000000001</v>
      </c>
      <c r="S133">
        <f t="shared" si="35"/>
        <v>-0.64000000000010004</v>
      </c>
    </row>
    <row r="134" spans="2:19" ht="15.75" thickBot="1">
      <c r="B134">
        <v>132</v>
      </c>
      <c r="C134" s="3" t="str">
        <f t="shared" si="29"/>
        <v>0:21:26</v>
      </c>
      <c r="D134">
        <f t="shared" si="30"/>
        <v>1.4882175925925925E-2</v>
      </c>
      <c r="E134" s="147">
        <f t="shared" si="26"/>
        <v>1286</v>
      </c>
      <c r="F134" s="161">
        <v>132</v>
      </c>
      <c r="G134" s="163">
        <v>1.4882175925925925E-2</v>
      </c>
      <c r="H134" s="147">
        <f t="shared" si="27"/>
        <v>1286</v>
      </c>
      <c r="I134">
        <f t="shared" si="31"/>
        <v>6</v>
      </c>
      <c r="J134" s="161">
        <v>132</v>
      </c>
      <c r="K134" s="163">
        <v>1.4867708333333333E-2</v>
      </c>
      <c r="L134" s="147">
        <f t="shared" si="28"/>
        <v>1285</v>
      </c>
      <c r="M134">
        <f t="shared" si="32"/>
        <v>6</v>
      </c>
      <c r="N134">
        <f t="shared" si="33"/>
        <v>1</v>
      </c>
      <c r="O134">
        <f t="shared" si="34"/>
        <v>1</v>
      </c>
      <c r="Q134">
        <f t="shared" si="24"/>
        <v>1286</v>
      </c>
      <c r="R134">
        <f t="shared" si="25"/>
        <v>1286.6400000000001</v>
      </c>
      <c r="S134">
        <f t="shared" si="35"/>
        <v>-0.64000000000010004</v>
      </c>
    </row>
    <row r="135" spans="2:19" ht="15.75" thickBot="1">
      <c r="B135">
        <v>133</v>
      </c>
      <c r="C135" s="3" t="str">
        <f t="shared" si="29"/>
        <v>0:21:33</v>
      </c>
      <c r="D135">
        <f t="shared" si="30"/>
        <v>1.4969907407407406E-2</v>
      </c>
      <c r="E135" s="147">
        <f t="shared" si="26"/>
        <v>1293</v>
      </c>
      <c r="F135" s="161">
        <v>133</v>
      </c>
      <c r="G135" s="163">
        <v>1.4969907407407406E-2</v>
      </c>
      <c r="H135" s="147">
        <f t="shared" si="27"/>
        <v>1293</v>
      </c>
      <c r="I135">
        <f t="shared" si="31"/>
        <v>7</v>
      </c>
      <c r="J135" s="161">
        <v>133</v>
      </c>
      <c r="K135" s="163">
        <v>1.4955324074074074E-2</v>
      </c>
      <c r="L135" s="147">
        <f t="shared" si="28"/>
        <v>1292</v>
      </c>
      <c r="M135">
        <f t="shared" si="32"/>
        <v>7</v>
      </c>
      <c r="N135">
        <f t="shared" si="33"/>
        <v>1</v>
      </c>
      <c r="O135">
        <f t="shared" si="34"/>
        <v>1</v>
      </c>
      <c r="Q135">
        <f t="shared" si="24"/>
        <v>1293</v>
      </c>
      <c r="R135">
        <f t="shared" si="25"/>
        <v>1293.6400000000001</v>
      </c>
      <c r="S135">
        <f t="shared" si="35"/>
        <v>-0.64000000000010004</v>
      </c>
    </row>
    <row r="136" spans="2:19" ht="15.75" thickBot="1">
      <c r="B136">
        <v>134</v>
      </c>
      <c r="C136" s="3" t="str">
        <f t="shared" si="29"/>
        <v>0:21:38</v>
      </c>
      <c r="D136">
        <f t="shared" si="30"/>
        <v>1.5024421296296296E-2</v>
      </c>
      <c r="E136" s="147">
        <f t="shared" si="26"/>
        <v>1298</v>
      </c>
      <c r="F136" s="161">
        <v>134</v>
      </c>
      <c r="G136" s="163">
        <v>1.5024421296296296E-2</v>
      </c>
      <c r="H136" s="147">
        <f t="shared" si="27"/>
        <v>1298</v>
      </c>
      <c r="I136">
        <f t="shared" si="31"/>
        <v>5</v>
      </c>
      <c r="J136" s="161">
        <v>134</v>
      </c>
      <c r="K136" s="163">
        <v>1.500949074074074E-2</v>
      </c>
      <c r="L136" s="147">
        <f t="shared" si="28"/>
        <v>1297</v>
      </c>
      <c r="M136">
        <f t="shared" si="32"/>
        <v>5</v>
      </c>
      <c r="N136">
        <f t="shared" si="33"/>
        <v>1</v>
      </c>
      <c r="O136">
        <f t="shared" si="34"/>
        <v>1</v>
      </c>
      <c r="Q136">
        <f t="shared" si="24"/>
        <v>1298</v>
      </c>
      <c r="R136">
        <f t="shared" si="25"/>
        <v>1298.6400000000001</v>
      </c>
      <c r="S136">
        <f t="shared" si="35"/>
        <v>-0.64000000000010004</v>
      </c>
    </row>
    <row r="137" spans="2:19" ht="15.75" thickBot="1">
      <c r="B137">
        <v>135</v>
      </c>
      <c r="C137" s="3" t="str">
        <f t="shared" si="29"/>
        <v>0:21:41</v>
      </c>
      <c r="D137">
        <f>IF(D$2=1,G137,K137)</f>
        <v>1.5058564814814816E-2</v>
      </c>
      <c r="E137" s="147">
        <f t="shared" si="26"/>
        <v>1301</v>
      </c>
      <c r="F137" s="161">
        <v>135</v>
      </c>
      <c r="G137" s="163">
        <v>1.5058564814814816E-2</v>
      </c>
      <c r="H137" s="147">
        <f t="shared" ref="H137:H200" si="36">HOUR(G137)*3600+MINUTE(G137)*60+SECOND(G137)</f>
        <v>1301</v>
      </c>
      <c r="I137">
        <f t="shared" si="31"/>
        <v>3</v>
      </c>
      <c r="J137" s="161">
        <v>135</v>
      </c>
      <c r="K137" s="163">
        <v>1.5043981481481483E-2</v>
      </c>
      <c r="L137" s="147">
        <f t="shared" si="28"/>
        <v>1300</v>
      </c>
      <c r="M137">
        <f t="shared" si="32"/>
        <v>3</v>
      </c>
      <c r="N137">
        <f t="shared" si="33"/>
        <v>1</v>
      </c>
      <c r="O137">
        <f t="shared" si="34"/>
        <v>1</v>
      </c>
      <c r="Q137">
        <f t="shared" si="24"/>
        <v>1301</v>
      </c>
      <c r="R137">
        <f t="shared" si="25"/>
        <v>1301.6400000000001</v>
      </c>
      <c r="S137">
        <f t="shared" si="35"/>
        <v>-0.64000000000010004</v>
      </c>
    </row>
    <row r="138" spans="2:19" ht="15.75" thickBot="1">
      <c r="B138">
        <v>136</v>
      </c>
      <c r="C138" s="3" t="str">
        <f t="shared" si="29"/>
        <v>0:21:44</v>
      </c>
      <c r="D138">
        <f>IF(D$2=1,G138,K138)</f>
        <v>1.5095833333333334E-2</v>
      </c>
      <c r="E138" s="147">
        <f t="shared" si="26"/>
        <v>1304</v>
      </c>
      <c r="F138" s="161">
        <v>136</v>
      </c>
      <c r="G138" s="163">
        <v>1.5095833333333334E-2</v>
      </c>
      <c r="H138" s="147">
        <f t="shared" si="36"/>
        <v>1304</v>
      </c>
      <c r="I138">
        <f t="shared" si="31"/>
        <v>3</v>
      </c>
      <c r="J138" s="161">
        <v>136</v>
      </c>
      <c r="K138" s="163">
        <v>1.5080092592592591E-2</v>
      </c>
      <c r="L138" s="147">
        <f t="shared" si="28"/>
        <v>1303</v>
      </c>
      <c r="M138">
        <f t="shared" si="32"/>
        <v>3</v>
      </c>
      <c r="N138">
        <f t="shared" si="33"/>
        <v>1</v>
      </c>
      <c r="O138">
        <f t="shared" si="34"/>
        <v>1</v>
      </c>
      <c r="Q138">
        <f t="shared" si="24"/>
        <v>1304</v>
      </c>
      <c r="R138">
        <f t="shared" si="25"/>
        <v>1304.6400000000001</v>
      </c>
      <c r="S138">
        <f t="shared" si="35"/>
        <v>-0.64000000000010004</v>
      </c>
    </row>
    <row r="139" spans="2:19" ht="15.75" thickBot="1">
      <c r="B139">
        <v>137</v>
      </c>
      <c r="C139" s="3" t="str">
        <f t="shared" si="29"/>
        <v>0:21:45</v>
      </c>
      <c r="D139">
        <f>IF(D$2=1,G139,K139)</f>
        <v>1.5102314814814817E-2</v>
      </c>
      <c r="E139" s="147">
        <f t="shared" si="26"/>
        <v>1305</v>
      </c>
      <c r="F139" s="161">
        <v>137</v>
      </c>
      <c r="G139" s="163">
        <v>1.5102314814814817E-2</v>
      </c>
      <c r="H139" s="147">
        <f t="shared" si="36"/>
        <v>1305</v>
      </c>
      <c r="I139">
        <f t="shared" si="31"/>
        <v>1</v>
      </c>
      <c r="J139" s="161">
        <v>137</v>
      </c>
      <c r="K139" s="163">
        <v>1.5084259259259261E-2</v>
      </c>
      <c r="L139" s="147">
        <f t="shared" si="28"/>
        <v>1303</v>
      </c>
      <c r="M139">
        <f t="shared" si="32"/>
        <v>0</v>
      </c>
      <c r="N139">
        <f t="shared" si="33"/>
        <v>2</v>
      </c>
      <c r="O139">
        <f t="shared" si="34"/>
        <v>2</v>
      </c>
      <c r="Q139">
        <f t="shared" si="24"/>
        <v>1305</v>
      </c>
      <c r="R139">
        <f t="shared" si="25"/>
        <v>1304.6400000000001</v>
      </c>
      <c r="S139">
        <f t="shared" si="35"/>
        <v>0.35999999999989996</v>
      </c>
    </row>
    <row r="140" spans="2:19" ht="15.75" thickBot="1">
      <c r="B140">
        <v>138</v>
      </c>
      <c r="C140" s="3" t="str">
        <f t="shared" si="29"/>
        <v>0:21:46</v>
      </c>
      <c r="D140">
        <f>IF(D$2=1,G140,K140)</f>
        <v>1.5110532407407408E-2</v>
      </c>
      <c r="E140" s="147">
        <f t="shared" si="26"/>
        <v>1306</v>
      </c>
      <c r="F140" s="161">
        <v>138</v>
      </c>
      <c r="G140" s="163">
        <v>1.5110532407407408E-2</v>
      </c>
      <c r="H140" s="147">
        <f t="shared" si="36"/>
        <v>1306</v>
      </c>
      <c r="I140">
        <f t="shared" si="31"/>
        <v>1</v>
      </c>
      <c r="J140" s="161">
        <v>138</v>
      </c>
      <c r="K140" s="163">
        <v>1.5092013888888889E-2</v>
      </c>
      <c r="L140" s="147">
        <f t="shared" si="28"/>
        <v>1304</v>
      </c>
      <c r="M140">
        <f t="shared" si="32"/>
        <v>1</v>
      </c>
      <c r="N140">
        <f t="shared" si="33"/>
        <v>2</v>
      </c>
      <c r="O140">
        <f t="shared" si="34"/>
        <v>2</v>
      </c>
      <c r="Q140">
        <f t="shared" si="24"/>
        <v>1306</v>
      </c>
      <c r="R140">
        <f t="shared" si="25"/>
        <v>1305.6400000000001</v>
      </c>
      <c r="S140">
        <f t="shared" si="35"/>
        <v>0.35999999999989996</v>
      </c>
    </row>
    <row r="141" spans="2:19" ht="15.75" thickBot="1">
      <c r="B141">
        <v>139</v>
      </c>
      <c r="C141" s="3" t="str">
        <f t="shared" si="29"/>
        <v>0:21:48</v>
      </c>
      <c r="D141">
        <f>IF(D$2=1,G141,#REF!)</f>
        <v>1.5136342592592592E-2</v>
      </c>
      <c r="E141" s="147">
        <f t="shared" si="26"/>
        <v>1308</v>
      </c>
      <c r="F141" s="161">
        <v>139</v>
      </c>
      <c r="G141" s="163">
        <v>1.5136342592592592E-2</v>
      </c>
      <c r="H141" s="147">
        <f t="shared" si="36"/>
        <v>1308</v>
      </c>
      <c r="I141">
        <f t="shared" si="31"/>
        <v>2</v>
      </c>
      <c r="J141" s="161">
        <v>139</v>
      </c>
      <c r="K141" s="163">
        <v>1.5123495370370372E-2</v>
      </c>
      <c r="L141" s="147">
        <f t="shared" si="28"/>
        <v>1307</v>
      </c>
      <c r="M141">
        <f t="shared" si="32"/>
        <v>3</v>
      </c>
      <c r="N141">
        <f t="shared" si="33"/>
        <v>1</v>
      </c>
      <c r="O141">
        <f t="shared" si="34"/>
        <v>1</v>
      </c>
      <c r="Q141">
        <f t="shared" si="24"/>
        <v>1308</v>
      </c>
      <c r="R141">
        <f t="shared" si="25"/>
        <v>1308.6400000000001</v>
      </c>
      <c r="S141">
        <f t="shared" si="35"/>
        <v>-0.64000000000010004</v>
      </c>
    </row>
    <row r="142" spans="2:19" ht="15.75" thickBot="1">
      <c r="B142">
        <v>140</v>
      </c>
      <c r="C142" s="3" t="str">
        <f t="shared" si="29"/>
        <v>0:21:51</v>
      </c>
      <c r="D142">
        <f t="shared" ref="D142:D205" si="37">IF(D$2=1,G142,K141)</f>
        <v>1.5176388888888887E-2</v>
      </c>
      <c r="E142" s="147">
        <f t="shared" si="26"/>
        <v>1311</v>
      </c>
      <c r="F142" s="161">
        <v>140</v>
      </c>
      <c r="G142" s="163">
        <v>1.5176388888888887E-2</v>
      </c>
      <c r="H142" s="147">
        <f t="shared" si="36"/>
        <v>1311</v>
      </c>
      <c r="I142">
        <f t="shared" si="31"/>
        <v>3</v>
      </c>
      <c r="J142" s="161">
        <v>140</v>
      </c>
      <c r="K142" s="163">
        <v>1.5162268518518518E-2</v>
      </c>
      <c r="L142" s="147">
        <f t="shared" si="28"/>
        <v>1310</v>
      </c>
      <c r="M142">
        <f t="shared" si="32"/>
        <v>3</v>
      </c>
      <c r="N142">
        <f t="shared" si="33"/>
        <v>1</v>
      </c>
      <c r="O142">
        <f t="shared" si="34"/>
        <v>1</v>
      </c>
      <c r="Q142">
        <f t="shared" si="24"/>
        <v>1311</v>
      </c>
      <c r="R142">
        <f t="shared" si="25"/>
        <v>1311.64</v>
      </c>
      <c r="S142">
        <f t="shared" si="35"/>
        <v>-0.64000000000010004</v>
      </c>
    </row>
    <row r="143" spans="2:19" ht="15.75" thickBot="1">
      <c r="B143">
        <v>141</v>
      </c>
      <c r="C143" s="3" t="str">
        <f t="shared" si="29"/>
        <v>0:21:53</v>
      </c>
      <c r="D143">
        <f t="shared" si="37"/>
        <v>1.5197337962962963E-2</v>
      </c>
      <c r="E143" s="147">
        <f t="shared" si="26"/>
        <v>1313</v>
      </c>
      <c r="F143" s="161">
        <v>141</v>
      </c>
      <c r="G143" s="163">
        <v>1.5197337962962963E-2</v>
      </c>
      <c r="H143" s="147">
        <f t="shared" si="36"/>
        <v>1313</v>
      </c>
      <c r="I143">
        <f t="shared" si="31"/>
        <v>2</v>
      </c>
      <c r="J143" s="161">
        <v>141</v>
      </c>
      <c r="K143" s="163">
        <v>1.5183101851851852E-2</v>
      </c>
      <c r="L143" s="147">
        <f t="shared" si="28"/>
        <v>1312</v>
      </c>
      <c r="M143">
        <f t="shared" si="32"/>
        <v>2</v>
      </c>
      <c r="N143">
        <f t="shared" si="33"/>
        <v>1</v>
      </c>
      <c r="O143">
        <f t="shared" si="34"/>
        <v>1</v>
      </c>
      <c r="Q143">
        <f t="shared" si="24"/>
        <v>1313</v>
      </c>
      <c r="R143">
        <f t="shared" si="25"/>
        <v>1313.64</v>
      </c>
      <c r="S143">
        <f t="shared" si="35"/>
        <v>-0.64000000000010004</v>
      </c>
    </row>
    <row r="144" spans="2:19" ht="15.75" thickBot="1">
      <c r="B144">
        <v>142</v>
      </c>
      <c r="C144" s="3" t="str">
        <f t="shared" si="29"/>
        <v>0:21:54</v>
      </c>
      <c r="D144">
        <f t="shared" si="37"/>
        <v>1.5210416666666665E-2</v>
      </c>
      <c r="E144" s="147">
        <f t="shared" si="26"/>
        <v>1314</v>
      </c>
      <c r="F144" s="161">
        <v>142</v>
      </c>
      <c r="G144" s="163">
        <v>1.5210416666666665E-2</v>
      </c>
      <c r="H144" s="147">
        <f t="shared" si="36"/>
        <v>1314</v>
      </c>
      <c r="I144">
        <f t="shared" si="31"/>
        <v>1</v>
      </c>
      <c r="J144" s="161">
        <v>142</v>
      </c>
      <c r="K144" s="163">
        <v>1.5192939814814815E-2</v>
      </c>
      <c r="L144" s="147">
        <f t="shared" si="28"/>
        <v>1313</v>
      </c>
      <c r="M144">
        <f t="shared" si="32"/>
        <v>1</v>
      </c>
      <c r="N144">
        <f t="shared" si="33"/>
        <v>1</v>
      </c>
      <c r="O144">
        <f t="shared" si="34"/>
        <v>1</v>
      </c>
      <c r="Q144">
        <f t="shared" si="24"/>
        <v>1314</v>
      </c>
      <c r="R144">
        <f t="shared" si="25"/>
        <v>1314.64</v>
      </c>
      <c r="S144">
        <f t="shared" si="35"/>
        <v>-0.64000000000010004</v>
      </c>
    </row>
    <row r="145" spans="2:19" ht="15.75" thickBot="1">
      <c r="B145">
        <v>143</v>
      </c>
      <c r="C145" s="3" t="str">
        <f t="shared" si="29"/>
        <v>0:21:55</v>
      </c>
      <c r="D145">
        <f t="shared" si="37"/>
        <v>1.5218171296296296E-2</v>
      </c>
      <c r="E145" s="147">
        <f t="shared" si="26"/>
        <v>1315</v>
      </c>
      <c r="F145" s="161">
        <v>143</v>
      </c>
      <c r="G145" s="163">
        <v>1.5218171296296296E-2</v>
      </c>
      <c r="H145" s="147">
        <f t="shared" si="36"/>
        <v>1315</v>
      </c>
      <c r="I145">
        <f t="shared" si="31"/>
        <v>1</v>
      </c>
      <c r="J145" s="161">
        <v>143</v>
      </c>
      <c r="K145" s="163">
        <v>1.5202662037037039E-2</v>
      </c>
      <c r="L145" s="147">
        <f t="shared" si="28"/>
        <v>1314</v>
      </c>
      <c r="M145">
        <f t="shared" si="32"/>
        <v>1</v>
      </c>
      <c r="N145">
        <f t="shared" si="33"/>
        <v>1</v>
      </c>
      <c r="O145">
        <f t="shared" si="34"/>
        <v>1</v>
      </c>
      <c r="Q145">
        <f t="shared" si="24"/>
        <v>1315</v>
      </c>
      <c r="R145">
        <f t="shared" si="25"/>
        <v>1315.64</v>
      </c>
      <c r="S145">
        <f t="shared" si="35"/>
        <v>-0.64000000000010004</v>
      </c>
    </row>
    <row r="146" spans="2:19" ht="15.75" thickBot="1">
      <c r="B146">
        <v>144</v>
      </c>
      <c r="C146" s="3" t="str">
        <f t="shared" si="29"/>
        <v>0:21:56</v>
      </c>
      <c r="D146">
        <f t="shared" si="37"/>
        <v>1.5229976851851852E-2</v>
      </c>
      <c r="E146" s="147">
        <f t="shared" si="26"/>
        <v>1316</v>
      </c>
      <c r="F146" s="161">
        <v>144</v>
      </c>
      <c r="G146" s="163">
        <v>1.5229976851851852E-2</v>
      </c>
      <c r="H146" s="147">
        <f t="shared" si="36"/>
        <v>1316</v>
      </c>
      <c r="I146">
        <f t="shared" si="31"/>
        <v>1</v>
      </c>
      <c r="J146" s="161">
        <v>144</v>
      </c>
      <c r="K146" s="163">
        <v>1.521388888888889E-2</v>
      </c>
      <c r="L146" s="147">
        <f t="shared" si="28"/>
        <v>1314</v>
      </c>
      <c r="M146">
        <f t="shared" si="32"/>
        <v>0</v>
      </c>
      <c r="N146">
        <f t="shared" si="33"/>
        <v>2</v>
      </c>
      <c r="O146">
        <f t="shared" si="34"/>
        <v>2</v>
      </c>
      <c r="Q146">
        <f t="shared" si="24"/>
        <v>1316</v>
      </c>
      <c r="R146">
        <f t="shared" si="25"/>
        <v>1315.64</v>
      </c>
      <c r="S146">
        <f t="shared" si="35"/>
        <v>0.35999999999989996</v>
      </c>
    </row>
    <row r="147" spans="2:19" ht="15.75" thickBot="1">
      <c r="B147">
        <v>145</v>
      </c>
      <c r="C147" s="3" t="str">
        <f t="shared" si="29"/>
        <v>0:21:58</v>
      </c>
      <c r="D147">
        <f t="shared" si="37"/>
        <v>1.525462962962963E-2</v>
      </c>
      <c r="E147" s="147">
        <f t="shared" si="26"/>
        <v>1318</v>
      </c>
      <c r="F147" s="161">
        <v>145</v>
      </c>
      <c r="G147" s="163">
        <v>1.525462962962963E-2</v>
      </c>
      <c r="H147" s="147">
        <f t="shared" si="36"/>
        <v>1318</v>
      </c>
      <c r="I147">
        <f t="shared" si="31"/>
        <v>2</v>
      </c>
      <c r="J147" s="161">
        <v>145</v>
      </c>
      <c r="K147" s="163">
        <v>1.5239814814814815E-2</v>
      </c>
      <c r="L147" s="147">
        <f t="shared" si="28"/>
        <v>1317</v>
      </c>
      <c r="M147">
        <f t="shared" si="32"/>
        <v>3</v>
      </c>
      <c r="N147">
        <f t="shared" si="33"/>
        <v>1</v>
      </c>
      <c r="O147">
        <f t="shared" si="34"/>
        <v>1</v>
      </c>
      <c r="Q147">
        <f t="shared" si="24"/>
        <v>1318</v>
      </c>
      <c r="R147">
        <f t="shared" si="25"/>
        <v>1318.64</v>
      </c>
      <c r="S147">
        <f t="shared" si="35"/>
        <v>-0.64000000000010004</v>
      </c>
    </row>
    <row r="148" spans="2:19" ht="15.75" thickBot="1">
      <c r="B148">
        <v>146</v>
      </c>
      <c r="C148" s="3" t="str">
        <f t="shared" si="29"/>
        <v>0:22:00</v>
      </c>
      <c r="D148">
        <f t="shared" si="37"/>
        <v>1.5273495370370371E-2</v>
      </c>
      <c r="E148" s="147">
        <f t="shared" si="26"/>
        <v>1320</v>
      </c>
      <c r="F148" s="161">
        <v>146</v>
      </c>
      <c r="G148" s="163">
        <v>1.5273495370370371E-2</v>
      </c>
      <c r="H148" s="147">
        <f t="shared" si="36"/>
        <v>1320</v>
      </c>
      <c r="I148">
        <f t="shared" si="31"/>
        <v>2</v>
      </c>
      <c r="J148" s="161">
        <v>146</v>
      </c>
      <c r="K148" s="163">
        <v>1.5259027777777776E-2</v>
      </c>
      <c r="L148" s="147">
        <f t="shared" si="28"/>
        <v>1318</v>
      </c>
      <c r="M148">
        <f t="shared" si="32"/>
        <v>1</v>
      </c>
      <c r="N148">
        <f t="shared" si="33"/>
        <v>2</v>
      </c>
      <c r="O148">
        <f t="shared" si="34"/>
        <v>2</v>
      </c>
      <c r="Q148">
        <f t="shared" si="24"/>
        <v>1320</v>
      </c>
      <c r="R148">
        <f t="shared" si="25"/>
        <v>1319.64</v>
      </c>
      <c r="S148">
        <f t="shared" si="35"/>
        <v>0.35999999999989996</v>
      </c>
    </row>
    <row r="149" spans="2:19" ht="15.75" thickBot="1">
      <c r="B149">
        <v>147</v>
      </c>
      <c r="C149" s="3" t="str">
        <f t="shared" si="29"/>
        <v>0:22:02</v>
      </c>
      <c r="D149">
        <f t="shared" si="37"/>
        <v>1.5301041666666668E-2</v>
      </c>
      <c r="E149" s="147">
        <f t="shared" si="26"/>
        <v>1322</v>
      </c>
      <c r="F149" s="161">
        <v>147</v>
      </c>
      <c r="G149" s="163">
        <v>1.5301041666666668E-2</v>
      </c>
      <c r="H149" s="147">
        <f t="shared" si="36"/>
        <v>1322</v>
      </c>
      <c r="I149">
        <f t="shared" si="31"/>
        <v>2</v>
      </c>
      <c r="J149" s="161">
        <v>147</v>
      </c>
      <c r="K149" s="163">
        <v>1.5286805555555555E-2</v>
      </c>
      <c r="L149" s="147">
        <f t="shared" si="28"/>
        <v>1321</v>
      </c>
      <c r="M149">
        <f t="shared" si="32"/>
        <v>3</v>
      </c>
      <c r="N149">
        <f t="shared" si="33"/>
        <v>1</v>
      </c>
      <c r="O149">
        <f t="shared" si="34"/>
        <v>1</v>
      </c>
      <c r="Q149">
        <f t="shared" si="24"/>
        <v>1322</v>
      </c>
      <c r="R149">
        <f t="shared" si="25"/>
        <v>1322.64</v>
      </c>
      <c r="S149">
        <f t="shared" si="35"/>
        <v>-0.64000000000010004</v>
      </c>
    </row>
    <row r="150" spans="2:19" ht="15.75" thickBot="1">
      <c r="B150">
        <v>148</v>
      </c>
      <c r="C150" s="3" t="str">
        <f t="shared" si="29"/>
        <v>0:22:09</v>
      </c>
      <c r="D150">
        <f t="shared" si="37"/>
        <v>1.5381944444444443E-2</v>
      </c>
      <c r="E150" s="147">
        <f t="shared" si="26"/>
        <v>1329</v>
      </c>
      <c r="F150" s="161">
        <v>148</v>
      </c>
      <c r="G150" s="163">
        <v>1.5381944444444443E-2</v>
      </c>
      <c r="H150" s="147">
        <f t="shared" si="36"/>
        <v>1329</v>
      </c>
      <c r="I150">
        <f t="shared" si="31"/>
        <v>7</v>
      </c>
      <c r="J150" s="161">
        <v>148</v>
      </c>
      <c r="K150" s="163">
        <v>1.5366898148148149E-2</v>
      </c>
      <c r="L150" s="147">
        <f t="shared" si="28"/>
        <v>1328</v>
      </c>
      <c r="M150">
        <f t="shared" si="32"/>
        <v>7</v>
      </c>
      <c r="N150">
        <f t="shared" si="33"/>
        <v>1</v>
      </c>
      <c r="O150">
        <f t="shared" si="34"/>
        <v>1</v>
      </c>
      <c r="Q150">
        <f t="shared" si="24"/>
        <v>1329</v>
      </c>
      <c r="R150">
        <f t="shared" si="25"/>
        <v>1329.64</v>
      </c>
      <c r="S150">
        <f t="shared" si="35"/>
        <v>-0.64000000000010004</v>
      </c>
    </row>
    <row r="151" spans="2:19" ht="15.75" thickBot="1">
      <c r="B151">
        <v>149</v>
      </c>
      <c r="C151" s="3" t="str">
        <f t="shared" si="29"/>
        <v>0:22:15</v>
      </c>
      <c r="D151">
        <f t="shared" si="37"/>
        <v>1.5453472222222223E-2</v>
      </c>
      <c r="E151" s="147">
        <f t="shared" si="26"/>
        <v>1335</v>
      </c>
      <c r="F151" s="161">
        <v>149</v>
      </c>
      <c r="G151" s="163">
        <v>1.5453472222222223E-2</v>
      </c>
      <c r="H151" s="147">
        <f t="shared" si="36"/>
        <v>1335</v>
      </c>
      <c r="I151">
        <f t="shared" si="31"/>
        <v>6</v>
      </c>
      <c r="J151" s="161">
        <v>149</v>
      </c>
      <c r="K151" s="163">
        <v>1.5439120370370369E-2</v>
      </c>
      <c r="L151" s="147">
        <f t="shared" si="28"/>
        <v>1334</v>
      </c>
      <c r="M151">
        <f t="shared" si="32"/>
        <v>6</v>
      </c>
      <c r="N151">
        <f t="shared" si="33"/>
        <v>1</v>
      </c>
      <c r="O151">
        <f t="shared" si="34"/>
        <v>1</v>
      </c>
      <c r="Q151">
        <f t="shared" si="24"/>
        <v>1335</v>
      </c>
      <c r="R151">
        <f t="shared" si="25"/>
        <v>1335.64</v>
      </c>
      <c r="S151">
        <f t="shared" si="35"/>
        <v>-0.64000000000010004</v>
      </c>
    </row>
    <row r="152" spans="2:19" ht="15.75" thickBot="1">
      <c r="B152">
        <v>150</v>
      </c>
      <c r="C152" s="3" t="str">
        <f t="shared" si="29"/>
        <v>0:22:18</v>
      </c>
      <c r="D152">
        <f t="shared" si="37"/>
        <v>1.5483912037037036E-2</v>
      </c>
      <c r="E152" s="147">
        <f t="shared" si="26"/>
        <v>1338</v>
      </c>
      <c r="F152" s="161">
        <v>150</v>
      </c>
      <c r="G152" s="163">
        <v>1.5483912037037036E-2</v>
      </c>
      <c r="H152" s="147">
        <f t="shared" si="36"/>
        <v>1338</v>
      </c>
      <c r="I152">
        <f t="shared" si="31"/>
        <v>3</v>
      </c>
      <c r="J152" s="161">
        <v>150</v>
      </c>
      <c r="K152" s="163">
        <v>1.5469675925925927E-2</v>
      </c>
      <c r="L152" s="147">
        <f t="shared" si="28"/>
        <v>1337</v>
      </c>
      <c r="M152">
        <f t="shared" si="32"/>
        <v>3</v>
      </c>
      <c r="N152">
        <f t="shared" si="33"/>
        <v>1</v>
      </c>
      <c r="O152">
        <f t="shared" si="34"/>
        <v>1</v>
      </c>
      <c r="Q152">
        <f t="shared" ref="Q152:Q215" si="38">H152</f>
        <v>1338</v>
      </c>
      <c r="R152">
        <f t="shared" ref="R152:R215" si="39">L152+1.64</f>
        <v>1338.64</v>
      </c>
      <c r="S152">
        <f t="shared" si="35"/>
        <v>-0.64000000000010004</v>
      </c>
    </row>
    <row r="153" spans="2:19" ht="15.75" thickBot="1">
      <c r="B153">
        <v>151</v>
      </c>
      <c r="C153" s="3" t="str">
        <f t="shared" si="29"/>
        <v>0:22:20</v>
      </c>
      <c r="D153">
        <f t="shared" si="37"/>
        <v>1.5514120370370371E-2</v>
      </c>
      <c r="E153" s="147">
        <f t="shared" si="26"/>
        <v>1340</v>
      </c>
      <c r="F153" s="161">
        <v>151</v>
      </c>
      <c r="G153" s="163">
        <v>1.5514120370370371E-2</v>
      </c>
      <c r="H153" s="147">
        <f t="shared" si="36"/>
        <v>1340</v>
      </c>
      <c r="I153">
        <f t="shared" si="31"/>
        <v>2</v>
      </c>
      <c r="J153" s="161">
        <v>151</v>
      </c>
      <c r="K153" s="163">
        <v>1.55E-2</v>
      </c>
      <c r="L153" s="147">
        <f t="shared" si="28"/>
        <v>1339</v>
      </c>
      <c r="M153">
        <f t="shared" si="32"/>
        <v>2</v>
      </c>
      <c r="N153">
        <f t="shared" si="33"/>
        <v>1</v>
      </c>
      <c r="O153">
        <f t="shared" si="34"/>
        <v>1</v>
      </c>
      <c r="Q153">
        <f t="shared" si="38"/>
        <v>1340</v>
      </c>
      <c r="R153">
        <f t="shared" si="39"/>
        <v>1340.64</v>
      </c>
      <c r="S153">
        <f t="shared" si="35"/>
        <v>-0.64000000000010004</v>
      </c>
    </row>
    <row r="154" spans="2:19" ht="15.75" thickBot="1">
      <c r="B154">
        <v>152</v>
      </c>
      <c r="C154" s="3" t="str">
        <f t="shared" si="29"/>
        <v>0:22:22</v>
      </c>
      <c r="D154">
        <f t="shared" si="37"/>
        <v>1.5531249999999998E-2</v>
      </c>
      <c r="E154" s="147">
        <f t="shared" si="26"/>
        <v>1342</v>
      </c>
      <c r="F154" s="161">
        <v>152</v>
      </c>
      <c r="G154" s="163">
        <v>1.5531249999999998E-2</v>
      </c>
      <c r="H154" s="147">
        <f t="shared" si="36"/>
        <v>1342</v>
      </c>
      <c r="I154">
        <f t="shared" si="31"/>
        <v>2</v>
      </c>
      <c r="J154" s="161">
        <v>152</v>
      </c>
      <c r="K154" s="163">
        <v>1.5516319444444442E-2</v>
      </c>
      <c r="L154" s="147">
        <f t="shared" si="28"/>
        <v>1341</v>
      </c>
      <c r="M154">
        <f t="shared" si="32"/>
        <v>2</v>
      </c>
      <c r="N154">
        <f t="shared" si="33"/>
        <v>1</v>
      </c>
      <c r="O154">
        <f t="shared" si="34"/>
        <v>1</v>
      </c>
      <c r="Q154">
        <f t="shared" si="38"/>
        <v>1342</v>
      </c>
      <c r="R154">
        <f t="shared" si="39"/>
        <v>1342.64</v>
      </c>
      <c r="S154">
        <f t="shared" si="35"/>
        <v>-0.64000000000010004</v>
      </c>
    </row>
    <row r="155" spans="2:19" ht="15.75" thickBot="1">
      <c r="B155">
        <v>153</v>
      </c>
      <c r="C155" s="3" t="str">
        <f t="shared" si="29"/>
        <v>0:22:25</v>
      </c>
      <c r="D155">
        <f t="shared" si="37"/>
        <v>1.5571527777777776E-2</v>
      </c>
      <c r="E155" s="147">
        <f t="shared" si="26"/>
        <v>1345</v>
      </c>
      <c r="F155" s="161">
        <v>153</v>
      </c>
      <c r="G155" s="163">
        <v>1.5571527777777776E-2</v>
      </c>
      <c r="H155" s="147">
        <f t="shared" si="36"/>
        <v>1345</v>
      </c>
      <c r="I155">
        <f t="shared" si="31"/>
        <v>3</v>
      </c>
      <c r="J155" s="161">
        <v>153</v>
      </c>
      <c r="K155" s="163">
        <v>1.5558217592592594E-2</v>
      </c>
      <c r="L155" s="147">
        <f t="shared" si="28"/>
        <v>1344</v>
      </c>
      <c r="M155">
        <f t="shared" si="32"/>
        <v>3</v>
      </c>
      <c r="N155">
        <f t="shared" si="33"/>
        <v>1</v>
      </c>
      <c r="O155">
        <f t="shared" si="34"/>
        <v>1</v>
      </c>
      <c r="Q155">
        <f t="shared" si="38"/>
        <v>1345</v>
      </c>
      <c r="R155">
        <f t="shared" si="39"/>
        <v>1345.64</v>
      </c>
      <c r="S155">
        <f t="shared" si="35"/>
        <v>-0.64000000000010004</v>
      </c>
    </row>
    <row r="156" spans="2:19" ht="15.75" thickBot="1">
      <c r="B156">
        <v>154</v>
      </c>
      <c r="C156" s="3" t="str">
        <f t="shared" si="29"/>
        <v>0:22:27</v>
      </c>
      <c r="D156">
        <f t="shared" si="37"/>
        <v>1.5586342592592591E-2</v>
      </c>
      <c r="E156" s="147">
        <f t="shared" si="26"/>
        <v>1347</v>
      </c>
      <c r="F156" s="161">
        <v>154</v>
      </c>
      <c r="G156" s="163">
        <v>1.5586342592592591E-2</v>
      </c>
      <c r="H156" s="147">
        <f t="shared" si="36"/>
        <v>1347</v>
      </c>
      <c r="I156">
        <f t="shared" si="31"/>
        <v>2</v>
      </c>
      <c r="J156" s="161">
        <v>154</v>
      </c>
      <c r="K156" s="163">
        <v>1.5572685185185184E-2</v>
      </c>
      <c r="L156" s="147">
        <f t="shared" si="28"/>
        <v>1345</v>
      </c>
      <c r="M156">
        <f t="shared" si="32"/>
        <v>1</v>
      </c>
      <c r="N156">
        <f t="shared" si="33"/>
        <v>2</v>
      </c>
      <c r="O156">
        <f t="shared" si="34"/>
        <v>2</v>
      </c>
      <c r="Q156">
        <f t="shared" si="38"/>
        <v>1347</v>
      </c>
      <c r="R156">
        <f t="shared" si="39"/>
        <v>1346.64</v>
      </c>
      <c r="S156">
        <f t="shared" si="35"/>
        <v>0.35999999999989996</v>
      </c>
    </row>
    <row r="157" spans="2:19" ht="15.75" thickBot="1">
      <c r="B157">
        <v>155</v>
      </c>
      <c r="C157" s="3" t="str">
        <f t="shared" si="29"/>
        <v>0:22:29</v>
      </c>
      <c r="D157">
        <f t="shared" si="37"/>
        <v>1.5618865740740742E-2</v>
      </c>
      <c r="E157" s="147">
        <f t="shared" si="26"/>
        <v>1349</v>
      </c>
      <c r="F157" s="161">
        <v>155</v>
      </c>
      <c r="G157" s="163">
        <v>1.5618865740740742E-2</v>
      </c>
      <c r="H157" s="147">
        <f t="shared" si="36"/>
        <v>1349</v>
      </c>
      <c r="I157">
        <f t="shared" si="31"/>
        <v>2</v>
      </c>
      <c r="J157" s="161">
        <v>155</v>
      </c>
      <c r="K157" s="163">
        <v>1.5605671296296296E-2</v>
      </c>
      <c r="L157" s="147">
        <f t="shared" si="28"/>
        <v>1348</v>
      </c>
      <c r="M157">
        <f t="shared" si="32"/>
        <v>3</v>
      </c>
      <c r="N157">
        <f t="shared" si="33"/>
        <v>1</v>
      </c>
      <c r="O157">
        <f t="shared" si="34"/>
        <v>1</v>
      </c>
      <c r="Q157">
        <f t="shared" si="38"/>
        <v>1349</v>
      </c>
      <c r="R157">
        <f t="shared" si="39"/>
        <v>1349.64</v>
      </c>
      <c r="S157">
        <f t="shared" si="35"/>
        <v>-0.64000000000010004</v>
      </c>
    </row>
    <row r="158" spans="2:19" ht="15.75" thickBot="1">
      <c r="B158">
        <v>156</v>
      </c>
      <c r="C158" s="3" t="str">
        <f t="shared" si="29"/>
        <v>0:22:32</v>
      </c>
      <c r="D158">
        <f t="shared" si="37"/>
        <v>1.5645254629629627E-2</v>
      </c>
      <c r="E158" s="147">
        <f t="shared" si="26"/>
        <v>1352</v>
      </c>
      <c r="F158" s="161">
        <v>156</v>
      </c>
      <c r="G158" s="163">
        <v>1.5645254629629627E-2</v>
      </c>
      <c r="H158" s="147">
        <f t="shared" si="36"/>
        <v>1352</v>
      </c>
      <c r="I158">
        <f t="shared" si="31"/>
        <v>3</v>
      </c>
      <c r="J158" s="161">
        <v>156</v>
      </c>
      <c r="K158" s="163">
        <v>1.5631365740740741E-2</v>
      </c>
      <c r="L158" s="147">
        <f t="shared" si="28"/>
        <v>1351</v>
      </c>
      <c r="M158">
        <f t="shared" si="32"/>
        <v>3</v>
      </c>
      <c r="N158">
        <f t="shared" si="33"/>
        <v>1</v>
      </c>
      <c r="O158">
        <f t="shared" si="34"/>
        <v>1</v>
      </c>
      <c r="Q158">
        <f t="shared" si="38"/>
        <v>1352</v>
      </c>
      <c r="R158">
        <f t="shared" si="39"/>
        <v>1352.64</v>
      </c>
      <c r="S158">
        <f t="shared" si="35"/>
        <v>-0.64000000000010004</v>
      </c>
    </row>
    <row r="159" spans="2:19" ht="15.75" thickBot="1">
      <c r="B159">
        <v>157</v>
      </c>
      <c r="C159" s="3" t="str">
        <f t="shared" si="29"/>
        <v>0:22:34</v>
      </c>
      <c r="D159">
        <f t="shared" si="37"/>
        <v>1.5676388888888889E-2</v>
      </c>
      <c r="E159" s="147">
        <f t="shared" si="26"/>
        <v>1354</v>
      </c>
      <c r="F159" s="161">
        <v>157</v>
      </c>
      <c r="G159" s="163">
        <v>1.5676388888888889E-2</v>
      </c>
      <c r="H159" s="147">
        <f t="shared" si="36"/>
        <v>1354</v>
      </c>
      <c r="I159">
        <f t="shared" si="31"/>
        <v>2</v>
      </c>
      <c r="J159" s="161">
        <v>157</v>
      </c>
      <c r="K159" s="163">
        <v>1.5662384259259258E-2</v>
      </c>
      <c r="L159" s="147">
        <f t="shared" si="28"/>
        <v>1353</v>
      </c>
      <c r="M159">
        <f t="shared" si="32"/>
        <v>2</v>
      </c>
      <c r="N159">
        <f t="shared" si="33"/>
        <v>1</v>
      </c>
      <c r="O159">
        <f t="shared" si="34"/>
        <v>1</v>
      </c>
      <c r="Q159">
        <f t="shared" si="38"/>
        <v>1354</v>
      </c>
      <c r="R159">
        <f t="shared" si="39"/>
        <v>1354.64</v>
      </c>
      <c r="S159">
        <f t="shared" si="35"/>
        <v>-0.64000000000010004</v>
      </c>
    </row>
    <row r="160" spans="2:19" ht="15.75" thickBot="1">
      <c r="B160">
        <v>158</v>
      </c>
      <c r="C160" s="3" t="str">
        <f t="shared" si="29"/>
        <v>0:22:36</v>
      </c>
      <c r="D160">
        <f t="shared" si="37"/>
        <v>1.5690740740740738E-2</v>
      </c>
      <c r="E160" s="147">
        <f t="shared" si="26"/>
        <v>1356</v>
      </c>
      <c r="F160" s="161">
        <v>158</v>
      </c>
      <c r="G160" s="163">
        <v>1.5690740740740738E-2</v>
      </c>
      <c r="H160" s="147">
        <f t="shared" si="36"/>
        <v>1356</v>
      </c>
      <c r="I160">
        <f t="shared" si="31"/>
        <v>2</v>
      </c>
      <c r="J160" s="161">
        <v>158</v>
      </c>
      <c r="K160" s="163">
        <v>1.5677546296296297E-2</v>
      </c>
      <c r="L160" s="147">
        <f t="shared" si="28"/>
        <v>1355</v>
      </c>
      <c r="M160">
        <f t="shared" si="32"/>
        <v>2</v>
      </c>
      <c r="N160">
        <f t="shared" si="33"/>
        <v>1</v>
      </c>
      <c r="O160">
        <f t="shared" si="34"/>
        <v>1</v>
      </c>
      <c r="Q160">
        <f t="shared" si="38"/>
        <v>1356</v>
      </c>
      <c r="R160">
        <f t="shared" si="39"/>
        <v>1356.64</v>
      </c>
      <c r="S160">
        <f t="shared" si="35"/>
        <v>-0.64000000000010004</v>
      </c>
    </row>
    <row r="161" spans="2:19" ht="15.75" thickBot="1">
      <c r="B161">
        <v>159</v>
      </c>
      <c r="C161" s="3" t="str">
        <f t="shared" si="29"/>
        <v>0:22:38</v>
      </c>
      <c r="D161">
        <f t="shared" si="37"/>
        <v>1.5715740740740742E-2</v>
      </c>
      <c r="E161" s="147">
        <f t="shared" si="26"/>
        <v>1358</v>
      </c>
      <c r="F161" s="161">
        <v>159</v>
      </c>
      <c r="G161" s="163">
        <v>1.5715740740740742E-2</v>
      </c>
      <c r="H161" s="147">
        <f t="shared" si="36"/>
        <v>1358</v>
      </c>
      <c r="I161">
        <f t="shared" si="31"/>
        <v>2</v>
      </c>
      <c r="J161" s="161">
        <v>159</v>
      </c>
      <c r="K161" s="163">
        <v>1.5700462962962965E-2</v>
      </c>
      <c r="L161" s="147">
        <f t="shared" si="28"/>
        <v>1357</v>
      </c>
      <c r="M161">
        <f t="shared" si="32"/>
        <v>2</v>
      </c>
      <c r="N161">
        <f t="shared" si="33"/>
        <v>1</v>
      </c>
      <c r="O161">
        <f t="shared" si="34"/>
        <v>1</v>
      </c>
      <c r="Q161">
        <f t="shared" si="38"/>
        <v>1358</v>
      </c>
      <c r="R161">
        <f t="shared" si="39"/>
        <v>1358.64</v>
      </c>
      <c r="S161">
        <f t="shared" si="35"/>
        <v>-0.64000000000010004</v>
      </c>
    </row>
    <row r="162" spans="2:19" ht="15.75" thickBot="1">
      <c r="B162">
        <v>160</v>
      </c>
      <c r="C162" s="3" t="str">
        <f t="shared" si="29"/>
        <v>0:22:40</v>
      </c>
      <c r="D162">
        <f t="shared" si="37"/>
        <v>1.5739236111111114E-2</v>
      </c>
      <c r="E162" s="147">
        <f t="shared" si="26"/>
        <v>1360</v>
      </c>
      <c r="F162" s="161">
        <v>160</v>
      </c>
      <c r="G162" s="163">
        <v>1.5739236111111114E-2</v>
      </c>
      <c r="H162" s="147">
        <f t="shared" si="36"/>
        <v>1360</v>
      </c>
      <c r="I162">
        <f t="shared" si="31"/>
        <v>2</v>
      </c>
      <c r="J162" s="161">
        <v>160</v>
      </c>
      <c r="K162" s="163">
        <v>1.5726504629629628E-2</v>
      </c>
      <c r="L162" s="147">
        <f t="shared" si="28"/>
        <v>1359</v>
      </c>
      <c r="M162">
        <f t="shared" si="32"/>
        <v>2</v>
      </c>
      <c r="N162">
        <f t="shared" si="33"/>
        <v>1</v>
      </c>
      <c r="O162">
        <f t="shared" si="34"/>
        <v>1</v>
      </c>
      <c r="Q162">
        <f t="shared" si="38"/>
        <v>1360</v>
      </c>
      <c r="R162">
        <f t="shared" si="39"/>
        <v>1360.64</v>
      </c>
      <c r="S162">
        <f t="shared" si="35"/>
        <v>-0.64000000000010004</v>
      </c>
    </row>
    <row r="163" spans="2:19" ht="15.75" thickBot="1">
      <c r="B163">
        <v>161</v>
      </c>
      <c r="C163" s="3" t="str">
        <f t="shared" si="29"/>
        <v>0:22:45</v>
      </c>
      <c r="D163">
        <f t="shared" si="37"/>
        <v>1.5792939814814815E-2</v>
      </c>
      <c r="E163" s="147">
        <f t="shared" si="26"/>
        <v>1365</v>
      </c>
      <c r="F163" s="161">
        <v>161</v>
      </c>
      <c r="G163" s="163">
        <v>1.5792939814814815E-2</v>
      </c>
      <c r="H163" s="147">
        <f t="shared" si="36"/>
        <v>1365</v>
      </c>
      <c r="I163">
        <f t="shared" si="31"/>
        <v>5</v>
      </c>
      <c r="J163" s="161">
        <v>161</v>
      </c>
      <c r="K163" s="163">
        <v>1.5779166666666667E-2</v>
      </c>
      <c r="L163" s="147">
        <f t="shared" si="28"/>
        <v>1363</v>
      </c>
      <c r="M163">
        <f t="shared" si="32"/>
        <v>4</v>
      </c>
      <c r="N163">
        <f t="shared" si="33"/>
        <v>2</v>
      </c>
      <c r="O163">
        <f t="shared" si="34"/>
        <v>2</v>
      </c>
      <c r="Q163">
        <f t="shared" si="38"/>
        <v>1365</v>
      </c>
      <c r="R163">
        <f t="shared" si="39"/>
        <v>1364.64</v>
      </c>
      <c r="S163">
        <f t="shared" si="35"/>
        <v>0.35999999999989996</v>
      </c>
    </row>
    <row r="164" spans="2:19" ht="15.75" thickBot="1">
      <c r="B164">
        <v>162</v>
      </c>
      <c r="C164" s="3" t="str">
        <f t="shared" si="29"/>
        <v>0:22:48</v>
      </c>
      <c r="D164">
        <f t="shared" si="37"/>
        <v>1.5829166666666668E-2</v>
      </c>
      <c r="E164" s="147">
        <f t="shared" si="26"/>
        <v>1368</v>
      </c>
      <c r="F164" s="161">
        <v>162</v>
      </c>
      <c r="G164" s="163">
        <v>1.5829166666666668E-2</v>
      </c>
      <c r="H164" s="147">
        <f t="shared" si="36"/>
        <v>1368</v>
      </c>
      <c r="I164">
        <f t="shared" si="31"/>
        <v>3</v>
      </c>
      <c r="J164" s="161">
        <v>162</v>
      </c>
      <c r="K164" s="163">
        <v>1.5815740740740741E-2</v>
      </c>
      <c r="L164" s="147">
        <f t="shared" si="28"/>
        <v>1366</v>
      </c>
      <c r="M164">
        <f t="shared" si="32"/>
        <v>3</v>
      </c>
      <c r="N164">
        <f t="shared" si="33"/>
        <v>2</v>
      </c>
      <c r="O164">
        <f t="shared" si="34"/>
        <v>2</v>
      </c>
      <c r="Q164">
        <f t="shared" si="38"/>
        <v>1368</v>
      </c>
      <c r="R164">
        <f t="shared" si="39"/>
        <v>1367.64</v>
      </c>
      <c r="S164">
        <f t="shared" si="35"/>
        <v>0.35999999999989996</v>
      </c>
    </row>
    <row r="165" spans="2:19" ht="15.75" thickBot="1">
      <c r="B165">
        <v>163</v>
      </c>
      <c r="C165" s="3" t="str">
        <f t="shared" si="29"/>
        <v>0:22:50</v>
      </c>
      <c r="D165">
        <f t="shared" si="37"/>
        <v>1.5857523148148148E-2</v>
      </c>
      <c r="E165" s="147">
        <f t="shared" si="26"/>
        <v>1370</v>
      </c>
      <c r="F165" s="161">
        <v>163</v>
      </c>
      <c r="G165" s="163">
        <v>1.5857523148148148E-2</v>
      </c>
      <c r="H165" s="147">
        <f t="shared" si="36"/>
        <v>1370</v>
      </c>
      <c r="I165">
        <f t="shared" si="31"/>
        <v>2</v>
      </c>
      <c r="J165" s="161">
        <v>163</v>
      </c>
      <c r="K165" s="163">
        <v>1.584189814814815E-2</v>
      </c>
      <c r="L165" s="147">
        <f t="shared" si="28"/>
        <v>1369</v>
      </c>
      <c r="M165">
        <f t="shared" si="32"/>
        <v>3</v>
      </c>
      <c r="N165">
        <f t="shared" si="33"/>
        <v>1</v>
      </c>
      <c r="O165">
        <f t="shared" si="34"/>
        <v>1</v>
      </c>
      <c r="Q165">
        <f t="shared" si="38"/>
        <v>1370</v>
      </c>
      <c r="R165">
        <f t="shared" si="39"/>
        <v>1370.64</v>
      </c>
      <c r="S165">
        <f t="shared" si="35"/>
        <v>-0.64000000000010004</v>
      </c>
    </row>
    <row r="166" spans="2:19" ht="15.75" thickBot="1">
      <c r="B166">
        <v>164</v>
      </c>
      <c r="C166" s="3" t="str">
        <f t="shared" si="29"/>
        <v>0:22:53</v>
      </c>
      <c r="D166">
        <f t="shared" si="37"/>
        <v>1.5889351851851852E-2</v>
      </c>
      <c r="E166" s="147">
        <f t="shared" si="26"/>
        <v>1373</v>
      </c>
      <c r="F166" s="161">
        <v>164</v>
      </c>
      <c r="G166" s="163">
        <v>1.5889351851851852E-2</v>
      </c>
      <c r="H166" s="147">
        <f t="shared" si="36"/>
        <v>1373</v>
      </c>
      <c r="I166">
        <f t="shared" si="31"/>
        <v>3</v>
      </c>
      <c r="J166" s="161">
        <v>164</v>
      </c>
      <c r="K166" s="163">
        <v>1.5875115740740742E-2</v>
      </c>
      <c r="L166" s="147">
        <f t="shared" si="28"/>
        <v>1372</v>
      </c>
      <c r="M166">
        <f t="shared" si="32"/>
        <v>3</v>
      </c>
      <c r="N166">
        <f t="shared" si="33"/>
        <v>1</v>
      </c>
      <c r="O166">
        <f t="shared" si="34"/>
        <v>1</v>
      </c>
      <c r="Q166">
        <f t="shared" si="38"/>
        <v>1373</v>
      </c>
      <c r="R166">
        <f t="shared" si="39"/>
        <v>1373.64</v>
      </c>
      <c r="S166">
        <f t="shared" si="35"/>
        <v>-0.64000000000010004</v>
      </c>
    </row>
    <row r="167" spans="2:19" ht="15.75" thickBot="1">
      <c r="B167">
        <v>165</v>
      </c>
      <c r="C167" s="3" t="str">
        <f t="shared" si="29"/>
        <v>0:22:56</v>
      </c>
      <c r="D167">
        <f t="shared" si="37"/>
        <v>1.5925925925925927E-2</v>
      </c>
      <c r="E167" s="147">
        <f t="shared" si="26"/>
        <v>1376</v>
      </c>
      <c r="F167" s="161">
        <v>165</v>
      </c>
      <c r="G167" s="163">
        <v>1.5925925925925927E-2</v>
      </c>
      <c r="H167" s="147">
        <f t="shared" si="36"/>
        <v>1376</v>
      </c>
      <c r="I167">
        <f t="shared" si="31"/>
        <v>3</v>
      </c>
      <c r="J167" s="161">
        <v>165</v>
      </c>
      <c r="K167" s="163">
        <v>1.5910879629629629E-2</v>
      </c>
      <c r="L167" s="147">
        <f t="shared" si="28"/>
        <v>1375</v>
      </c>
      <c r="M167">
        <f t="shared" si="32"/>
        <v>3</v>
      </c>
      <c r="N167">
        <f t="shared" si="33"/>
        <v>1</v>
      </c>
      <c r="O167">
        <f t="shared" si="34"/>
        <v>1</v>
      </c>
      <c r="Q167">
        <f t="shared" si="38"/>
        <v>1376</v>
      </c>
      <c r="R167">
        <f t="shared" si="39"/>
        <v>1376.64</v>
      </c>
      <c r="S167">
        <f t="shared" si="35"/>
        <v>-0.64000000000010004</v>
      </c>
    </row>
    <row r="168" spans="2:19" ht="15.75" thickBot="1">
      <c r="B168">
        <v>166</v>
      </c>
      <c r="C168" s="3" t="str">
        <f t="shared" si="29"/>
        <v>0:22:59</v>
      </c>
      <c r="D168">
        <f t="shared" si="37"/>
        <v>1.5956481481481481E-2</v>
      </c>
      <c r="E168" s="147">
        <f t="shared" si="26"/>
        <v>1379</v>
      </c>
      <c r="F168" s="161">
        <v>166</v>
      </c>
      <c r="G168" s="163">
        <v>1.5956481481481481E-2</v>
      </c>
      <c r="H168" s="147">
        <f t="shared" si="36"/>
        <v>1379</v>
      </c>
      <c r="I168">
        <f t="shared" si="31"/>
        <v>3</v>
      </c>
      <c r="J168" s="161">
        <v>166</v>
      </c>
      <c r="K168" s="163">
        <v>1.5941435185185183E-2</v>
      </c>
      <c r="L168" s="147">
        <f t="shared" si="28"/>
        <v>1377</v>
      </c>
      <c r="M168">
        <f t="shared" si="32"/>
        <v>2</v>
      </c>
      <c r="N168">
        <f t="shared" si="33"/>
        <v>2</v>
      </c>
      <c r="O168">
        <f t="shared" si="34"/>
        <v>2</v>
      </c>
      <c r="Q168">
        <f t="shared" si="38"/>
        <v>1379</v>
      </c>
      <c r="R168">
        <f t="shared" si="39"/>
        <v>1378.64</v>
      </c>
      <c r="S168">
        <f t="shared" si="35"/>
        <v>0.35999999999989996</v>
      </c>
    </row>
    <row r="169" spans="2:19" ht="15.75" thickBot="1">
      <c r="B169">
        <v>167</v>
      </c>
      <c r="C169" s="3" t="str">
        <f t="shared" si="29"/>
        <v>0:22:59</v>
      </c>
      <c r="D169">
        <f t="shared" si="37"/>
        <v>1.5964699074074076E-2</v>
      </c>
      <c r="E169" s="147">
        <f t="shared" si="26"/>
        <v>1379</v>
      </c>
      <c r="F169" s="161">
        <v>167</v>
      </c>
      <c r="G169" s="163">
        <v>1.5964699074074076E-2</v>
      </c>
      <c r="H169" s="147">
        <f t="shared" si="36"/>
        <v>1379</v>
      </c>
      <c r="I169">
        <f t="shared" si="31"/>
        <v>0</v>
      </c>
      <c r="J169" s="161">
        <v>167</v>
      </c>
      <c r="K169" s="163">
        <v>1.5948263888888887E-2</v>
      </c>
      <c r="L169" s="147">
        <f t="shared" si="28"/>
        <v>1378</v>
      </c>
      <c r="M169">
        <f t="shared" si="32"/>
        <v>1</v>
      </c>
      <c r="N169">
        <f t="shared" si="33"/>
        <v>1</v>
      </c>
      <c r="O169">
        <f t="shared" si="34"/>
        <v>1</v>
      </c>
      <c r="Q169">
        <f t="shared" si="38"/>
        <v>1379</v>
      </c>
      <c r="R169">
        <f t="shared" si="39"/>
        <v>1379.64</v>
      </c>
      <c r="S169">
        <f t="shared" si="35"/>
        <v>-0.64000000000010004</v>
      </c>
    </row>
    <row r="170" spans="2:19" ht="15.75" thickBot="1">
      <c r="B170">
        <v>168</v>
      </c>
      <c r="C170" s="3" t="str">
        <f t="shared" si="29"/>
        <v>0:23:05</v>
      </c>
      <c r="D170">
        <f t="shared" si="37"/>
        <v>1.6034722222222221E-2</v>
      </c>
      <c r="E170" s="147">
        <f t="shared" si="26"/>
        <v>1385</v>
      </c>
      <c r="F170" s="161">
        <v>168</v>
      </c>
      <c r="G170" s="163">
        <v>1.6034722222222221E-2</v>
      </c>
      <c r="H170" s="147">
        <f t="shared" si="36"/>
        <v>1385</v>
      </c>
      <c r="I170">
        <f t="shared" si="31"/>
        <v>6</v>
      </c>
      <c r="J170" s="161">
        <v>168</v>
      </c>
      <c r="K170" s="163">
        <v>1.602048611111111E-2</v>
      </c>
      <c r="L170" s="147">
        <f t="shared" si="28"/>
        <v>1384</v>
      </c>
      <c r="M170">
        <f t="shared" si="32"/>
        <v>6</v>
      </c>
      <c r="N170">
        <f t="shared" si="33"/>
        <v>1</v>
      </c>
      <c r="O170">
        <f t="shared" si="34"/>
        <v>1</v>
      </c>
      <c r="Q170">
        <f t="shared" si="38"/>
        <v>1385</v>
      </c>
      <c r="R170">
        <f t="shared" si="39"/>
        <v>1385.64</v>
      </c>
      <c r="S170">
        <f t="shared" si="35"/>
        <v>-0.64000000000010004</v>
      </c>
    </row>
    <row r="171" spans="2:19" ht="15.75" thickBot="1">
      <c r="B171">
        <v>169</v>
      </c>
      <c r="C171" s="3" t="str">
        <f t="shared" si="29"/>
        <v>0:23:08</v>
      </c>
      <c r="D171">
        <f t="shared" si="37"/>
        <v>1.6061921296296296E-2</v>
      </c>
      <c r="E171" s="147">
        <f t="shared" si="26"/>
        <v>1388</v>
      </c>
      <c r="F171" s="161">
        <v>169</v>
      </c>
      <c r="G171" s="163">
        <v>1.6061921296296296E-2</v>
      </c>
      <c r="H171" s="147">
        <f t="shared" si="36"/>
        <v>1388</v>
      </c>
      <c r="I171">
        <f t="shared" si="31"/>
        <v>3</v>
      </c>
      <c r="J171" s="161">
        <v>169</v>
      </c>
      <c r="K171" s="163">
        <v>1.6047685185185186E-2</v>
      </c>
      <c r="L171" s="147">
        <f t="shared" si="28"/>
        <v>1387</v>
      </c>
      <c r="M171">
        <f t="shared" si="32"/>
        <v>3</v>
      </c>
      <c r="N171">
        <f t="shared" si="33"/>
        <v>1</v>
      </c>
      <c r="O171">
        <f t="shared" si="34"/>
        <v>1</v>
      </c>
      <c r="Q171">
        <f t="shared" si="38"/>
        <v>1388</v>
      </c>
      <c r="R171">
        <f t="shared" si="39"/>
        <v>1388.64</v>
      </c>
      <c r="S171">
        <f t="shared" si="35"/>
        <v>-0.64000000000010004</v>
      </c>
    </row>
    <row r="172" spans="2:19" ht="15.75" thickBot="1">
      <c r="B172">
        <v>170</v>
      </c>
      <c r="C172" s="3" t="str">
        <f t="shared" si="29"/>
        <v>0:23:09</v>
      </c>
      <c r="D172">
        <f t="shared" si="37"/>
        <v>1.6075231481481482E-2</v>
      </c>
      <c r="E172" s="147">
        <f t="shared" si="26"/>
        <v>1389</v>
      </c>
      <c r="F172" s="161">
        <v>170</v>
      </c>
      <c r="G172" s="163">
        <v>1.6075231481481482E-2</v>
      </c>
      <c r="H172" s="147">
        <f t="shared" si="36"/>
        <v>1389</v>
      </c>
      <c r="I172">
        <f t="shared" si="31"/>
        <v>1</v>
      </c>
      <c r="J172" s="161">
        <v>170</v>
      </c>
      <c r="K172" s="163">
        <v>1.6060995370370371E-2</v>
      </c>
      <c r="L172" s="147">
        <f t="shared" si="28"/>
        <v>1388</v>
      </c>
      <c r="M172">
        <f t="shared" si="32"/>
        <v>1</v>
      </c>
      <c r="N172">
        <f t="shared" si="33"/>
        <v>1</v>
      </c>
      <c r="O172">
        <f t="shared" si="34"/>
        <v>1</v>
      </c>
      <c r="Q172">
        <f t="shared" si="38"/>
        <v>1389</v>
      </c>
      <c r="R172">
        <f t="shared" si="39"/>
        <v>1389.64</v>
      </c>
      <c r="S172">
        <f t="shared" si="35"/>
        <v>-0.64000000000010004</v>
      </c>
    </row>
    <row r="173" spans="2:19" ht="15.75" thickBot="1">
      <c r="B173">
        <v>171</v>
      </c>
      <c r="C173" s="3" t="str">
        <f t="shared" si="29"/>
        <v>0:23:10</v>
      </c>
      <c r="D173">
        <f t="shared" si="37"/>
        <v>1.6085185185185185E-2</v>
      </c>
      <c r="E173" s="147">
        <f t="shared" si="26"/>
        <v>1390</v>
      </c>
      <c r="F173" s="161">
        <v>171</v>
      </c>
      <c r="G173" s="163">
        <v>1.6085185185185185E-2</v>
      </c>
      <c r="H173" s="147">
        <f t="shared" si="36"/>
        <v>1390</v>
      </c>
      <c r="I173">
        <f t="shared" si="31"/>
        <v>1</v>
      </c>
      <c r="J173" s="161">
        <v>171</v>
      </c>
      <c r="K173" s="163">
        <v>1.6072106481481482E-2</v>
      </c>
      <c r="L173" s="147">
        <f t="shared" si="28"/>
        <v>1389</v>
      </c>
      <c r="M173">
        <f t="shared" si="32"/>
        <v>1</v>
      </c>
      <c r="N173">
        <f t="shared" si="33"/>
        <v>1</v>
      </c>
      <c r="O173">
        <f t="shared" si="34"/>
        <v>1</v>
      </c>
      <c r="Q173">
        <f t="shared" si="38"/>
        <v>1390</v>
      </c>
      <c r="R173">
        <f t="shared" si="39"/>
        <v>1390.64</v>
      </c>
      <c r="S173">
        <f t="shared" si="35"/>
        <v>-0.64000000000010004</v>
      </c>
    </row>
    <row r="174" spans="2:19" ht="15.75" thickBot="1">
      <c r="B174">
        <v>172</v>
      </c>
      <c r="C174" s="3" t="str">
        <f t="shared" si="29"/>
        <v>0:23:12</v>
      </c>
      <c r="D174">
        <f t="shared" si="37"/>
        <v>1.6107754629629628E-2</v>
      </c>
      <c r="E174" s="147">
        <f t="shared" si="26"/>
        <v>1392</v>
      </c>
      <c r="F174" s="161">
        <v>172</v>
      </c>
      <c r="G174" s="163">
        <v>1.6107754629629628E-2</v>
      </c>
      <c r="H174" s="147">
        <f t="shared" si="36"/>
        <v>1392</v>
      </c>
      <c r="I174">
        <f t="shared" si="31"/>
        <v>2</v>
      </c>
      <c r="J174" s="161">
        <v>172</v>
      </c>
      <c r="K174" s="163">
        <v>1.6094212962962963E-2</v>
      </c>
      <c r="L174" s="147">
        <f t="shared" si="28"/>
        <v>1391</v>
      </c>
      <c r="M174">
        <f t="shared" si="32"/>
        <v>2</v>
      </c>
      <c r="N174">
        <f t="shared" si="33"/>
        <v>1</v>
      </c>
      <c r="O174">
        <f t="shared" si="34"/>
        <v>1</v>
      </c>
      <c r="Q174">
        <f t="shared" si="38"/>
        <v>1392</v>
      </c>
      <c r="R174">
        <f t="shared" si="39"/>
        <v>1392.64</v>
      </c>
      <c r="S174">
        <f t="shared" si="35"/>
        <v>-0.64000000000010004</v>
      </c>
    </row>
    <row r="175" spans="2:19" ht="15.75" thickBot="1">
      <c r="B175">
        <v>173</v>
      </c>
      <c r="C175" s="3" t="str">
        <f t="shared" si="29"/>
        <v>0:23:17</v>
      </c>
      <c r="D175">
        <f t="shared" si="37"/>
        <v>1.6164351851851853E-2</v>
      </c>
      <c r="E175" s="147">
        <f t="shared" si="26"/>
        <v>1397</v>
      </c>
      <c r="F175" s="161">
        <v>173</v>
      </c>
      <c r="G175" s="163">
        <v>1.6164351851851853E-2</v>
      </c>
      <c r="H175" s="147">
        <f t="shared" si="36"/>
        <v>1397</v>
      </c>
      <c r="I175">
        <f t="shared" si="31"/>
        <v>5</v>
      </c>
      <c r="J175" s="161">
        <v>173</v>
      </c>
      <c r="K175" s="163">
        <v>1.6155324074074075E-2</v>
      </c>
      <c r="L175" s="147">
        <f t="shared" si="28"/>
        <v>1396</v>
      </c>
      <c r="M175">
        <f t="shared" si="32"/>
        <v>5</v>
      </c>
      <c r="N175">
        <f t="shared" si="33"/>
        <v>1</v>
      </c>
      <c r="O175">
        <f t="shared" si="34"/>
        <v>1</v>
      </c>
      <c r="Q175">
        <f t="shared" si="38"/>
        <v>1397</v>
      </c>
      <c r="R175">
        <f t="shared" si="39"/>
        <v>1397.64</v>
      </c>
      <c r="S175">
        <f t="shared" si="35"/>
        <v>-0.64000000000010004</v>
      </c>
    </row>
    <row r="176" spans="2:19" ht="15.75" thickBot="1">
      <c r="B176">
        <v>174</v>
      </c>
      <c r="C176" s="3" t="str">
        <f t="shared" si="29"/>
        <v>0:23:19</v>
      </c>
      <c r="D176">
        <f t="shared" si="37"/>
        <v>1.6197222222222224E-2</v>
      </c>
      <c r="E176" s="147">
        <f t="shared" si="26"/>
        <v>1399</v>
      </c>
      <c r="F176" s="161">
        <v>174</v>
      </c>
      <c r="G176" s="163">
        <v>1.6197222222222224E-2</v>
      </c>
      <c r="H176" s="147">
        <f t="shared" si="36"/>
        <v>1399</v>
      </c>
      <c r="I176">
        <f t="shared" si="31"/>
        <v>2</v>
      </c>
      <c r="J176" s="161">
        <v>174</v>
      </c>
      <c r="K176" s="163">
        <v>1.6184722222222222E-2</v>
      </c>
      <c r="L176" s="147">
        <f t="shared" si="28"/>
        <v>1398</v>
      </c>
      <c r="M176">
        <f t="shared" si="32"/>
        <v>2</v>
      </c>
      <c r="N176">
        <f t="shared" si="33"/>
        <v>1</v>
      </c>
      <c r="O176">
        <f t="shared" si="34"/>
        <v>1</v>
      </c>
      <c r="Q176">
        <f t="shared" si="38"/>
        <v>1399</v>
      </c>
      <c r="R176">
        <f t="shared" si="39"/>
        <v>1399.64</v>
      </c>
      <c r="S176">
        <f t="shared" si="35"/>
        <v>-0.64000000000010004</v>
      </c>
    </row>
    <row r="177" spans="2:19" ht="15.75" thickBot="1">
      <c r="B177">
        <v>175</v>
      </c>
      <c r="C177" s="3" t="str">
        <f t="shared" si="29"/>
        <v>0:23:20</v>
      </c>
      <c r="D177">
        <f t="shared" si="37"/>
        <v>1.6208333333333335E-2</v>
      </c>
      <c r="E177" s="147">
        <f t="shared" si="26"/>
        <v>1400</v>
      </c>
      <c r="F177" s="161">
        <v>175</v>
      </c>
      <c r="G177" s="163">
        <v>1.6208333333333335E-2</v>
      </c>
      <c r="H177" s="147">
        <f t="shared" si="36"/>
        <v>1400</v>
      </c>
      <c r="I177">
        <f t="shared" si="31"/>
        <v>1</v>
      </c>
      <c r="J177" s="161">
        <v>175</v>
      </c>
      <c r="K177" s="163">
        <v>1.6193055555555554E-2</v>
      </c>
      <c r="L177" s="147">
        <f t="shared" si="28"/>
        <v>1399</v>
      </c>
      <c r="M177">
        <f t="shared" si="32"/>
        <v>1</v>
      </c>
      <c r="N177">
        <f t="shared" si="33"/>
        <v>1</v>
      </c>
      <c r="O177">
        <f t="shared" si="34"/>
        <v>1</v>
      </c>
      <c r="Q177">
        <f t="shared" si="38"/>
        <v>1400</v>
      </c>
      <c r="R177">
        <f t="shared" si="39"/>
        <v>1400.64</v>
      </c>
      <c r="S177">
        <f t="shared" si="35"/>
        <v>-0.64000000000010004</v>
      </c>
    </row>
    <row r="178" spans="2:19" ht="15.75" thickBot="1">
      <c r="B178">
        <v>176</v>
      </c>
      <c r="C178" s="3" t="str">
        <f t="shared" si="29"/>
        <v>0:23:22</v>
      </c>
      <c r="D178">
        <f t="shared" si="37"/>
        <v>1.6229166666666666E-2</v>
      </c>
      <c r="E178" s="147">
        <f t="shared" si="26"/>
        <v>1402</v>
      </c>
      <c r="F178" s="161">
        <v>176</v>
      </c>
      <c r="G178" s="163">
        <v>1.6229166666666666E-2</v>
      </c>
      <c r="H178" s="147">
        <f t="shared" si="36"/>
        <v>1402</v>
      </c>
      <c r="I178">
        <f t="shared" si="31"/>
        <v>2</v>
      </c>
      <c r="J178" s="161">
        <v>176</v>
      </c>
      <c r="K178" s="163">
        <v>1.6215509259259259E-2</v>
      </c>
      <c r="L178" s="147">
        <f t="shared" si="28"/>
        <v>1401</v>
      </c>
      <c r="M178">
        <f t="shared" si="32"/>
        <v>2</v>
      </c>
      <c r="N178">
        <f t="shared" si="33"/>
        <v>1</v>
      </c>
      <c r="O178">
        <f t="shared" si="34"/>
        <v>1</v>
      </c>
      <c r="Q178">
        <f t="shared" si="38"/>
        <v>1402</v>
      </c>
      <c r="R178">
        <f t="shared" si="39"/>
        <v>1402.64</v>
      </c>
      <c r="S178">
        <f t="shared" si="35"/>
        <v>-0.64000000000010004</v>
      </c>
    </row>
    <row r="179" spans="2:19" ht="15.75" thickBot="1">
      <c r="B179">
        <v>177</v>
      </c>
      <c r="C179" s="3" t="str">
        <f t="shared" si="29"/>
        <v>0:23:24</v>
      </c>
      <c r="D179">
        <f t="shared" si="37"/>
        <v>1.6252777777777779E-2</v>
      </c>
      <c r="E179" s="147">
        <f t="shared" si="26"/>
        <v>1404</v>
      </c>
      <c r="F179" s="161">
        <v>177</v>
      </c>
      <c r="G179" s="163">
        <v>1.6252777777777779E-2</v>
      </c>
      <c r="H179" s="147">
        <f t="shared" si="36"/>
        <v>1404</v>
      </c>
      <c r="I179">
        <f t="shared" si="31"/>
        <v>2</v>
      </c>
      <c r="J179" s="161">
        <v>177</v>
      </c>
      <c r="K179" s="163">
        <v>1.6237500000000002E-2</v>
      </c>
      <c r="L179" s="147">
        <f t="shared" si="28"/>
        <v>1403</v>
      </c>
      <c r="M179">
        <f t="shared" si="32"/>
        <v>2</v>
      </c>
      <c r="N179">
        <f t="shared" si="33"/>
        <v>1</v>
      </c>
      <c r="O179">
        <f t="shared" si="34"/>
        <v>1</v>
      </c>
      <c r="Q179">
        <f t="shared" si="38"/>
        <v>1404</v>
      </c>
      <c r="R179">
        <f t="shared" si="39"/>
        <v>1404.64</v>
      </c>
      <c r="S179">
        <f t="shared" si="35"/>
        <v>-0.64000000000010004</v>
      </c>
    </row>
    <row r="180" spans="2:19" ht="15.75" thickBot="1">
      <c r="B180">
        <v>178</v>
      </c>
      <c r="C180" s="3" t="str">
        <f t="shared" si="29"/>
        <v>0:23:26</v>
      </c>
      <c r="D180">
        <f t="shared" si="37"/>
        <v>1.6268171296296294E-2</v>
      </c>
      <c r="E180" s="147">
        <f t="shared" si="26"/>
        <v>1406</v>
      </c>
      <c r="F180" s="161">
        <v>178</v>
      </c>
      <c r="G180" s="163">
        <v>1.6268171296296294E-2</v>
      </c>
      <c r="H180" s="147">
        <f t="shared" si="36"/>
        <v>1406</v>
      </c>
      <c r="I180">
        <f t="shared" si="31"/>
        <v>2</v>
      </c>
      <c r="J180" s="161">
        <v>178</v>
      </c>
      <c r="K180" s="163">
        <v>1.6253935185185184E-2</v>
      </c>
      <c r="L180" s="147">
        <f t="shared" si="28"/>
        <v>1404</v>
      </c>
      <c r="M180">
        <f t="shared" si="32"/>
        <v>1</v>
      </c>
      <c r="N180">
        <f t="shared" si="33"/>
        <v>2</v>
      </c>
      <c r="O180">
        <f t="shared" si="34"/>
        <v>2</v>
      </c>
      <c r="Q180">
        <f t="shared" si="38"/>
        <v>1406</v>
      </c>
      <c r="R180">
        <f t="shared" si="39"/>
        <v>1405.64</v>
      </c>
      <c r="S180">
        <f t="shared" si="35"/>
        <v>0.35999999999989996</v>
      </c>
    </row>
    <row r="181" spans="2:19" ht="15.75" thickBot="1">
      <c r="B181">
        <v>179</v>
      </c>
      <c r="C181" s="3" t="str">
        <f t="shared" si="29"/>
        <v>0:23:28</v>
      </c>
      <c r="D181">
        <f t="shared" si="37"/>
        <v>1.6291666666666666E-2</v>
      </c>
      <c r="E181" s="147">
        <f t="shared" si="26"/>
        <v>1408</v>
      </c>
      <c r="F181" s="161">
        <v>179</v>
      </c>
      <c r="G181" s="163">
        <v>1.6291666666666666E-2</v>
      </c>
      <c r="H181" s="147">
        <f t="shared" si="36"/>
        <v>1408</v>
      </c>
      <c r="I181">
        <f t="shared" si="31"/>
        <v>2</v>
      </c>
      <c r="J181" s="161">
        <v>179</v>
      </c>
      <c r="K181" s="163">
        <v>1.6276967592592593E-2</v>
      </c>
      <c r="L181" s="147">
        <f t="shared" si="28"/>
        <v>1406</v>
      </c>
      <c r="M181">
        <f t="shared" si="32"/>
        <v>2</v>
      </c>
      <c r="N181">
        <f t="shared" si="33"/>
        <v>2</v>
      </c>
      <c r="O181">
        <f t="shared" si="34"/>
        <v>2</v>
      </c>
      <c r="Q181">
        <f t="shared" si="38"/>
        <v>1408</v>
      </c>
      <c r="R181">
        <f t="shared" si="39"/>
        <v>1407.64</v>
      </c>
      <c r="S181">
        <f t="shared" si="35"/>
        <v>0.35999999999989996</v>
      </c>
    </row>
    <row r="182" spans="2:19" ht="15.75" thickBot="1">
      <c r="B182">
        <v>180</v>
      </c>
      <c r="C182" s="3" t="str">
        <f t="shared" si="29"/>
        <v>0:23:30</v>
      </c>
      <c r="D182">
        <f t="shared" si="37"/>
        <v>1.6324537037037037E-2</v>
      </c>
      <c r="E182" s="147">
        <f t="shared" si="26"/>
        <v>1410</v>
      </c>
      <c r="F182" s="161">
        <v>180</v>
      </c>
      <c r="G182" s="163">
        <v>1.6324537037037037E-2</v>
      </c>
      <c r="H182" s="147">
        <f t="shared" si="36"/>
        <v>1410</v>
      </c>
      <c r="I182">
        <f t="shared" si="31"/>
        <v>2</v>
      </c>
      <c r="J182" s="161">
        <v>180</v>
      </c>
      <c r="K182" s="163">
        <v>1.6310185185185188E-2</v>
      </c>
      <c r="L182" s="147">
        <f t="shared" si="28"/>
        <v>1409</v>
      </c>
      <c r="M182">
        <f t="shared" si="32"/>
        <v>3</v>
      </c>
      <c r="N182">
        <f t="shared" si="33"/>
        <v>1</v>
      </c>
      <c r="O182">
        <f t="shared" si="34"/>
        <v>1</v>
      </c>
      <c r="Q182">
        <f t="shared" si="38"/>
        <v>1410</v>
      </c>
      <c r="R182">
        <f t="shared" si="39"/>
        <v>1410.64</v>
      </c>
      <c r="S182">
        <f t="shared" si="35"/>
        <v>-0.64000000000010004</v>
      </c>
    </row>
    <row r="183" spans="2:19" ht="15.75" thickBot="1">
      <c r="B183">
        <v>181</v>
      </c>
      <c r="C183" s="3" t="str">
        <f t="shared" si="29"/>
        <v>0:23:32</v>
      </c>
      <c r="D183">
        <f t="shared" si="37"/>
        <v>1.6338657407407406E-2</v>
      </c>
      <c r="E183" s="147">
        <f t="shared" si="26"/>
        <v>1412</v>
      </c>
      <c r="F183" s="161">
        <v>181</v>
      </c>
      <c r="G183" s="163">
        <v>1.6338657407407406E-2</v>
      </c>
      <c r="H183" s="147">
        <f t="shared" si="36"/>
        <v>1412</v>
      </c>
      <c r="I183">
        <f t="shared" si="31"/>
        <v>2</v>
      </c>
      <c r="J183" s="161">
        <v>181</v>
      </c>
      <c r="K183" s="163">
        <v>1.6323611111111112E-2</v>
      </c>
      <c r="L183" s="147">
        <f t="shared" si="28"/>
        <v>1410</v>
      </c>
      <c r="M183">
        <f t="shared" si="32"/>
        <v>1</v>
      </c>
      <c r="N183">
        <f t="shared" si="33"/>
        <v>2</v>
      </c>
      <c r="O183">
        <f t="shared" si="34"/>
        <v>2</v>
      </c>
      <c r="Q183">
        <f t="shared" si="38"/>
        <v>1412</v>
      </c>
      <c r="R183">
        <f t="shared" si="39"/>
        <v>1411.64</v>
      </c>
      <c r="S183">
        <f t="shared" si="35"/>
        <v>0.35999999999989996</v>
      </c>
    </row>
    <row r="184" spans="2:19" ht="15.75" thickBot="1">
      <c r="B184">
        <v>182</v>
      </c>
      <c r="C184" s="3" t="str">
        <f t="shared" si="29"/>
        <v>0:23:34</v>
      </c>
      <c r="D184">
        <f t="shared" si="37"/>
        <v>1.6361342592592591E-2</v>
      </c>
      <c r="E184" s="147">
        <f t="shared" si="26"/>
        <v>1414</v>
      </c>
      <c r="F184" s="161">
        <v>182</v>
      </c>
      <c r="G184" s="163">
        <v>1.6361342592592591E-2</v>
      </c>
      <c r="H184" s="147">
        <f t="shared" si="36"/>
        <v>1414</v>
      </c>
      <c r="I184">
        <f t="shared" si="31"/>
        <v>2</v>
      </c>
      <c r="J184" s="161">
        <v>182</v>
      </c>
      <c r="K184" s="163">
        <v>1.6344212962962963E-2</v>
      </c>
      <c r="L184" s="147">
        <f t="shared" si="28"/>
        <v>1412</v>
      </c>
      <c r="M184">
        <f t="shared" si="32"/>
        <v>2</v>
      </c>
      <c r="N184">
        <f t="shared" si="33"/>
        <v>2</v>
      </c>
      <c r="O184">
        <f t="shared" si="34"/>
        <v>2</v>
      </c>
      <c r="Q184">
        <f t="shared" si="38"/>
        <v>1414</v>
      </c>
      <c r="R184">
        <f t="shared" si="39"/>
        <v>1413.64</v>
      </c>
      <c r="S184">
        <f t="shared" si="35"/>
        <v>0.35999999999989996</v>
      </c>
    </row>
    <row r="185" spans="2:19" ht="15.75" thickBot="1">
      <c r="B185">
        <v>183</v>
      </c>
      <c r="C185" s="3" t="str">
        <f t="shared" si="29"/>
        <v>0:23:34</v>
      </c>
      <c r="D185">
        <f t="shared" si="37"/>
        <v>1.6364583333333335E-2</v>
      </c>
      <c r="E185" s="147">
        <f t="shared" si="26"/>
        <v>1414</v>
      </c>
      <c r="F185" s="161">
        <v>183</v>
      </c>
      <c r="G185" s="163">
        <v>1.6364583333333335E-2</v>
      </c>
      <c r="H185" s="147">
        <f t="shared" si="36"/>
        <v>1414</v>
      </c>
      <c r="I185">
        <f t="shared" si="31"/>
        <v>0</v>
      </c>
      <c r="J185" s="161">
        <v>183</v>
      </c>
      <c r="K185" s="163">
        <v>1.6351620370370371E-2</v>
      </c>
      <c r="L185" s="147">
        <f t="shared" si="28"/>
        <v>1413</v>
      </c>
      <c r="M185">
        <f t="shared" si="32"/>
        <v>1</v>
      </c>
      <c r="N185">
        <f t="shared" si="33"/>
        <v>1</v>
      </c>
      <c r="O185">
        <f t="shared" si="34"/>
        <v>1</v>
      </c>
      <c r="Q185">
        <f t="shared" si="38"/>
        <v>1414</v>
      </c>
      <c r="R185">
        <f t="shared" si="39"/>
        <v>1414.64</v>
      </c>
      <c r="S185">
        <f t="shared" si="35"/>
        <v>-0.64000000000010004</v>
      </c>
    </row>
    <row r="186" spans="2:19" ht="15.75" thickBot="1">
      <c r="B186">
        <v>184</v>
      </c>
      <c r="C186" s="3" t="str">
        <f t="shared" si="29"/>
        <v>0:23:35</v>
      </c>
      <c r="D186">
        <f t="shared" si="37"/>
        <v>1.637835648148148E-2</v>
      </c>
      <c r="E186" s="147">
        <f t="shared" si="26"/>
        <v>1415</v>
      </c>
      <c r="F186" s="161">
        <v>184</v>
      </c>
      <c r="G186" s="163">
        <v>1.637835648148148E-2</v>
      </c>
      <c r="H186" s="147">
        <f t="shared" si="36"/>
        <v>1415</v>
      </c>
      <c r="I186">
        <f t="shared" si="31"/>
        <v>1</v>
      </c>
      <c r="J186" s="161">
        <v>184</v>
      </c>
      <c r="K186" s="163">
        <v>1.6361226851851852E-2</v>
      </c>
      <c r="L186" s="147">
        <f t="shared" si="28"/>
        <v>1414</v>
      </c>
      <c r="M186">
        <f t="shared" si="32"/>
        <v>1</v>
      </c>
      <c r="N186">
        <f t="shared" si="33"/>
        <v>1</v>
      </c>
      <c r="O186">
        <f t="shared" si="34"/>
        <v>1</v>
      </c>
      <c r="Q186">
        <f t="shared" si="38"/>
        <v>1415</v>
      </c>
      <c r="R186">
        <f t="shared" si="39"/>
        <v>1415.64</v>
      </c>
      <c r="S186">
        <f t="shared" si="35"/>
        <v>-0.64000000000010004</v>
      </c>
    </row>
    <row r="187" spans="2:19" ht="15.75" thickBot="1">
      <c r="B187">
        <v>185</v>
      </c>
      <c r="C187" s="3" t="str">
        <f t="shared" si="29"/>
        <v>0:23:35</v>
      </c>
      <c r="D187">
        <f t="shared" si="37"/>
        <v>1.6381597222222221E-2</v>
      </c>
      <c r="E187" s="147">
        <f t="shared" si="26"/>
        <v>1415</v>
      </c>
      <c r="F187" s="161">
        <v>185</v>
      </c>
      <c r="G187" s="163">
        <v>1.6381597222222221E-2</v>
      </c>
      <c r="H187" s="147">
        <f t="shared" si="36"/>
        <v>1415</v>
      </c>
      <c r="I187">
        <f t="shared" si="31"/>
        <v>0</v>
      </c>
      <c r="J187" s="161">
        <v>185</v>
      </c>
      <c r="K187" s="163">
        <v>1.6366203703703706E-2</v>
      </c>
      <c r="L187" s="147">
        <f t="shared" si="28"/>
        <v>1414</v>
      </c>
      <c r="M187">
        <f t="shared" si="32"/>
        <v>0</v>
      </c>
      <c r="N187">
        <f t="shared" si="33"/>
        <v>1</v>
      </c>
      <c r="O187">
        <f t="shared" si="34"/>
        <v>1</v>
      </c>
      <c r="Q187">
        <f t="shared" si="38"/>
        <v>1415</v>
      </c>
      <c r="R187">
        <f t="shared" si="39"/>
        <v>1415.64</v>
      </c>
      <c r="S187">
        <f t="shared" si="35"/>
        <v>-0.64000000000010004</v>
      </c>
    </row>
    <row r="188" spans="2:19" ht="15.75" thickBot="1">
      <c r="B188">
        <v>186</v>
      </c>
      <c r="C188" s="3" t="str">
        <f t="shared" si="29"/>
        <v>0:23:36</v>
      </c>
      <c r="D188">
        <f t="shared" si="37"/>
        <v>1.6392129629629628E-2</v>
      </c>
      <c r="E188" s="147">
        <f t="shared" si="26"/>
        <v>1416</v>
      </c>
      <c r="F188" s="161">
        <v>186</v>
      </c>
      <c r="G188" s="163">
        <v>1.6392129629629628E-2</v>
      </c>
      <c r="H188" s="147">
        <f t="shared" si="36"/>
        <v>1416</v>
      </c>
      <c r="I188">
        <f t="shared" si="31"/>
        <v>1</v>
      </c>
      <c r="J188" s="161">
        <v>186</v>
      </c>
      <c r="K188" s="163">
        <v>1.637708333333333E-2</v>
      </c>
      <c r="L188" s="147">
        <f t="shared" si="28"/>
        <v>1415</v>
      </c>
      <c r="M188">
        <f t="shared" si="32"/>
        <v>1</v>
      </c>
      <c r="N188">
        <f t="shared" si="33"/>
        <v>1</v>
      </c>
      <c r="O188">
        <f t="shared" si="34"/>
        <v>1</v>
      </c>
      <c r="Q188">
        <f t="shared" si="38"/>
        <v>1416</v>
      </c>
      <c r="R188">
        <f t="shared" si="39"/>
        <v>1416.64</v>
      </c>
      <c r="S188">
        <f t="shared" si="35"/>
        <v>-0.64000000000010004</v>
      </c>
    </row>
    <row r="189" spans="2:19" ht="15.75" thickBot="1">
      <c r="B189">
        <v>187</v>
      </c>
      <c r="C189" s="3" t="str">
        <f t="shared" si="29"/>
        <v>0:23:39</v>
      </c>
      <c r="D189">
        <f t="shared" si="37"/>
        <v>1.6424537037037036E-2</v>
      </c>
      <c r="E189" s="147">
        <f t="shared" si="26"/>
        <v>1419</v>
      </c>
      <c r="F189" s="161">
        <v>187</v>
      </c>
      <c r="G189" s="163">
        <v>1.6424537037037036E-2</v>
      </c>
      <c r="H189" s="147">
        <f t="shared" si="36"/>
        <v>1419</v>
      </c>
      <c r="I189">
        <f t="shared" si="31"/>
        <v>3</v>
      </c>
      <c r="J189" s="161">
        <v>187</v>
      </c>
      <c r="K189" s="163">
        <v>1.6408333333333334E-2</v>
      </c>
      <c r="L189" s="147">
        <f t="shared" si="28"/>
        <v>1418</v>
      </c>
      <c r="M189">
        <f t="shared" si="32"/>
        <v>3</v>
      </c>
      <c r="N189">
        <f t="shared" si="33"/>
        <v>1</v>
      </c>
      <c r="O189">
        <f t="shared" si="34"/>
        <v>1</v>
      </c>
      <c r="Q189">
        <f t="shared" si="38"/>
        <v>1419</v>
      </c>
      <c r="R189">
        <f t="shared" si="39"/>
        <v>1419.64</v>
      </c>
      <c r="S189">
        <f t="shared" si="35"/>
        <v>-0.64000000000010004</v>
      </c>
    </row>
    <row r="190" spans="2:19" ht="15.75" thickBot="1">
      <c r="B190">
        <v>188</v>
      </c>
      <c r="C190" s="3" t="str">
        <f t="shared" si="29"/>
        <v>0:23:42</v>
      </c>
      <c r="D190">
        <f t="shared" si="37"/>
        <v>1.6456134259259261E-2</v>
      </c>
      <c r="E190" s="147">
        <f t="shared" si="26"/>
        <v>1422</v>
      </c>
      <c r="F190" s="161">
        <v>188</v>
      </c>
      <c r="G190" s="163">
        <v>1.6456134259259261E-2</v>
      </c>
      <c r="H190" s="147">
        <f t="shared" si="36"/>
        <v>1422</v>
      </c>
      <c r="I190">
        <f t="shared" si="31"/>
        <v>3</v>
      </c>
      <c r="J190" s="161">
        <v>188</v>
      </c>
      <c r="K190" s="163">
        <v>1.6442013888888888E-2</v>
      </c>
      <c r="L190" s="147">
        <f t="shared" si="28"/>
        <v>1421</v>
      </c>
      <c r="M190">
        <f t="shared" si="32"/>
        <v>3</v>
      </c>
      <c r="N190">
        <f t="shared" si="33"/>
        <v>1</v>
      </c>
      <c r="O190">
        <f t="shared" si="34"/>
        <v>1</v>
      </c>
      <c r="Q190">
        <f t="shared" si="38"/>
        <v>1422</v>
      </c>
      <c r="R190">
        <f t="shared" si="39"/>
        <v>1422.64</v>
      </c>
      <c r="S190">
        <f t="shared" si="35"/>
        <v>-0.64000000000010004</v>
      </c>
    </row>
    <row r="191" spans="2:19" ht="15.75" thickBot="1">
      <c r="B191">
        <v>189</v>
      </c>
      <c r="C191" s="3" t="str">
        <f t="shared" si="29"/>
        <v>0:23:42</v>
      </c>
      <c r="D191">
        <f t="shared" si="37"/>
        <v>1.6459027777777777E-2</v>
      </c>
      <c r="E191" s="147">
        <f t="shared" si="26"/>
        <v>1422</v>
      </c>
      <c r="F191" s="161">
        <v>189</v>
      </c>
      <c r="G191" s="163">
        <v>1.6459027777777777E-2</v>
      </c>
      <c r="H191" s="147">
        <f t="shared" si="36"/>
        <v>1422</v>
      </c>
      <c r="I191">
        <f t="shared" si="31"/>
        <v>0</v>
      </c>
      <c r="J191" s="161">
        <v>189</v>
      </c>
      <c r="K191" s="163">
        <v>1.6445833333333333E-2</v>
      </c>
      <c r="L191" s="147">
        <f t="shared" si="28"/>
        <v>1421</v>
      </c>
      <c r="M191">
        <f t="shared" si="32"/>
        <v>0</v>
      </c>
      <c r="N191">
        <f t="shared" si="33"/>
        <v>1</v>
      </c>
      <c r="O191">
        <f t="shared" si="34"/>
        <v>1</v>
      </c>
      <c r="Q191">
        <f t="shared" si="38"/>
        <v>1422</v>
      </c>
      <c r="R191">
        <f t="shared" si="39"/>
        <v>1422.64</v>
      </c>
      <c r="S191">
        <f t="shared" si="35"/>
        <v>-0.64000000000010004</v>
      </c>
    </row>
    <row r="192" spans="2:19" ht="15.75" thickBot="1">
      <c r="B192">
        <v>190</v>
      </c>
      <c r="C192" s="3" t="str">
        <f t="shared" si="29"/>
        <v>0:23:44</v>
      </c>
      <c r="D192">
        <f t="shared" si="37"/>
        <v>1.6480324074074074E-2</v>
      </c>
      <c r="E192" s="147">
        <f t="shared" si="26"/>
        <v>1424</v>
      </c>
      <c r="F192" s="161">
        <v>190</v>
      </c>
      <c r="G192" s="163">
        <v>1.6480324074074074E-2</v>
      </c>
      <c r="H192" s="147">
        <f t="shared" si="36"/>
        <v>1424</v>
      </c>
      <c r="I192">
        <f t="shared" si="31"/>
        <v>2</v>
      </c>
      <c r="J192" s="161">
        <v>190</v>
      </c>
      <c r="K192" s="163">
        <v>1.6467592592592593E-2</v>
      </c>
      <c r="L192" s="147">
        <f t="shared" si="28"/>
        <v>1423</v>
      </c>
      <c r="M192">
        <f t="shared" si="32"/>
        <v>2</v>
      </c>
      <c r="N192">
        <f t="shared" si="33"/>
        <v>1</v>
      </c>
      <c r="O192">
        <f t="shared" si="34"/>
        <v>1</v>
      </c>
      <c r="Q192">
        <f t="shared" si="38"/>
        <v>1424</v>
      </c>
      <c r="R192">
        <f t="shared" si="39"/>
        <v>1424.64</v>
      </c>
      <c r="S192">
        <f t="shared" si="35"/>
        <v>-0.64000000000010004</v>
      </c>
    </row>
    <row r="193" spans="2:19" ht="15.75" thickBot="1">
      <c r="B193">
        <v>191</v>
      </c>
      <c r="C193" s="3" t="str">
        <f t="shared" si="29"/>
        <v>0:23:47</v>
      </c>
      <c r="D193">
        <f t="shared" si="37"/>
        <v>1.6514699074074074E-2</v>
      </c>
      <c r="E193" s="147">
        <f t="shared" si="26"/>
        <v>1427</v>
      </c>
      <c r="F193" s="161">
        <v>191</v>
      </c>
      <c r="G193" s="163">
        <v>1.6514699074074074E-2</v>
      </c>
      <c r="H193" s="147">
        <f t="shared" si="36"/>
        <v>1427</v>
      </c>
      <c r="I193">
        <f t="shared" si="31"/>
        <v>3</v>
      </c>
      <c r="J193" s="161">
        <v>191</v>
      </c>
      <c r="K193" s="163">
        <v>1.6500578703703705E-2</v>
      </c>
      <c r="L193" s="147">
        <f t="shared" si="28"/>
        <v>1426</v>
      </c>
      <c r="M193">
        <f t="shared" si="32"/>
        <v>3</v>
      </c>
      <c r="N193">
        <f t="shared" si="33"/>
        <v>1</v>
      </c>
      <c r="O193">
        <f t="shared" si="34"/>
        <v>1</v>
      </c>
      <c r="Q193">
        <f t="shared" si="38"/>
        <v>1427</v>
      </c>
      <c r="R193">
        <f t="shared" si="39"/>
        <v>1427.64</v>
      </c>
      <c r="S193">
        <f t="shared" si="35"/>
        <v>-0.64000000000010004</v>
      </c>
    </row>
    <row r="194" spans="2:19" ht="15.75" thickBot="1">
      <c r="B194">
        <v>192</v>
      </c>
      <c r="C194" s="3" t="str">
        <f t="shared" si="29"/>
        <v>0:23:48</v>
      </c>
      <c r="D194">
        <f t="shared" si="37"/>
        <v>1.6529513888888889E-2</v>
      </c>
      <c r="E194" s="147">
        <f t="shared" si="26"/>
        <v>1428</v>
      </c>
      <c r="F194" s="161">
        <v>192</v>
      </c>
      <c r="G194" s="163">
        <v>1.6529513888888889E-2</v>
      </c>
      <c r="H194" s="147">
        <f t="shared" si="36"/>
        <v>1428</v>
      </c>
      <c r="I194">
        <f t="shared" si="31"/>
        <v>1</v>
      </c>
      <c r="J194" s="161">
        <v>192</v>
      </c>
      <c r="K194" s="163">
        <v>1.6514236111111111E-2</v>
      </c>
      <c r="L194" s="147">
        <f t="shared" si="28"/>
        <v>1427</v>
      </c>
      <c r="M194">
        <f t="shared" si="32"/>
        <v>1</v>
      </c>
      <c r="N194">
        <f t="shared" si="33"/>
        <v>1</v>
      </c>
      <c r="O194">
        <f t="shared" si="34"/>
        <v>1</v>
      </c>
      <c r="Q194">
        <f t="shared" si="38"/>
        <v>1428</v>
      </c>
      <c r="R194">
        <f t="shared" si="39"/>
        <v>1428.64</v>
      </c>
      <c r="S194">
        <f t="shared" si="35"/>
        <v>-0.64000000000010004</v>
      </c>
    </row>
    <row r="195" spans="2:19" ht="15.75" thickBot="1">
      <c r="B195">
        <v>193</v>
      </c>
      <c r="C195" s="3" t="str">
        <f t="shared" si="29"/>
        <v>0:23:50</v>
      </c>
      <c r="D195">
        <f t="shared" si="37"/>
        <v>1.6547569444444441E-2</v>
      </c>
      <c r="E195" s="147">
        <f t="shared" ref="E195:E258" si="40">HOUR(D195)*3600+MINUTE(D195)*60+SECOND(D195)</f>
        <v>1430</v>
      </c>
      <c r="F195" s="161">
        <v>193</v>
      </c>
      <c r="G195" s="163">
        <v>1.6547569444444441E-2</v>
      </c>
      <c r="H195" s="147">
        <f t="shared" si="36"/>
        <v>1430</v>
      </c>
      <c r="I195">
        <f t="shared" si="31"/>
        <v>2</v>
      </c>
      <c r="J195" s="161">
        <v>193</v>
      </c>
      <c r="K195" s="163">
        <v>1.6531597222222222E-2</v>
      </c>
      <c r="L195" s="147">
        <f t="shared" ref="L195:L258" si="41">HOUR(K195)*3600+MINUTE(K195)*60+SECOND(K195)</f>
        <v>1428</v>
      </c>
      <c r="M195">
        <f t="shared" si="32"/>
        <v>1</v>
      </c>
      <c r="N195">
        <f t="shared" si="33"/>
        <v>2</v>
      </c>
      <c r="O195">
        <f t="shared" si="34"/>
        <v>2</v>
      </c>
      <c r="Q195">
        <f t="shared" si="38"/>
        <v>1430</v>
      </c>
      <c r="R195">
        <f t="shared" si="39"/>
        <v>1429.64</v>
      </c>
      <c r="S195">
        <f t="shared" si="35"/>
        <v>0.35999999999989996</v>
      </c>
    </row>
    <row r="196" spans="2:19" ht="15.75" thickBot="1">
      <c r="B196">
        <v>194</v>
      </c>
      <c r="C196" s="3" t="str">
        <f t="shared" ref="C196:C259" si="42">"0:"&amp;INT(ROUND(E196,0)/60)&amp;":"&amp;RIGHT("00"&amp;MOD(ROUND(E196,0),60),2)</f>
        <v>0:23:52</v>
      </c>
      <c r="D196">
        <f t="shared" si="37"/>
        <v>1.6570023148148146E-2</v>
      </c>
      <c r="E196" s="147">
        <f t="shared" si="40"/>
        <v>1432</v>
      </c>
      <c r="F196" s="161">
        <v>194</v>
      </c>
      <c r="G196" s="163">
        <v>1.6570023148148146E-2</v>
      </c>
      <c r="H196" s="147">
        <f t="shared" si="36"/>
        <v>1432</v>
      </c>
      <c r="I196">
        <f t="shared" ref="I196:I259" si="43">H196-H195</f>
        <v>2</v>
      </c>
      <c r="J196" s="161">
        <v>194</v>
      </c>
      <c r="K196" s="163">
        <v>1.6555439814814814E-2</v>
      </c>
      <c r="L196" s="147">
        <f t="shared" si="41"/>
        <v>1430</v>
      </c>
      <c r="M196">
        <f t="shared" ref="M196:M259" si="44">L196-L195</f>
        <v>2</v>
      </c>
      <c r="N196">
        <f t="shared" ref="N196:N259" si="45">H196-L196</f>
        <v>2</v>
      </c>
      <c r="O196">
        <f t="shared" ref="O196:O259" si="46">ABS(N196)</f>
        <v>2</v>
      </c>
      <c r="Q196">
        <f t="shared" si="38"/>
        <v>1432</v>
      </c>
      <c r="R196">
        <f t="shared" si="39"/>
        <v>1431.64</v>
      </c>
      <c r="S196">
        <f t="shared" ref="S196:S259" si="47">Q196-R196</f>
        <v>0.35999999999989996</v>
      </c>
    </row>
    <row r="197" spans="2:19" ht="15.75" thickBot="1">
      <c r="B197">
        <v>195</v>
      </c>
      <c r="C197" s="3" t="str">
        <f t="shared" si="42"/>
        <v>0:23:55</v>
      </c>
      <c r="D197">
        <f t="shared" si="37"/>
        <v>1.6613425925925924E-2</v>
      </c>
      <c r="E197" s="147">
        <f t="shared" si="40"/>
        <v>1435</v>
      </c>
      <c r="F197" s="161">
        <v>195</v>
      </c>
      <c r="G197" s="163">
        <v>1.6613425925925924E-2</v>
      </c>
      <c r="H197" s="147">
        <f t="shared" si="36"/>
        <v>1435</v>
      </c>
      <c r="I197">
        <f t="shared" si="43"/>
        <v>3</v>
      </c>
      <c r="J197" s="161">
        <v>195</v>
      </c>
      <c r="K197" s="163">
        <v>1.6599884259259259E-2</v>
      </c>
      <c r="L197" s="147">
        <f t="shared" si="41"/>
        <v>1434</v>
      </c>
      <c r="M197">
        <f t="shared" si="44"/>
        <v>4</v>
      </c>
      <c r="N197">
        <f t="shared" si="45"/>
        <v>1</v>
      </c>
      <c r="O197">
        <f t="shared" si="46"/>
        <v>1</v>
      </c>
      <c r="Q197">
        <f t="shared" si="38"/>
        <v>1435</v>
      </c>
      <c r="R197">
        <f t="shared" si="39"/>
        <v>1435.64</v>
      </c>
      <c r="S197">
        <f t="shared" si="47"/>
        <v>-0.64000000000010004</v>
      </c>
    </row>
    <row r="198" spans="2:19" ht="15.75" thickBot="1">
      <c r="B198">
        <v>196</v>
      </c>
      <c r="C198" s="3" t="str">
        <f t="shared" si="42"/>
        <v>0:23:59</v>
      </c>
      <c r="D198">
        <f t="shared" si="37"/>
        <v>1.6653935185185185E-2</v>
      </c>
      <c r="E198" s="147">
        <f t="shared" si="40"/>
        <v>1439</v>
      </c>
      <c r="F198" s="161">
        <v>196</v>
      </c>
      <c r="G198" s="163">
        <v>1.6653935185185185E-2</v>
      </c>
      <c r="H198" s="147">
        <f t="shared" si="36"/>
        <v>1439</v>
      </c>
      <c r="I198">
        <f t="shared" si="43"/>
        <v>4</v>
      </c>
      <c r="J198" s="161">
        <v>196</v>
      </c>
      <c r="K198" s="163">
        <v>1.6641203703703703E-2</v>
      </c>
      <c r="L198" s="147">
        <f t="shared" si="41"/>
        <v>1438</v>
      </c>
      <c r="M198">
        <f t="shared" si="44"/>
        <v>4</v>
      </c>
      <c r="N198">
        <f t="shared" si="45"/>
        <v>1</v>
      </c>
      <c r="O198">
        <f t="shared" si="46"/>
        <v>1</v>
      </c>
      <c r="Q198">
        <f t="shared" si="38"/>
        <v>1439</v>
      </c>
      <c r="R198">
        <f t="shared" si="39"/>
        <v>1439.64</v>
      </c>
      <c r="S198">
        <f t="shared" si="47"/>
        <v>-0.64000000000010004</v>
      </c>
    </row>
    <row r="199" spans="2:19" ht="15.75" thickBot="1">
      <c r="B199">
        <v>197</v>
      </c>
      <c r="C199" s="3" t="str">
        <f t="shared" si="42"/>
        <v>0:24:00</v>
      </c>
      <c r="D199">
        <f t="shared" si="37"/>
        <v>1.6671527777777778E-2</v>
      </c>
      <c r="E199" s="147">
        <f t="shared" si="40"/>
        <v>1440</v>
      </c>
      <c r="F199" s="161">
        <v>197</v>
      </c>
      <c r="G199" s="163">
        <v>1.6671527777777778E-2</v>
      </c>
      <c r="H199" s="147">
        <f t="shared" si="36"/>
        <v>1440</v>
      </c>
      <c r="I199">
        <f t="shared" si="43"/>
        <v>1</v>
      </c>
      <c r="J199" s="161">
        <v>197</v>
      </c>
      <c r="K199" s="163">
        <v>1.6656712962962963E-2</v>
      </c>
      <c r="L199" s="147">
        <f t="shared" si="41"/>
        <v>1439</v>
      </c>
      <c r="M199">
        <f t="shared" si="44"/>
        <v>1</v>
      </c>
      <c r="N199">
        <f t="shared" si="45"/>
        <v>1</v>
      </c>
      <c r="O199">
        <f t="shared" si="46"/>
        <v>1</v>
      </c>
      <c r="Q199">
        <f t="shared" si="38"/>
        <v>1440</v>
      </c>
      <c r="R199">
        <f t="shared" si="39"/>
        <v>1440.64</v>
      </c>
      <c r="S199">
        <f t="shared" si="47"/>
        <v>-0.64000000000010004</v>
      </c>
    </row>
    <row r="200" spans="2:19" ht="15.75" thickBot="1">
      <c r="B200">
        <v>198</v>
      </c>
      <c r="C200" s="3" t="str">
        <f t="shared" si="42"/>
        <v>0:24:04</v>
      </c>
      <c r="D200">
        <f t="shared" si="37"/>
        <v>1.6708101851851852E-2</v>
      </c>
      <c r="E200" s="147">
        <f t="shared" si="40"/>
        <v>1444</v>
      </c>
      <c r="F200" s="161">
        <v>198</v>
      </c>
      <c r="G200" s="163">
        <v>1.6708101851851852E-2</v>
      </c>
      <c r="H200" s="147">
        <f t="shared" si="36"/>
        <v>1444</v>
      </c>
      <c r="I200">
        <f t="shared" si="43"/>
        <v>4</v>
      </c>
      <c r="J200" s="161">
        <v>198</v>
      </c>
      <c r="K200" s="163">
        <v>1.6694444444444446E-2</v>
      </c>
      <c r="L200" s="147">
        <f t="shared" si="41"/>
        <v>1442</v>
      </c>
      <c r="M200">
        <f t="shared" si="44"/>
        <v>3</v>
      </c>
      <c r="N200">
        <f t="shared" si="45"/>
        <v>2</v>
      </c>
      <c r="O200">
        <f t="shared" si="46"/>
        <v>2</v>
      </c>
      <c r="Q200">
        <f t="shared" si="38"/>
        <v>1444</v>
      </c>
      <c r="R200">
        <f t="shared" si="39"/>
        <v>1443.64</v>
      </c>
      <c r="S200">
        <f t="shared" si="47"/>
        <v>0.35999999999989996</v>
      </c>
    </row>
    <row r="201" spans="2:19" ht="15.75" thickBot="1">
      <c r="B201">
        <v>199</v>
      </c>
      <c r="C201" s="3" t="str">
        <f t="shared" si="42"/>
        <v>0:24:05</v>
      </c>
      <c r="D201">
        <f t="shared" si="37"/>
        <v>1.6724768518518517E-2</v>
      </c>
      <c r="E201" s="147">
        <f t="shared" si="40"/>
        <v>1445</v>
      </c>
      <c r="F201" s="161">
        <v>199</v>
      </c>
      <c r="G201" s="163">
        <v>1.6724768518518517E-2</v>
      </c>
      <c r="H201" s="147">
        <f t="shared" ref="H201:H264" si="48">HOUR(G201)*3600+MINUTE(G201)*60+SECOND(G201)</f>
        <v>1445</v>
      </c>
      <c r="I201">
        <f t="shared" si="43"/>
        <v>1</v>
      </c>
      <c r="J201" s="161">
        <v>199</v>
      </c>
      <c r="K201" s="163">
        <v>1.6710185185185186E-2</v>
      </c>
      <c r="L201" s="147">
        <f t="shared" si="41"/>
        <v>1444</v>
      </c>
      <c r="M201">
        <f t="shared" si="44"/>
        <v>2</v>
      </c>
      <c r="N201">
        <f t="shared" si="45"/>
        <v>1</v>
      </c>
      <c r="O201">
        <f t="shared" si="46"/>
        <v>1</v>
      </c>
      <c r="Q201">
        <f t="shared" si="38"/>
        <v>1445</v>
      </c>
      <c r="R201">
        <f t="shared" si="39"/>
        <v>1445.64</v>
      </c>
      <c r="S201">
        <f t="shared" si="47"/>
        <v>-0.64000000000010004</v>
      </c>
    </row>
    <row r="202" spans="2:19" ht="15.75" thickBot="1">
      <c r="B202">
        <v>200</v>
      </c>
      <c r="C202" s="3" t="str">
        <f t="shared" si="42"/>
        <v>0:24:06</v>
      </c>
      <c r="D202">
        <f t="shared" si="37"/>
        <v>1.6733680555555554E-2</v>
      </c>
      <c r="E202" s="147">
        <f t="shared" si="40"/>
        <v>1446</v>
      </c>
      <c r="F202" s="161">
        <v>200</v>
      </c>
      <c r="G202" s="163">
        <v>1.6733680555555554E-2</v>
      </c>
      <c r="H202" s="147">
        <f t="shared" si="48"/>
        <v>1446</v>
      </c>
      <c r="I202">
        <f t="shared" si="43"/>
        <v>1</v>
      </c>
      <c r="J202" s="161">
        <v>200</v>
      </c>
      <c r="K202" s="163">
        <v>1.6718518518518518E-2</v>
      </c>
      <c r="L202" s="147">
        <f t="shared" si="41"/>
        <v>1444</v>
      </c>
      <c r="M202">
        <f t="shared" si="44"/>
        <v>0</v>
      </c>
      <c r="N202">
        <f t="shared" si="45"/>
        <v>2</v>
      </c>
      <c r="O202">
        <f t="shared" si="46"/>
        <v>2</v>
      </c>
      <c r="Q202">
        <f t="shared" si="38"/>
        <v>1446</v>
      </c>
      <c r="R202">
        <f t="shared" si="39"/>
        <v>1445.64</v>
      </c>
      <c r="S202">
        <f t="shared" si="47"/>
        <v>0.35999999999989996</v>
      </c>
    </row>
    <row r="203" spans="2:19" ht="15.75" thickBot="1">
      <c r="B203">
        <v>201</v>
      </c>
      <c r="C203" s="3" t="str">
        <f t="shared" si="42"/>
        <v>0:24:07</v>
      </c>
      <c r="D203">
        <f t="shared" si="37"/>
        <v>1.6744675925925923E-2</v>
      </c>
      <c r="E203" s="147">
        <f t="shared" si="40"/>
        <v>1447</v>
      </c>
      <c r="F203" s="161">
        <v>201</v>
      </c>
      <c r="G203" s="163">
        <v>1.6744675925925923E-2</v>
      </c>
      <c r="H203" s="147">
        <f t="shared" si="48"/>
        <v>1447</v>
      </c>
      <c r="I203">
        <f t="shared" si="43"/>
        <v>1</v>
      </c>
      <c r="J203" s="161">
        <v>201</v>
      </c>
      <c r="K203" s="163">
        <v>1.6731134259259258E-2</v>
      </c>
      <c r="L203" s="147">
        <f t="shared" si="41"/>
        <v>1446</v>
      </c>
      <c r="M203">
        <f t="shared" si="44"/>
        <v>2</v>
      </c>
      <c r="N203">
        <f t="shared" si="45"/>
        <v>1</v>
      </c>
      <c r="O203">
        <f t="shared" si="46"/>
        <v>1</v>
      </c>
      <c r="Q203">
        <f t="shared" si="38"/>
        <v>1447</v>
      </c>
      <c r="R203">
        <f t="shared" si="39"/>
        <v>1447.64</v>
      </c>
      <c r="S203">
        <f t="shared" si="47"/>
        <v>-0.64000000000010004</v>
      </c>
    </row>
    <row r="204" spans="2:19" ht="15.75" thickBot="1">
      <c r="B204">
        <v>202</v>
      </c>
      <c r="C204" s="3" t="str">
        <f t="shared" si="42"/>
        <v>0:24:10</v>
      </c>
      <c r="D204">
        <f t="shared" si="37"/>
        <v>1.6784490740740742E-2</v>
      </c>
      <c r="E204" s="147">
        <f t="shared" si="40"/>
        <v>1450</v>
      </c>
      <c r="F204" s="161">
        <v>202</v>
      </c>
      <c r="G204" s="163">
        <v>1.6784490740740742E-2</v>
      </c>
      <c r="H204" s="147">
        <f t="shared" si="48"/>
        <v>1450</v>
      </c>
      <c r="I204">
        <f t="shared" si="43"/>
        <v>3</v>
      </c>
      <c r="J204" s="161">
        <v>202</v>
      </c>
      <c r="K204" s="163">
        <v>1.6770254629629628E-2</v>
      </c>
      <c r="L204" s="147">
        <f t="shared" si="41"/>
        <v>1449</v>
      </c>
      <c r="M204">
        <f t="shared" si="44"/>
        <v>3</v>
      </c>
      <c r="N204">
        <f t="shared" si="45"/>
        <v>1</v>
      </c>
      <c r="O204">
        <f t="shared" si="46"/>
        <v>1</v>
      </c>
      <c r="Q204">
        <f t="shared" si="38"/>
        <v>1450</v>
      </c>
      <c r="R204">
        <f t="shared" si="39"/>
        <v>1450.64</v>
      </c>
      <c r="S204">
        <f t="shared" si="47"/>
        <v>-0.64000000000010004</v>
      </c>
    </row>
    <row r="205" spans="2:19" ht="15.75" thickBot="1">
      <c r="B205">
        <v>203</v>
      </c>
      <c r="C205" s="3" t="str">
        <f t="shared" si="42"/>
        <v>0:24:11</v>
      </c>
      <c r="D205">
        <f t="shared" si="37"/>
        <v>1.6792361111111112E-2</v>
      </c>
      <c r="E205" s="147">
        <f t="shared" si="40"/>
        <v>1451</v>
      </c>
      <c r="F205" s="161">
        <v>203</v>
      </c>
      <c r="G205" s="163">
        <v>1.6792361111111112E-2</v>
      </c>
      <c r="H205" s="147">
        <f t="shared" si="48"/>
        <v>1451</v>
      </c>
      <c r="I205">
        <f t="shared" si="43"/>
        <v>1</v>
      </c>
      <c r="J205" s="161">
        <v>203</v>
      </c>
      <c r="K205" s="163">
        <v>1.6778935185185185E-2</v>
      </c>
      <c r="L205" s="147">
        <f t="shared" si="41"/>
        <v>1450</v>
      </c>
      <c r="M205">
        <f t="shared" si="44"/>
        <v>1</v>
      </c>
      <c r="N205">
        <f t="shared" si="45"/>
        <v>1</v>
      </c>
      <c r="O205">
        <f t="shared" si="46"/>
        <v>1</v>
      </c>
      <c r="Q205">
        <f t="shared" si="38"/>
        <v>1451</v>
      </c>
      <c r="R205">
        <f t="shared" si="39"/>
        <v>1451.64</v>
      </c>
      <c r="S205">
        <f t="shared" si="47"/>
        <v>-0.64000000000010004</v>
      </c>
    </row>
    <row r="206" spans="2:19" ht="15.75" thickBot="1">
      <c r="B206">
        <v>204</v>
      </c>
      <c r="C206" s="3" t="str">
        <f t="shared" si="42"/>
        <v>0:24:11</v>
      </c>
      <c r="D206">
        <f t="shared" ref="D206:D269" si="49">IF(D$2=1,G206,K205)</f>
        <v>1.6798611111111111E-2</v>
      </c>
      <c r="E206" s="147">
        <f t="shared" si="40"/>
        <v>1451</v>
      </c>
      <c r="F206" s="161">
        <v>204</v>
      </c>
      <c r="G206" s="163">
        <v>1.6798611111111111E-2</v>
      </c>
      <c r="H206" s="147">
        <f t="shared" si="48"/>
        <v>1451</v>
      </c>
      <c r="I206">
        <f t="shared" si="43"/>
        <v>0</v>
      </c>
      <c r="J206" s="161">
        <v>204</v>
      </c>
      <c r="K206" s="163">
        <v>1.678460648148148E-2</v>
      </c>
      <c r="L206" s="147">
        <f t="shared" si="41"/>
        <v>1450</v>
      </c>
      <c r="M206">
        <f t="shared" si="44"/>
        <v>0</v>
      </c>
      <c r="N206">
        <f t="shared" si="45"/>
        <v>1</v>
      </c>
      <c r="O206">
        <f t="shared" si="46"/>
        <v>1</v>
      </c>
      <c r="Q206">
        <f t="shared" si="38"/>
        <v>1451</v>
      </c>
      <c r="R206">
        <f t="shared" si="39"/>
        <v>1451.64</v>
      </c>
      <c r="S206">
        <f t="shared" si="47"/>
        <v>-0.64000000000010004</v>
      </c>
    </row>
    <row r="207" spans="2:19" ht="15.75" thickBot="1">
      <c r="B207">
        <v>205</v>
      </c>
      <c r="C207" s="3" t="str">
        <f t="shared" si="42"/>
        <v>0:24:13</v>
      </c>
      <c r="D207">
        <f t="shared" si="49"/>
        <v>1.6818865740740738E-2</v>
      </c>
      <c r="E207" s="147">
        <f t="shared" si="40"/>
        <v>1453</v>
      </c>
      <c r="F207" s="161">
        <v>205</v>
      </c>
      <c r="G207" s="163">
        <v>1.6818865740740738E-2</v>
      </c>
      <c r="H207" s="147">
        <f t="shared" si="48"/>
        <v>1453</v>
      </c>
      <c r="I207">
        <f t="shared" si="43"/>
        <v>2</v>
      </c>
      <c r="J207" s="161">
        <v>205</v>
      </c>
      <c r="K207" s="163">
        <v>1.6807638888888889E-2</v>
      </c>
      <c r="L207" s="147">
        <f t="shared" si="41"/>
        <v>1452</v>
      </c>
      <c r="M207">
        <f t="shared" si="44"/>
        <v>2</v>
      </c>
      <c r="N207">
        <f t="shared" si="45"/>
        <v>1</v>
      </c>
      <c r="O207">
        <f t="shared" si="46"/>
        <v>1</v>
      </c>
      <c r="Q207">
        <f t="shared" si="38"/>
        <v>1453</v>
      </c>
      <c r="R207">
        <f t="shared" si="39"/>
        <v>1453.64</v>
      </c>
      <c r="S207">
        <f t="shared" si="47"/>
        <v>-0.64000000000010004</v>
      </c>
    </row>
    <row r="208" spans="2:19" ht="15.75" thickBot="1">
      <c r="B208">
        <v>206</v>
      </c>
      <c r="C208" s="3" t="str">
        <f t="shared" si="42"/>
        <v>0:24:17</v>
      </c>
      <c r="D208">
        <f t="shared" si="49"/>
        <v>1.6865162037037036E-2</v>
      </c>
      <c r="E208" s="147">
        <f t="shared" si="40"/>
        <v>1457</v>
      </c>
      <c r="F208" s="161">
        <v>206</v>
      </c>
      <c r="G208" s="163">
        <v>1.6865162037037036E-2</v>
      </c>
      <c r="H208" s="147">
        <f t="shared" si="48"/>
        <v>1457</v>
      </c>
      <c r="I208">
        <f t="shared" si="43"/>
        <v>4</v>
      </c>
      <c r="J208" s="161">
        <v>206</v>
      </c>
      <c r="K208" s="163">
        <v>1.6850231481481483E-2</v>
      </c>
      <c r="L208" s="147">
        <f t="shared" si="41"/>
        <v>1456</v>
      </c>
      <c r="M208">
        <f t="shared" si="44"/>
        <v>4</v>
      </c>
      <c r="N208">
        <f t="shared" si="45"/>
        <v>1</v>
      </c>
      <c r="O208">
        <f t="shared" si="46"/>
        <v>1</v>
      </c>
      <c r="Q208">
        <f t="shared" si="38"/>
        <v>1457</v>
      </c>
      <c r="R208">
        <f t="shared" si="39"/>
        <v>1457.64</v>
      </c>
      <c r="S208">
        <f t="shared" si="47"/>
        <v>-0.64000000000010004</v>
      </c>
    </row>
    <row r="209" spans="2:19" ht="15.75" thickBot="1">
      <c r="B209">
        <v>207</v>
      </c>
      <c r="C209" s="3" t="str">
        <f t="shared" si="42"/>
        <v>0:24:19</v>
      </c>
      <c r="D209">
        <f t="shared" si="49"/>
        <v>1.6884143518518521E-2</v>
      </c>
      <c r="E209" s="147">
        <f t="shared" si="40"/>
        <v>1459</v>
      </c>
      <c r="F209" s="161">
        <v>207</v>
      </c>
      <c r="G209" s="163">
        <v>1.6884143518518521E-2</v>
      </c>
      <c r="H209" s="147">
        <f t="shared" si="48"/>
        <v>1459</v>
      </c>
      <c r="I209">
        <f t="shared" si="43"/>
        <v>2</v>
      </c>
      <c r="J209" s="161">
        <v>207</v>
      </c>
      <c r="K209" s="163">
        <v>1.6869097222222223E-2</v>
      </c>
      <c r="L209" s="147">
        <f t="shared" si="41"/>
        <v>1457</v>
      </c>
      <c r="M209">
        <f t="shared" si="44"/>
        <v>1</v>
      </c>
      <c r="N209">
        <f t="shared" si="45"/>
        <v>2</v>
      </c>
      <c r="O209">
        <f t="shared" si="46"/>
        <v>2</v>
      </c>
      <c r="Q209">
        <f t="shared" si="38"/>
        <v>1459</v>
      </c>
      <c r="R209">
        <f t="shared" si="39"/>
        <v>1458.64</v>
      </c>
      <c r="S209">
        <f t="shared" si="47"/>
        <v>0.35999999999989996</v>
      </c>
    </row>
    <row r="210" spans="2:19" ht="15.75" thickBot="1">
      <c r="B210">
        <v>208</v>
      </c>
      <c r="C210" s="3" t="str">
        <f t="shared" si="42"/>
        <v>0:24:20</v>
      </c>
      <c r="D210">
        <f t="shared" si="49"/>
        <v>1.689537037037037E-2</v>
      </c>
      <c r="E210" s="147">
        <f t="shared" si="40"/>
        <v>1460</v>
      </c>
      <c r="F210" s="161">
        <v>208</v>
      </c>
      <c r="G210" s="163">
        <v>1.689537037037037E-2</v>
      </c>
      <c r="H210" s="147">
        <f t="shared" si="48"/>
        <v>1460</v>
      </c>
      <c r="I210">
        <f t="shared" si="43"/>
        <v>1</v>
      </c>
      <c r="J210" s="161">
        <v>208</v>
      </c>
      <c r="K210" s="163">
        <v>1.688125E-2</v>
      </c>
      <c r="L210" s="147">
        <f t="shared" si="41"/>
        <v>1459</v>
      </c>
      <c r="M210">
        <f t="shared" si="44"/>
        <v>2</v>
      </c>
      <c r="N210">
        <f t="shared" si="45"/>
        <v>1</v>
      </c>
      <c r="O210">
        <f t="shared" si="46"/>
        <v>1</v>
      </c>
      <c r="Q210">
        <f t="shared" si="38"/>
        <v>1460</v>
      </c>
      <c r="R210">
        <f t="shared" si="39"/>
        <v>1460.64</v>
      </c>
      <c r="S210">
        <f t="shared" si="47"/>
        <v>-0.64000000000010004</v>
      </c>
    </row>
    <row r="211" spans="2:19" ht="15.75" thickBot="1">
      <c r="B211">
        <v>209</v>
      </c>
      <c r="C211" s="3" t="str">
        <f t="shared" si="42"/>
        <v>0:24:22</v>
      </c>
      <c r="D211">
        <f t="shared" si="49"/>
        <v>1.6915740740740742E-2</v>
      </c>
      <c r="E211" s="147">
        <f t="shared" si="40"/>
        <v>1462</v>
      </c>
      <c r="F211" s="161">
        <v>209</v>
      </c>
      <c r="G211" s="163">
        <v>1.6915740740740742E-2</v>
      </c>
      <c r="H211" s="147">
        <f t="shared" si="48"/>
        <v>1462</v>
      </c>
      <c r="I211">
        <f t="shared" si="43"/>
        <v>2</v>
      </c>
      <c r="J211" s="161">
        <v>209</v>
      </c>
      <c r="K211" s="163">
        <v>1.6901504629629627E-2</v>
      </c>
      <c r="L211" s="147">
        <f t="shared" si="41"/>
        <v>1460</v>
      </c>
      <c r="M211">
        <f t="shared" si="44"/>
        <v>1</v>
      </c>
      <c r="N211">
        <f t="shared" si="45"/>
        <v>2</v>
      </c>
      <c r="O211">
        <f t="shared" si="46"/>
        <v>2</v>
      </c>
      <c r="Q211">
        <f t="shared" si="38"/>
        <v>1462</v>
      </c>
      <c r="R211">
        <f t="shared" si="39"/>
        <v>1461.64</v>
      </c>
      <c r="S211">
        <f t="shared" si="47"/>
        <v>0.35999999999989996</v>
      </c>
    </row>
    <row r="212" spans="2:19" ht="15.75" thickBot="1">
      <c r="B212">
        <v>210</v>
      </c>
      <c r="C212" s="3" t="str">
        <f t="shared" si="42"/>
        <v>0:24:24</v>
      </c>
      <c r="D212">
        <f t="shared" si="49"/>
        <v>1.6947685185185187E-2</v>
      </c>
      <c r="E212" s="147">
        <f t="shared" si="40"/>
        <v>1464</v>
      </c>
      <c r="F212" s="161">
        <v>210</v>
      </c>
      <c r="G212" s="163">
        <v>1.6947685185185187E-2</v>
      </c>
      <c r="H212" s="147">
        <f t="shared" si="48"/>
        <v>1464</v>
      </c>
      <c r="I212">
        <f t="shared" si="43"/>
        <v>2</v>
      </c>
      <c r="J212" s="161">
        <v>210</v>
      </c>
      <c r="K212" s="163">
        <v>1.6935185185185185E-2</v>
      </c>
      <c r="L212" s="147">
        <f t="shared" si="41"/>
        <v>1463</v>
      </c>
      <c r="M212">
        <f t="shared" si="44"/>
        <v>3</v>
      </c>
      <c r="N212">
        <f t="shared" si="45"/>
        <v>1</v>
      </c>
      <c r="O212">
        <f t="shared" si="46"/>
        <v>1</v>
      </c>
      <c r="Q212">
        <f t="shared" si="38"/>
        <v>1464</v>
      </c>
      <c r="R212">
        <f t="shared" si="39"/>
        <v>1464.64</v>
      </c>
      <c r="S212">
        <f t="shared" si="47"/>
        <v>-0.64000000000010004</v>
      </c>
    </row>
    <row r="213" spans="2:19" ht="15.75" thickBot="1">
      <c r="B213">
        <v>211</v>
      </c>
      <c r="C213" s="3" t="str">
        <f t="shared" si="42"/>
        <v>0:24:26</v>
      </c>
      <c r="D213">
        <f t="shared" si="49"/>
        <v>1.6964930555555556E-2</v>
      </c>
      <c r="E213" s="147">
        <f t="shared" si="40"/>
        <v>1466</v>
      </c>
      <c r="F213" s="161">
        <v>211</v>
      </c>
      <c r="G213" s="163">
        <v>1.6964930555555556E-2</v>
      </c>
      <c r="H213" s="147">
        <f t="shared" si="48"/>
        <v>1466</v>
      </c>
      <c r="I213">
        <f t="shared" si="43"/>
        <v>2</v>
      </c>
      <c r="J213" s="161">
        <v>211</v>
      </c>
      <c r="K213" s="163">
        <v>1.6951273148148149E-2</v>
      </c>
      <c r="L213" s="147">
        <f t="shared" si="41"/>
        <v>1465</v>
      </c>
      <c r="M213">
        <f t="shared" si="44"/>
        <v>2</v>
      </c>
      <c r="N213">
        <f t="shared" si="45"/>
        <v>1</v>
      </c>
      <c r="O213">
        <f t="shared" si="46"/>
        <v>1</v>
      </c>
      <c r="Q213">
        <f t="shared" si="38"/>
        <v>1466</v>
      </c>
      <c r="R213">
        <f t="shared" si="39"/>
        <v>1466.64</v>
      </c>
      <c r="S213">
        <f t="shared" si="47"/>
        <v>-0.64000000000010004</v>
      </c>
    </row>
    <row r="214" spans="2:19" ht="15.75" thickBot="1">
      <c r="B214">
        <v>212</v>
      </c>
      <c r="C214" s="3" t="str">
        <f t="shared" si="42"/>
        <v>0:24:27</v>
      </c>
      <c r="D214">
        <f t="shared" si="49"/>
        <v>1.6978472222222225E-2</v>
      </c>
      <c r="E214" s="147">
        <f t="shared" si="40"/>
        <v>1467</v>
      </c>
      <c r="F214" s="161">
        <v>212</v>
      </c>
      <c r="G214" s="163">
        <v>1.6978472222222225E-2</v>
      </c>
      <c r="H214" s="147">
        <f t="shared" si="48"/>
        <v>1467</v>
      </c>
      <c r="I214">
        <f t="shared" si="43"/>
        <v>1</v>
      </c>
      <c r="J214" s="161">
        <v>212</v>
      </c>
      <c r="K214" s="163">
        <v>1.6964814814814815E-2</v>
      </c>
      <c r="L214" s="147">
        <f t="shared" si="41"/>
        <v>1466</v>
      </c>
      <c r="M214">
        <f t="shared" si="44"/>
        <v>1</v>
      </c>
      <c r="N214">
        <f t="shared" si="45"/>
        <v>1</v>
      </c>
      <c r="O214">
        <f t="shared" si="46"/>
        <v>1</v>
      </c>
      <c r="Q214">
        <f t="shared" si="38"/>
        <v>1467</v>
      </c>
      <c r="R214">
        <f t="shared" si="39"/>
        <v>1467.64</v>
      </c>
      <c r="S214">
        <f t="shared" si="47"/>
        <v>-0.64000000000010004</v>
      </c>
    </row>
    <row r="215" spans="2:19" ht="15.75" thickBot="1">
      <c r="B215">
        <v>213</v>
      </c>
      <c r="C215" s="3" t="str">
        <f t="shared" si="42"/>
        <v>0:24:30</v>
      </c>
      <c r="D215">
        <f t="shared" si="49"/>
        <v>1.7009606481481483E-2</v>
      </c>
      <c r="E215" s="147">
        <f t="shared" si="40"/>
        <v>1470</v>
      </c>
      <c r="F215" s="161">
        <v>213</v>
      </c>
      <c r="G215" s="163">
        <v>1.7009606481481483E-2</v>
      </c>
      <c r="H215" s="147">
        <f t="shared" si="48"/>
        <v>1470</v>
      </c>
      <c r="I215">
        <f t="shared" si="43"/>
        <v>3</v>
      </c>
      <c r="J215" s="161">
        <v>213</v>
      </c>
      <c r="K215" s="163">
        <v>1.6996643518518519E-2</v>
      </c>
      <c r="L215" s="147">
        <f t="shared" si="41"/>
        <v>1469</v>
      </c>
      <c r="M215">
        <f t="shared" si="44"/>
        <v>3</v>
      </c>
      <c r="N215">
        <f t="shared" si="45"/>
        <v>1</v>
      </c>
      <c r="O215">
        <f t="shared" si="46"/>
        <v>1</v>
      </c>
      <c r="Q215">
        <f t="shared" si="38"/>
        <v>1470</v>
      </c>
      <c r="R215">
        <f t="shared" si="39"/>
        <v>1470.64</v>
      </c>
      <c r="S215">
        <f t="shared" si="47"/>
        <v>-0.64000000000010004</v>
      </c>
    </row>
    <row r="216" spans="2:19" ht="15.75" thickBot="1">
      <c r="B216">
        <v>214</v>
      </c>
      <c r="C216" s="3" t="str">
        <f t="shared" si="42"/>
        <v>0:24:31</v>
      </c>
      <c r="D216">
        <f t="shared" si="49"/>
        <v>1.7022685185185186E-2</v>
      </c>
      <c r="E216" s="147">
        <f t="shared" si="40"/>
        <v>1471</v>
      </c>
      <c r="F216" s="161">
        <v>214</v>
      </c>
      <c r="G216" s="163">
        <v>1.7022685185185186E-2</v>
      </c>
      <c r="H216" s="147">
        <f t="shared" si="48"/>
        <v>1471</v>
      </c>
      <c r="I216">
        <f t="shared" si="43"/>
        <v>1</v>
      </c>
      <c r="J216" s="161">
        <v>214</v>
      </c>
      <c r="K216" s="163">
        <v>1.7007870370370371E-2</v>
      </c>
      <c r="L216" s="147">
        <f t="shared" si="41"/>
        <v>1469</v>
      </c>
      <c r="M216">
        <f t="shared" si="44"/>
        <v>0</v>
      </c>
      <c r="N216">
        <f t="shared" si="45"/>
        <v>2</v>
      </c>
      <c r="O216">
        <f t="shared" si="46"/>
        <v>2</v>
      </c>
      <c r="Q216">
        <f t="shared" ref="Q216:Q279" si="50">H216</f>
        <v>1471</v>
      </c>
      <c r="R216">
        <f t="shared" ref="R216:R279" si="51">L216+1.64</f>
        <v>1470.64</v>
      </c>
      <c r="S216">
        <f t="shared" si="47"/>
        <v>0.35999999999989996</v>
      </c>
    </row>
    <row r="217" spans="2:19" ht="15.75" thickBot="1">
      <c r="B217">
        <v>215</v>
      </c>
      <c r="C217" s="3" t="str">
        <f t="shared" si="42"/>
        <v>0:24:32</v>
      </c>
      <c r="D217">
        <f t="shared" si="49"/>
        <v>1.7036226851851851E-2</v>
      </c>
      <c r="E217" s="147">
        <f t="shared" si="40"/>
        <v>1472</v>
      </c>
      <c r="F217" s="161">
        <v>215</v>
      </c>
      <c r="G217" s="163">
        <v>1.7036226851851851E-2</v>
      </c>
      <c r="H217" s="147">
        <f t="shared" si="48"/>
        <v>1472</v>
      </c>
      <c r="I217">
        <f t="shared" si="43"/>
        <v>1</v>
      </c>
      <c r="J217" s="161">
        <v>215</v>
      </c>
      <c r="K217" s="163">
        <v>1.7021643518518519E-2</v>
      </c>
      <c r="L217" s="147">
        <f t="shared" si="41"/>
        <v>1471</v>
      </c>
      <c r="M217">
        <f t="shared" si="44"/>
        <v>2</v>
      </c>
      <c r="N217">
        <f t="shared" si="45"/>
        <v>1</v>
      </c>
      <c r="O217">
        <f t="shared" si="46"/>
        <v>1</v>
      </c>
      <c r="Q217">
        <f t="shared" si="50"/>
        <v>1472</v>
      </c>
      <c r="R217">
        <f t="shared" si="51"/>
        <v>1472.64</v>
      </c>
      <c r="S217">
        <f t="shared" si="47"/>
        <v>-0.64000000000010004</v>
      </c>
    </row>
    <row r="218" spans="2:19" ht="15.75" thickBot="1">
      <c r="B218">
        <v>216</v>
      </c>
      <c r="C218" s="3" t="str">
        <f t="shared" si="42"/>
        <v>0:24:35</v>
      </c>
      <c r="D218">
        <f t="shared" si="49"/>
        <v>1.7072337962962963E-2</v>
      </c>
      <c r="E218" s="147">
        <f t="shared" si="40"/>
        <v>1475</v>
      </c>
      <c r="F218" s="161">
        <v>216</v>
      </c>
      <c r="G218" s="163">
        <v>1.7072337962962963E-2</v>
      </c>
      <c r="H218" s="147">
        <f t="shared" si="48"/>
        <v>1475</v>
      </c>
      <c r="I218">
        <f t="shared" si="43"/>
        <v>3</v>
      </c>
      <c r="J218" s="161">
        <v>216</v>
      </c>
      <c r="K218" s="163">
        <v>1.7059953703703702E-2</v>
      </c>
      <c r="L218" s="147">
        <f t="shared" si="41"/>
        <v>1474</v>
      </c>
      <c r="M218">
        <f t="shared" si="44"/>
        <v>3</v>
      </c>
      <c r="N218">
        <f t="shared" si="45"/>
        <v>1</v>
      </c>
      <c r="O218">
        <f t="shared" si="46"/>
        <v>1</v>
      </c>
      <c r="Q218">
        <f t="shared" si="50"/>
        <v>1475</v>
      </c>
      <c r="R218">
        <f t="shared" si="51"/>
        <v>1475.64</v>
      </c>
      <c r="S218">
        <f t="shared" si="47"/>
        <v>-0.64000000000010004</v>
      </c>
    </row>
    <row r="219" spans="2:19" ht="15.75" thickBot="1">
      <c r="B219">
        <v>217</v>
      </c>
      <c r="C219" s="3" t="str">
        <f t="shared" si="42"/>
        <v>0:24:37</v>
      </c>
      <c r="D219">
        <f t="shared" si="49"/>
        <v>1.7094560185185185E-2</v>
      </c>
      <c r="E219" s="147">
        <f t="shared" si="40"/>
        <v>1477</v>
      </c>
      <c r="F219" s="161">
        <v>217</v>
      </c>
      <c r="G219" s="163">
        <v>1.7094560185185185E-2</v>
      </c>
      <c r="H219" s="147">
        <f t="shared" si="48"/>
        <v>1477</v>
      </c>
      <c r="I219">
        <f t="shared" si="43"/>
        <v>2</v>
      </c>
      <c r="J219" s="161">
        <v>217</v>
      </c>
      <c r="K219" s="163">
        <v>1.7081712962962962E-2</v>
      </c>
      <c r="L219" s="147">
        <f t="shared" si="41"/>
        <v>1476</v>
      </c>
      <c r="M219">
        <f t="shared" si="44"/>
        <v>2</v>
      </c>
      <c r="N219">
        <f t="shared" si="45"/>
        <v>1</v>
      </c>
      <c r="O219">
        <f t="shared" si="46"/>
        <v>1</v>
      </c>
      <c r="Q219">
        <f t="shared" si="50"/>
        <v>1477</v>
      </c>
      <c r="R219">
        <f t="shared" si="51"/>
        <v>1477.64</v>
      </c>
      <c r="S219">
        <f t="shared" si="47"/>
        <v>-0.64000000000010004</v>
      </c>
    </row>
    <row r="220" spans="2:19" ht="15.75" thickBot="1">
      <c r="B220">
        <v>218</v>
      </c>
      <c r="C220" s="3" t="str">
        <f t="shared" si="42"/>
        <v>0:24:38</v>
      </c>
      <c r="D220">
        <f t="shared" si="49"/>
        <v>1.710439814814815E-2</v>
      </c>
      <c r="E220" s="147">
        <f t="shared" si="40"/>
        <v>1478</v>
      </c>
      <c r="F220" s="161">
        <v>218</v>
      </c>
      <c r="G220" s="163">
        <v>1.710439814814815E-2</v>
      </c>
      <c r="H220" s="147">
        <f t="shared" si="48"/>
        <v>1478</v>
      </c>
      <c r="I220">
        <f t="shared" si="43"/>
        <v>1</v>
      </c>
      <c r="J220" s="161">
        <v>218</v>
      </c>
      <c r="K220" s="163">
        <v>1.7086342592592594E-2</v>
      </c>
      <c r="L220" s="147">
        <f t="shared" si="41"/>
        <v>1476</v>
      </c>
      <c r="M220">
        <f t="shared" si="44"/>
        <v>0</v>
      </c>
      <c r="N220">
        <f t="shared" si="45"/>
        <v>2</v>
      </c>
      <c r="O220">
        <f t="shared" si="46"/>
        <v>2</v>
      </c>
      <c r="Q220">
        <f t="shared" si="50"/>
        <v>1478</v>
      </c>
      <c r="R220">
        <f t="shared" si="51"/>
        <v>1477.64</v>
      </c>
      <c r="S220">
        <f t="shared" si="47"/>
        <v>0.35999999999989996</v>
      </c>
    </row>
    <row r="221" spans="2:19" ht="15.75" thickBot="1">
      <c r="B221">
        <v>219</v>
      </c>
      <c r="C221" s="3" t="str">
        <f t="shared" si="42"/>
        <v>0:24:42</v>
      </c>
      <c r="D221">
        <f t="shared" si="49"/>
        <v>1.7155902777777777E-2</v>
      </c>
      <c r="E221" s="147">
        <f t="shared" si="40"/>
        <v>1482</v>
      </c>
      <c r="F221" s="161">
        <v>219</v>
      </c>
      <c r="G221" s="163">
        <v>1.7155902777777777E-2</v>
      </c>
      <c r="H221" s="147">
        <f t="shared" si="48"/>
        <v>1482</v>
      </c>
      <c r="I221">
        <f t="shared" si="43"/>
        <v>4</v>
      </c>
      <c r="J221" s="161">
        <v>219</v>
      </c>
      <c r="K221" s="163">
        <v>1.7141203703703704E-2</v>
      </c>
      <c r="L221" s="147">
        <f t="shared" si="41"/>
        <v>1481</v>
      </c>
      <c r="M221">
        <f t="shared" si="44"/>
        <v>5</v>
      </c>
      <c r="N221">
        <f t="shared" si="45"/>
        <v>1</v>
      </c>
      <c r="O221">
        <f t="shared" si="46"/>
        <v>1</v>
      </c>
      <c r="Q221">
        <f t="shared" si="50"/>
        <v>1482</v>
      </c>
      <c r="R221">
        <f t="shared" si="51"/>
        <v>1482.64</v>
      </c>
      <c r="S221">
        <f t="shared" si="47"/>
        <v>-0.64000000000010004</v>
      </c>
    </row>
    <row r="222" spans="2:19" ht="15.75" thickBot="1">
      <c r="B222">
        <v>220</v>
      </c>
      <c r="C222" s="3" t="str">
        <f t="shared" si="42"/>
        <v>0:24:50</v>
      </c>
      <c r="D222">
        <f t="shared" si="49"/>
        <v>1.7248148148148148E-2</v>
      </c>
      <c r="E222" s="147">
        <f t="shared" si="40"/>
        <v>1490</v>
      </c>
      <c r="F222" s="161">
        <v>220</v>
      </c>
      <c r="G222" s="163">
        <v>1.7248148148148148E-2</v>
      </c>
      <c r="H222" s="147">
        <f t="shared" si="48"/>
        <v>1490</v>
      </c>
      <c r="I222">
        <f t="shared" si="43"/>
        <v>8</v>
      </c>
      <c r="J222" s="161">
        <v>220</v>
      </c>
      <c r="K222" s="163">
        <v>1.7293981481481483E-2</v>
      </c>
      <c r="L222" s="147">
        <f t="shared" si="41"/>
        <v>1494</v>
      </c>
      <c r="M222">
        <f t="shared" si="44"/>
        <v>13</v>
      </c>
      <c r="N222">
        <f t="shared" si="45"/>
        <v>-4</v>
      </c>
      <c r="O222">
        <f t="shared" si="46"/>
        <v>4</v>
      </c>
      <c r="Q222">
        <f t="shared" si="50"/>
        <v>1490</v>
      </c>
      <c r="R222">
        <f t="shared" si="51"/>
        <v>1495.64</v>
      </c>
      <c r="S222">
        <f t="shared" si="47"/>
        <v>-5.6400000000001</v>
      </c>
    </row>
    <row r="223" spans="2:19" ht="15.75" thickBot="1">
      <c r="B223">
        <v>221</v>
      </c>
      <c r="C223" s="3" t="str">
        <f t="shared" si="42"/>
        <v>0:24:55</v>
      </c>
      <c r="D223">
        <f t="shared" si="49"/>
        <v>1.7307407407407407E-2</v>
      </c>
      <c r="E223" s="147">
        <f t="shared" si="40"/>
        <v>1495</v>
      </c>
      <c r="F223" s="161">
        <v>221</v>
      </c>
      <c r="G223" s="163">
        <v>1.7307407407407407E-2</v>
      </c>
      <c r="H223" s="147">
        <f t="shared" si="48"/>
        <v>1495</v>
      </c>
      <c r="I223">
        <f t="shared" si="43"/>
        <v>5</v>
      </c>
      <c r="J223" s="161">
        <v>221</v>
      </c>
      <c r="K223" s="163">
        <v>1.7300115740740741E-2</v>
      </c>
      <c r="L223" s="147">
        <f t="shared" si="41"/>
        <v>1495</v>
      </c>
      <c r="M223">
        <f t="shared" si="44"/>
        <v>1</v>
      </c>
      <c r="N223">
        <f t="shared" si="45"/>
        <v>0</v>
      </c>
      <c r="O223">
        <f t="shared" si="46"/>
        <v>0</v>
      </c>
      <c r="Q223">
        <f t="shared" si="50"/>
        <v>1495</v>
      </c>
      <c r="R223">
        <f t="shared" si="51"/>
        <v>1496.64</v>
      </c>
      <c r="S223">
        <f t="shared" si="47"/>
        <v>-1.6400000000001</v>
      </c>
    </row>
    <row r="224" spans="2:19" ht="15.75" thickBot="1">
      <c r="B224">
        <v>222</v>
      </c>
      <c r="C224" s="3" t="str">
        <f t="shared" si="42"/>
        <v>0:24:56</v>
      </c>
      <c r="D224">
        <f t="shared" si="49"/>
        <v>1.7312962962962964E-2</v>
      </c>
      <c r="E224" s="147">
        <f t="shared" si="40"/>
        <v>1496</v>
      </c>
      <c r="F224" s="161">
        <v>222</v>
      </c>
      <c r="G224" s="163">
        <v>1.7312962962962964E-2</v>
      </c>
      <c r="H224" s="147">
        <f t="shared" si="48"/>
        <v>1496</v>
      </c>
      <c r="I224">
        <f t="shared" si="43"/>
        <v>1</v>
      </c>
      <c r="J224" s="161">
        <v>222</v>
      </c>
      <c r="K224" s="163">
        <v>1.731527777777778E-2</v>
      </c>
      <c r="L224" s="147">
        <f t="shared" si="41"/>
        <v>1496</v>
      </c>
      <c r="M224">
        <f t="shared" si="44"/>
        <v>1</v>
      </c>
      <c r="N224">
        <f t="shared" si="45"/>
        <v>0</v>
      </c>
      <c r="O224">
        <f t="shared" si="46"/>
        <v>0</v>
      </c>
      <c r="Q224">
        <f t="shared" si="50"/>
        <v>1496</v>
      </c>
      <c r="R224">
        <f t="shared" si="51"/>
        <v>1497.64</v>
      </c>
      <c r="S224">
        <f t="shared" si="47"/>
        <v>-1.6400000000001</v>
      </c>
    </row>
    <row r="225" spans="2:19" ht="15.75" thickBot="1">
      <c r="B225">
        <v>223</v>
      </c>
      <c r="C225" s="3" t="str">
        <f t="shared" si="42"/>
        <v>0:24:57</v>
      </c>
      <c r="D225">
        <f t="shared" si="49"/>
        <v>1.7330671296296295E-2</v>
      </c>
      <c r="E225" s="147">
        <f t="shared" si="40"/>
        <v>1497</v>
      </c>
      <c r="F225" s="161">
        <v>223</v>
      </c>
      <c r="G225" s="163">
        <v>1.7330671296296295E-2</v>
      </c>
      <c r="H225" s="147">
        <f t="shared" si="48"/>
        <v>1497</v>
      </c>
      <c r="I225">
        <f t="shared" si="43"/>
        <v>1</v>
      </c>
      <c r="J225" s="161">
        <v>223</v>
      </c>
      <c r="K225" s="163">
        <v>1.7324074074074072E-2</v>
      </c>
      <c r="L225" s="147">
        <f t="shared" si="41"/>
        <v>1497</v>
      </c>
      <c r="M225">
        <f t="shared" si="44"/>
        <v>1</v>
      </c>
      <c r="N225">
        <f t="shared" si="45"/>
        <v>0</v>
      </c>
      <c r="O225">
        <f t="shared" si="46"/>
        <v>0</v>
      </c>
      <c r="Q225">
        <f t="shared" si="50"/>
        <v>1497</v>
      </c>
      <c r="R225">
        <f t="shared" si="51"/>
        <v>1498.64</v>
      </c>
      <c r="S225">
        <f t="shared" si="47"/>
        <v>-1.6400000000001</v>
      </c>
    </row>
    <row r="226" spans="2:19" ht="15.75" thickBot="1">
      <c r="B226">
        <v>224</v>
      </c>
      <c r="C226" s="3" t="str">
        <f t="shared" si="42"/>
        <v>0:24:58</v>
      </c>
      <c r="D226">
        <f t="shared" si="49"/>
        <v>1.733888888888889E-2</v>
      </c>
      <c r="E226" s="147">
        <f t="shared" si="40"/>
        <v>1498</v>
      </c>
      <c r="F226" s="161">
        <v>224</v>
      </c>
      <c r="G226" s="163">
        <v>1.733888888888889E-2</v>
      </c>
      <c r="H226" s="147">
        <f t="shared" si="48"/>
        <v>1498</v>
      </c>
      <c r="I226">
        <f t="shared" si="43"/>
        <v>1</v>
      </c>
      <c r="J226" s="161">
        <v>224</v>
      </c>
      <c r="K226" s="163">
        <v>1.7328703703703704E-2</v>
      </c>
      <c r="L226" s="147">
        <f t="shared" si="41"/>
        <v>1497</v>
      </c>
      <c r="M226">
        <f t="shared" si="44"/>
        <v>0</v>
      </c>
      <c r="N226">
        <f t="shared" si="45"/>
        <v>1</v>
      </c>
      <c r="O226">
        <f t="shared" si="46"/>
        <v>1</v>
      </c>
      <c r="Q226">
        <f t="shared" si="50"/>
        <v>1498</v>
      </c>
      <c r="R226">
        <f t="shared" si="51"/>
        <v>1498.64</v>
      </c>
      <c r="S226">
        <f t="shared" si="47"/>
        <v>-0.64000000000010004</v>
      </c>
    </row>
    <row r="227" spans="2:19" ht="15.75" thickBot="1">
      <c r="B227">
        <v>225</v>
      </c>
      <c r="C227" s="3" t="str">
        <f t="shared" si="42"/>
        <v>0:24:58</v>
      </c>
      <c r="D227">
        <f t="shared" si="49"/>
        <v>1.7342708333333335E-2</v>
      </c>
      <c r="E227" s="147">
        <f t="shared" si="40"/>
        <v>1498</v>
      </c>
      <c r="F227" s="161">
        <v>225</v>
      </c>
      <c r="G227" s="163">
        <v>1.7342708333333335E-2</v>
      </c>
      <c r="H227" s="147">
        <f t="shared" si="48"/>
        <v>1498</v>
      </c>
      <c r="I227">
        <f t="shared" si="43"/>
        <v>0</v>
      </c>
      <c r="J227" s="161">
        <v>225</v>
      </c>
      <c r="K227" s="163">
        <v>1.7368518518518516E-2</v>
      </c>
      <c r="L227" s="147">
        <f t="shared" si="41"/>
        <v>1501</v>
      </c>
      <c r="M227">
        <f t="shared" si="44"/>
        <v>4</v>
      </c>
      <c r="N227">
        <f t="shared" si="45"/>
        <v>-3</v>
      </c>
      <c r="O227">
        <f t="shared" si="46"/>
        <v>3</v>
      </c>
      <c r="Q227">
        <f t="shared" si="50"/>
        <v>1498</v>
      </c>
      <c r="R227">
        <f t="shared" si="51"/>
        <v>1502.64</v>
      </c>
      <c r="S227">
        <f t="shared" si="47"/>
        <v>-4.6400000000001</v>
      </c>
    </row>
    <row r="228" spans="2:19" ht="15.75" thickBot="1">
      <c r="B228">
        <v>226</v>
      </c>
      <c r="C228" s="3" t="str">
        <f t="shared" si="42"/>
        <v>0:25:02</v>
      </c>
      <c r="D228">
        <f t="shared" si="49"/>
        <v>1.7381250000000001E-2</v>
      </c>
      <c r="E228" s="147">
        <f t="shared" si="40"/>
        <v>1502</v>
      </c>
      <c r="F228" s="161">
        <v>226</v>
      </c>
      <c r="G228" s="163">
        <v>1.7381250000000001E-2</v>
      </c>
      <c r="H228" s="147">
        <f t="shared" si="48"/>
        <v>1502</v>
      </c>
      <c r="I228">
        <f t="shared" si="43"/>
        <v>4</v>
      </c>
      <c r="J228" s="161">
        <v>226</v>
      </c>
      <c r="K228" s="163">
        <v>1.7428703703703707E-2</v>
      </c>
      <c r="L228" s="147">
        <f t="shared" si="41"/>
        <v>1506</v>
      </c>
      <c r="M228">
        <f t="shared" si="44"/>
        <v>5</v>
      </c>
      <c r="N228">
        <f t="shared" si="45"/>
        <v>-4</v>
      </c>
      <c r="O228">
        <f t="shared" si="46"/>
        <v>4</v>
      </c>
      <c r="Q228">
        <f t="shared" si="50"/>
        <v>1502</v>
      </c>
      <c r="R228">
        <f t="shared" si="51"/>
        <v>1507.64</v>
      </c>
      <c r="S228">
        <f t="shared" si="47"/>
        <v>-5.6400000000001</v>
      </c>
    </row>
    <row r="229" spans="2:19" ht="15.75" thickBot="1">
      <c r="B229">
        <v>227</v>
      </c>
      <c r="C229" s="3" t="str">
        <f t="shared" si="42"/>
        <v>0:25:07</v>
      </c>
      <c r="D229">
        <f t="shared" si="49"/>
        <v>1.7443055555555555E-2</v>
      </c>
      <c r="E229" s="147">
        <f t="shared" si="40"/>
        <v>1507</v>
      </c>
      <c r="F229" s="161">
        <v>227</v>
      </c>
      <c r="G229" s="163">
        <v>1.7443055555555555E-2</v>
      </c>
      <c r="H229" s="147">
        <f t="shared" si="48"/>
        <v>1507</v>
      </c>
      <c r="I229">
        <f t="shared" si="43"/>
        <v>5</v>
      </c>
      <c r="J229" s="161">
        <v>227</v>
      </c>
      <c r="K229" s="163">
        <v>1.7437268518518519E-2</v>
      </c>
      <c r="L229" s="147">
        <f t="shared" si="41"/>
        <v>1507</v>
      </c>
      <c r="M229">
        <f t="shared" si="44"/>
        <v>1</v>
      </c>
      <c r="N229">
        <f t="shared" si="45"/>
        <v>0</v>
      </c>
      <c r="O229">
        <f t="shared" si="46"/>
        <v>0</v>
      </c>
      <c r="Q229">
        <f t="shared" si="50"/>
        <v>1507</v>
      </c>
      <c r="R229">
        <f t="shared" si="51"/>
        <v>1508.64</v>
      </c>
      <c r="S229">
        <f t="shared" si="47"/>
        <v>-1.6400000000001</v>
      </c>
    </row>
    <row r="230" spans="2:19" ht="15.75" thickBot="1">
      <c r="B230">
        <v>228</v>
      </c>
      <c r="C230" s="3" t="str">
        <f t="shared" si="42"/>
        <v>0:25:08</v>
      </c>
      <c r="D230">
        <f t="shared" si="49"/>
        <v>1.7453240740740738E-2</v>
      </c>
      <c r="E230" s="147">
        <f t="shared" si="40"/>
        <v>1508</v>
      </c>
      <c r="F230" s="161">
        <v>228</v>
      </c>
      <c r="G230" s="163">
        <v>1.7453240740740738E-2</v>
      </c>
      <c r="H230" s="147">
        <f t="shared" si="48"/>
        <v>1508</v>
      </c>
      <c r="I230">
        <f t="shared" si="43"/>
        <v>1</v>
      </c>
      <c r="J230" s="161">
        <v>228</v>
      </c>
      <c r="K230" s="163">
        <v>1.7451967592592592E-2</v>
      </c>
      <c r="L230" s="147">
        <f t="shared" si="41"/>
        <v>1508</v>
      </c>
      <c r="M230">
        <f t="shared" si="44"/>
        <v>1</v>
      </c>
      <c r="N230">
        <f t="shared" si="45"/>
        <v>0</v>
      </c>
      <c r="O230">
        <f t="shared" si="46"/>
        <v>0</v>
      </c>
      <c r="Q230">
        <f t="shared" si="50"/>
        <v>1508</v>
      </c>
      <c r="R230">
        <f t="shared" si="51"/>
        <v>1509.64</v>
      </c>
      <c r="S230">
        <f t="shared" si="47"/>
        <v>-1.6400000000001</v>
      </c>
    </row>
    <row r="231" spans="2:19" ht="15.75" thickBot="1">
      <c r="B231">
        <v>229</v>
      </c>
      <c r="C231" s="3" t="str">
        <f t="shared" si="42"/>
        <v>0:25:09</v>
      </c>
      <c r="D231">
        <f t="shared" si="49"/>
        <v>1.7466782407407407E-2</v>
      </c>
      <c r="E231" s="147">
        <f t="shared" si="40"/>
        <v>1509</v>
      </c>
      <c r="F231" s="161">
        <v>229</v>
      </c>
      <c r="G231" s="163">
        <v>1.7466782407407407E-2</v>
      </c>
      <c r="H231" s="147">
        <f t="shared" si="48"/>
        <v>1509</v>
      </c>
      <c r="I231">
        <f t="shared" si="43"/>
        <v>1</v>
      </c>
      <c r="J231" s="161">
        <v>229</v>
      </c>
      <c r="K231" s="163">
        <v>1.7472453703703702E-2</v>
      </c>
      <c r="L231" s="147">
        <f t="shared" si="41"/>
        <v>1510</v>
      </c>
      <c r="M231">
        <f t="shared" si="44"/>
        <v>2</v>
      </c>
      <c r="N231">
        <f t="shared" si="45"/>
        <v>-1</v>
      </c>
      <c r="O231">
        <f t="shared" si="46"/>
        <v>1</v>
      </c>
      <c r="Q231">
        <f t="shared" si="50"/>
        <v>1509</v>
      </c>
      <c r="R231">
        <f t="shared" si="51"/>
        <v>1511.64</v>
      </c>
      <c r="S231">
        <f t="shared" si="47"/>
        <v>-2.6400000000001</v>
      </c>
    </row>
    <row r="232" spans="2:19" ht="15.75" thickBot="1">
      <c r="B232">
        <v>230</v>
      </c>
      <c r="C232" s="3" t="str">
        <f t="shared" si="42"/>
        <v>0:25:11</v>
      </c>
      <c r="D232">
        <f t="shared" si="49"/>
        <v>1.7488657407407408E-2</v>
      </c>
      <c r="E232" s="147">
        <f t="shared" si="40"/>
        <v>1511</v>
      </c>
      <c r="F232" s="161">
        <v>230</v>
      </c>
      <c r="G232" s="163">
        <v>1.7488657407407408E-2</v>
      </c>
      <c r="H232" s="147">
        <f t="shared" si="48"/>
        <v>1511</v>
      </c>
      <c r="I232">
        <f t="shared" si="43"/>
        <v>2</v>
      </c>
      <c r="J232" s="161">
        <v>230</v>
      </c>
      <c r="K232" s="163">
        <v>1.7538888888888889E-2</v>
      </c>
      <c r="L232" s="147">
        <f t="shared" si="41"/>
        <v>1515</v>
      </c>
      <c r="M232">
        <f t="shared" si="44"/>
        <v>5</v>
      </c>
      <c r="N232">
        <f t="shared" si="45"/>
        <v>-4</v>
      </c>
      <c r="O232">
        <f t="shared" si="46"/>
        <v>4</v>
      </c>
      <c r="Q232">
        <f t="shared" si="50"/>
        <v>1511</v>
      </c>
      <c r="R232">
        <f t="shared" si="51"/>
        <v>1516.64</v>
      </c>
      <c r="S232">
        <f t="shared" si="47"/>
        <v>-5.6400000000001</v>
      </c>
    </row>
    <row r="233" spans="2:19" ht="15.75" thickBot="1">
      <c r="B233">
        <v>231</v>
      </c>
      <c r="C233" s="3" t="str">
        <f t="shared" si="42"/>
        <v>0:25:17</v>
      </c>
      <c r="D233">
        <f t="shared" si="49"/>
        <v>1.7553009259259258E-2</v>
      </c>
      <c r="E233" s="147">
        <f t="shared" si="40"/>
        <v>1517</v>
      </c>
      <c r="F233" s="161">
        <v>231</v>
      </c>
      <c r="G233" s="163">
        <v>1.7553009259259258E-2</v>
      </c>
      <c r="H233" s="147">
        <f t="shared" si="48"/>
        <v>1517</v>
      </c>
      <c r="I233">
        <f t="shared" si="43"/>
        <v>6</v>
      </c>
      <c r="J233" s="161">
        <v>231</v>
      </c>
      <c r="K233" s="163">
        <v>1.754398148148148E-2</v>
      </c>
      <c r="L233" s="147">
        <f t="shared" si="41"/>
        <v>1516</v>
      </c>
      <c r="M233">
        <f t="shared" si="44"/>
        <v>1</v>
      </c>
      <c r="N233">
        <f t="shared" si="45"/>
        <v>1</v>
      </c>
      <c r="O233">
        <f t="shared" si="46"/>
        <v>1</v>
      </c>
      <c r="Q233">
        <f t="shared" si="50"/>
        <v>1517</v>
      </c>
      <c r="R233">
        <f t="shared" si="51"/>
        <v>1517.64</v>
      </c>
      <c r="S233">
        <f t="shared" si="47"/>
        <v>-0.64000000000010004</v>
      </c>
    </row>
    <row r="234" spans="2:19" ht="15.75" thickBot="1">
      <c r="B234">
        <v>232</v>
      </c>
      <c r="C234" s="3" t="str">
        <f t="shared" si="42"/>
        <v>0:25:17</v>
      </c>
      <c r="D234">
        <f t="shared" si="49"/>
        <v>1.7558449074074074E-2</v>
      </c>
      <c r="E234" s="147">
        <f t="shared" si="40"/>
        <v>1517</v>
      </c>
      <c r="F234" s="161">
        <v>232</v>
      </c>
      <c r="G234" s="163">
        <v>1.7558449074074074E-2</v>
      </c>
      <c r="H234" s="147">
        <f t="shared" si="48"/>
        <v>1517</v>
      </c>
      <c r="I234">
        <f t="shared" si="43"/>
        <v>0</v>
      </c>
      <c r="J234" s="161">
        <v>232</v>
      </c>
      <c r="K234" s="163">
        <v>1.7551504629629629E-2</v>
      </c>
      <c r="L234" s="147">
        <f t="shared" si="41"/>
        <v>1516</v>
      </c>
      <c r="M234">
        <f t="shared" si="44"/>
        <v>0</v>
      </c>
      <c r="N234">
        <f t="shared" si="45"/>
        <v>1</v>
      </c>
      <c r="O234">
        <f t="shared" si="46"/>
        <v>1</v>
      </c>
      <c r="Q234">
        <f t="shared" si="50"/>
        <v>1517</v>
      </c>
      <c r="R234">
        <f t="shared" si="51"/>
        <v>1517.64</v>
      </c>
      <c r="S234">
        <f t="shared" si="47"/>
        <v>-0.64000000000010004</v>
      </c>
    </row>
    <row r="235" spans="2:19" ht="15.75" thickBot="1">
      <c r="B235">
        <v>233</v>
      </c>
      <c r="C235" s="3" t="str">
        <f t="shared" si="42"/>
        <v>0:25:17</v>
      </c>
      <c r="D235">
        <f t="shared" si="49"/>
        <v>1.756261574074074E-2</v>
      </c>
      <c r="E235" s="147">
        <f t="shared" si="40"/>
        <v>1517</v>
      </c>
      <c r="F235" s="161">
        <v>233</v>
      </c>
      <c r="G235" s="163">
        <v>1.756261574074074E-2</v>
      </c>
      <c r="H235" s="147">
        <f t="shared" si="48"/>
        <v>1517</v>
      </c>
      <c r="I235">
        <f t="shared" si="43"/>
        <v>0</v>
      </c>
      <c r="J235" s="161">
        <v>233</v>
      </c>
      <c r="K235" s="163">
        <v>1.7558101851851849E-2</v>
      </c>
      <c r="L235" s="147">
        <f t="shared" si="41"/>
        <v>1517</v>
      </c>
      <c r="M235">
        <f t="shared" si="44"/>
        <v>1</v>
      </c>
      <c r="N235">
        <f t="shared" si="45"/>
        <v>0</v>
      </c>
      <c r="O235">
        <f t="shared" si="46"/>
        <v>0</v>
      </c>
      <c r="Q235">
        <f t="shared" si="50"/>
        <v>1517</v>
      </c>
      <c r="R235">
        <f t="shared" si="51"/>
        <v>1518.64</v>
      </c>
      <c r="S235">
        <f t="shared" si="47"/>
        <v>-1.6400000000001</v>
      </c>
    </row>
    <row r="236" spans="2:19" ht="15.75" thickBot="1">
      <c r="B236">
        <v>234</v>
      </c>
      <c r="C236" s="3" t="str">
        <f t="shared" si="42"/>
        <v>0:25:18</v>
      </c>
      <c r="D236">
        <f t="shared" si="49"/>
        <v>1.7573032407407409E-2</v>
      </c>
      <c r="E236" s="147">
        <f t="shared" si="40"/>
        <v>1518</v>
      </c>
      <c r="F236" s="161">
        <v>234</v>
      </c>
      <c r="G236" s="163">
        <v>1.7573032407407409E-2</v>
      </c>
      <c r="H236" s="147">
        <f t="shared" si="48"/>
        <v>1518</v>
      </c>
      <c r="I236">
        <f t="shared" si="43"/>
        <v>1</v>
      </c>
      <c r="J236" s="161">
        <v>234</v>
      </c>
      <c r="K236" s="163">
        <v>1.7592361111111111E-2</v>
      </c>
      <c r="L236" s="147">
        <f t="shared" si="41"/>
        <v>1520</v>
      </c>
      <c r="M236">
        <f t="shared" si="44"/>
        <v>3</v>
      </c>
      <c r="N236">
        <f t="shared" si="45"/>
        <v>-2</v>
      </c>
      <c r="O236">
        <f t="shared" si="46"/>
        <v>2</v>
      </c>
      <c r="Q236">
        <f t="shared" si="50"/>
        <v>1518</v>
      </c>
      <c r="R236">
        <f t="shared" si="51"/>
        <v>1521.64</v>
      </c>
      <c r="S236">
        <f t="shared" si="47"/>
        <v>-3.6400000000001</v>
      </c>
    </row>
    <row r="237" spans="2:19" ht="15.75" thickBot="1">
      <c r="B237">
        <v>235</v>
      </c>
      <c r="C237" s="3" t="str">
        <f t="shared" si="42"/>
        <v>0:25:21</v>
      </c>
      <c r="D237">
        <f t="shared" si="49"/>
        <v>1.7607523148148146E-2</v>
      </c>
      <c r="E237" s="147">
        <f t="shared" si="40"/>
        <v>1521</v>
      </c>
      <c r="F237" s="161">
        <v>235</v>
      </c>
      <c r="G237" s="163">
        <v>1.7607523148148146E-2</v>
      </c>
      <c r="H237" s="147">
        <f t="shared" si="48"/>
        <v>1521</v>
      </c>
      <c r="I237">
        <f t="shared" si="43"/>
        <v>3</v>
      </c>
      <c r="J237" s="161">
        <v>235</v>
      </c>
      <c r="K237" s="163">
        <v>1.7627546296296297E-2</v>
      </c>
      <c r="L237" s="147">
        <f t="shared" si="41"/>
        <v>1523</v>
      </c>
      <c r="M237">
        <f t="shared" si="44"/>
        <v>3</v>
      </c>
      <c r="N237">
        <f t="shared" si="45"/>
        <v>-2</v>
      </c>
      <c r="O237">
        <f t="shared" si="46"/>
        <v>2</v>
      </c>
      <c r="Q237">
        <f t="shared" si="50"/>
        <v>1521</v>
      </c>
      <c r="R237">
        <f t="shared" si="51"/>
        <v>1524.64</v>
      </c>
      <c r="S237">
        <f t="shared" si="47"/>
        <v>-3.6400000000001</v>
      </c>
    </row>
    <row r="238" spans="2:19" ht="15.75" thickBot="1">
      <c r="B238">
        <v>236</v>
      </c>
      <c r="C238" s="3" t="str">
        <f t="shared" si="42"/>
        <v>0:25:24</v>
      </c>
      <c r="D238">
        <f t="shared" si="49"/>
        <v>1.7641319444444446E-2</v>
      </c>
      <c r="E238" s="147">
        <f t="shared" si="40"/>
        <v>1524</v>
      </c>
      <c r="F238" s="161">
        <v>236</v>
      </c>
      <c r="G238" s="163">
        <v>1.7641319444444446E-2</v>
      </c>
      <c r="H238" s="147">
        <f t="shared" si="48"/>
        <v>1524</v>
      </c>
      <c r="I238">
        <f t="shared" si="43"/>
        <v>3</v>
      </c>
      <c r="J238" s="161">
        <v>236</v>
      </c>
      <c r="K238" s="163">
        <v>1.7677777777777778E-2</v>
      </c>
      <c r="L238" s="147">
        <f t="shared" si="41"/>
        <v>1527</v>
      </c>
      <c r="M238">
        <f t="shared" si="44"/>
        <v>4</v>
      </c>
      <c r="N238">
        <f t="shared" si="45"/>
        <v>-3</v>
      </c>
      <c r="O238">
        <f t="shared" si="46"/>
        <v>3</v>
      </c>
      <c r="Q238">
        <f t="shared" si="50"/>
        <v>1524</v>
      </c>
      <c r="R238">
        <f t="shared" si="51"/>
        <v>1528.64</v>
      </c>
      <c r="S238">
        <f t="shared" si="47"/>
        <v>-4.6400000000001</v>
      </c>
    </row>
    <row r="239" spans="2:19" ht="15.75" thickBot="1">
      <c r="B239">
        <v>237</v>
      </c>
      <c r="C239" s="3" t="str">
        <f t="shared" si="42"/>
        <v>0:25:29</v>
      </c>
      <c r="D239">
        <f t="shared" si="49"/>
        <v>1.7692245370370369E-2</v>
      </c>
      <c r="E239" s="147">
        <f t="shared" si="40"/>
        <v>1529</v>
      </c>
      <c r="F239" s="161">
        <v>237</v>
      </c>
      <c r="G239" s="163">
        <v>1.7692245370370369E-2</v>
      </c>
      <c r="H239" s="147">
        <f t="shared" si="48"/>
        <v>1529</v>
      </c>
      <c r="I239">
        <f t="shared" si="43"/>
        <v>5</v>
      </c>
      <c r="J239" s="161">
        <v>237</v>
      </c>
      <c r="K239" s="163">
        <v>1.7696990740740742E-2</v>
      </c>
      <c r="L239" s="147">
        <f t="shared" si="41"/>
        <v>1529</v>
      </c>
      <c r="M239">
        <f t="shared" si="44"/>
        <v>2</v>
      </c>
      <c r="N239">
        <f t="shared" si="45"/>
        <v>0</v>
      </c>
      <c r="O239">
        <f t="shared" si="46"/>
        <v>0</v>
      </c>
      <c r="Q239">
        <f t="shared" si="50"/>
        <v>1529</v>
      </c>
      <c r="R239">
        <f t="shared" si="51"/>
        <v>1530.64</v>
      </c>
      <c r="S239">
        <f t="shared" si="47"/>
        <v>-1.6400000000001</v>
      </c>
    </row>
    <row r="240" spans="2:19" ht="15.75" thickBot="1">
      <c r="B240">
        <v>238</v>
      </c>
      <c r="C240" s="3" t="str">
        <f t="shared" si="42"/>
        <v>0:25:30</v>
      </c>
      <c r="D240">
        <f t="shared" si="49"/>
        <v>1.7711458333333333E-2</v>
      </c>
      <c r="E240" s="147">
        <f t="shared" si="40"/>
        <v>1530</v>
      </c>
      <c r="F240" s="161">
        <v>238</v>
      </c>
      <c r="G240" s="163">
        <v>1.7711458333333333E-2</v>
      </c>
      <c r="H240" s="147">
        <f t="shared" si="48"/>
        <v>1530</v>
      </c>
      <c r="I240">
        <f t="shared" si="43"/>
        <v>1</v>
      </c>
      <c r="J240" s="161">
        <v>238</v>
      </c>
      <c r="K240" s="163">
        <v>1.7755208333333331E-2</v>
      </c>
      <c r="L240" s="147">
        <f t="shared" si="41"/>
        <v>1534</v>
      </c>
      <c r="M240">
        <f t="shared" si="44"/>
        <v>5</v>
      </c>
      <c r="N240">
        <f t="shared" si="45"/>
        <v>-4</v>
      </c>
      <c r="O240">
        <f t="shared" si="46"/>
        <v>4</v>
      </c>
      <c r="Q240">
        <f t="shared" si="50"/>
        <v>1530</v>
      </c>
      <c r="R240">
        <f t="shared" si="51"/>
        <v>1535.64</v>
      </c>
      <c r="S240">
        <f t="shared" si="47"/>
        <v>-5.6400000000001</v>
      </c>
    </row>
    <row r="241" spans="2:19" ht="15.75" thickBot="1">
      <c r="B241">
        <v>239</v>
      </c>
      <c r="C241" s="3" t="str">
        <f t="shared" si="42"/>
        <v>0:25:35</v>
      </c>
      <c r="D241">
        <f t="shared" si="49"/>
        <v>1.7769907407407408E-2</v>
      </c>
      <c r="E241" s="147">
        <f t="shared" si="40"/>
        <v>1535</v>
      </c>
      <c r="F241" s="161">
        <v>239</v>
      </c>
      <c r="G241" s="163">
        <v>1.7769907407407408E-2</v>
      </c>
      <c r="H241" s="147">
        <f t="shared" si="48"/>
        <v>1535</v>
      </c>
      <c r="I241">
        <f t="shared" si="43"/>
        <v>5</v>
      </c>
      <c r="J241" s="161">
        <v>239</v>
      </c>
      <c r="K241" s="163">
        <v>1.7780555555555553E-2</v>
      </c>
      <c r="L241" s="147">
        <f t="shared" si="41"/>
        <v>1536</v>
      </c>
      <c r="M241">
        <f t="shared" si="44"/>
        <v>2</v>
      </c>
      <c r="N241">
        <f t="shared" si="45"/>
        <v>-1</v>
      </c>
      <c r="O241">
        <f t="shared" si="46"/>
        <v>1</v>
      </c>
      <c r="Q241">
        <f t="shared" si="50"/>
        <v>1535</v>
      </c>
      <c r="R241">
        <f t="shared" si="51"/>
        <v>1537.64</v>
      </c>
      <c r="S241">
        <f t="shared" si="47"/>
        <v>-2.6400000000001</v>
      </c>
    </row>
    <row r="242" spans="2:19" ht="15.75" thickBot="1">
      <c r="B242">
        <v>240</v>
      </c>
      <c r="C242" s="3" t="str">
        <f t="shared" si="42"/>
        <v>0:25:38</v>
      </c>
      <c r="D242">
        <f t="shared" si="49"/>
        <v>1.7796875E-2</v>
      </c>
      <c r="E242" s="147">
        <f t="shared" si="40"/>
        <v>1538</v>
      </c>
      <c r="F242" s="161">
        <v>240</v>
      </c>
      <c r="G242" s="163">
        <v>1.7796875E-2</v>
      </c>
      <c r="H242" s="147">
        <f t="shared" si="48"/>
        <v>1538</v>
      </c>
      <c r="I242">
        <f t="shared" si="43"/>
        <v>3</v>
      </c>
      <c r="J242" s="161">
        <v>240</v>
      </c>
      <c r="K242" s="163">
        <v>1.7806481481481482E-2</v>
      </c>
      <c r="L242" s="147">
        <f t="shared" si="41"/>
        <v>1538</v>
      </c>
      <c r="M242">
        <f t="shared" si="44"/>
        <v>2</v>
      </c>
      <c r="N242">
        <f t="shared" si="45"/>
        <v>0</v>
      </c>
      <c r="O242">
        <f t="shared" si="46"/>
        <v>0</v>
      </c>
      <c r="Q242">
        <f t="shared" si="50"/>
        <v>1538</v>
      </c>
      <c r="R242">
        <f t="shared" si="51"/>
        <v>1539.64</v>
      </c>
      <c r="S242">
        <f t="shared" si="47"/>
        <v>-1.6400000000001</v>
      </c>
    </row>
    <row r="243" spans="2:19" ht="15.75" thickBot="1">
      <c r="B243">
        <v>241</v>
      </c>
      <c r="C243" s="3" t="str">
        <f t="shared" si="42"/>
        <v>0:25:40</v>
      </c>
      <c r="D243">
        <f t="shared" si="49"/>
        <v>1.7819675925925926E-2</v>
      </c>
      <c r="E243" s="147">
        <f t="shared" si="40"/>
        <v>1540</v>
      </c>
      <c r="F243" s="161">
        <v>241</v>
      </c>
      <c r="G243" s="163">
        <v>1.7819675925925926E-2</v>
      </c>
      <c r="H243" s="147">
        <f t="shared" si="48"/>
        <v>1540</v>
      </c>
      <c r="I243">
        <f t="shared" si="43"/>
        <v>2</v>
      </c>
      <c r="J243" s="161">
        <v>241</v>
      </c>
      <c r="K243" s="163">
        <v>1.7812962962962964E-2</v>
      </c>
      <c r="L243" s="147">
        <f t="shared" si="41"/>
        <v>1539</v>
      </c>
      <c r="M243">
        <f t="shared" si="44"/>
        <v>1</v>
      </c>
      <c r="N243">
        <f t="shared" si="45"/>
        <v>1</v>
      </c>
      <c r="O243">
        <f t="shared" si="46"/>
        <v>1</v>
      </c>
      <c r="Q243">
        <f t="shared" si="50"/>
        <v>1540</v>
      </c>
      <c r="R243">
        <f t="shared" si="51"/>
        <v>1540.64</v>
      </c>
      <c r="S243">
        <f t="shared" si="47"/>
        <v>-0.64000000000010004</v>
      </c>
    </row>
    <row r="244" spans="2:19" ht="15.75" thickBot="1">
      <c r="B244">
        <v>242</v>
      </c>
      <c r="C244" s="3" t="str">
        <f t="shared" si="42"/>
        <v>0:25:40</v>
      </c>
      <c r="D244">
        <f t="shared" si="49"/>
        <v>1.7828009259259262E-2</v>
      </c>
      <c r="E244" s="147">
        <f t="shared" si="40"/>
        <v>1540</v>
      </c>
      <c r="F244" s="161">
        <v>242</v>
      </c>
      <c r="G244" s="163">
        <v>1.7828009259259262E-2</v>
      </c>
      <c r="H244" s="147">
        <f t="shared" si="48"/>
        <v>1540</v>
      </c>
      <c r="I244">
        <f t="shared" si="43"/>
        <v>0</v>
      </c>
      <c r="J244" s="161">
        <v>242</v>
      </c>
      <c r="K244" s="163">
        <v>1.7850925925925926E-2</v>
      </c>
      <c r="L244" s="147">
        <f t="shared" si="41"/>
        <v>1542</v>
      </c>
      <c r="M244">
        <f t="shared" si="44"/>
        <v>3</v>
      </c>
      <c r="N244">
        <f t="shared" si="45"/>
        <v>-2</v>
      </c>
      <c r="O244">
        <f t="shared" si="46"/>
        <v>2</v>
      </c>
      <c r="Q244">
        <f t="shared" si="50"/>
        <v>1540</v>
      </c>
      <c r="R244">
        <f t="shared" si="51"/>
        <v>1543.64</v>
      </c>
      <c r="S244">
        <f t="shared" si="47"/>
        <v>-3.6400000000001</v>
      </c>
    </row>
    <row r="245" spans="2:19" ht="15.75" thickBot="1">
      <c r="B245">
        <v>243</v>
      </c>
      <c r="C245" s="3" t="str">
        <f t="shared" si="42"/>
        <v>0:25:44</v>
      </c>
      <c r="D245">
        <f t="shared" si="49"/>
        <v>1.7865162037037037E-2</v>
      </c>
      <c r="E245" s="147">
        <f t="shared" si="40"/>
        <v>1544</v>
      </c>
      <c r="F245" s="161">
        <v>243</v>
      </c>
      <c r="G245" s="163">
        <v>1.7865162037037037E-2</v>
      </c>
      <c r="H245" s="147">
        <f t="shared" si="48"/>
        <v>1544</v>
      </c>
      <c r="I245">
        <f t="shared" si="43"/>
        <v>4</v>
      </c>
      <c r="J245" s="161">
        <v>243</v>
      </c>
      <c r="K245" s="163">
        <v>1.7884143518518518E-2</v>
      </c>
      <c r="L245" s="147">
        <f t="shared" si="41"/>
        <v>1545</v>
      </c>
      <c r="M245">
        <f t="shared" si="44"/>
        <v>3</v>
      </c>
      <c r="N245">
        <f t="shared" si="45"/>
        <v>-1</v>
      </c>
      <c r="O245">
        <f t="shared" si="46"/>
        <v>1</v>
      </c>
      <c r="Q245">
        <f t="shared" si="50"/>
        <v>1544</v>
      </c>
      <c r="R245">
        <f t="shared" si="51"/>
        <v>1546.64</v>
      </c>
      <c r="S245">
        <f t="shared" si="47"/>
        <v>-2.6400000000001</v>
      </c>
    </row>
    <row r="246" spans="2:19" ht="15.75" thickBot="1">
      <c r="B246">
        <v>244</v>
      </c>
      <c r="C246" s="3" t="str">
        <f t="shared" si="42"/>
        <v>0:25:45</v>
      </c>
      <c r="D246">
        <f t="shared" si="49"/>
        <v>1.788402777777778E-2</v>
      </c>
      <c r="E246" s="147">
        <f t="shared" si="40"/>
        <v>1545</v>
      </c>
      <c r="F246" s="161">
        <v>244</v>
      </c>
      <c r="G246" s="163">
        <v>1.788402777777778E-2</v>
      </c>
      <c r="H246" s="147">
        <f t="shared" si="48"/>
        <v>1545</v>
      </c>
      <c r="I246">
        <f t="shared" si="43"/>
        <v>1</v>
      </c>
      <c r="J246" s="161">
        <v>244</v>
      </c>
      <c r="K246" s="163">
        <v>1.7924074074074075E-2</v>
      </c>
      <c r="L246" s="147">
        <f t="shared" si="41"/>
        <v>1549</v>
      </c>
      <c r="M246">
        <f t="shared" si="44"/>
        <v>4</v>
      </c>
      <c r="N246">
        <f t="shared" si="45"/>
        <v>-4</v>
      </c>
      <c r="O246">
        <f t="shared" si="46"/>
        <v>4</v>
      </c>
      <c r="Q246">
        <f t="shared" si="50"/>
        <v>1545</v>
      </c>
      <c r="R246">
        <f t="shared" si="51"/>
        <v>1550.64</v>
      </c>
      <c r="S246">
        <f t="shared" si="47"/>
        <v>-5.6400000000001</v>
      </c>
    </row>
    <row r="247" spans="2:19" ht="15.75" thickBot="1">
      <c r="B247">
        <v>245</v>
      </c>
      <c r="C247" s="3" t="str">
        <f t="shared" si="42"/>
        <v>0:25:46</v>
      </c>
      <c r="D247">
        <f t="shared" si="49"/>
        <v>1.7899189814814816E-2</v>
      </c>
      <c r="E247" s="147">
        <f t="shared" si="40"/>
        <v>1546</v>
      </c>
      <c r="F247" s="161">
        <v>245</v>
      </c>
      <c r="G247" s="163">
        <v>1.7899189814814816E-2</v>
      </c>
      <c r="H247" s="147">
        <f t="shared" si="48"/>
        <v>1546</v>
      </c>
      <c r="I247">
        <f t="shared" si="43"/>
        <v>1</v>
      </c>
      <c r="J247" s="161">
        <v>245</v>
      </c>
      <c r="K247" s="163">
        <v>1.7977083333333334E-2</v>
      </c>
      <c r="L247" s="147">
        <f t="shared" si="41"/>
        <v>1553</v>
      </c>
      <c r="M247">
        <f t="shared" si="44"/>
        <v>4</v>
      </c>
      <c r="N247">
        <f t="shared" si="45"/>
        <v>-7</v>
      </c>
      <c r="O247">
        <f t="shared" si="46"/>
        <v>7</v>
      </c>
      <c r="Q247">
        <f t="shared" si="50"/>
        <v>1546</v>
      </c>
      <c r="R247">
        <f t="shared" si="51"/>
        <v>1554.64</v>
      </c>
      <c r="S247">
        <f t="shared" si="47"/>
        <v>-8.6400000000001</v>
      </c>
    </row>
    <row r="248" spans="2:19" ht="15.75" thickBot="1">
      <c r="B248">
        <v>246</v>
      </c>
      <c r="C248" s="3" t="str">
        <f t="shared" si="42"/>
        <v>0:25:50</v>
      </c>
      <c r="D248">
        <f t="shared" si="49"/>
        <v>1.7938657407407407E-2</v>
      </c>
      <c r="E248" s="147">
        <f t="shared" si="40"/>
        <v>1550</v>
      </c>
      <c r="F248" s="161">
        <v>246</v>
      </c>
      <c r="G248" s="163">
        <v>1.7938657407407407E-2</v>
      </c>
      <c r="H248" s="147">
        <f t="shared" si="48"/>
        <v>1550</v>
      </c>
      <c r="I248">
        <f t="shared" si="43"/>
        <v>4</v>
      </c>
      <c r="J248" s="161">
        <v>246</v>
      </c>
      <c r="K248" s="163">
        <v>1.7980208333333334E-2</v>
      </c>
      <c r="L248" s="147">
        <f t="shared" si="41"/>
        <v>1553</v>
      </c>
      <c r="M248">
        <f t="shared" si="44"/>
        <v>0</v>
      </c>
      <c r="N248">
        <f t="shared" si="45"/>
        <v>-3</v>
      </c>
      <c r="O248">
        <f t="shared" si="46"/>
        <v>3</v>
      </c>
      <c r="Q248">
        <f t="shared" si="50"/>
        <v>1550</v>
      </c>
      <c r="R248">
        <f t="shared" si="51"/>
        <v>1554.64</v>
      </c>
      <c r="S248">
        <f t="shared" si="47"/>
        <v>-4.6400000000001</v>
      </c>
    </row>
    <row r="249" spans="2:19" ht="15.75" thickBot="1">
      <c r="B249">
        <v>247</v>
      </c>
      <c r="C249" s="3" t="str">
        <f t="shared" si="42"/>
        <v>0:25:54</v>
      </c>
      <c r="D249">
        <f t="shared" si="49"/>
        <v>1.7990740740740741E-2</v>
      </c>
      <c r="E249" s="147">
        <f t="shared" si="40"/>
        <v>1554</v>
      </c>
      <c r="F249" s="161">
        <v>247</v>
      </c>
      <c r="G249" s="163">
        <v>1.7990740740740741E-2</v>
      </c>
      <c r="H249" s="147">
        <f t="shared" si="48"/>
        <v>1554</v>
      </c>
      <c r="I249">
        <f t="shared" si="43"/>
        <v>4</v>
      </c>
      <c r="J249" s="161">
        <v>247</v>
      </c>
      <c r="K249" s="163">
        <v>1.8011574074074076E-2</v>
      </c>
      <c r="L249" s="147">
        <f t="shared" si="41"/>
        <v>1556</v>
      </c>
      <c r="M249">
        <f t="shared" si="44"/>
        <v>3</v>
      </c>
      <c r="N249">
        <f t="shared" si="45"/>
        <v>-2</v>
      </c>
      <c r="O249">
        <f t="shared" si="46"/>
        <v>2</v>
      </c>
      <c r="Q249">
        <f t="shared" si="50"/>
        <v>1554</v>
      </c>
      <c r="R249">
        <f t="shared" si="51"/>
        <v>1557.64</v>
      </c>
      <c r="S249">
        <f t="shared" si="47"/>
        <v>-3.6400000000001</v>
      </c>
    </row>
    <row r="250" spans="2:19" ht="15.75" thickBot="1">
      <c r="B250">
        <v>248</v>
      </c>
      <c r="C250" s="3" t="str">
        <f t="shared" si="42"/>
        <v>0:25:55</v>
      </c>
      <c r="D250">
        <f t="shared" si="49"/>
        <v>1.7993402777777775E-2</v>
      </c>
      <c r="E250" s="147">
        <f t="shared" si="40"/>
        <v>1555</v>
      </c>
      <c r="F250" s="161">
        <v>248</v>
      </c>
      <c r="G250" s="163">
        <v>1.7993402777777775E-2</v>
      </c>
      <c r="H250" s="147">
        <f t="shared" si="48"/>
        <v>1555</v>
      </c>
      <c r="I250">
        <f t="shared" si="43"/>
        <v>1</v>
      </c>
      <c r="J250" s="161">
        <v>248</v>
      </c>
      <c r="K250" s="163">
        <v>1.8040625000000001E-2</v>
      </c>
      <c r="L250" s="147">
        <f t="shared" si="41"/>
        <v>1559</v>
      </c>
      <c r="M250">
        <f t="shared" si="44"/>
        <v>3</v>
      </c>
      <c r="N250">
        <f t="shared" si="45"/>
        <v>-4</v>
      </c>
      <c r="O250">
        <f t="shared" si="46"/>
        <v>4</v>
      </c>
      <c r="Q250">
        <f t="shared" si="50"/>
        <v>1555</v>
      </c>
      <c r="R250">
        <f t="shared" si="51"/>
        <v>1560.64</v>
      </c>
      <c r="S250">
        <f t="shared" si="47"/>
        <v>-5.6400000000001</v>
      </c>
    </row>
    <row r="251" spans="2:19" ht="15.75" thickBot="1">
      <c r="B251">
        <v>249</v>
      </c>
      <c r="C251" s="3" t="str">
        <f t="shared" si="42"/>
        <v>0:25:57</v>
      </c>
      <c r="D251">
        <f t="shared" si="49"/>
        <v>1.8025462962962962E-2</v>
      </c>
      <c r="E251" s="147">
        <f t="shared" si="40"/>
        <v>1557</v>
      </c>
      <c r="F251" s="161">
        <v>249</v>
      </c>
      <c r="G251" s="163">
        <v>1.8025462962962962E-2</v>
      </c>
      <c r="H251" s="147">
        <f t="shared" si="48"/>
        <v>1557</v>
      </c>
      <c r="I251">
        <f t="shared" si="43"/>
        <v>2</v>
      </c>
      <c r="J251" s="161">
        <v>249</v>
      </c>
      <c r="K251" s="163">
        <v>1.8062152777777778E-2</v>
      </c>
      <c r="L251" s="147">
        <f t="shared" si="41"/>
        <v>1561</v>
      </c>
      <c r="M251">
        <f t="shared" si="44"/>
        <v>2</v>
      </c>
      <c r="N251">
        <f t="shared" si="45"/>
        <v>-4</v>
      </c>
      <c r="O251">
        <f t="shared" si="46"/>
        <v>4</v>
      </c>
      <c r="Q251">
        <f t="shared" si="50"/>
        <v>1557</v>
      </c>
      <c r="R251">
        <f t="shared" si="51"/>
        <v>1562.64</v>
      </c>
      <c r="S251">
        <f t="shared" si="47"/>
        <v>-5.6400000000001</v>
      </c>
    </row>
    <row r="252" spans="2:19" ht="15.75" thickBot="1">
      <c r="B252">
        <v>250</v>
      </c>
      <c r="C252" s="3" t="str">
        <f t="shared" si="42"/>
        <v>0:26:00</v>
      </c>
      <c r="D252">
        <f t="shared" si="49"/>
        <v>1.8053703703703704E-2</v>
      </c>
      <c r="E252" s="147">
        <f t="shared" si="40"/>
        <v>1560</v>
      </c>
      <c r="F252" s="161">
        <v>250</v>
      </c>
      <c r="G252" s="163">
        <v>1.8053703703703704E-2</v>
      </c>
      <c r="H252" s="147">
        <f t="shared" si="48"/>
        <v>1560</v>
      </c>
      <c r="I252">
        <f t="shared" si="43"/>
        <v>3</v>
      </c>
      <c r="J252" s="161">
        <v>250</v>
      </c>
      <c r="K252" s="163">
        <v>1.8077662037037038E-2</v>
      </c>
      <c r="L252" s="147">
        <f t="shared" si="41"/>
        <v>1562</v>
      </c>
      <c r="M252">
        <f t="shared" si="44"/>
        <v>1</v>
      </c>
      <c r="N252">
        <f t="shared" si="45"/>
        <v>-2</v>
      </c>
      <c r="O252">
        <f t="shared" si="46"/>
        <v>2</v>
      </c>
      <c r="Q252">
        <f t="shared" si="50"/>
        <v>1560</v>
      </c>
      <c r="R252">
        <f t="shared" si="51"/>
        <v>1563.64</v>
      </c>
      <c r="S252">
        <f t="shared" si="47"/>
        <v>-3.6400000000001</v>
      </c>
    </row>
    <row r="253" spans="2:19" ht="15.75" thickBot="1">
      <c r="B253">
        <v>251</v>
      </c>
      <c r="C253" s="3" t="str">
        <f t="shared" si="42"/>
        <v>0:26:02</v>
      </c>
      <c r="D253">
        <f t="shared" si="49"/>
        <v>1.8074305555555555E-2</v>
      </c>
      <c r="E253" s="147">
        <f t="shared" si="40"/>
        <v>1562</v>
      </c>
      <c r="F253" s="161">
        <v>251</v>
      </c>
      <c r="G253" s="163">
        <v>1.8074305555555555E-2</v>
      </c>
      <c r="H253" s="147">
        <f t="shared" si="48"/>
        <v>1562</v>
      </c>
      <c r="I253">
        <f t="shared" si="43"/>
        <v>2</v>
      </c>
      <c r="J253" s="161">
        <v>251</v>
      </c>
      <c r="K253" s="163">
        <v>1.8148611111111112E-2</v>
      </c>
      <c r="L253" s="147">
        <f t="shared" si="41"/>
        <v>1568</v>
      </c>
      <c r="M253">
        <f t="shared" si="44"/>
        <v>6</v>
      </c>
      <c r="N253">
        <f t="shared" si="45"/>
        <v>-6</v>
      </c>
      <c r="O253">
        <f t="shared" si="46"/>
        <v>6</v>
      </c>
      <c r="Q253">
        <f t="shared" si="50"/>
        <v>1562</v>
      </c>
      <c r="R253">
        <f t="shared" si="51"/>
        <v>1569.64</v>
      </c>
      <c r="S253">
        <f t="shared" si="47"/>
        <v>-7.6400000000001</v>
      </c>
    </row>
    <row r="254" spans="2:19" ht="15.75" thickBot="1">
      <c r="B254">
        <v>252</v>
      </c>
      <c r="C254" s="3" t="str">
        <f t="shared" si="42"/>
        <v>0:26:03</v>
      </c>
      <c r="D254">
        <f t="shared" si="49"/>
        <v>1.8091666666666666E-2</v>
      </c>
      <c r="E254" s="147">
        <f t="shared" si="40"/>
        <v>1563</v>
      </c>
      <c r="F254" s="161">
        <v>252</v>
      </c>
      <c r="G254" s="163">
        <v>1.8091666666666666E-2</v>
      </c>
      <c r="H254" s="147">
        <f t="shared" si="48"/>
        <v>1563</v>
      </c>
      <c r="I254">
        <f t="shared" si="43"/>
        <v>1</v>
      </c>
      <c r="J254" s="161">
        <v>252</v>
      </c>
      <c r="K254" s="163">
        <v>1.8156249999999999E-2</v>
      </c>
      <c r="L254" s="147">
        <f t="shared" si="41"/>
        <v>1569</v>
      </c>
      <c r="M254">
        <f t="shared" si="44"/>
        <v>1</v>
      </c>
      <c r="N254">
        <f t="shared" si="45"/>
        <v>-6</v>
      </c>
      <c r="O254">
        <f t="shared" si="46"/>
        <v>6</v>
      </c>
      <c r="Q254">
        <f t="shared" si="50"/>
        <v>1563</v>
      </c>
      <c r="R254">
        <f t="shared" si="51"/>
        <v>1570.64</v>
      </c>
      <c r="S254">
        <f t="shared" si="47"/>
        <v>-7.6400000000001</v>
      </c>
    </row>
    <row r="255" spans="2:19" ht="15.75" thickBot="1">
      <c r="B255">
        <v>253</v>
      </c>
      <c r="C255" s="3" t="str">
        <f t="shared" si="42"/>
        <v>0:26:09</v>
      </c>
      <c r="D255">
        <f t="shared" si="49"/>
        <v>1.8163888888888889E-2</v>
      </c>
      <c r="E255" s="147">
        <f t="shared" si="40"/>
        <v>1569</v>
      </c>
      <c r="F255" s="161">
        <v>253</v>
      </c>
      <c r="G255" s="163">
        <v>1.8163888888888889E-2</v>
      </c>
      <c r="H255" s="147">
        <f t="shared" si="48"/>
        <v>1569</v>
      </c>
      <c r="I255">
        <f t="shared" si="43"/>
        <v>6</v>
      </c>
      <c r="J255" s="161">
        <v>253</v>
      </c>
      <c r="K255" s="163">
        <v>1.8162037037037036E-2</v>
      </c>
      <c r="L255" s="147">
        <f t="shared" si="41"/>
        <v>1569</v>
      </c>
      <c r="M255">
        <f t="shared" si="44"/>
        <v>0</v>
      </c>
      <c r="N255">
        <f t="shared" si="45"/>
        <v>0</v>
      </c>
      <c r="O255">
        <f t="shared" si="46"/>
        <v>0</v>
      </c>
      <c r="Q255">
        <f t="shared" si="50"/>
        <v>1569</v>
      </c>
      <c r="R255">
        <f t="shared" si="51"/>
        <v>1570.64</v>
      </c>
      <c r="S255">
        <f t="shared" si="47"/>
        <v>-1.6400000000001</v>
      </c>
    </row>
    <row r="256" spans="2:19" ht="15.75" thickBot="1">
      <c r="B256">
        <v>254</v>
      </c>
      <c r="C256" s="3" t="str">
        <f t="shared" si="42"/>
        <v>0:26:10</v>
      </c>
      <c r="D256">
        <f t="shared" si="49"/>
        <v>1.8170601851851851E-2</v>
      </c>
      <c r="E256" s="147">
        <f t="shared" si="40"/>
        <v>1570</v>
      </c>
      <c r="F256" s="161">
        <v>254</v>
      </c>
      <c r="G256" s="163">
        <v>1.8170601851851851E-2</v>
      </c>
      <c r="H256" s="147">
        <f t="shared" si="48"/>
        <v>1570</v>
      </c>
      <c r="I256">
        <f t="shared" si="43"/>
        <v>1</v>
      </c>
      <c r="J256" s="161">
        <v>254</v>
      </c>
      <c r="K256" s="163">
        <v>1.816840277777778E-2</v>
      </c>
      <c r="L256" s="147">
        <f t="shared" si="41"/>
        <v>1570</v>
      </c>
      <c r="M256">
        <f t="shared" si="44"/>
        <v>1</v>
      </c>
      <c r="N256">
        <f t="shared" si="45"/>
        <v>0</v>
      </c>
      <c r="O256">
        <f t="shared" si="46"/>
        <v>0</v>
      </c>
      <c r="Q256">
        <f t="shared" si="50"/>
        <v>1570</v>
      </c>
      <c r="R256">
        <f t="shared" si="51"/>
        <v>1571.64</v>
      </c>
      <c r="S256">
        <f t="shared" si="47"/>
        <v>-1.6400000000001</v>
      </c>
    </row>
    <row r="257" spans="2:19" ht="15.75" thickBot="1">
      <c r="B257">
        <v>255</v>
      </c>
      <c r="C257" s="3" t="str">
        <f t="shared" si="42"/>
        <v>0:26:10</v>
      </c>
      <c r="D257">
        <f t="shared" si="49"/>
        <v>1.8176620370370371E-2</v>
      </c>
      <c r="E257" s="147">
        <f t="shared" si="40"/>
        <v>1570</v>
      </c>
      <c r="F257" s="161">
        <v>255</v>
      </c>
      <c r="G257" s="163">
        <v>1.8176620370370371E-2</v>
      </c>
      <c r="H257" s="147">
        <f t="shared" si="48"/>
        <v>1570</v>
      </c>
      <c r="I257">
        <f t="shared" si="43"/>
        <v>0</v>
      </c>
      <c r="J257" s="161">
        <v>255</v>
      </c>
      <c r="K257" s="163">
        <v>1.8172569444444446E-2</v>
      </c>
      <c r="L257" s="147">
        <f t="shared" si="41"/>
        <v>1570</v>
      </c>
      <c r="M257">
        <f t="shared" si="44"/>
        <v>0</v>
      </c>
      <c r="N257">
        <f t="shared" si="45"/>
        <v>0</v>
      </c>
      <c r="O257">
        <f t="shared" si="46"/>
        <v>0</v>
      </c>
      <c r="Q257">
        <f t="shared" si="50"/>
        <v>1570</v>
      </c>
      <c r="R257">
        <f t="shared" si="51"/>
        <v>1571.64</v>
      </c>
      <c r="S257">
        <f t="shared" si="47"/>
        <v>-1.6400000000001</v>
      </c>
    </row>
    <row r="258" spans="2:19" ht="15.75" thickBot="1">
      <c r="B258">
        <v>256</v>
      </c>
      <c r="C258" s="3" t="str">
        <f t="shared" si="42"/>
        <v>0:26:11</v>
      </c>
      <c r="D258">
        <f t="shared" si="49"/>
        <v>1.8182986111111108E-2</v>
      </c>
      <c r="E258" s="147">
        <f t="shared" si="40"/>
        <v>1571</v>
      </c>
      <c r="F258" s="161">
        <v>256</v>
      </c>
      <c r="G258" s="163">
        <v>1.8182986111111108E-2</v>
      </c>
      <c r="H258" s="147">
        <f t="shared" si="48"/>
        <v>1571</v>
      </c>
      <c r="I258">
        <f t="shared" si="43"/>
        <v>1</v>
      </c>
      <c r="J258" s="161">
        <v>256</v>
      </c>
      <c r="K258" s="163">
        <v>1.8183796296296295E-2</v>
      </c>
      <c r="L258" s="147">
        <f t="shared" si="41"/>
        <v>1571</v>
      </c>
      <c r="M258">
        <f t="shared" si="44"/>
        <v>1</v>
      </c>
      <c r="N258">
        <f t="shared" si="45"/>
        <v>0</v>
      </c>
      <c r="O258">
        <f t="shared" si="46"/>
        <v>0</v>
      </c>
      <c r="Q258">
        <f t="shared" si="50"/>
        <v>1571</v>
      </c>
      <c r="R258">
        <f t="shared" si="51"/>
        <v>1572.64</v>
      </c>
      <c r="S258">
        <f t="shared" si="47"/>
        <v>-1.6400000000001</v>
      </c>
    </row>
    <row r="259" spans="2:19" ht="15.75" thickBot="1">
      <c r="B259">
        <v>257</v>
      </c>
      <c r="C259" s="3" t="str">
        <f t="shared" si="42"/>
        <v>0:26:11</v>
      </c>
      <c r="D259">
        <f t="shared" si="49"/>
        <v>1.818599537037037E-2</v>
      </c>
      <c r="E259" s="147">
        <f t="shared" ref="E259:E322" si="52">HOUR(D259)*3600+MINUTE(D259)*60+SECOND(D259)</f>
        <v>1571</v>
      </c>
      <c r="F259" s="161">
        <v>257</v>
      </c>
      <c r="G259" s="163">
        <v>1.818599537037037E-2</v>
      </c>
      <c r="H259" s="147">
        <f t="shared" si="48"/>
        <v>1571</v>
      </c>
      <c r="I259">
        <f t="shared" si="43"/>
        <v>0</v>
      </c>
      <c r="J259" s="161">
        <v>257</v>
      </c>
      <c r="K259" s="163">
        <v>1.8256944444444444E-2</v>
      </c>
      <c r="L259" s="147">
        <f t="shared" ref="L259:L322" si="53">HOUR(K259)*3600+MINUTE(K259)*60+SECOND(K259)</f>
        <v>1577</v>
      </c>
      <c r="M259">
        <f t="shared" si="44"/>
        <v>6</v>
      </c>
      <c r="N259">
        <f t="shared" si="45"/>
        <v>-6</v>
      </c>
      <c r="O259">
        <f t="shared" si="46"/>
        <v>6</v>
      </c>
      <c r="Q259">
        <f t="shared" si="50"/>
        <v>1571</v>
      </c>
      <c r="R259">
        <f t="shared" si="51"/>
        <v>1578.64</v>
      </c>
      <c r="S259">
        <f t="shared" si="47"/>
        <v>-7.6400000000001</v>
      </c>
    </row>
    <row r="260" spans="2:19" ht="15.75" thickBot="1">
      <c r="B260">
        <v>258</v>
      </c>
      <c r="C260" s="3" t="str">
        <f t="shared" ref="C260:C299" si="54">"0:"&amp;INT(ROUND(E260,0)/60)&amp;":"&amp;RIGHT("00"&amp;MOD(ROUND(E260,0),60),2)</f>
        <v>0:26:12</v>
      </c>
      <c r="D260">
        <f t="shared" si="49"/>
        <v>1.819837962962963E-2</v>
      </c>
      <c r="E260" s="147">
        <f t="shared" si="52"/>
        <v>1572</v>
      </c>
      <c r="F260" s="161">
        <v>258</v>
      </c>
      <c r="G260" s="163">
        <v>1.819837962962963E-2</v>
      </c>
      <c r="H260" s="147">
        <f t="shared" si="48"/>
        <v>1572</v>
      </c>
      <c r="I260">
        <f t="shared" ref="I260:I323" si="55">H260-H259</f>
        <v>1</v>
      </c>
      <c r="J260" s="161">
        <v>258</v>
      </c>
      <c r="K260" s="163">
        <v>1.8310069444444441E-2</v>
      </c>
      <c r="L260" s="147">
        <f t="shared" si="53"/>
        <v>1582</v>
      </c>
      <c r="M260">
        <f t="shared" ref="M260:M322" si="56">L260-L259</f>
        <v>5</v>
      </c>
      <c r="N260">
        <f t="shared" ref="N260:N322" si="57">H260-L260</f>
        <v>-10</v>
      </c>
      <c r="O260">
        <f t="shared" ref="O260:O322" si="58">ABS(N260)</f>
        <v>10</v>
      </c>
      <c r="Q260">
        <f t="shared" si="50"/>
        <v>1572</v>
      </c>
      <c r="R260">
        <f t="shared" si="51"/>
        <v>1583.64</v>
      </c>
      <c r="S260">
        <f t="shared" ref="S260:S322" si="59">Q260-R260</f>
        <v>-11.6400000000001</v>
      </c>
    </row>
    <row r="261" spans="2:19" ht="15.75" thickBot="1">
      <c r="B261">
        <v>259</v>
      </c>
      <c r="C261" s="3" t="str">
        <f t="shared" si="54"/>
        <v>0:26:15</v>
      </c>
      <c r="D261">
        <f t="shared" si="49"/>
        <v>1.8226273148148148E-2</v>
      </c>
      <c r="E261" s="147">
        <f t="shared" si="52"/>
        <v>1575</v>
      </c>
      <c r="F261" s="161">
        <v>259</v>
      </c>
      <c r="G261" s="163">
        <v>1.8226273148148148E-2</v>
      </c>
      <c r="H261" s="147">
        <f t="shared" si="48"/>
        <v>1575</v>
      </c>
      <c r="I261">
        <f t="shared" si="55"/>
        <v>3</v>
      </c>
      <c r="J261" s="161">
        <v>259</v>
      </c>
      <c r="K261" s="163">
        <v>1.8337152777777779E-2</v>
      </c>
      <c r="L261" s="147">
        <f t="shared" si="53"/>
        <v>1584</v>
      </c>
      <c r="M261">
        <f t="shared" si="56"/>
        <v>2</v>
      </c>
      <c r="N261">
        <f t="shared" si="57"/>
        <v>-9</v>
      </c>
      <c r="O261">
        <f t="shared" si="58"/>
        <v>9</v>
      </c>
      <c r="Q261">
        <f t="shared" si="50"/>
        <v>1575</v>
      </c>
      <c r="R261">
        <f t="shared" si="51"/>
        <v>1585.64</v>
      </c>
      <c r="S261">
        <f t="shared" si="59"/>
        <v>-10.6400000000001</v>
      </c>
    </row>
    <row r="262" spans="2:19" ht="15.75" thickBot="1">
      <c r="B262">
        <v>260</v>
      </c>
      <c r="C262" s="3" t="str">
        <f t="shared" si="54"/>
        <v>0:26:19</v>
      </c>
      <c r="D262">
        <f t="shared" si="49"/>
        <v>1.8270717592592592E-2</v>
      </c>
      <c r="E262" s="147">
        <f t="shared" si="52"/>
        <v>1579</v>
      </c>
      <c r="F262" s="161">
        <v>260</v>
      </c>
      <c r="G262" s="163">
        <v>1.8270717592592592E-2</v>
      </c>
      <c r="H262" s="147">
        <f t="shared" si="48"/>
        <v>1579</v>
      </c>
      <c r="I262">
        <f t="shared" si="55"/>
        <v>4</v>
      </c>
      <c r="J262" s="161">
        <v>260</v>
      </c>
      <c r="K262" s="163">
        <v>1.8344675925925927E-2</v>
      </c>
      <c r="L262" s="147">
        <f t="shared" si="53"/>
        <v>1585</v>
      </c>
      <c r="M262">
        <f t="shared" si="56"/>
        <v>1</v>
      </c>
      <c r="N262">
        <f t="shared" si="57"/>
        <v>-6</v>
      </c>
      <c r="O262">
        <f t="shared" si="58"/>
        <v>6</v>
      </c>
      <c r="Q262">
        <f t="shared" si="50"/>
        <v>1579</v>
      </c>
      <c r="R262">
        <f t="shared" si="51"/>
        <v>1586.64</v>
      </c>
      <c r="S262">
        <f t="shared" si="59"/>
        <v>-7.6400000000001</v>
      </c>
    </row>
    <row r="263" spans="2:19" ht="15.75" thickBot="1">
      <c r="B263">
        <v>261</v>
      </c>
      <c r="C263" s="3" t="str">
        <f t="shared" si="54"/>
        <v>0:26:23</v>
      </c>
      <c r="D263">
        <f t="shared" si="49"/>
        <v>1.832361111111111E-2</v>
      </c>
      <c r="E263" s="147">
        <f t="shared" si="52"/>
        <v>1583</v>
      </c>
      <c r="F263" s="161">
        <v>261</v>
      </c>
      <c r="G263" s="163">
        <v>1.832361111111111E-2</v>
      </c>
      <c r="H263" s="147">
        <f t="shared" si="48"/>
        <v>1583</v>
      </c>
      <c r="I263">
        <f t="shared" si="55"/>
        <v>4</v>
      </c>
      <c r="J263" s="161">
        <v>261</v>
      </c>
      <c r="K263" s="163">
        <v>1.845173611111111E-2</v>
      </c>
      <c r="L263" s="147">
        <f t="shared" si="53"/>
        <v>1594</v>
      </c>
      <c r="M263">
        <f t="shared" si="56"/>
        <v>9</v>
      </c>
      <c r="N263">
        <f t="shared" si="57"/>
        <v>-11</v>
      </c>
      <c r="O263">
        <f t="shared" si="58"/>
        <v>11</v>
      </c>
      <c r="Q263">
        <f t="shared" si="50"/>
        <v>1583</v>
      </c>
      <c r="R263">
        <f t="shared" si="51"/>
        <v>1595.64</v>
      </c>
      <c r="S263">
        <f t="shared" si="59"/>
        <v>-12.6400000000001</v>
      </c>
    </row>
    <row r="264" spans="2:19" ht="15.75" thickBot="1">
      <c r="B264">
        <v>262</v>
      </c>
      <c r="C264" s="3" t="str">
        <f t="shared" si="54"/>
        <v>0:26:25</v>
      </c>
      <c r="D264">
        <f t="shared" si="49"/>
        <v>1.8350231481481481E-2</v>
      </c>
      <c r="E264" s="147">
        <f t="shared" si="52"/>
        <v>1585</v>
      </c>
      <c r="F264" s="161">
        <v>262</v>
      </c>
      <c r="G264" s="163">
        <v>1.8350231481481481E-2</v>
      </c>
      <c r="H264" s="147">
        <f t="shared" si="48"/>
        <v>1585</v>
      </c>
      <c r="I264">
        <f t="shared" si="55"/>
        <v>2</v>
      </c>
      <c r="J264" s="161">
        <v>262</v>
      </c>
      <c r="K264" s="163">
        <v>1.8524537037037037E-2</v>
      </c>
      <c r="L264" s="147">
        <f t="shared" si="53"/>
        <v>1601</v>
      </c>
      <c r="M264">
        <f t="shared" si="56"/>
        <v>7</v>
      </c>
      <c r="N264">
        <f t="shared" si="57"/>
        <v>-16</v>
      </c>
      <c r="O264">
        <f t="shared" si="58"/>
        <v>16</v>
      </c>
      <c r="Q264">
        <f t="shared" si="50"/>
        <v>1585</v>
      </c>
      <c r="R264">
        <f t="shared" si="51"/>
        <v>1602.64</v>
      </c>
      <c r="S264">
        <f t="shared" si="59"/>
        <v>-17.6400000000001</v>
      </c>
    </row>
    <row r="265" spans="2:19" ht="15.75" thickBot="1">
      <c r="B265">
        <v>263</v>
      </c>
      <c r="C265" s="3" t="str">
        <f t="shared" si="54"/>
        <v>0:26:26</v>
      </c>
      <c r="D265">
        <f t="shared" si="49"/>
        <v>1.8358101851851851E-2</v>
      </c>
      <c r="E265" s="147">
        <f t="shared" si="52"/>
        <v>1586</v>
      </c>
      <c r="F265" s="161">
        <v>263</v>
      </c>
      <c r="G265" s="163">
        <v>1.8358101851851851E-2</v>
      </c>
      <c r="H265" s="147">
        <f t="shared" ref="H265:H328" si="60">HOUR(G265)*3600+MINUTE(G265)*60+SECOND(G265)</f>
        <v>1586</v>
      </c>
      <c r="I265">
        <f t="shared" si="55"/>
        <v>1</v>
      </c>
      <c r="J265" s="161">
        <v>263</v>
      </c>
      <c r="K265" s="163">
        <v>1.8540740740740743E-2</v>
      </c>
      <c r="L265" s="147">
        <f t="shared" si="53"/>
        <v>1602</v>
      </c>
      <c r="M265">
        <f t="shared" si="56"/>
        <v>1</v>
      </c>
      <c r="N265">
        <f t="shared" si="57"/>
        <v>-16</v>
      </c>
      <c r="O265">
        <f t="shared" si="58"/>
        <v>16</v>
      </c>
      <c r="Q265">
        <f t="shared" si="50"/>
        <v>1586</v>
      </c>
      <c r="R265">
        <f t="shared" si="51"/>
        <v>1603.64</v>
      </c>
      <c r="S265">
        <f t="shared" si="59"/>
        <v>-17.6400000000001</v>
      </c>
    </row>
    <row r="266" spans="2:19" ht="15.75" thickBot="1">
      <c r="B266">
        <v>264</v>
      </c>
      <c r="C266" s="3" t="str">
        <f t="shared" si="54"/>
        <v>0:26:36</v>
      </c>
      <c r="D266">
        <f t="shared" si="49"/>
        <v>1.8467824074074074E-2</v>
      </c>
      <c r="E266" s="147">
        <f t="shared" si="52"/>
        <v>1596</v>
      </c>
      <c r="F266" s="161">
        <v>264</v>
      </c>
      <c r="G266" s="163">
        <v>1.8467824074074074E-2</v>
      </c>
      <c r="H266" s="147">
        <f t="shared" si="60"/>
        <v>1596</v>
      </c>
      <c r="I266">
        <f t="shared" si="55"/>
        <v>10</v>
      </c>
      <c r="J266" s="161">
        <v>264</v>
      </c>
      <c r="K266" s="163">
        <v>1.8573032407407406E-2</v>
      </c>
      <c r="L266" s="147">
        <f t="shared" si="53"/>
        <v>1605</v>
      </c>
      <c r="M266">
        <f t="shared" si="56"/>
        <v>3</v>
      </c>
      <c r="N266">
        <f t="shared" si="57"/>
        <v>-9</v>
      </c>
      <c r="O266">
        <f t="shared" si="58"/>
        <v>9</v>
      </c>
      <c r="Q266">
        <f t="shared" si="50"/>
        <v>1596</v>
      </c>
      <c r="R266">
        <f t="shared" si="51"/>
        <v>1606.64</v>
      </c>
      <c r="S266">
        <f t="shared" si="59"/>
        <v>-10.6400000000001</v>
      </c>
    </row>
    <row r="267" spans="2:19" ht="15.75" thickBot="1">
      <c r="B267">
        <v>265</v>
      </c>
      <c r="C267" s="3" t="str">
        <f t="shared" si="54"/>
        <v>0:26:42</v>
      </c>
      <c r="D267">
        <f t="shared" si="49"/>
        <v>1.8538773148148148E-2</v>
      </c>
      <c r="E267" s="147">
        <f t="shared" si="52"/>
        <v>1602</v>
      </c>
      <c r="F267" s="161">
        <v>265</v>
      </c>
      <c r="G267" s="163">
        <v>1.8538773148148148E-2</v>
      </c>
      <c r="H267" s="147">
        <f t="shared" si="60"/>
        <v>1602</v>
      </c>
      <c r="I267">
        <f t="shared" si="55"/>
        <v>6</v>
      </c>
      <c r="J267" s="161">
        <v>265</v>
      </c>
      <c r="K267" s="163">
        <v>1.8577662037037038E-2</v>
      </c>
      <c r="L267" s="147">
        <f t="shared" si="53"/>
        <v>1605</v>
      </c>
      <c r="M267">
        <f t="shared" si="56"/>
        <v>0</v>
      </c>
      <c r="N267">
        <f t="shared" si="57"/>
        <v>-3</v>
      </c>
      <c r="O267">
        <f t="shared" si="58"/>
        <v>3</v>
      </c>
      <c r="Q267">
        <f t="shared" si="50"/>
        <v>1602</v>
      </c>
      <c r="R267">
        <f t="shared" si="51"/>
        <v>1606.64</v>
      </c>
      <c r="S267">
        <f t="shared" si="59"/>
        <v>-4.6400000000001</v>
      </c>
    </row>
    <row r="268" spans="2:19" ht="15.75" thickBot="1">
      <c r="B268">
        <v>266</v>
      </c>
      <c r="C268" s="3" t="str">
        <f t="shared" si="54"/>
        <v>0:26:43</v>
      </c>
      <c r="D268">
        <f t="shared" si="49"/>
        <v>1.8555324074074075E-2</v>
      </c>
      <c r="E268" s="147">
        <f t="shared" si="52"/>
        <v>1603</v>
      </c>
      <c r="F268" s="161">
        <v>266</v>
      </c>
      <c r="G268" s="163">
        <v>1.8555324074074075E-2</v>
      </c>
      <c r="H268" s="147">
        <f t="shared" si="60"/>
        <v>1603</v>
      </c>
      <c r="I268">
        <f t="shared" si="55"/>
        <v>1</v>
      </c>
      <c r="J268" s="161">
        <v>266</v>
      </c>
      <c r="K268" s="163">
        <v>1.8581944444444446E-2</v>
      </c>
      <c r="L268" s="147">
        <f t="shared" si="53"/>
        <v>1605</v>
      </c>
      <c r="M268">
        <f t="shared" si="56"/>
        <v>0</v>
      </c>
      <c r="N268">
        <f t="shared" si="57"/>
        <v>-2</v>
      </c>
      <c r="O268">
        <f t="shared" si="58"/>
        <v>2</v>
      </c>
      <c r="Q268">
        <f t="shared" si="50"/>
        <v>1603</v>
      </c>
      <c r="R268">
        <f t="shared" si="51"/>
        <v>1606.64</v>
      </c>
      <c r="S268">
        <f t="shared" si="59"/>
        <v>-3.6400000000001</v>
      </c>
    </row>
    <row r="269" spans="2:19" ht="15.75" thickBot="1">
      <c r="B269">
        <v>267</v>
      </c>
      <c r="C269" s="3" t="str">
        <f t="shared" si="54"/>
        <v>0:26:46</v>
      </c>
      <c r="D269">
        <f t="shared" si="49"/>
        <v>1.8588541666666666E-2</v>
      </c>
      <c r="E269" s="147">
        <f t="shared" si="52"/>
        <v>1606</v>
      </c>
      <c r="F269" s="161">
        <v>267</v>
      </c>
      <c r="G269" s="163">
        <v>1.8588541666666666E-2</v>
      </c>
      <c r="H269" s="147">
        <f t="shared" si="60"/>
        <v>1606</v>
      </c>
      <c r="I269">
        <f t="shared" si="55"/>
        <v>3</v>
      </c>
      <c r="J269" s="161">
        <v>267</v>
      </c>
      <c r="K269" s="163">
        <v>1.859537037037037E-2</v>
      </c>
      <c r="L269" s="147">
        <f t="shared" si="53"/>
        <v>1607</v>
      </c>
      <c r="M269">
        <f t="shared" si="56"/>
        <v>2</v>
      </c>
      <c r="N269">
        <f t="shared" si="57"/>
        <v>-1</v>
      </c>
      <c r="O269">
        <f t="shared" si="58"/>
        <v>1</v>
      </c>
      <c r="Q269">
        <f t="shared" si="50"/>
        <v>1606</v>
      </c>
      <c r="R269">
        <f t="shared" si="51"/>
        <v>1608.64</v>
      </c>
      <c r="S269">
        <f t="shared" si="59"/>
        <v>-2.6400000000001</v>
      </c>
    </row>
    <row r="270" spans="2:19" ht="15.75" thickBot="1">
      <c r="B270">
        <v>268</v>
      </c>
      <c r="C270" s="3" t="str">
        <f t="shared" si="54"/>
        <v>0:26:46</v>
      </c>
      <c r="D270">
        <f t="shared" ref="D270:D333" si="61">IF(D$2=1,G270,K269)</f>
        <v>1.8593287037037037E-2</v>
      </c>
      <c r="E270" s="147">
        <f t="shared" si="52"/>
        <v>1606</v>
      </c>
      <c r="F270" s="161">
        <v>268</v>
      </c>
      <c r="G270" s="163">
        <v>1.8593287037037037E-2</v>
      </c>
      <c r="H270" s="147">
        <f t="shared" si="60"/>
        <v>1606</v>
      </c>
      <c r="I270">
        <f t="shared" si="55"/>
        <v>0</v>
      </c>
      <c r="J270" s="161">
        <v>268</v>
      </c>
      <c r="K270" s="163">
        <v>1.8599768518518519E-2</v>
      </c>
      <c r="L270" s="147">
        <f t="shared" si="53"/>
        <v>1607</v>
      </c>
      <c r="M270">
        <f t="shared" si="56"/>
        <v>0</v>
      </c>
      <c r="N270">
        <f t="shared" si="57"/>
        <v>-1</v>
      </c>
      <c r="O270">
        <f t="shared" si="58"/>
        <v>1</v>
      </c>
      <c r="Q270">
        <f t="shared" si="50"/>
        <v>1606</v>
      </c>
      <c r="R270">
        <f t="shared" si="51"/>
        <v>1608.64</v>
      </c>
      <c r="S270">
        <f t="shared" si="59"/>
        <v>-2.6400000000001</v>
      </c>
    </row>
    <row r="271" spans="2:19" ht="15.75" thickBot="1">
      <c r="B271">
        <v>269</v>
      </c>
      <c r="C271" s="3" t="str">
        <f t="shared" si="54"/>
        <v>0:26:47</v>
      </c>
      <c r="D271">
        <f t="shared" si="61"/>
        <v>1.8597337962962961E-2</v>
      </c>
      <c r="E271" s="147">
        <f t="shared" si="52"/>
        <v>1607</v>
      </c>
      <c r="F271" s="161">
        <v>269</v>
      </c>
      <c r="G271" s="163">
        <v>1.8597337962962961E-2</v>
      </c>
      <c r="H271" s="147">
        <f t="shared" si="60"/>
        <v>1607</v>
      </c>
      <c r="I271">
        <f t="shared" si="55"/>
        <v>1</v>
      </c>
      <c r="J271" s="161">
        <v>269</v>
      </c>
      <c r="K271" s="163">
        <v>1.8610185185185184E-2</v>
      </c>
      <c r="L271" s="147">
        <f t="shared" si="53"/>
        <v>1608</v>
      </c>
      <c r="M271">
        <f t="shared" si="56"/>
        <v>1</v>
      </c>
      <c r="N271">
        <f t="shared" si="57"/>
        <v>-1</v>
      </c>
      <c r="O271">
        <f t="shared" si="58"/>
        <v>1</v>
      </c>
      <c r="Q271">
        <f t="shared" si="50"/>
        <v>1607</v>
      </c>
      <c r="R271">
        <f t="shared" si="51"/>
        <v>1609.64</v>
      </c>
      <c r="S271">
        <f t="shared" si="59"/>
        <v>-2.6400000000001</v>
      </c>
    </row>
    <row r="272" spans="2:19" ht="15.75" thickBot="1">
      <c r="B272">
        <v>270</v>
      </c>
      <c r="C272" s="3" t="str">
        <f t="shared" si="54"/>
        <v>0:26:48</v>
      </c>
      <c r="D272">
        <f t="shared" si="61"/>
        <v>1.8613541666666667E-2</v>
      </c>
      <c r="E272" s="147">
        <f t="shared" si="52"/>
        <v>1608</v>
      </c>
      <c r="F272" s="161">
        <v>270</v>
      </c>
      <c r="G272" s="163">
        <v>1.8613541666666667E-2</v>
      </c>
      <c r="H272" s="147">
        <f t="shared" si="60"/>
        <v>1608</v>
      </c>
      <c r="I272">
        <f t="shared" si="55"/>
        <v>1</v>
      </c>
      <c r="J272" s="161">
        <v>270</v>
      </c>
      <c r="K272" s="163">
        <v>1.8637962962962964E-2</v>
      </c>
      <c r="L272" s="147">
        <f t="shared" si="53"/>
        <v>1610</v>
      </c>
      <c r="M272">
        <f t="shared" si="56"/>
        <v>2</v>
      </c>
      <c r="N272">
        <f t="shared" si="57"/>
        <v>-2</v>
      </c>
      <c r="O272">
        <f t="shared" si="58"/>
        <v>2</v>
      </c>
      <c r="Q272">
        <f t="shared" si="50"/>
        <v>1608</v>
      </c>
      <c r="R272">
        <f t="shared" si="51"/>
        <v>1611.64</v>
      </c>
      <c r="S272">
        <f t="shared" si="59"/>
        <v>-3.6400000000001</v>
      </c>
    </row>
    <row r="273" spans="2:19" ht="15.75" thickBot="1">
      <c r="B273">
        <v>271</v>
      </c>
      <c r="C273" s="3" t="str">
        <f t="shared" si="54"/>
        <v>0:26:48</v>
      </c>
      <c r="D273">
        <f t="shared" si="61"/>
        <v>1.8616203703703701E-2</v>
      </c>
      <c r="E273" s="147">
        <f t="shared" si="52"/>
        <v>1608</v>
      </c>
      <c r="F273" s="161">
        <v>271</v>
      </c>
      <c r="G273" s="163">
        <v>1.8616203703703701E-2</v>
      </c>
      <c r="H273" s="147">
        <f t="shared" si="60"/>
        <v>1608</v>
      </c>
      <c r="I273">
        <f t="shared" si="55"/>
        <v>0</v>
      </c>
      <c r="J273" s="161">
        <v>271</v>
      </c>
      <c r="K273" s="163">
        <v>1.8665162037037039E-2</v>
      </c>
      <c r="L273" s="147">
        <f t="shared" si="53"/>
        <v>1613</v>
      </c>
      <c r="M273">
        <f t="shared" si="56"/>
        <v>3</v>
      </c>
      <c r="N273">
        <f t="shared" si="57"/>
        <v>-5</v>
      </c>
      <c r="O273">
        <f t="shared" si="58"/>
        <v>5</v>
      </c>
      <c r="Q273">
        <f t="shared" si="50"/>
        <v>1608</v>
      </c>
      <c r="R273">
        <f t="shared" si="51"/>
        <v>1614.64</v>
      </c>
      <c r="S273">
        <f t="shared" si="59"/>
        <v>-6.6400000000001</v>
      </c>
    </row>
    <row r="274" spans="2:19" ht="15.75" thickBot="1">
      <c r="B274">
        <v>272</v>
      </c>
      <c r="C274" s="3" t="str">
        <f t="shared" si="54"/>
        <v>0:26:49</v>
      </c>
      <c r="D274">
        <f t="shared" si="61"/>
        <v>1.8626967592592591E-2</v>
      </c>
      <c r="E274" s="147">
        <f t="shared" si="52"/>
        <v>1609</v>
      </c>
      <c r="F274" s="161">
        <v>272</v>
      </c>
      <c r="G274" s="163">
        <v>1.8626967592592591E-2</v>
      </c>
      <c r="H274" s="147">
        <f t="shared" si="60"/>
        <v>1609</v>
      </c>
      <c r="I274">
        <f t="shared" si="55"/>
        <v>1</v>
      </c>
      <c r="J274" s="161">
        <v>272</v>
      </c>
      <c r="K274" s="163">
        <v>1.8668750000000001E-2</v>
      </c>
      <c r="L274" s="147">
        <f t="shared" si="53"/>
        <v>1613</v>
      </c>
      <c r="M274">
        <f t="shared" si="56"/>
        <v>0</v>
      </c>
      <c r="N274">
        <f t="shared" si="57"/>
        <v>-4</v>
      </c>
      <c r="O274">
        <f t="shared" si="58"/>
        <v>4</v>
      </c>
      <c r="Q274">
        <f t="shared" si="50"/>
        <v>1609</v>
      </c>
      <c r="R274">
        <f t="shared" si="51"/>
        <v>1614.64</v>
      </c>
      <c r="S274">
        <f t="shared" si="59"/>
        <v>-5.6400000000001</v>
      </c>
    </row>
    <row r="275" spans="2:19" ht="15.75" thickBot="1">
      <c r="B275">
        <v>273</v>
      </c>
      <c r="C275" s="3" t="str">
        <f t="shared" si="54"/>
        <v>0:26:52</v>
      </c>
      <c r="D275">
        <f t="shared" si="61"/>
        <v>1.8653703703703704E-2</v>
      </c>
      <c r="E275" s="147">
        <f t="shared" si="52"/>
        <v>1612</v>
      </c>
      <c r="F275" s="161">
        <v>273</v>
      </c>
      <c r="G275" s="163">
        <v>1.8653703703703704E-2</v>
      </c>
      <c r="H275" s="147">
        <f t="shared" si="60"/>
        <v>1612</v>
      </c>
      <c r="I275">
        <f t="shared" si="55"/>
        <v>3</v>
      </c>
      <c r="J275" s="161">
        <v>273</v>
      </c>
      <c r="K275" s="163">
        <v>1.8676041666666667E-2</v>
      </c>
      <c r="L275" s="147">
        <f t="shared" si="53"/>
        <v>1614</v>
      </c>
      <c r="M275">
        <f t="shared" si="56"/>
        <v>1</v>
      </c>
      <c r="N275">
        <f t="shared" si="57"/>
        <v>-2</v>
      </c>
      <c r="O275">
        <f t="shared" si="58"/>
        <v>2</v>
      </c>
      <c r="Q275">
        <f t="shared" si="50"/>
        <v>1612</v>
      </c>
      <c r="R275">
        <f t="shared" si="51"/>
        <v>1615.64</v>
      </c>
      <c r="S275">
        <f t="shared" si="59"/>
        <v>-3.6400000000001</v>
      </c>
    </row>
    <row r="276" spans="2:19" ht="15.75" thickBot="1">
      <c r="B276">
        <v>274</v>
      </c>
      <c r="C276" s="3" t="str">
        <f t="shared" si="54"/>
        <v>0:26:54</v>
      </c>
      <c r="D276">
        <f t="shared" si="61"/>
        <v>1.8677662037037034E-2</v>
      </c>
      <c r="E276" s="147">
        <f t="shared" si="52"/>
        <v>1614</v>
      </c>
      <c r="F276" s="161">
        <v>274</v>
      </c>
      <c r="G276" s="163">
        <v>1.8677662037037034E-2</v>
      </c>
      <c r="H276" s="147">
        <f t="shared" si="60"/>
        <v>1614</v>
      </c>
      <c r="I276">
        <f t="shared" si="55"/>
        <v>2</v>
      </c>
      <c r="J276" s="161">
        <v>274</v>
      </c>
      <c r="K276" s="163">
        <v>1.8742592592592592E-2</v>
      </c>
      <c r="L276" s="147">
        <f t="shared" si="53"/>
        <v>1619</v>
      </c>
      <c r="M276">
        <f t="shared" si="56"/>
        <v>5</v>
      </c>
      <c r="N276">
        <f t="shared" si="57"/>
        <v>-5</v>
      </c>
      <c r="O276">
        <f t="shared" si="58"/>
        <v>5</v>
      </c>
      <c r="Q276">
        <f t="shared" si="50"/>
        <v>1614</v>
      </c>
      <c r="R276">
        <f t="shared" si="51"/>
        <v>1620.64</v>
      </c>
      <c r="S276">
        <f t="shared" si="59"/>
        <v>-6.6400000000001</v>
      </c>
    </row>
    <row r="277" spans="2:19" ht="15.75" thickBot="1">
      <c r="B277">
        <v>275</v>
      </c>
      <c r="C277" s="3" t="str">
        <f t="shared" si="54"/>
        <v>0:26:54</v>
      </c>
      <c r="D277">
        <f t="shared" si="61"/>
        <v>1.8682291666666666E-2</v>
      </c>
      <c r="E277" s="147">
        <f t="shared" si="52"/>
        <v>1614</v>
      </c>
      <c r="F277" s="161">
        <v>275</v>
      </c>
      <c r="G277" s="163">
        <v>1.8682291666666666E-2</v>
      </c>
      <c r="H277" s="147">
        <f t="shared" si="60"/>
        <v>1614</v>
      </c>
      <c r="I277">
        <f t="shared" si="55"/>
        <v>0</v>
      </c>
      <c r="J277" s="161">
        <v>275</v>
      </c>
      <c r="K277" s="163">
        <v>1.8770601851851854E-2</v>
      </c>
      <c r="L277" s="147">
        <f t="shared" si="53"/>
        <v>1622</v>
      </c>
      <c r="M277">
        <f t="shared" si="56"/>
        <v>3</v>
      </c>
      <c r="N277">
        <f t="shared" si="57"/>
        <v>-8</v>
      </c>
      <c r="O277">
        <f t="shared" si="58"/>
        <v>8</v>
      </c>
      <c r="Q277">
        <f t="shared" si="50"/>
        <v>1614</v>
      </c>
      <c r="R277">
        <f t="shared" si="51"/>
        <v>1623.64</v>
      </c>
      <c r="S277">
        <f t="shared" si="59"/>
        <v>-9.6400000000001</v>
      </c>
    </row>
    <row r="278" spans="2:19" ht="15.75" thickBot="1">
      <c r="B278">
        <v>276</v>
      </c>
      <c r="C278" s="3" t="str">
        <f t="shared" si="54"/>
        <v>0:26:55</v>
      </c>
      <c r="D278">
        <f t="shared" si="61"/>
        <v>1.8687037037037037E-2</v>
      </c>
      <c r="E278" s="147">
        <f t="shared" si="52"/>
        <v>1615</v>
      </c>
      <c r="F278" s="161">
        <v>276</v>
      </c>
      <c r="G278" s="163">
        <v>1.8687037037037037E-2</v>
      </c>
      <c r="H278" s="147">
        <f t="shared" si="60"/>
        <v>1615</v>
      </c>
      <c r="I278">
        <f t="shared" si="55"/>
        <v>1</v>
      </c>
      <c r="J278" s="161">
        <v>276</v>
      </c>
      <c r="K278" s="163">
        <v>1.8774421296296296E-2</v>
      </c>
      <c r="L278" s="147">
        <f t="shared" si="53"/>
        <v>1622</v>
      </c>
      <c r="M278">
        <f t="shared" si="56"/>
        <v>0</v>
      </c>
      <c r="N278">
        <f t="shared" si="57"/>
        <v>-7</v>
      </c>
      <c r="O278">
        <f t="shared" si="58"/>
        <v>7</v>
      </c>
      <c r="Q278">
        <f t="shared" si="50"/>
        <v>1615</v>
      </c>
      <c r="R278">
        <f t="shared" si="51"/>
        <v>1623.64</v>
      </c>
      <c r="S278">
        <f t="shared" si="59"/>
        <v>-8.6400000000001</v>
      </c>
    </row>
    <row r="279" spans="2:19" ht="15.75" thickBot="1">
      <c r="B279">
        <v>277</v>
      </c>
      <c r="C279" s="3" t="str">
        <f t="shared" si="54"/>
        <v>0:27:01</v>
      </c>
      <c r="D279">
        <f t="shared" si="61"/>
        <v>1.8757175925925924E-2</v>
      </c>
      <c r="E279" s="147">
        <f t="shared" si="52"/>
        <v>1621</v>
      </c>
      <c r="F279" s="161">
        <v>277</v>
      </c>
      <c r="G279" s="163">
        <v>1.8757175925925924E-2</v>
      </c>
      <c r="H279" s="147">
        <f t="shared" si="60"/>
        <v>1621</v>
      </c>
      <c r="I279">
        <f t="shared" si="55"/>
        <v>6</v>
      </c>
      <c r="J279" s="161">
        <v>277</v>
      </c>
      <c r="K279" s="163">
        <v>1.8861226851851851E-2</v>
      </c>
      <c r="L279" s="147">
        <f t="shared" si="53"/>
        <v>1630</v>
      </c>
      <c r="M279">
        <f t="shared" si="56"/>
        <v>8</v>
      </c>
      <c r="N279">
        <f t="shared" si="57"/>
        <v>-9</v>
      </c>
      <c r="O279">
        <f t="shared" si="58"/>
        <v>9</v>
      </c>
      <c r="Q279">
        <f t="shared" si="50"/>
        <v>1621</v>
      </c>
      <c r="R279">
        <f t="shared" si="51"/>
        <v>1631.64</v>
      </c>
      <c r="S279">
        <f t="shared" si="59"/>
        <v>-10.6400000000001</v>
      </c>
    </row>
    <row r="280" spans="2:19" ht="15.75" thickBot="1">
      <c r="B280">
        <v>278</v>
      </c>
      <c r="C280" s="3" t="str">
        <f t="shared" si="54"/>
        <v>0:27:03</v>
      </c>
      <c r="D280">
        <f t="shared" si="61"/>
        <v>1.8786458333333332E-2</v>
      </c>
      <c r="E280" s="147">
        <f t="shared" si="52"/>
        <v>1623</v>
      </c>
      <c r="F280" s="161">
        <v>278</v>
      </c>
      <c r="G280" s="163">
        <v>1.8786458333333332E-2</v>
      </c>
      <c r="H280" s="147">
        <f t="shared" si="60"/>
        <v>1623</v>
      </c>
      <c r="I280">
        <f t="shared" si="55"/>
        <v>2</v>
      </c>
      <c r="J280" s="161">
        <v>278</v>
      </c>
      <c r="K280" s="163">
        <v>1.890474537037037E-2</v>
      </c>
      <c r="L280" s="147">
        <f t="shared" si="53"/>
        <v>1633</v>
      </c>
      <c r="M280">
        <f t="shared" si="56"/>
        <v>3</v>
      </c>
      <c r="N280">
        <f t="shared" si="57"/>
        <v>-10</v>
      </c>
      <c r="O280">
        <f t="shared" si="58"/>
        <v>10</v>
      </c>
      <c r="Q280">
        <f t="shared" ref="Q280:Q322" si="62">H280</f>
        <v>1623</v>
      </c>
      <c r="R280">
        <f t="shared" ref="R280:R322" si="63">L280+1.64</f>
        <v>1634.64</v>
      </c>
      <c r="S280">
        <f t="shared" si="59"/>
        <v>-11.6400000000001</v>
      </c>
    </row>
    <row r="281" spans="2:19" ht="15.75" thickBot="1">
      <c r="B281">
        <v>279</v>
      </c>
      <c r="C281" s="3" t="str">
        <f t="shared" si="54"/>
        <v>0:27:04</v>
      </c>
      <c r="D281">
        <f t="shared" si="61"/>
        <v>1.8791550925925927E-2</v>
      </c>
      <c r="E281" s="147">
        <f t="shared" si="52"/>
        <v>1624</v>
      </c>
      <c r="F281" s="161">
        <v>279</v>
      </c>
      <c r="G281" s="163">
        <v>1.8791550925925927E-2</v>
      </c>
      <c r="H281" s="147">
        <f t="shared" si="60"/>
        <v>1624</v>
      </c>
      <c r="I281">
        <f t="shared" si="55"/>
        <v>1</v>
      </c>
      <c r="J281" s="161">
        <v>279</v>
      </c>
      <c r="K281" s="163">
        <v>1.8946180555555556E-2</v>
      </c>
      <c r="L281" s="147">
        <f t="shared" si="53"/>
        <v>1637</v>
      </c>
      <c r="M281">
        <f t="shared" si="56"/>
        <v>4</v>
      </c>
      <c r="N281">
        <f t="shared" si="57"/>
        <v>-13</v>
      </c>
      <c r="O281">
        <f t="shared" si="58"/>
        <v>13</v>
      </c>
      <c r="Q281">
        <f t="shared" si="62"/>
        <v>1624</v>
      </c>
      <c r="R281">
        <f t="shared" si="63"/>
        <v>1638.64</v>
      </c>
      <c r="S281">
        <f t="shared" si="59"/>
        <v>-14.6400000000001</v>
      </c>
    </row>
    <row r="282" spans="2:19" ht="15.75" thickBot="1">
      <c r="B282">
        <v>280</v>
      </c>
      <c r="C282" s="3" t="str">
        <f t="shared" si="54"/>
        <v>0:27:11</v>
      </c>
      <c r="D282">
        <f t="shared" si="61"/>
        <v>1.8876157407407407E-2</v>
      </c>
      <c r="E282" s="147">
        <f t="shared" si="52"/>
        <v>1631</v>
      </c>
      <c r="F282" s="161">
        <v>280</v>
      </c>
      <c r="G282" s="163">
        <v>1.8876157407407407E-2</v>
      </c>
      <c r="H282" s="147">
        <f t="shared" si="60"/>
        <v>1631</v>
      </c>
      <c r="I282">
        <f t="shared" si="55"/>
        <v>7</v>
      </c>
      <c r="J282" s="161">
        <v>280</v>
      </c>
      <c r="K282" s="163">
        <v>1.8953240740740739E-2</v>
      </c>
      <c r="L282" s="147">
        <f t="shared" si="53"/>
        <v>1638</v>
      </c>
      <c r="M282">
        <f t="shared" si="56"/>
        <v>1</v>
      </c>
      <c r="N282">
        <f t="shared" si="57"/>
        <v>-7</v>
      </c>
      <c r="O282">
        <f t="shared" si="58"/>
        <v>7</v>
      </c>
      <c r="Q282">
        <f t="shared" si="62"/>
        <v>1631</v>
      </c>
      <c r="R282">
        <f t="shared" si="63"/>
        <v>1639.64</v>
      </c>
      <c r="S282">
        <f t="shared" si="59"/>
        <v>-8.6400000000001</v>
      </c>
    </row>
    <row r="283" spans="2:19" ht="15.75" thickBot="1">
      <c r="B283">
        <v>281</v>
      </c>
      <c r="C283" s="3" t="str">
        <f t="shared" si="54"/>
        <v>0:27:15</v>
      </c>
      <c r="D283">
        <f t="shared" si="61"/>
        <v>1.8919328703703706E-2</v>
      </c>
      <c r="E283" s="147">
        <f t="shared" si="52"/>
        <v>1635</v>
      </c>
      <c r="F283" s="161">
        <v>281</v>
      </c>
      <c r="G283" s="163">
        <v>1.8919328703703706E-2</v>
      </c>
      <c r="H283" s="147">
        <f t="shared" si="60"/>
        <v>1635</v>
      </c>
      <c r="I283">
        <f t="shared" si="55"/>
        <v>4</v>
      </c>
      <c r="J283" s="161">
        <v>281</v>
      </c>
      <c r="K283" s="163">
        <v>1.9004050925925928E-2</v>
      </c>
      <c r="L283" s="147">
        <f t="shared" si="53"/>
        <v>1642</v>
      </c>
      <c r="M283">
        <f t="shared" si="56"/>
        <v>4</v>
      </c>
      <c r="N283">
        <f t="shared" si="57"/>
        <v>-7</v>
      </c>
      <c r="O283">
        <f t="shared" si="58"/>
        <v>7</v>
      </c>
      <c r="Q283">
        <f t="shared" si="62"/>
        <v>1635</v>
      </c>
      <c r="R283">
        <f t="shared" si="63"/>
        <v>1643.64</v>
      </c>
      <c r="S283">
        <f t="shared" si="59"/>
        <v>-8.6400000000001</v>
      </c>
    </row>
    <row r="284" spans="2:19" ht="15.75" thickBot="1">
      <c r="B284">
        <v>282</v>
      </c>
      <c r="C284" s="3" t="str">
        <f t="shared" si="54"/>
        <v>0:27:18</v>
      </c>
      <c r="D284">
        <f t="shared" si="61"/>
        <v>1.8960763888888888E-2</v>
      </c>
      <c r="E284" s="147">
        <f t="shared" si="52"/>
        <v>1638</v>
      </c>
      <c r="F284" s="161">
        <v>282</v>
      </c>
      <c r="G284" s="163">
        <v>1.8960763888888888E-2</v>
      </c>
      <c r="H284" s="147">
        <f t="shared" si="60"/>
        <v>1638</v>
      </c>
      <c r="I284">
        <f t="shared" si="55"/>
        <v>3</v>
      </c>
      <c r="J284" s="161">
        <v>282</v>
      </c>
      <c r="K284" s="163">
        <v>1.904675925925926E-2</v>
      </c>
      <c r="L284" s="147">
        <f t="shared" si="53"/>
        <v>1646</v>
      </c>
      <c r="M284">
        <f t="shared" si="56"/>
        <v>4</v>
      </c>
      <c r="N284">
        <f t="shared" si="57"/>
        <v>-8</v>
      </c>
      <c r="O284">
        <f t="shared" si="58"/>
        <v>8</v>
      </c>
      <c r="Q284">
        <f t="shared" si="62"/>
        <v>1638</v>
      </c>
      <c r="R284">
        <f t="shared" si="63"/>
        <v>1647.64</v>
      </c>
      <c r="S284">
        <f t="shared" si="59"/>
        <v>-9.6400000000001</v>
      </c>
    </row>
    <row r="285" spans="2:19" ht="15.75" thickBot="1">
      <c r="B285">
        <v>283</v>
      </c>
      <c r="C285" s="3" t="str">
        <f t="shared" si="54"/>
        <v>0:27:19</v>
      </c>
      <c r="D285">
        <f t="shared" si="61"/>
        <v>1.8971296296296295E-2</v>
      </c>
      <c r="E285" s="147">
        <f t="shared" si="52"/>
        <v>1639</v>
      </c>
      <c r="F285" s="161">
        <v>283</v>
      </c>
      <c r="G285" s="163">
        <v>1.8971296296296295E-2</v>
      </c>
      <c r="H285" s="147">
        <f t="shared" si="60"/>
        <v>1639</v>
      </c>
      <c r="I285">
        <f t="shared" si="55"/>
        <v>1</v>
      </c>
      <c r="J285" s="161">
        <v>283</v>
      </c>
      <c r="K285" s="163">
        <v>1.9092361111111112E-2</v>
      </c>
      <c r="L285" s="147">
        <f t="shared" si="53"/>
        <v>1650</v>
      </c>
      <c r="M285">
        <f t="shared" si="56"/>
        <v>4</v>
      </c>
      <c r="N285">
        <f t="shared" si="57"/>
        <v>-11</v>
      </c>
      <c r="O285">
        <f t="shared" si="58"/>
        <v>11</v>
      </c>
      <c r="Q285">
        <f t="shared" si="62"/>
        <v>1639</v>
      </c>
      <c r="R285">
        <f t="shared" si="63"/>
        <v>1651.64</v>
      </c>
      <c r="S285">
        <f t="shared" si="59"/>
        <v>-12.6400000000001</v>
      </c>
    </row>
    <row r="286" spans="2:19" ht="15.75" thickBot="1">
      <c r="B286">
        <v>284</v>
      </c>
      <c r="C286" s="3" t="str">
        <f t="shared" si="54"/>
        <v>0:27:23</v>
      </c>
      <c r="D286">
        <f t="shared" si="61"/>
        <v>1.9018634259259256E-2</v>
      </c>
      <c r="E286" s="147">
        <f t="shared" si="52"/>
        <v>1643</v>
      </c>
      <c r="F286" s="161">
        <v>284</v>
      </c>
      <c r="G286" s="163">
        <v>1.9018634259259256E-2</v>
      </c>
      <c r="H286" s="147">
        <f t="shared" si="60"/>
        <v>1643</v>
      </c>
      <c r="I286">
        <f t="shared" si="55"/>
        <v>4</v>
      </c>
      <c r="J286" s="161">
        <v>284</v>
      </c>
      <c r="K286" s="163">
        <v>1.910740740740741E-2</v>
      </c>
      <c r="L286" s="147">
        <f t="shared" si="53"/>
        <v>1651</v>
      </c>
      <c r="M286">
        <f t="shared" si="56"/>
        <v>1</v>
      </c>
      <c r="N286">
        <f t="shared" si="57"/>
        <v>-8</v>
      </c>
      <c r="O286">
        <f t="shared" si="58"/>
        <v>8</v>
      </c>
      <c r="Q286">
        <f t="shared" si="62"/>
        <v>1643</v>
      </c>
      <c r="R286">
        <f t="shared" si="63"/>
        <v>1652.64</v>
      </c>
      <c r="S286">
        <f t="shared" si="59"/>
        <v>-9.6400000000001</v>
      </c>
    </row>
    <row r="287" spans="2:19" ht="15.75" thickBot="1">
      <c r="B287">
        <v>285</v>
      </c>
      <c r="C287" s="3" t="str">
        <f t="shared" si="54"/>
        <v>0:27:27</v>
      </c>
      <c r="D287">
        <f t="shared" si="61"/>
        <v>1.9061689814814816E-2</v>
      </c>
      <c r="E287" s="147">
        <f t="shared" si="52"/>
        <v>1647</v>
      </c>
      <c r="F287" s="161">
        <v>285</v>
      </c>
      <c r="G287" s="163">
        <v>1.9061689814814816E-2</v>
      </c>
      <c r="H287" s="147">
        <f t="shared" si="60"/>
        <v>1647</v>
      </c>
      <c r="I287">
        <f t="shared" si="55"/>
        <v>4</v>
      </c>
      <c r="J287" s="161">
        <v>285</v>
      </c>
      <c r="K287" s="163">
        <v>1.9137499999999998E-2</v>
      </c>
      <c r="L287" s="147">
        <f t="shared" si="53"/>
        <v>1653</v>
      </c>
      <c r="M287">
        <f t="shared" si="56"/>
        <v>2</v>
      </c>
      <c r="N287">
        <f t="shared" si="57"/>
        <v>-6</v>
      </c>
      <c r="O287">
        <f t="shared" si="58"/>
        <v>6</v>
      </c>
      <c r="Q287">
        <f t="shared" si="62"/>
        <v>1647</v>
      </c>
      <c r="R287">
        <f t="shared" si="63"/>
        <v>1654.64</v>
      </c>
      <c r="S287">
        <f t="shared" si="59"/>
        <v>-7.6400000000001</v>
      </c>
    </row>
    <row r="288" spans="2:19" ht="15.75" thickBot="1">
      <c r="B288">
        <v>286</v>
      </c>
      <c r="C288" s="3" t="str">
        <f t="shared" si="54"/>
        <v>0:27:31</v>
      </c>
      <c r="D288">
        <f t="shared" si="61"/>
        <v>1.9104050925925927E-2</v>
      </c>
      <c r="E288" s="147">
        <f t="shared" si="52"/>
        <v>1651</v>
      </c>
      <c r="F288" s="161">
        <v>286</v>
      </c>
      <c r="G288" s="163">
        <v>1.9104050925925927E-2</v>
      </c>
      <c r="H288" s="147">
        <f t="shared" si="60"/>
        <v>1651</v>
      </c>
      <c r="I288">
        <f t="shared" si="55"/>
        <v>4</v>
      </c>
      <c r="J288" s="161">
        <v>286</v>
      </c>
      <c r="K288" s="163">
        <v>1.914363425925926E-2</v>
      </c>
      <c r="L288" s="147">
        <f t="shared" si="53"/>
        <v>1654</v>
      </c>
      <c r="M288">
        <f t="shared" si="56"/>
        <v>1</v>
      </c>
      <c r="N288">
        <f t="shared" si="57"/>
        <v>-3</v>
      </c>
      <c r="O288">
        <f t="shared" si="58"/>
        <v>3</v>
      </c>
      <c r="Q288">
        <f t="shared" si="62"/>
        <v>1651</v>
      </c>
      <c r="R288">
        <f t="shared" si="63"/>
        <v>1655.64</v>
      </c>
      <c r="S288">
        <f t="shared" si="59"/>
        <v>-4.6400000000001</v>
      </c>
    </row>
    <row r="289" spans="2:19" ht="15.75" thickBot="1">
      <c r="B289">
        <v>287</v>
      </c>
      <c r="C289" s="3" t="str">
        <f t="shared" si="54"/>
        <v>0:27:32</v>
      </c>
      <c r="D289">
        <f t="shared" si="61"/>
        <v>1.9121064814814816E-2</v>
      </c>
      <c r="E289" s="147">
        <f t="shared" si="52"/>
        <v>1652</v>
      </c>
      <c r="F289" s="161">
        <v>287</v>
      </c>
      <c r="G289" s="163">
        <v>1.9121064814814816E-2</v>
      </c>
      <c r="H289" s="147">
        <f t="shared" si="60"/>
        <v>1652</v>
      </c>
      <c r="I289">
        <f t="shared" si="55"/>
        <v>1</v>
      </c>
      <c r="J289" s="161">
        <v>287</v>
      </c>
      <c r="K289" s="163">
        <v>1.9165856481481478E-2</v>
      </c>
      <c r="L289" s="147">
        <f t="shared" si="53"/>
        <v>1656</v>
      </c>
      <c r="M289">
        <f t="shared" si="56"/>
        <v>2</v>
      </c>
      <c r="N289">
        <f t="shared" si="57"/>
        <v>-4</v>
      </c>
      <c r="O289">
        <f t="shared" si="58"/>
        <v>4</v>
      </c>
      <c r="Q289">
        <f t="shared" si="62"/>
        <v>1652</v>
      </c>
      <c r="R289">
        <f t="shared" si="63"/>
        <v>1657.64</v>
      </c>
      <c r="S289">
        <f t="shared" si="59"/>
        <v>-5.6400000000001</v>
      </c>
    </row>
    <row r="290" spans="2:19" ht="15.75" thickBot="1">
      <c r="B290">
        <v>288</v>
      </c>
      <c r="C290" s="3" t="str">
        <f t="shared" si="54"/>
        <v>0:27:35</v>
      </c>
      <c r="D290">
        <f t="shared" si="61"/>
        <v>1.9151157407407405E-2</v>
      </c>
      <c r="E290" s="147">
        <f t="shared" si="52"/>
        <v>1655</v>
      </c>
      <c r="F290" s="161">
        <v>288</v>
      </c>
      <c r="G290" s="163">
        <v>1.9151157407407405E-2</v>
      </c>
      <c r="H290" s="147">
        <f t="shared" si="60"/>
        <v>1655</v>
      </c>
      <c r="I290">
        <f t="shared" si="55"/>
        <v>3</v>
      </c>
      <c r="J290" s="161">
        <v>288</v>
      </c>
      <c r="K290" s="163">
        <v>1.9182754629629629E-2</v>
      </c>
      <c r="L290" s="147">
        <f t="shared" si="53"/>
        <v>1657</v>
      </c>
      <c r="M290">
        <f t="shared" si="56"/>
        <v>1</v>
      </c>
      <c r="N290">
        <f t="shared" si="57"/>
        <v>-2</v>
      </c>
      <c r="O290">
        <f t="shared" si="58"/>
        <v>2</v>
      </c>
      <c r="Q290">
        <f t="shared" si="62"/>
        <v>1655</v>
      </c>
      <c r="R290">
        <f t="shared" si="63"/>
        <v>1658.64</v>
      </c>
      <c r="S290">
        <f t="shared" si="59"/>
        <v>-3.6400000000001</v>
      </c>
    </row>
    <row r="291" spans="2:19" ht="15.75" thickBot="1">
      <c r="B291">
        <v>289</v>
      </c>
      <c r="C291" s="3" t="str">
        <f t="shared" si="54"/>
        <v>0:27:35</v>
      </c>
      <c r="D291">
        <f t="shared" si="61"/>
        <v>1.9160416666666669E-2</v>
      </c>
      <c r="E291" s="147">
        <f t="shared" si="52"/>
        <v>1655</v>
      </c>
      <c r="F291" s="161">
        <v>289</v>
      </c>
      <c r="G291" s="163">
        <v>1.9160416666666669E-2</v>
      </c>
      <c r="H291" s="147">
        <f t="shared" si="60"/>
        <v>1655</v>
      </c>
      <c r="I291">
        <f t="shared" si="55"/>
        <v>0</v>
      </c>
      <c r="J291" s="161">
        <v>289</v>
      </c>
      <c r="K291" s="163">
        <v>1.9230208333333335E-2</v>
      </c>
      <c r="L291" s="147">
        <f t="shared" si="53"/>
        <v>1661</v>
      </c>
      <c r="M291">
        <f t="shared" si="56"/>
        <v>4</v>
      </c>
      <c r="N291">
        <f t="shared" si="57"/>
        <v>-6</v>
      </c>
      <c r="O291">
        <f t="shared" si="58"/>
        <v>6</v>
      </c>
      <c r="Q291">
        <f t="shared" si="62"/>
        <v>1655</v>
      </c>
      <c r="R291">
        <f t="shared" si="63"/>
        <v>1662.64</v>
      </c>
      <c r="S291">
        <f t="shared" si="59"/>
        <v>-7.6400000000001</v>
      </c>
    </row>
    <row r="292" spans="2:19" ht="15.75" thickBot="1">
      <c r="B292">
        <v>290</v>
      </c>
      <c r="C292" s="3" t="str">
        <f t="shared" si="54"/>
        <v>0:27:37</v>
      </c>
      <c r="D292">
        <f t="shared" si="61"/>
        <v>1.917962962962963E-2</v>
      </c>
      <c r="E292" s="147">
        <f t="shared" si="52"/>
        <v>1657</v>
      </c>
      <c r="F292" s="161">
        <v>290</v>
      </c>
      <c r="G292" s="163">
        <v>1.917962962962963E-2</v>
      </c>
      <c r="H292" s="147">
        <f t="shared" si="60"/>
        <v>1657</v>
      </c>
      <c r="I292">
        <f t="shared" si="55"/>
        <v>2</v>
      </c>
      <c r="J292" s="161">
        <v>290</v>
      </c>
      <c r="K292" s="163">
        <v>1.9247916666666667E-2</v>
      </c>
      <c r="L292" s="147">
        <f t="shared" si="53"/>
        <v>1663</v>
      </c>
      <c r="M292">
        <f t="shared" si="56"/>
        <v>2</v>
      </c>
      <c r="N292">
        <f t="shared" si="57"/>
        <v>-6</v>
      </c>
      <c r="O292">
        <f t="shared" si="58"/>
        <v>6</v>
      </c>
      <c r="Q292">
        <f t="shared" si="62"/>
        <v>1657</v>
      </c>
      <c r="R292">
        <f t="shared" si="63"/>
        <v>1664.64</v>
      </c>
      <c r="S292">
        <f t="shared" si="59"/>
        <v>-7.6400000000001</v>
      </c>
    </row>
    <row r="293" spans="2:19" ht="15.75" thickBot="1">
      <c r="B293">
        <v>291</v>
      </c>
      <c r="C293" s="3" t="str">
        <f t="shared" si="54"/>
        <v>0:27:39</v>
      </c>
      <c r="D293">
        <f t="shared" si="61"/>
        <v>1.9197222222222223E-2</v>
      </c>
      <c r="E293" s="147">
        <f t="shared" si="52"/>
        <v>1659</v>
      </c>
      <c r="F293" s="161">
        <v>291</v>
      </c>
      <c r="G293" s="163">
        <v>1.9197222222222223E-2</v>
      </c>
      <c r="H293" s="147">
        <f t="shared" si="60"/>
        <v>1659</v>
      </c>
      <c r="I293">
        <f t="shared" si="55"/>
        <v>2</v>
      </c>
      <c r="J293" s="161">
        <v>291</v>
      </c>
      <c r="K293" s="163">
        <v>1.9255092592592591E-2</v>
      </c>
      <c r="L293" s="147">
        <f t="shared" si="53"/>
        <v>1664</v>
      </c>
      <c r="M293">
        <f t="shared" si="56"/>
        <v>1</v>
      </c>
      <c r="N293">
        <f t="shared" si="57"/>
        <v>-5</v>
      </c>
      <c r="O293">
        <f t="shared" si="58"/>
        <v>5</v>
      </c>
      <c r="Q293">
        <f t="shared" si="62"/>
        <v>1659</v>
      </c>
      <c r="R293">
        <f t="shared" si="63"/>
        <v>1665.64</v>
      </c>
      <c r="S293">
        <f t="shared" si="59"/>
        <v>-6.6400000000001</v>
      </c>
    </row>
    <row r="294" spans="2:19" ht="15.75" thickBot="1">
      <c r="B294">
        <v>292</v>
      </c>
      <c r="C294" s="3" t="str">
        <f t="shared" si="54"/>
        <v>0:27:43</v>
      </c>
      <c r="D294">
        <f t="shared" si="61"/>
        <v>1.9244791666666667E-2</v>
      </c>
      <c r="E294" s="147">
        <f t="shared" si="52"/>
        <v>1663</v>
      </c>
      <c r="F294" s="161">
        <v>292</v>
      </c>
      <c r="G294" s="163">
        <v>1.9244791666666667E-2</v>
      </c>
      <c r="H294" s="147">
        <f t="shared" si="60"/>
        <v>1663</v>
      </c>
      <c r="I294">
        <f t="shared" si="55"/>
        <v>4</v>
      </c>
      <c r="J294" s="161">
        <v>292</v>
      </c>
      <c r="K294" s="163">
        <v>1.9271412037037038E-2</v>
      </c>
      <c r="L294" s="147">
        <f t="shared" si="53"/>
        <v>1665</v>
      </c>
      <c r="M294">
        <f t="shared" si="56"/>
        <v>1</v>
      </c>
      <c r="N294">
        <f t="shared" si="57"/>
        <v>-2</v>
      </c>
      <c r="O294">
        <f t="shared" si="58"/>
        <v>2</v>
      </c>
      <c r="Q294">
        <f t="shared" si="62"/>
        <v>1663</v>
      </c>
      <c r="R294">
        <f t="shared" si="63"/>
        <v>1666.64</v>
      </c>
      <c r="S294">
        <f t="shared" si="59"/>
        <v>-3.6400000000001</v>
      </c>
    </row>
    <row r="295" spans="2:19" ht="15.75" thickBot="1">
      <c r="B295">
        <v>293</v>
      </c>
      <c r="C295" s="3" t="str">
        <f t="shared" si="54"/>
        <v>0:27:44</v>
      </c>
      <c r="D295">
        <f t="shared" si="61"/>
        <v>1.9262152777777777E-2</v>
      </c>
      <c r="E295" s="147">
        <f t="shared" si="52"/>
        <v>1664</v>
      </c>
      <c r="F295" s="161">
        <v>293</v>
      </c>
      <c r="G295" s="163">
        <v>1.9262152777777777E-2</v>
      </c>
      <c r="H295" s="147">
        <f t="shared" si="60"/>
        <v>1664</v>
      </c>
      <c r="I295">
        <f t="shared" si="55"/>
        <v>1</v>
      </c>
      <c r="J295" s="161">
        <v>293</v>
      </c>
      <c r="K295" s="163">
        <v>1.929201388888889E-2</v>
      </c>
      <c r="L295" s="147">
        <f t="shared" si="53"/>
        <v>1667</v>
      </c>
      <c r="M295">
        <f t="shared" si="56"/>
        <v>2</v>
      </c>
      <c r="N295">
        <f t="shared" si="57"/>
        <v>-3</v>
      </c>
      <c r="O295">
        <f t="shared" si="58"/>
        <v>3</v>
      </c>
      <c r="Q295">
        <f t="shared" si="62"/>
        <v>1664</v>
      </c>
      <c r="R295">
        <f t="shared" si="63"/>
        <v>1668.64</v>
      </c>
      <c r="S295">
        <f t="shared" si="59"/>
        <v>-4.6400000000001</v>
      </c>
    </row>
    <row r="296" spans="2:19" ht="15.75" thickBot="1">
      <c r="B296">
        <v>294</v>
      </c>
      <c r="C296" s="3" t="str">
        <f t="shared" si="54"/>
        <v>0:27:45</v>
      </c>
      <c r="D296">
        <f t="shared" si="61"/>
        <v>1.9270949074074072E-2</v>
      </c>
      <c r="E296" s="147">
        <f t="shared" si="52"/>
        <v>1665</v>
      </c>
      <c r="F296" s="161">
        <v>294</v>
      </c>
      <c r="G296" s="163">
        <v>1.9270949074074072E-2</v>
      </c>
      <c r="H296" s="147">
        <f t="shared" si="60"/>
        <v>1665</v>
      </c>
      <c r="I296">
        <f t="shared" si="55"/>
        <v>1</v>
      </c>
      <c r="J296" s="161">
        <v>294</v>
      </c>
      <c r="K296" s="163">
        <v>1.9357523148148151E-2</v>
      </c>
      <c r="L296" s="147">
        <f t="shared" si="53"/>
        <v>1672</v>
      </c>
      <c r="M296">
        <f t="shared" si="56"/>
        <v>5</v>
      </c>
      <c r="N296">
        <f t="shared" si="57"/>
        <v>-7</v>
      </c>
      <c r="O296">
        <f t="shared" si="58"/>
        <v>7</v>
      </c>
      <c r="Q296">
        <f t="shared" si="62"/>
        <v>1665</v>
      </c>
      <c r="R296">
        <f t="shared" si="63"/>
        <v>1673.64</v>
      </c>
      <c r="S296">
        <f t="shared" si="59"/>
        <v>-8.6400000000001</v>
      </c>
    </row>
    <row r="297" spans="2:19" ht="15.75" thickBot="1">
      <c r="B297">
        <v>295</v>
      </c>
      <c r="C297" s="3" t="str">
        <f t="shared" si="54"/>
        <v>0:27:46</v>
      </c>
      <c r="D297">
        <f t="shared" si="61"/>
        <v>1.9284490740740741E-2</v>
      </c>
      <c r="E297" s="147">
        <f t="shared" si="52"/>
        <v>1666</v>
      </c>
      <c r="F297" s="161">
        <v>295</v>
      </c>
      <c r="G297" s="163">
        <v>1.9284490740740741E-2</v>
      </c>
      <c r="H297" s="147">
        <f t="shared" si="60"/>
        <v>1666</v>
      </c>
      <c r="I297">
        <f t="shared" si="55"/>
        <v>1</v>
      </c>
      <c r="J297" s="161">
        <v>295</v>
      </c>
      <c r="K297" s="163">
        <v>1.9378009259259258E-2</v>
      </c>
      <c r="L297" s="147">
        <f t="shared" si="53"/>
        <v>1674</v>
      </c>
      <c r="M297">
        <f t="shared" si="56"/>
        <v>2</v>
      </c>
      <c r="N297">
        <f t="shared" si="57"/>
        <v>-8</v>
      </c>
      <c r="O297">
        <f t="shared" si="58"/>
        <v>8</v>
      </c>
      <c r="Q297">
        <f t="shared" si="62"/>
        <v>1666</v>
      </c>
      <c r="R297">
        <f t="shared" si="63"/>
        <v>1675.64</v>
      </c>
      <c r="S297">
        <f t="shared" si="59"/>
        <v>-9.6400000000001</v>
      </c>
    </row>
    <row r="298" spans="2:19" ht="15.75" thickBot="1">
      <c r="B298">
        <v>296</v>
      </c>
      <c r="C298" s="3" t="str">
        <f t="shared" si="54"/>
        <v>0:27:48</v>
      </c>
      <c r="D298">
        <f t="shared" si="61"/>
        <v>1.930648148148148E-2</v>
      </c>
      <c r="E298" s="147">
        <f t="shared" si="52"/>
        <v>1668</v>
      </c>
      <c r="F298" s="161">
        <v>296</v>
      </c>
      <c r="G298" s="163">
        <v>1.930648148148148E-2</v>
      </c>
      <c r="H298" s="147">
        <f t="shared" si="60"/>
        <v>1668</v>
      </c>
      <c r="I298">
        <f t="shared" si="55"/>
        <v>2</v>
      </c>
      <c r="J298" s="161">
        <v>296</v>
      </c>
      <c r="K298" s="163">
        <v>1.9444907407407407E-2</v>
      </c>
      <c r="L298" s="147">
        <f t="shared" si="53"/>
        <v>1680</v>
      </c>
      <c r="M298">
        <f t="shared" si="56"/>
        <v>6</v>
      </c>
      <c r="N298">
        <f t="shared" si="57"/>
        <v>-12</v>
      </c>
      <c r="O298">
        <f t="shared" si="58"/>
        <v>12</v>
      </c>
      <c r="Q298">
        <f t="shared" si="62"/>
        <v>1668</v>
      </c>
      <c r="R298">
        <f t="shared" si="63"/>
        <v>1681.64</v>
      </c>
      <c r="S298">
        <f t="shared" si="59"/>
        <v>-13.6400000000001</v>
      </c>
    </row>
    <row r="299" spans="2:19" ht="15.75" thickBot="1">
      <c r="B299">
        <v>297</v>
      </c>
      <c r="C299" s="3" t="str">
        <f t="shared" si="54"/>
        <v>0:27:54</v>
      </c>
      <c r="D299">
        <f t="shared" si="61"/>
        <v>1.9371064814814813E-2</v>
      </c>
      <c r="E299" s="147">
        <f t="shared" si="52"/>
        <v>1674</v>
      </c>
      <c r="F299" s="161">
        <v>297</v>
      </c>
      <c r="G299" s="163">
        <v>1.9371064814814813E-2</v>
      </c>
      <c r="H299" s="147">
        <f t="shared" si="60"/>
        <v>1674</v>
      </c>
      <c r="I299">
        <f t="shared" si="55"/>
        <v>6</v>
      </c>
      <c r="J299" s="161">
        <v>297</v>
      </c>
      <c r="K299" s="163">
        <v>1.9631828703703703E-2</v>
      </c>
      <c r="L299" s="147">
        <f t="shared" si="53"/>
        <v>1696</v>
      </c>
      <c r="M299">
        <f t="shared" si="56"/>
        <v>16</v>
      </c>
      <c r="N299">
        <f t="shared" si="57"/>
        <v>-22</v>
      </c>
      <c r="O299">
        <f t="shared" si="58"/>
        <v>22</v>
      </c>
      <c r="Q299">
        <f t="shared" si="62"/>
        <v>1674</v>
      </c>
      <c r="R299">
        <f t="shared" si="63"/>
        <v>1697.64</v>
      </c>
      <c r="S299">
        <f t="shared" si="59"/>
        <v>-23.6400000000001</v>
      </c>
    </row>
    <row r="300" spans="2:19" ht="15.75" thickBot="1">
      <c r="B300">
        <v>298</v>
      </c>
      <c r="C300" s="3" t="str">
        <f>"0:"&amp;INT(ROUND(E300,0)/60)&amp;":"&amp;RIGHT("00"&amp;MOD(ROUND(E300,0),60),2)</f>
        <v>0:27:56</v>
      </c>
      <c r="D300">
        <f t="shared" si="61"/>
        <v>1.9392592592592593E-2</v>
      </c>
      <c r="E300" s="147">
        <f t="shared" si="52"/>
        <v>1676</v>
      </c>
      <c r="F300" s="161">
        <v>298</v>
      </c>
      <c r="G300" s="163">
        <v>1.9392592592592593E-2</v>
      </c>
      <c r="H300" s="147">
        <f t="shared" si="60"/>
        <v>1676</v>
      </c>
      <c r="I300">
        <f t="shared" si="55"/>
        <v>2</v>
      </c>
      <c r="J300" s="161">
        <v>298</v>
      </c>
      <c r="K300" s="163">
        <v>1.9638194444444444E-2</v>
      </c>
      <c r="L300" s="147">
        <f t="shared" si="53"/>
        <v>1697</v>
      </c>
      <c r="M300">
        <f t="shared" si="56"/>
        <v>1</v>
      </c>
      <c r="N300">
        <f t="shared" si="57"/>
        <v>-21</v>
      </c>
      <c r="O300">
        <f t="shared" si="58"/>
        <v>21</v>
      </c>
      <c r="Q300">
        <f t="shared" si="62"/>
        <v>1676</v>
      </c>
      <c r="R300">
        <f t="shared" si="63"/>
        <v>1698.64</v>
      </c>
      <c r="S300">
        <f t="shared" si="59"/>
        <v>-22.6400000000001</v>
      </c>
    </row>
    <row r="301" spans="2:19" ht="15.75" thickBot="1">
      <c r="B301">
        <v>299</v>
      </c>
      <c r="C301" s="3" t="str">
        <f>"0:"&amp;INT(ROUND(E301,0)/60)&amp;":"&amp;RIGHT("00"&amp;MOD(ROUND(E301,0),60),2)</f>
        <v>0:28:01</v>
      </c>
      <c r="D301">
        <f t="shared" si="61"/>
        <v>1.9459374999999998E-2</v>
      </c>
      <c r="E301" s="147">
        <f t="shared" si="52"/>
        <v>1681</v>
      </c>
      <c r="F301" s="161">
        <v>299</v>
      </c>
      <c r="G301" s="163">
        <v>1.9459374999999998E-2</v>
      </c>
      <c r="H301" s="147">
        <f t="shared" si="60"/>
        <v>1681</v>
      </c>
      <c r="I301">
        <f t="shared" si="55"/>
        <v>5</v>
      </c>
      <c r="J301" s="161">
        <v>299</v>
      </c>
      <c r="K301" s="163">
        <v>1.9641666666666665E-2</v>
      </c>
      <c r="L301" s="147">
        <f t="shared" si="53"/>
        <v>1697</v>
      </c>
      <c r="M301">
        <f t="shared" si="56"/>
        <v>0</v>
      </c>
      <c r="N301">
        <f t="shared" si="57"/>
        <v>-16</v>
      </c>
      <c r="O301">
        <f t="shared" si="58"/>
        <v>16</v>
      </c>
      <c r="Q301">
        <f t="shared" si="62"/>
        <v>1681</v>
      </c>
      <c r="R301">
        <f t="shared" si="63"/>
        <v>1698.64</v>
      </c>
      <c r="S301">
        <f t="shared" si="59"/>
        <v>-17.6400000000001</v>
      </c>
    </row>
    <row r="302" spans="2:19" ht="15.75" thickBot="1">
      <c r="B302">
        <v>300</v>
      </c>
      <c r="C302" s="3" t="str">
        <f>"0:"&amp;INT(ROUND(E302,0)/60)&amp;":"&amp;RIGHT("00"&amp;MOD(ROUND(E302,0),60),2)</f>
        <v>0:28:17</v>
      </c>
      <c r="D302">
        <f t="shared" si="61"/>
        <v>1.9643749999999998E-2</v>
      </c>
      <c r="E302" s="147">
        <f t="shared" si="52"/>
        <v>1697</v>
      </c>
      <c r="F302" s="161">
        <v>300</v>
      </c>
      <c r="G302" s="163">
        <v>1.9643749999999998E-2</v>
      </c>
      <c r="H302" s="147">
        <f t="shared" si="60"/>
        <v>1697</v>
      </c>
      <c r="I302">
        <f t="shared" si="55"/>
        <v>16</v>
      </c>
      <c r="J302" s="161">
        <v>300</v>
      </c>
      <c r="K302" s="163">
        <v>1.9729282407407407E-2</v>
      </c>
      <c r="L302" s="147">
        <f t="shared" si="53"/>
        <v>1705</v>
      </c>
      <c r="M302">
        <f t="shared" si="56"/>
        <v>8</v>
      </c>
      <c r="N302">
        <f t="shared" si="57"/>
        <v>-8</v>
      </c>
      <c r="O302">
        <f t="shared" si="58"/>
        <v>8</v>
      </c>
      <c r="Q302">
        <f t="shared" si="62"/>
        <v>1697</v>
      </c>
      <c r="R302">
        <f t="shared" si="63"/>
        <v>1706.64</v>
      </c>
      <c r="S302">
        <f t="shared" si="59"/>
        <v>-9.6400000000001</v>
      </c>
    </row>
    <row r="303" spans="2:19" ht="15.75" thickBot="1">
      <c r="B303">
        <v>301</v>
      </c>
      <c r="C303" s="3" t="str">
        <f>"0:"&amp;INT(ROUND(E303,0)/60)&amp;":"&amp;RIGHT("00"&amp;MOD(ROUND(E303,0),60),2)</f>
        <v>0:28:18</v>
      </c>
      <c r="D303">
        <f t="shared" si="61"/>
        <v>1.9653009259259259E-2</v>
      </c>
      <c r="E303" s="147">
        <f t="shared" si="52"/>
        <v>1698</v>
      </c>
      <c r="F303" s="161">
        <v>301</v>
      </c>
      <c r="G303" s="163">
        <v>1.9653009259259259E-2</v>
      </c>
      <c r="H303" s="147">
        <f t="shared" si="60"/>
        <v>1698</v>
      </c>
      <c r="I303">
        <f t="shared" si="55"/>
        <v>1</v>
      </c>
      <c r="J303" s="161">
        <v>301</v>
      </c>
      <c r="K303" s="163">
        <v>1.9811458333333334E-2</v>
      </c>
      <c r="L303" s="147">
        <f t="shared" si="53"/>
        <v>1712</v>
      </c>
      <c r="M303">
        <f t="shared" si="56"/>
        <v>7</v>
      </c>
      <c r="N303">
        <f t="shared" si="57"/>
        <v>-14</v>
      </c>
      <c r="O303">
        <f t="shared" si="58"/>
        <v>14</v>
      </c>
      <c r="Q303">
        <f t="shared" si="62"/>
        <v>1698</v>
      </c>
      <c r="R303">
        <f t="shared" si="63"/>
        <v>1713.64</v>
      </c>
      <c r="S303">
        <f t="shared" si="59"/>
        <v>-15.6400000000001</v>
      </c>
    </row>
    <row r="304" spans="2:19" ht="15.75" thickBot="1">
      <c r="B304">
        <v>302</v>
      </c>
      <c r="C304" s="3" t="str">
        <f t="shared" ref="C304:C367" si="64">"0:"&amp;INT(ROUND(E304,0)/60)&amp;":"&amp;RIGHT("00"&amp;MOD(ROUND(E304,0),60),2)</f>
        <v>0:28:18</v>
      </c>
      <c r="D304">
        <f t="shared" si="61"/>
        <v>1.9655555555555555E-2</v>
      </c>
      <c r="E304" s="147">
        <f t="shared" si="52"/>
        <v>1698</v>
      </c>
      <c r="F304" s="161">
        <v>302</v>
      </c>
      <c r="G304" s="163">
        <v>1.9655555555555555E-2</v>
      </c>
      <c r="H304" s="147">
        <f t="shared" si="60"/>
        <v>1698</v>
      </c>
      <c r="I304">
        <f t="shared" si="55"/>
        <v>0</v>
      </c>
      <c r="J304" s="161">
        <v>302</v>
      </c>
      <c r="K304" s="163">
        <v>1.9865972222222222E-2</v>
      </c>
      <c r="L304" s="147">
        <f t="shared" si="53"/>
        <v>1716</v>
      </c>
      <c r="M304">
        <f t="shared" si="56"/>
        <v>4</v>
      </c>
      <c r="N304">
        <f t="shared" si="57"/>
        <v>-18</v>
      </c>
      <c r="O304">
        <f t="shared" si="58"/>
        <v>18</v>
      </c>
      <c r="Q304">
        <f t="shared" si="62"/>
        <v>1698</v>
      </c>
      <c r="R304">
        <f t="shared" si="63"/>
        <v>1717.64</v>
      </c>
      <c r="S304">
        <f t="shared" si="59"/>
        <v>-19.6400000000001</v>
      </c>
    </row>
    <row r="305" spans="2:19" ht="15.75" thickBot="1">
      <c r="B305">
        <v>303</v>
      </c>
      <c r="C305" s="3" t="str">
        <f t="shared" si="64"/>
        <v>0:28:26</v>
      </c>
      <c r="D305">
        <f t="shared" si="61"/>
        <v>1.9743634259259259E-2</v>
      </c>
      <c r="E305" s="147">
        <f t="shared" si="52"/>
        <v>1706</v>
      </c>
      <c r="F305" s="161">
        <v>303</v>
      </c>
      <c r="G305" s="163">
        <v>1.9743634259259259E-2</v>
      </c>
      <c r="H305" s="147">
        <f t="shared" si="60"/>
        <v>1706</v>
      </c>
      <c r="I305">
        <f t="shared" si="55"/>
        <v>8</v>
      </c>
      <c r="J305" s="161">
        <v>303</v>
      </c>
      <c r="K305" s="163">
        <v>1.9888078703703706E-2</v>
      </c>
      <c r="L305" s="147">
        <f t="shared" si="53"/>
        <v>1718</v>
      </c>
      <c r="M305">
        <f t="shared" si="56"/>
        <v>2</v>
      </c>
      <c r="N305">
        <f t="shared" si="57"/>
        <v>-12</v>
      </c>
      <c r="O305">
        <f t="shared" si="58"/>
        <v>12</v>
      </c>
      <c r="Q305">
        <f t="shared" si="62"/>
        <v>1706</v>
      </c>
      <c r="R305">
        <f t="shared" si="63"/>
        <v>1719.64</v>
      </c>
      <c r="S305">
        <f t="shared" si="59"/>
        <v>-13.6400000000001</v>
      </c>
    </row>
    <row r="306" spans="2:19" ht="15.75" thickBot="1">
      <c r="B306">
        <v>304</v>
      </c>
      <c r="C306" s="3" t="str">
        <f t="shared" si="64"/>
        <v>0:28:33</v>
      </c>
      <c r="D306">
        <f t="shared" si="61"/>
        <v>1.9825578703703706E-2</v>
      </c>
      <c r="E306" s="147">
        <f t="shared" si="52"/>
        <v>1713</v>
      </c>
      <c r="F306" s="161">
        <v>304</v>
      </c>
      <c r="G306" s="163">
        <v>1.9825578703703706E-2</v>
      </c>
      <c r="H306" s="147">
        <f t="shared" si="60"/>
        <v>1713</v>
      </c>
      <c r="I306">
        <f t="shared" si="55"/>
        <v>7</v>
      </c>
      <c r="J306" s="161">
        <v>304</v>
      </c>
      <c r="K306" s="163">
        <v>1.9964351851851851E-2</v>
      </c>
      <c r="L306" s="147">
        <f t="shared" si="53"/>
        <v>1725</v>
      </c>
      <c r="M306">
        <f t="shared" si="56"/>
        <v>7</v>
      </c>
      <c r="N306">
        <f t="shared" si="57"/>
        <v>-12</v>
      </c>
      <c r="O306">
        <f t="shared" si="58"/>
        <v>12</v>
      </c>
      <c r="Q306">
        <f t="shared" si="62"/>
        <v>1713</v>
      </c>
      <c r="R306">
        <f t="shared" si="63"/>
        <v>1726.64</v>
      </c>
      <c r="S306">
        <f t="shared" si="59"/>
        <v>-13.6400000000001</v>
      </c>
    </row>
    <row r="307" spans="2:19" ht="15.75" thickBot="1">
      <c r="B307">
        <v>305</v>
      </c>
      <c r="C307" s="3" t="str">
        <f t="shared" si="64"/>
        <v>0:28:38</v>
      </c>
      <c r="D307">
        <f t="shared" si="61"/>
        <v>1.9879745370370371E-2</v>
      </c>
      <c r="E307" s="147">
        <f t="shared" si="52"/>
        <v>1718</v>
      </c>
      <c r="F307" s="161">
        <v>305</v>
      </c>
      <c r="G307" s="163">
        <v>1.9879745370370371E-2</v>
      </c>
      <c r="H307" s="147">
        <f t="shared" si="60"/>
        <v>1718</v>
      </c>
      <c r="I307">
        <f t="shared" si="55"/>
        <v>5</v>
      </c>
      <c r="J307" s="161">
        <v>305</v>
      </c>
      <c r="K307" s="163">
        <v>1.9995833333333334E-2</v>
      </c>
      <c r="L307" s="147">
        <f t="shared" si="53"/>
        <v>1728</v>
      </c>
      <c r="M307">
        <f t="shared" si="56"/>
        <v>3</v>
      </c>
      <c r="N307">
        <f t="shared" si="57"/>
        <v>-10</v>
      </c>
      <c r="O307">
        <f t="shared" si="58"/>
        <v>10</v>
      </c>
      <c r="Q307">
        <f t="shared" si="62"/>
        <v>1718</v>
      </c>
      <c r="R307">
        <f t="shared" si="63"/>
        <v>1729.64</v>
      </c>
      <c r="S307">
        <f t="shared" si="59"/>
        <v>-11.6400000000001</v>
      </c>
    </row>
    <row r="308" spans="2:19" ht="15.75" thickBot="1">
      <c r="B308">
        <v>306</v>
      </c>
      <c r="C308" s="3" t="str">
        <f t="shared" si="64"/>
        <v>0:28:40</v>
      </c>
      <c r="D308">
        <f t="shared" si="61"/>
        <v>1.9902430555555555E-2</v>
      </c>
      <c r="E308" s="147">
        <f t="shared" si="52"/>
        <v>1720</v>
      </c>
      <c r="F308" s="161">
        <v>306</v>
      </c>
      <c r="G308" s="163">
        <v>1.9902430555555555E-2</v>
      </c>
      <c r="H308" s="147">
        <f t="shared" si="60"/>
        <v>1720</v>
      </c>
      <c r="I308">
        <f t="shared" si="55"/>
        <v>2</v>
      </c>
      <c r="J308" s="161">
        <v>306</v>
      </c>
      <c r="K308" s="163">
        <v>2.0021527777777777E-2</v>
      </c>
      <c r="L308" s="147">
        <f t="shared" si="53"/>
        <v>1730</v>
      </c>
      <c r="M308">
        <f t="shared" si="56"/>
        <v>2</v>
      </c>
      <c r="N308">
        <f t="shared" si="57"/>
        <v>-10</v>
      </c>
      <c r="O308">
        <f t="shared" si="58"/>
        <v>10</v>
      </c>
      <c r="Q308">
        <f t="shared" si="62"/>
        <v>1720</v>
      </c>
      <c r="R308">
        <f t="shared" si="63"/>
        <v>1731.64</v>
      </c>
      <c r="S308">
        <f t="shared" si="59"/>
        <v>-11.6400000000001</v>
      </c>
    </row>
    <row r="309" spans="2:19" ht="15.75" thickBot="1">
      <c r="B309">
        <v>307</v>
      </c>
      <c r="C309" s="3" t="str">
        <f t="shared" si="64"/>
        <v>0:28:46</v>
      </c>
      <c r="D309">
        <f t="shared" si="61"/>
        <v>1.9980555555555553E-2</v>
      </c>
      <c r="E309" s="147">
        <f t="shared" si="52"/>
        <v>1726</v>
      </c>
      <c r="F309" s="161">
        <v>307</v>
      </c>
      <c r="G309" s="163">
        <v>1.9980555555555553E-2</v>
      </c>
      <c r="H309" s="147">
        <f t="shared" si="60"/>
        <v>1726</v>
      </c>
      <c r="I309">
        <f t="shared" si="55"/>
        <v>6</v>
      </c>
      <c r="J309" s="161">
        <v>307</v>
      </c>
      <c r="K309" s="163">
        <v>2.0094097222222222E-2</v>
      </c>
      <c r="L309" s="147">
        <f t="shared" si="53"/>
        <v>1736</v>
      </c>
      <c r="M309">
        <f t="shared" si="56"/>
        <v>6</v>
      </c>
      <c r="N309">
        <f t="shared" si="57"/>
        <v>-10</v>
      </c>
      <c r="O309">
        <f t="shared" si="58"/>
        <v>10</v>
      </c>
      <c r="Q309">
        <f t="shared" si="62"/>
        <v>1726</v>
      </c>
      <c r="R309">
        <f t="shared" si="63"/>
        <v>1737.64</v>
      </c>
      <c r="S309">
        <f t="shared" si="59"/>
        <v>-11.6400000000001</v>
      </c>
    </row>
    <row r="310" spans="2:19" ht="15.75" thickBot="1">
      <c r="B310">
        <v>308</v>
      </c>
      <c r="C310" s="3" t="str">
        <f t="shared" si="64"/>
        <v>0:28:49</v>
      </c>
      <c r="D310">
        <f t="shared" si="61"/>
        <v>2.0012037037037037E-2</v>
      </c>
      <c r="E310" s="147">
        <f t="shared" si="52"/>
        <v>1729</v>
      </c>
      <c r="F310" s="161">
        <v>308</v>
      </c>
      <c r="G310" s="163">
        <v>2.0012037037037037E-2</v>
      </c>
      <c r="H310" s="147">
        <f t="shared" si="60"/>
        <v>1729</v>
      </c>
      <c r="I310">
        <f t="shared" si="55"/>
        <v>3</v>
      </c>
      <c r="J310" s="161">
        <v>308</v>
      </c>
      <c r="K310" s="163">
        <v>2.0197222222222224E-2</v>
      </c>
      <c r="L310" s="147">
        <f t="shared" si="53"/>
        <v>1745</v>
      </c>
      <c r="M310">
        <f t="shared" si="56"/>
        <v>9</v>
      </c>
      <c r="N310">
        <f t="shared" si="57"/>
        <v>-16</v>
      </c>
      <c r="O310">
        <f t="shared" si="58"/>
        <v>16</v>
      </c>
      <c r="Q310">
        <f t="shared" si="62"/>
        <v>1729</v>
      </c>
      <c r="R310">
        <f t="shared" si="63"/>
        <v>1746.64</v>
      </c>
      <c r="S310">
        <f t="shared" si="59"/>
        <v>-17.6400000000001</v>
      </c>
    </row>
    <row r="311" spans="2:19" ht="15.75" thickBot="1">
      <c r="B311">
        <v>309</v>
      </c>
      <c r="C311" s="3" t="str">
        <f t="shared" si="64"/>
        <v>0:28:51</v>
      </c>
      <c r="D311">
        <f t="shared" si="61"/>
        <v>2.0036805555555558E-2</v>
      </c>
      <c r="E311" s="147">
        <f t="shared" si="52"/>
        <v>1731</v>
      </c>
      <c r="F311" s="161">
        <v>309</v>
      </c>
      <c r="G311" s="163">
        <v>2.0036805555555558E-2</v>
      </c>
      <c r="H311" s="147">
        <f t="shared" si="60"/>
        <v>1731</v>
      </c>
      <c r="I311">
        <f t="shared" si="55"/>
        <v>2</v>
      </c>
      <c r="J311" s="161">
        <v>309</v>
      </c>
      <c r="K311" s="163">
        <v>2.0257060185185184E-2</v>
      </c>
      <c r="L311" s="147">
        <f t="shared" si="53"/>
        <v>1750</v>
      </c>
      <c r="M311">
        <f t="shared" si="56"/>
        <v>5</v>
      </c>
      <c r="N311">
        <f t="shared" si="57"/>
        <v>-19</v>
      </c>
      <c r="O311">
        <f t="shared" si="58"/>
        <v>19</v>
      </c>
      <c r="Q311">
        <f t="shared" si="62"/>
        <v>1731</v>
      </c>
      <c r="R311">
        <f t="shared" si="63"/>
        <v>1751.64</v>
      </c>
      <c r="S311">
        <f t="shared" si="59"/>
        <v>-20.6400000000001</v>
      </c>
    </row>
    <row r="312" spans="2:19" ht="15.75" thickBot="1">
      <c r="B312">
        <v>310</v>
      </c>
      <c r="C312" s="3" t="str">
        <f t="shared" si="64"/>
        <v>0:28:57</v>
      </c>
      <c r="D312">
        <f t="shared" si="61"/>
        <v>2.0109259259259261E-2</v>
      </c>
      <c r="E312" s="147">
        <f t="shared" si="52"/>
        <v>1737</v>
      </c>
      <c r="F312" s="161">
        <v>310</v>
      </c>
      <c r="G312" s="163">
        <v>2.0109259259259261E-2</v>
      </c>
      <c r="H312" s="147">
        <f t="shared" si="60"/>
        <v>1737</v>
      </c>
      <c r="I312">
        <f t="shared" si="55"/>
        <v>6</v>
      </c>
      <c r="J312" s="161">
        <v>310</v>
      </c>
      <c r="K312" s="163">
        <v>2.027800925925926E-2</v>
      </c>
      <c r="L312" s="147">
        <f t="shared" si="53"/>
        <v>1752</v>
      </c>
      <c r="M312">
        <f t="shared" si="56"/>
        <v>2</v>
      </c>
      <c r="N312">
        <f t="shared" si="57"/>
        <v>-15</v>
      </c>
      <c r="O312">
        <f t="shared" si="58"/>
        <v>15</v>
      </c>
      <c r="Q312">
        <f t="shared" si="62"/>
        <v>1737</v>
      </c>
      <c r="R312">
        <f t="shared" si="63"/>
        <v>1753.64</v>
      </c>
      <c r="S312">
        <f t="shared" si="59"/>
        <v>-16.6400000000001</v>
      </c>
    </row>
    <row r="313" spans="2:19" ht="15.75" thickBot="1">
      <c r="B313">
        <v>311</v>
      </c>
      <c r="C313" s="3" t="str">
        <f t="shared" si="64"/>
        <v>0:29:07</v>
      </c>
      <c r="D313">
        <f t="shared" si="61"/>
        <v>2.0214120370370372E-2</v>
      </c>
      <c r="E313" s="147">
        <f t="shared" si="52"/>
        <v>1747</v>
      </c>
      <c r="F313" s="161">
        <v>311</v>
      </c>
      <c r="G313" s="163">
        <v>2.0214120370370372E-2</v>
      </c>
      <c r="H313" s="147">
        <f t="shared" si="60"/>
        <v>1747</v>
      </c>
      <c r="I313">
        <f t="shared" si="55"/>
        <v>10</v>
      </c>
      <c r="J313" s="161">
        <v>311</v>
      </c>
      <c r="K313" s="163">
        <v>2.0282986111111113E-2</v>
      </c>
      <c r="L313" s="147">
        <f t="shared" si="53"/>
        <v>1752</v>
      </c>
      <c r="M313">
        <f t="shared" si="56"/>
        <v>0</v>
      </c>
      <c r="N313">
        <f t="shared" si="57"/>
        <v>-5</v>
      </c>
      <c r="O313">
        <f t="shared" si="58"/>
        <v>5</v>
      </c>
      <c r="Q313">
        <f t="shared" si="62"/>
        <v>1747</v>
      </c>
      <c r="R313">
        <f t="shared" si="63"/>
        <v>1753.64</v>
      </c>
      <c r="S313">
        <f t="shared" si="59"/>
        <v>-6.6400000000001</v>
      </c>
    </row>
    <row r="314" spans="2:19" ht="15.75" thickBot="1">
      <c r="B314">
        <v>312</v>
      </c>
      <c r="C314" s="3" t="str">
        <f>"0:"&amp;INT(ROUND(E314,0)/60)&amp;":"&amp;RIGHT("00"&amp;MOD(ROUND(E314,0),60),2)</f>
        <v>0:29:12</v>
      </c>
      <c r="D314">
        <f t="shared" si="61"/>
        <v>2.0272685185185185E-2</v>
      </c>
      <c r="E314" s="147">
        <f t="shared" si="52"/>
        <v>1752</v>
      </c>
      <c r="F314" s="161">
        <v>312</v>
      </c>
      <c r="G314" s="163">
        <v>2.0272685185185185E-2</v>
      </c>
      <c r="H314" s="147">
        <f t="shared" si="60"/>
        <v>1752</v>
      </c>
      <c r="I314">
        <f t="shared" si="55"/>
        <v>5</v>
      </c>
      <c r="J314" s="161">
        <v>312</v>
      </c>
      <c r="K314" s="163">
        <v>2.0295601851851853E-2</v>
      </c>
      <c r="L314" s="147">
        <f t="shared" si="53"/>
        <v>1754</v>
      </c>
      <c r="M314">
        <f t="shared" si="56"/>
        <v>2</v>
      </c>
      <c r="N314">
        <f t="shared" si="57"/>
        <v>-2</v>
      </c>
      <c r="O314">
        <f t="shared" si="58"/>
        <v>2</v>
      </c>
      <c r="Q314">
        <f t="shared" si="62"/>
        <v>1752</v>
      </c>
      <c r="R314">
        <f t="shared" si="63"/>
        <v>1755.64</v>
      </c>
      <c r="S314">
        <f t="shared" si="59"/>
        <v>-3.6400000000001</v>
      </c>
    </row>
    <row r="315" spans="2:19" ht="15.75" thickBot="1">
      <c r="B315">
        <v>313</v>
      </c>
      <c r="C315" s="3" t="str">
        <f t="shared" si="64"/>
        <v>0:29:13</v>
      </c>
      <c r="D315">
        <f t="shared" si="61"/>
        <v>2.0293634259259261E-2</v>
      </c>
      <c r="E315" s="147">
        <f t="shared" si="52"/>
        <v>1753</v>
      </c>
      <c r="F315" s="161">
        <v>313</v>
      </c>
      <c r="G315" s="163">
        <v>2.0293634259259261E-2</v>
      </c>
      <c r="H315" s="147">
        <f t="shared" si="60"/>
        <v>1753</v>
      </c>
      <c r="I315">
        <f t="shared" si="55"/>
        <v>1</v>
      </c>
      <c r="J315" s="161">
        <v>313</v>
      </c>
      <c r="K315" s="163">
        <v>2.0320949074074075E-2</v>
      </c>
      <c r="L315" s="147">
        <f t="shared" si="53"/>
        <v>1756</v>
      </c>
      <c r="M315">
        <f t="shared" si="56"/>
        <v>2</v>
      </c>
      <c r="N315">
        <f t="shared" si="57"/>
        <v>-3</v>
      </c>
      <c r="O315">
        <f t="shared" si="58"/>
        <v>3</v>
      </c>
      <c r="Q315">
        <f t="shared" si="62"/>
        <v>1753</v>
      </c>
      <c r="R315">
        <f t="shared" si="63"/>
        <v>1757.64</v>
      </c>
      <c r="S315">
        <f t="shared" si="59"/>
        <v>-4.6400000000001</v>
      </c>
    </row>
    <row r="316" spans="2:19" ht="15.75" thickBot="1">
      <c r="B316">
        <v>314</v>
      </c>
      <c r="C316" s="3" t="str">
        <f t="shared" si="64"/>
        <v>0:29:14</v>
      </c>
      <c r="D316">
        <f t="shared" si="61"/>
        <v>2.0297916666666665E-2</v>
      </c>
      <c r="E316" s="147">
        <f t="shared" si="52"/>
        <v>1754</v>
      </c>
      <c r="F316" s="161">
        <v>314</v>
      </c>
      <c r="G316" s="163">
        <v>2.0297916666666665E-2</v>
      </c>
      <c r="H316" s="147">
        <f t="shared" si="60"/>
        <v>1754</v>
      </c>
      <c r="I316">
        <f t="shared" si="55"/>
        <v>1</v>
      </c>
      <c r="J316" s="161">
        <v>314</v>
      </c>
      <c r="K316" s="163">
        <v>2.034050925925926E-2</v>
      </c>
      <c r="L316" s="147">
        <f t="shared" si="53"/>
        <v>1757</v>
      </c>
      <c r="M316">
        <f t="shared" si="56"/>
        <v>1</v>
      </c>
      <c r="N316">
        <f t="shared" si="57"/>
        <v>-3</v>
      </c>
      <c r="O316">
        <f t="shared" si="58"/>
        <v>3</v>
      </c>
      <c r="Q316">
        <f t="shared" si="62"/>
        <v>1754</v>
      </c>
      <c r="R316">
        <f t="shared" si="63"/>
        <v>1758.64</v>
      </c>
      <c r="S316">
        <f t="shared" si="59"/>
        <v>-4.6400000000001</v>
      </c>
    </row>
    <row r="317" spans="2:19" ht="15.75" thickBot="1">
      <c r="B317">
        <v>315</v>
      </c>
      <c r="C317" s="3" t="str">
        <f t="shared" si="64"/>
        <v>0:29:15</v>
      </c>
      <c r="D317">
        <f t="shared" si="61"/>
        <v>2.0311458333333334E-2</v>
      </c>
      <c r="E317" s="147">
        <f t="shared" si="52"/>
        <v>1755</v>
      </c>
      <c r="F317" s="161">
        <v>315</v>
      </c>
      <c r="G317" s="163">
        <v>2.0311458333333334E-2</v>
      </c>
      <c r="H317" s="147">
        <f t="shared" si="60"/>
        <v>1755</v>
      </c>
      <c r="I317">
        <f t="shared" si="55"/>
        <v>1</v>
      </c>
      <c r="J317" s="161">
        <v>315</v>
      </c>
      <c r="K317" s="163">
        <v>2.0344444444444446E-2</v>
      </c>
      <c r="L317" s="147">
        <f t="shared" si="53"/>
        <v>1758</v>
      </c>
      <c r="M317">
        <f t="shared" si="56"/>
        <v>1</v>
      </c>
      <c r="N317">
        <f t="shared" si="57"/>
        <v>-3</v>
      </c>
      <c r="O317">
        <f t="shared" si="58"/>
        <v>3</v>
      </c>
      <c r="Q317">
        <f t="shared" si="62"/>
        <v>1755</v>
      </c>
      <c r="R317">
        <f t="shared" si="63"/>
        <v>1759.64</v>
      </c>
      <c r="S317">
        <f t="shared" si="59"/>
        <v>-4.6400000000001</v>
      </c>
    </row>
    <row r="318" spans="2:19" ht="15.75" thickBot="1">
      <c r="B318">
        <v>316</v>
      </c>
      <c r="C318" s="3" t="str">
        <f t="shared" si="64"/>
        <v>0:29:17</v>
      </c>
      <c r="D318">
        <f t="shared" si="61"/>
        <v>2.0334143518518519E-2</v>
      </c>
      <c r="E318" s="147">
        <f t="shared" si="52"/>
        <v>1757</v>
      </c>
      <c r="F318" s="161">
        <v>316</v>
      </c>
      <c r="G318" s="163">
        <v>2.0334143518518519E-2</v>
      </c>
      <c r="H318" s="147">
        <f t="shared" si="60"/>
        <v>1757</v>
      </c>
      <c r="I318">
        <f t="shared" si="55"/>
        <v>2</v>
      </c>
      <c r="J318" s="161">
        <v>316</v>
      </c>
      <c r="K318" s="163">
        <v>2.0354282407407408E-2</v>
      </c>
      <c r="L318" s="147">
        <f t="shared" si="53"/>
        <v>1759</v>
      </c>
      <c r="M318">
        <f t="shared" si="56"/>
        <v>1</v>
      </c>
      <c r="N318">
        <f t="shared" si="57"/>
        <v>-2</v>
      </c>
      <c r="O318">
        <f t="shared" si="58"/>
        <v>2</v>
      </c>
      <c r="Q318">
        <f t="shared" si="62"/>
        <v>1757</v>
      </c>
      <c r="R318">
        <f t="shared" si="63"/>
        <v>1760.64</v>
      </c>
      <c r="S318">
        <f t="shared" si="59"/>
        <v>-3.6400000000001</v>
      </c>
    </row>
    <row r="319" spans="2:19" ht="15.75" thickBot="1">
      <c r="B319">
        <v>317</v>
      </c>
      <c r="C319" s="3" t="str">
        <f t="shared" si="64"/>
        <v>0:29:19</v>
      </c>
      <c r="D319">
        <f t="shared" si="61"/>
        <v>2.035474537037037E-2</v>
      </c>
      <c r="E319" s="147">
        <f t="shared" si="52"/>
        <v>1759</v>
      </c>
      <c r="F319" s="161">
        <v>317</v>
      </c>
      <c r="G319" s="163">
        <v>2.035474537037037E-2</v>
      </c>
      <c r="H319" s="147">
        <f t="shared" si="60"/>
        <v>1759</v>
      </c>
      <c r="I319">
        <f t="shared" si="55"/>
        <v>2</v>
      </c>
      <c r="J319" s="161">
        <v>317</v>
      </c>
      <c r="K319" s="163">
        <v>2.0434143518518518E-2</v>
      </c>
      <c r="L319" s="147">
        <f t="shared" si="53"/>
        <v>1766</v>
      </c>
      <c r="M319">
        <f t="shared" si="56"/>
        <v>7</v>
      </c>
      <c r="N319">
        <f t="shared" si="57"/>
        <v>-7</v>
      </c>
      <c r="O319">
        <f t="shared" si="58"/>
        <v>7</v>
      </c>
      <c r="Q319">
        <f t="shared" si="62"/>
        <v>1759</v>
      </c>
      <c r="R319">
        <f t="shared" si="63"/>
        <v>1767.64</v>
      </c>
      <c r="S319">
        <f t="shared" si="59"/>
        <v>-8.6400000000001</v>
      </c>
    </row>
    <row r="320" spans="2:19" ht="15.75" thickBot="1">
      <c r="B320">
        <v>318</v>
      </c>
      <c r="C320" s="3" t="str">
        <f t="shared" si="64"/>
        <v>0:29:19</v>
      </c>
      <c r="D320">
        <f t="shared" si="61"/>
        <v>2.0357986111111111E-2</v>
      </c>
      <c r="E320" s="147">
        <f t="shared" si="52"/>
        <v>1759</v>
      </c>
      <c r="F320" s="161">
        <v>318</v>
      </c>
      <c r="G320" s="163">
        <v>2.0357986111111111E-2</v>
      </c>
      <c r="H320" s="147">
        <f t="shared" si="60"/>
        <v>1759</v>
      </c>
      <c r="I320">
        <f t="shared" si="55"/>
        <v>0</v>
      </c>
      <c r="J320" s="161">
        <v>318</v>
      </c>
      <c r="K320" s="163">
        <v>2.0437500000000001E-2</v>
      </c>
      <c r="L320" s="147">
        <f t="shared" si="53"/>
        <v>1766</v>
      </c>
      <c r="M320">
        <f t="shared" si="56"/>
        <v>0</v>
      </c>
      <c r="N320">
        <f t="shared" si="57"/>
        <v>-7</v>
      </c>
      <c r="O320">
        <f t="shared" si="58"/>
        <v>7</v>
      </c>
      <c r="Q320">
        <f t="shared" si="62"/>
        <v>1759</v>
      </c>
      <c r="R320">
        <f t="shared" si="63"/>
        <v>1767.64</v>
      </c>
      <c r="S320">
        <f t="shared" si="59"/>
        <v>-8.6400000000001</v>
      </c>
    </row>
    <row r="321" spans="2:19" ht="15.75" thickBot="1">
      <c r="B321">
        <v>319</v>
      </c>
      <c r="C321" s="3" t="str">
        <f t="shared" si="64"/>
        <v>0:29:20</v>
      </c>
      <c r="D321">
        <f t="shared" si="61"/>
        <v>2.0367129629629631E-2</v>
      </c>
      <c r="E321" s="147">
        <f t="shared" si="52"/>
        <v>1760</v>
      </c>
      <c r="F321" s="161">
        <v>319</v>
      </c>
      <c r="G321" s="163">
        <v>2.0367129629629631E-2</v>
      </c>
      <c r="H321" s="147">
        <f t="shared" si="60"/>
        <v>1760</v>
      </c>
      <c r="I321">
        <f t="shared" si="55"/>
        <v>1</v>
      </c>
      <c r="J321" s="161">
        <v>319</v>
      </c>
      <c r="K321" s="163">
        <v>2.0454050925925924E-2</v>
      </c>
      <c r="L321" s="147">
        <f t="shared" si="53"/>
        <v>1767</v>
      </c>
      <c r="M321">
        <f t="shared" si="56"/>
        <v>1</v>
      </c>
      <c r="N321">
        <f t="shared" si="57"/>
        <v>-7</v>
      </c>
      <c r="O321">
        <f t="shared" si="58"/>
        <v>7</v>
      </c>
      <c r="Q321">
        <f t="shared" si="62"/>
        <v>1760</v>
      </c>
      <c r="R321">
        <f t="shared" si="63"/>
        <v>1768.64</v>
      </c>
      <c r="S321">
        <f t="shared" si="59"/>
        <v>-8.6400000000001</v>
      </c>
    </row>
    <row r="322" spans="2:19" ht="15.75" thickBot="1">
      <c r="B322">
        <v>320</v>
      </c>
      <c r="C322" s="3" t="str">
        <f t="shared" si="64"/>
        <v>0:29:27</v>
      </c>
      <c r="D322">
        <f t="shared" si="61"/>
        <v>2.0449189814814816E-2</v>
      </c>
      <c r="E322" s="147">
        <f t="shared" si="52"/>
        <v>1767</v>
      </c>
      <c r="F322" s="161">
        <v>320</v>
      </c>
      <c r="G322" s="163">
        <v>2.0449189814814816E-2</v>
      </c>
      <c r="H322" s="147">
        <f t="shared" si="60"/>
        <v>1767</v>
      </c>
      <c r="I322">
        <f t="shared" si="55"/>
        <v>7</v>
      </c>
      <c r="J322" s="161">
        <v>320</v>
      </c>
      <c r="K322" s="163">
        <v>2.045949074074074E-2</v>
      </c>
      <c r="L322" s="147">
        <f t="shared" si="53"/>
        <v>1768</v>
      </c>
      <c r="M322">
        <f t="shared" si="56"/>
        <v>1</v>
      </c>
      <c r="N322">
        <f t="shared" si="57"/>
        <v>-1</v>
      </c>
      <c r="O322">
        <f t="shared" si="58"/>
        <v>1</v>
      </c>
      <c r="Q322">
        <f t="shared" si="62"/>
        <v>1767</v>
      </c>
      <c r="R322">
        <f t="shared" si="63"/>
        <v>1769.64</v>
      </c>
      <c r="S322">
        <f t="shared" si="59"/>
        <v>-2.6400000000001</v>
      </c>
    </row>
    <row r="323" spans="2:19" ht="15.75" thickBot="1">
      <c r="B323">
        <v>321</v>
      </c>
      <c r="C323" s="3" t="str">
        <f t="shared" si="64"/>
        <v>0:29:27</v>
      </c>
      <c r="D323">
        <f t="shared" si="61"/>
        <v>2.0454166666666666E-2</v>
      </c>
      <c r="E323" s="147">
        <f t="shared" ref="E323:E381" si="65">HOUR(D323)*3600+MINUTE(D323)*60+SECOND(D323)</f>
        <v>1767</v>
      </c>
      <c r="F323" s="161">
        <v>321</v>
      </c>
      <c r="G323" s="163">
        <v>2.0454166666666666E-2</v>
      </c>
      <c r="H323" s="147">
        <f t="shared" si="60"/>
        <v>1767</v>
      </c>
      <c r="I323">
        <f t="shared" si="55"/>
        <v>0</v>
      </c>
      <c r="J323" s="161">
        <v>321</v>
      </c>
      <c r="K323" s="163">
        <v>2.0498726851851851E-2</v>
      </c>
      <c r="L323" s="147">
        <f t="shared" ref="L323:L382" si="66">HOUR(K323)*3600+MINUTE(K323)*60+SECOND(K323)</f>
        <v>1771</v>
      </c>
      <c r="M323">
        <f t="shared" ref="M323:M382" si="67">L323-L322</f>
        <v>3</v>
      </c>
      <c r="N323">
        <f t="shared" ref="N323:N382" si="68">H323-L323</f>
        <v>-4</v>
      </c>
      <c r="O323">
        <f t="shared" ref="O323:O382" si="69">ABS(N323)</f>
        <v>4</v>
      </c>
      <c r="Q323">
        <f t="shared" ref="Q323:Q382" si="70">H323</f>
        <v>1767</v>
      </c>
      <c r="R323">
        <f t="shared" ref="R323:R382" si="71">L323+1.64</f>
        <v>1772.64</v>
      </c>
      <c r="S323">
        <f t="shared" ref="S323:S382" si="72">Q323-R323</f>
        <v>-5.6400000000001</v>
      </c>
    </row>
    <row r="324" spans="2:19" ht="15.75" thickBot="1">
      <c r="B324">
        <v>322</v>
      </c>
      <c r="C324" s="3" t="str">
        <f t="shared" si="64"/>
        <v>0:29:28</v>
      </c>
      <c r="D324">
        <f t="shared" si="61"/>
        <v>2.0467939814814814E-2</v>
      </c>
      <c r="E324" s="147">
        <f t="shared" si="65"/>
        <v>1768</v>
      </c>
      <c r="F324" s="161">
        <v>322</v>
      </c>
      <c r="G324" s="163">
        <v>2.0467939814814814E-2</v>
      </c>
      <c r="H324" s="147">
        <f t="shared" si="60"/>
        <v>1768</v>
      </c>
      <c r="I324">
        <f t="shared" ref="I324:I381" si="73">H324-H323</f>
        <v>1</v>
      </c>
      <c r="J324" s="161">
        <v>322</v>
      </c>
      <c r="K324" s="163">
        <v>2.0526851851851852E-2</v>
      </c>
      <c r="L324" s="147">
        <f t="shared" si="66"/>
        <v>1774</v>
      </c>
      <c r="M324">
        <f t="shared" si="67"/>
        <v>3</v>
      </c>
      <c r="N324">
        <f t="shared" si="68"/>
        <v>-6</v>
      </c>
      <c r="O324">
        <f t="shared" si="69"/>
        <v>6</v>
      </c>
      <c r="Q324">
        <f t="shared" si="70"/>
        <v>1768</v>
      </c>
      <c r="R324">
        <f t="shared" si="71"/>
        <v>1775.64</v>
      </c>
      <c r="S324">
        <f t="shared" si="72"/>
        <v>-7.6400000000001</v>
      </c>
    </row>
    <row r="325" spans="2:19" ht="15.75" thickBot="1">
      <c r="B325">
        <v>323</v>
      </c>
      <c r="C325" s="3" t="str">
        <f t="shared" si="64"/>
        <v>0:29:29</v>
      </c>
      <c r="D325">
        <f t="shared" si="61"/>
        <v>2.0474305555555555E-2</v>
      </c>
      <c r="E325" s="147">
        <f t="shared" si="65"/>
        <v>1769</v>
      </c>
      <c r="F325" s="161">
        <v>323</v>
      </c>
      <c r="G325" s="163">
        <v>2.0474305555555555E-2</v>
      </c>
      <c r="H325" s="147">
        <f t="shared" si="60"/>
        <v>1769</v>
      </c>
      <c r="I325">
        <f t="shared" si="73"/>
        <v>1</v>
      </c>
      <c r="J325" s="161">
        <v>323</v>
      </c>
      <c r="K325" s="163">
        <v>2.0564583333333334E-2</v>
      </c>
      <c r="L325" s="147">
        <f t="shared" si="66"/>
        <v>1777</v>
      </c>
      <c r="M325">
        <f t="shared" si="67"/>
        <v>3</v>
      </c>
      <c r="N325">
        <f t="shared" si="68"/>
        <v>-8</v>
      </c>
      <c r="O325">
        <f t="shared" si="69"/>
        <v>8</v>
      </c>
      <c r="Q325">
        <f t="shared" si="70"/>
        <v>1769</v>
      </c>
      <c r="R325">
        <f t="shared" si="71"/>
        <v>1778.64</v>
      </c>
      <c r="S325">
        <f t="shared" si="72"/>
        <v>-9.6400000000001</v>
      </c>
    </row>
    <row r="326" spans="2:19" ht="15.75" thickBot="1">
      <c r="B326">
        <v>324</v>
      </c>
      <c r="C326" s="3" t="str">
        <f t="shared" si="64"/>
        <v>0:29:32</v>
      </c>
      <c r="D326">
        <f t="shared" si="61"/>
        <v>2.0513657407407408E-2</v>
      </c>
      <c r="E326" s="147">
        <f t="shared" si="65"/>
        <v>1772</v>
      </c>
      <c r="F326" s="161">
        <v>324</v>
      </c>
      <c r="G326" s="163">
        <v>2.0513657407407408E-2</v>
      </c>
      <c r="H326" s="147">
        <f t="shared" si="60"/>
        <v>1772</v>
      </c>
      <c r="I326">
        <f t="shared" si="73"/>
        <v>3</v>
      </c>
      <c r="J326" s="161">
        <v>324</v>
      </c>
      <c r="K326" s="163">
        <v>2.0612962962962961E-2</v>
      </c>
      <c r="L326" s="147">
        <f t="shared" si="66"/>
        <v>1781</v>
      </c>
      <c r="M326">
        <f t="shared" si="67"/>
        <v>4</v>
      </c>
      <c r="N326">
        <f t="shared" si="68"/>
        <v>-9</v>
      </c>
      <c r="O326">
        <f t="shared" si="69"/>
        <v>9</v>
      </c>
      <c r="Q326">
        <f t="shared" si="70"/>
        <v>1772</v>
      </c>
      <c r="R326">
        <f t="shared" si="71"/>
        <v>1782.64</v>
      </c>
      <c r="S326">
        <f t="shared" si="72"/>
        <v>-10.6400000000001</v>
      </c>
    </row>
    <row r="327" spans="2:19" ht="15.75" thickBot="1">
      <c r="B327">
        <v>325</v>
      </c>
      <c r="C327" s="3" t="str">
        <f t="shared" si="64"/>
        <v>0:29:35</v>
      </c>
      <c r="D327">
        <f t="shared" si="61"/>
        <v>2.0542708333333333E-2</v>
      </c>
      <c r="E327" s="147">
        <f t="shared" si="65"/>
        <v>1775</v>
      </c>
      <c r="F327" s="161">
        <v>325</v>
      </c>
      <c r="G327" s="163">
        <v>2.0542708333333333E-2</v>
      </c>
      <c r="H327" s="147">
        <f t="shared" si="60"/>
        <v>1775</v>
      </c>
      <c r="I327">
        <f t="shared" si="73"/>
        <v>3</v>
      </c>
      <c r="J327" s="161">
        <v>325</v>
      </c>
      <c r="K327" s="163">
        <v>2.0670949074074074E-2</v>
      </c>
      <c r="L327" s="147">
        <f t="shared" si="66"/>
        <v>1786</v>
      </c>
      <c r="M327">
        <f t="shared" si="67"/>
        <v>5</v>
      </c>
      <c r="N327">
        <f t="shared" si="68"/>
        <v>-11</v>
      </c>
      <c r="O327">
        <f t="shared" si="69"/>
        <v>11</v>
      </c>
      <c r="Q327">
        <f t="shared" si="70"/>
        <v>1775</v>
      </c>
      <c r="R327">
        <f t="shared" si="71"/>
        <v>1787.64</v>
      </c>
      <c r="S327">
        <f t="shared" si="72"/>
        <v>-12.6400000000001</v>
      </c>
    </row>
    <row r="328" spans="2:19" ht="15.75" thickBot="1">
      <c r="B328">
        <v>326</v>
      </c>
      <c r="C328" s="3" t="str">
        <f t="shared" si="64"/>
        <v>0:29:38</v>
      </c>
      <c r="D328">
        <f t="shared" si="61"/>
        <v>2.057685185185185E-2</v>
      </c>
      <c r="E328" s="147">
        <f t="shared" si="65"/>
        <v>1778</v>
      </c>
      <c r="F328" s="161">
        <v>326</v>
      </c>
      <c r="G328" s="163">
        <v>2.057685185185185E-2</v>
      </c>
      <c r="H328" s="147">
        <f t="shared" si="60"/>
        <v>1778</v>
      </c>
      <c r="I328">
        <f t="shared" si="73"/>
        <v>3</v>
      </c>
      <c r="J328" s="161">
        <v>326</v>
      </c>
      <c r="K328" s="163">
        <v>2.0706249999999999E-2</v>
      </c>
      <c r="L328" s="147">
        <f t="shared" si="66"/>
        <v>1789</v>
      </c>
      <c r="M328">
        <f t="shared" si="67"/>
        <v>3</v>
      </c>
      <c r="N328">
        <f t="shared" si="68"/>
        <v>-11</v>
      </c>
      <c r="O328">
        <f t="shared" si="69"/>
        <v>11</v>
      </c>
      <c r="Q328">
        <f t="shared" si="70"/>
        <v>1778</v>
      </c>
      <c r="R328">
        <f t="shared" si="71"/>
        <v>1790.64</v>
      </c>
      <c r="S328">
        <f t="shared" si="72"/>
        <v>-12.6400000000001</v>
      </c>
    </row>
    <row r="329" spans="2:19" ht="15.75" thickBot="1">
      <c r="B329">
        <v>327</v>
      </c>
      <c r="C329" s="3" t="str">
        <f t="shared" si="64"/>
        <v>0:29:42</v>
      </c>
      <c r="D329">
        <f t="shared" si="61"/>
        <v>2.0628356481481484E-2</v>
      </c>
      <c r="E329" s="147">
        <f t="shared" si="65"/>
        <v>1782</v>
      </c>
      <c r="F329" s="161">
        <v>327</v>
      </c>
      <c r="G329" s="163">
        <v>2.0628356481481484E-2</v>
      </c>
      <c r="H329" s="147">
        <f t="shared" ref="H329:H381" si="74">HOUR(G329)*3600+MINUTE(G329)*60+SECOND(G329)</f>
        <v>1782</v>
      </c>
      <c r="I329">
        <f t="shared" si="73"/>
        <v>4</v>
      </c>
      <c r="J329" s="161">
        <v>327</v>
      </c>
      <c r="K329" s="163">
        <v>2.0730439814814813E-2</v>
      </c>
      <c r="L329" s="147">
        <f t="shared" si="66"/>
        <v>1791</v>
      </c>
      <c r="M329">
        <f t="shared" si="67"/>
        <v>2</v>
      </c>
      <c r="N329">
        <f t="shared" si="68"/>
        <v>-9</v>
      </c>
      <c r="O329">
        <f t="shared" si="69"/>
        <v>9</v>
      </c>
      <c r="Q329">
        <f t="shared" si="70"/>
        <v>1782</v>
      </c>
      <c r="R329">
        <f t="shared" si="71"/>
        <v>1792.64</v>
      </c>
      <c r="S329">
        <f t="shared" si="72"/>
        <v>-10.6400000000001</v>
      </c>
    </row>
    <row r="330" spans="2:19" ht="15.75" thickBot="1">
      <c r="B330">
        <v>328</v>
      </c>
      <c r="C330" s="3" t="str">
        <f t="shared" si="64"/>
        <v>0:29:47</v>
      </c>
      <c r="D330">
        <f t="shared" si="61"/>
        <v>2.0686805555555556E-2</v>
      </c>
      <c r="E330" s="147">
        <f t="shared" si="65"/>
        <v>1787</v>
      </c>
      <c r="F330" s="161">
        <v>328</v>
      </c>
      <c r="G330" s="163">
        <v>2.0686805555555556E-2</v>
      </c>
      <c r="H330" s="147">
        <f t="shared" si="74"/>
        <v>1787</v>
      </c>
      <c r="I330">
        <f t="shared" si="73"/>
        <v>5</v>
      </c>
      <c r="J330" s="161">
        <v>328</v>
      </c>
      <c r="K330" s="163">
        <v>2.0839583333333331E-2</v>
      </c>
      <c r="L330" s="147">
        <f t="shared" si="66"/>
        <v>1801</v>
      </c>
      <c r="M330">
        <f t="shared" si="67"/>
        <v>10</v>
      </c>
      <c r="N330">
        <f t="shared" si="68"/>
        <v>-14</v>
      </c>
      <c r="O330">
        <f t="shared" si="69"/>
        <v>14</v>
      </c>
      <c r="Q330">
        <f t="shared" si="70"/>
        <v>1787</v>
      </c>
      <c r="R330">
        <f t="shared" si="71"/>
        <v>1802.64</v>
      </c>
      <c r="S330">
        <f t="shared" si="72"/>
        <v>-15.6400000000001</v>
      </c>
    </row>
    <row r="331" spans="2:19" ht="15.75" thickBot="1">
      <c r="B331">
        <v>329</v>
      </c>
      <c r="C331" s="3" t="str">
        <f t="shared" si="64"/>
        <v>0:29:50</v>
      </c>
      <c r="D331">
        <f t="shared" si="61"/>
        <v>2.0720833333333334E-2</v>
      </c>
      <c r="E331" s="147">
        <f t="shared" si="65"/>
        <v>1790</v>
      </c>
      <c r="F331" s="161">
        <v>329</v>
      </c>
      <c r="G331" s="163">
        <v>2.0720833333333334E-2</v>
      </c>
      <c r="H331" s="147">
        <f t="shared" si="74"/>
        <v>1790</v>
      </c>
      <c r="I331">
        <f t="shared" si="73"/>
        <v>3</v>
      </c>
      <c r="J331" s="161">
        <v>329</v>
      </c>
      <c r="K331" s="163">
        <v>2.0900000000000002E-2</v>
      </c>
      <c r="L331" s="147">
        <f t="shared" si="66"/>
        <v>1806</v>
      </c>
      <c r="M331">
        <f t="shared" si="67"/>
        <v>5</v>
      </c>
      <c r="N331">
        <f t="shared" si="68"/>
        <v>-16</v>
      </c>
      <c r="O331">
        <f t="shared" si="69"/>
        <v>16</v>
      </c>
      <c r="Q331">
        <f t="shared" si="70"/>
        <v>1790</v>
      </c>
      <c r="R331">
        <f t="shared" si="71"/>
        <v>1807.64</v>
      </c>
      <c r="S331">
        <f t="shared" si="72"/>
        <v>-17.6400000000001</v>
      </c>
    </row>
    <row r="332" spans="2:19" ht="15.75" thickBot="1">
      <c r="B332">
        <v>330</v>
      </c>
      <c r="C332" s="3" t="str">
        <f t="shared" si="64"/>
        <v>0:29:52</v>
      </c>
      <c r="D332">
        <f t="shared" si="61"/>
        <v>2.0744444444444444E-2</v>
      </c>
      <c r="E332" s="147">
        <f t="shared" si="65"/>
        <v>1792</v>
      </c>
      <c r="F332" s="161">
        <v>330</v>
      </c>
      <c r="G332" s="163">
        <v>2.0744444444444444E-2</v>
      </c>
      <c r="H332" s="147">
        <f t="shared" si="74"/>
        <v>1792</v>
      </c>
      <c r="I332">
        <f t="shared" si="73"/>
        <v>2</v>
      </c>
      <c r="J332" s="161">
        <v>330</v>
      </c>
      <c r="K332" s="163">
        <v>2.1011458333333333E-2</v>
      </c>
      <c r="L332" s="147">
        <f t="shared" si="66"/>
        <v>1815</v>
      </c>
      <c r="M332">
        <f t="shared" si="67"/>
        <v>9</v>
      </c>
      <c r="N332">
        <f t="shared" si="68"/>
        <v>-23</v>
      </c>
      <c r="O332">
        <f t="shared" si="69"/>
        <v>23</v>
      </c>
      <c r="Q332">
        <f t="shared" si="70"/>
        <v>1792</v>
      </c>
      <c r="R332">
        <f t="shared" si="71"/>
        <v>1816.64</v>
      </c>
      <c r="S332">
        <f t="shared" si="72"/>
        <v>-24.6400000000001</v>
      </c>
    </row>
    <row r="333" spans="2:19" ht="15.75" thickBot="1">
      <c r="B333">
        <v>331</v>
      </c>
      <c r="C333" s="3" t="str">
        <f t="shared" si="64"/>
        <v>0:30:02</v>
      </c>
      <c r="D333">
        <f t="shared" si="61"/>
        <v>2.0853240740740742E-2</v>
      </c>
      <c r="E333" s="147">
        <f t="shared" si="65"/>
        <v>1802</v>
      </c>
      <c r="F333" s="161">
        <v>331</v>
      </c>
      <c r="G333" s="163">
        <v>2.0853240740740742E-2</v>
      </c>
      <c r="H333" s="147">
        <f t="shared" si="74"/>
        <v>1802</v>
      </c>
      <c r="I333">
        <f t="shared" si="73"/>
        <v>10</v>
      </c>
      <c r="J333" s="161">
        <v>331</v>
      </c>
      <c r="K333" s="163">
        <v>2.1015740740740741E-2</v>
      </c>
      <c r="L333" s="147">
        <f t="shared" si="66"/>
        <v>1816</v>
      </c>
      <c r="M333">
        <f t="shared" si="67"/>
        <v>1</v>
      </c>
      <c r="N333">
        <f t="shared" si="68"/>
        <v>-14</v>
      </c>
      <c r="O333">
        <f t="shared" si="69"/>
        <v>14</v>
      </c>
      <c r="Q333">
        <f t="shared" si="70"/>
        <v>1802</v>
      </c>
      <c r="R333">
        <f t="shared" si="71"/>
        <v>1817.64</v>
      </c>
      <c r="S333">
        <f t="shared" si="72"/>
        <v>-15.6400000000001</v>
      </c>
    </row>
    <row r="334" spans="2:19" ht="15.75" thickBot="1">
      <c r="B334">
        <v>332</v>
      </c>
      <c r="C334" s="3" t="str">
        <f t="shared" si="64"/>
        <v>0:30:07</v>
      </c>
      <c r="D334">
        <f t="shared" ref="D334:D381" si="75">IF(D$2=1,G334,K333)</f>
        <v>2.0915509259259255E-2</v>
      </c>
      <c r="E334" s="147">
        <f t="shared" si="65"/>
        <v>1807</v>
      </c>
      <c r="F334" s="161">
        <v>332</v>
      </c>
      <c r="G334" s="163">
        <v>2.0915509259259255E-2</v>
      </c>
      <c r="H334" s="147">
        <f t="shared" si="74"/>
        <v>1807</v>
      </c>
      <c r="I334">
        <f t="shared" si="73"/>
        <v>5</v>
      </c>
      <c r="J334" s="161">
        <v>332</v>
      </c>
      <c r="K334" s="163">
        <v>2.1021643518518516E-2</v>
      </c>
      <c r="L334" s="147">
        <f t="shared" si="66"/>
        <v>1816</v>
      </c>
      <c r="M334">
        <f t="shared" si="67"/>
        <v>0</v>
      </c>
      <c r="N334">
        <f t="shared" si="68"/>
        <v>-9</v>
      </c>
      <c r="O334">
        <f t="shared" si="69"/>
        <v>9</v>
      </c>
      <c r="Q334">
        <f t="shared" si="70"/>
        <v>1807</v>
      </c>
      <c r="R334">
        <f t="shared" si="71"/>
        <v>1817.64</v>
      </c>
      <c r="S334">
        <f t="shared" si="72"/>
        <v>-10.6400000000001</v>
      </c>
    </row>
    <row r="335" spans="2:19" ht="15.75" thickBot="1">
      <c r="B335">
        <v>333</v>
      </c>
      <c r="C335" s="3" t="str">
        <f t="shared" si="64"/>
        <v>0:30:17</v>
      </c>
      <c r="D335">
        <f t="shared" si="75"/>
        <v>2.1025347222222223E-2</v>
      </c>
      <c r="E335" s="147">
        <f t="shared" si="65"/>
        <v>1817</v>
      </c>
      <c r="F335" s="161">
        <v>333</v>
      </c>
      <c r="G335" s="163">
        <v>2.1025347222222223E-2</v>
      </c>
      <c r="H335" s="147">
        <f t="shared" si="74"/>
        <v>1817</v>
      </c>
      <c r="I335">
        <f t="shared" si="73"/>
        <v>10</v>
      </c>
      <c r="J335" s="161">
        <v>333</v>
      </c>
      <c r="K335" s="163">
        <v>2.1059953703703702E-2</v>
      </c>
      <c r="L335" s="147">
        <f t="shared" si="66"/>
        <v>1820</v>
      </c>
      <c r="M335">
        <f t="shared" si="67"/>
        <v>4</v>
      </c>
      <c r="N335">
        <f t="shared" si="68"/>
        <v>-3</v>
      </c>
      <c r="O335">
        <f t="shared" si="69"/>
        <v>3</v>
      </c>
      <c r="Q335">
        <f t="shared" si="70"/>
        <v>1817</v>
      </c>
      <c r="R335">
        <f t="shared" si="71"/>
        <v>1821.64</v>
      </c>
      <c r="S335">
        <f t="shared" si="72"/>
        <v>-4.6400000000001</v>
      </c>
    </row>
    <row r="336" spans="2:19" ht="15.75" thickBot="1">
      <c r="B336">
        <v>334</v>
      </c>
      <c r="C336" s="3" t="str">
        <f t="shared" si="64"/>
        <v>0:30:17</v>
      </c>
      <c r="D336">
        <f t="shared" si="75"/>
        <v>2.1030555555555556E-2</v>
      </c>
      <c r="E336" s="147">
        <f t="shared" si="65"/>
        <v>1817</v>
      </c>
      <c r="F336" s="161">
        <v>334</v>
      </c>
      <c r="G336" s="163">
        <v>2.1030555555555556E-2</v>
      </c>
      <c r="H336" s="147">
        <f t="shared" si="74"/>
        <v>1817</v>
      </c>
      <c r="I336">
        <f t="shared" si="73"/>
        <v>0</v>
      </c>
      <c r="J336" s="161">
        <v>334</v>
      </c>
      <c r="K336" s="163">
        <v>2.1152430555555556E-2</v>
      </c>
      <c r="L336" s="147">
        <f t="shared" si="66"/>
        <v>1828</v>
      </c>
      <c r="M336">
        <f t="shared" si="67"/>
        <v>8</v>
      </c>
      <c r="N336">
        <f t="shared" si="68"/>
        <v>-11</v>
      </c>
      <c r="O336">
        <f t="shared" si="69"/>
        <v>11</v>
      </c>
      <c r="Q336">
        <f t="shared" si="70"/>
        <v>1817</v>
      </c>
      <c r="R336">
        <f t="shared" si="71"/>
        <v>1829.64</v>
      </c>
      <c r="S336">
        <f t="shared" si="72"/>
        <v>-12.6400000000001</v>
      </c>
    </row>
    <row r="337" spans="2:19" ht="15.75" thickBot="1">
      <c r="B337">
        <v>335</v>
      </c>
      <c r="C337" s="3" t="str">
        <f t="shared" si="64"/>
        <v>0:30:17</v>
      </c>
      <c r="D337">
        <f t="shared" si="75"/>
        <v>2.1035416666666668E-2</v>
      </c>
      <c r="E337" s="147">
        <f t="shared" si="65"/>
        <v>1817</v>
      </c>
      <c r="F337" s="161">
        <v>335</v>
      </c>
      <c r="G337" s="163">
        <v>2.1035416666666668E-2</v>
      </c>
      <c r="H337" s="147">
        <f t="shared" si="74"/>
        <v>1817</v>
      </c>
      <c r="I337">
        <f t="shared" si="73"/>
        <v>0</v>
      </c>
      <c r="J337" s="161">
        <v>335</v>
      </c>
      <c r="K337" s="163">
        <v>2.1214814814814815E-2</v>
      </c>
      <c r="L337" s="147">
        <f t="shared" si="66"/>
        <v>1833</v>
      </c>
      <c r="M337">
        <f t="shared" si="67"/>
        <v>5</v>
      </c>
      <c r="N337">
        <f t="shared" si="68"/>
        <v>-16</v>
      </c>
      <c r="O337">
        <f t="shared" si="69"/>
        <v>16</v>
      </c>
      <c r="Q337">
        <f t="shared" si="70"/>
        <v>1817</v>
      </c>
      <c r="R337">
        <f t="shared" si="71"/>
        <v>1834.64</v>
      </c>
      <c r="S337">
        <f t="shared" si="72"/>
        <v>-17.6400000000001</v>
      </c>
    </row>
    <row r="338" spans="2:19" ht="15.75" thickBot="1">
      <c r="B338">
        <v>336</v>
      </c>
      <c r="C338" s="3" t="str">
        <f t="shared" si="64"/>
        <v>0:30:21</v>
      </c>
      <c r="D338">
        <f t="shared" si="75"/>
        <v>2.1074189814814816E-2</v>
      </c>
      <c r="E338" s="147">
        <f t="shared" si="65"/>
        <v>1821</v>
      </c>
      <c r="F338" s="161">
        <v>336</v>
      </c>
      <c r="G338" s="163">
        <v>2.1074189814814816E-2</v>
      </c>
      <c r="H338" s="147">
        <f t="shared" si="74"/>
        <v>1821</v>
      </c>
      <c r="I338">
        <f t="shared" si="73"/>
        <v>4</v>
      </c>
      <c r="J338" s="161">
        <v>336</v>
      </c>
      <c r="K338" s="163">
        <v>2.1218634259259263E-2</v>
      </c>
      <c r="L338" s="147">
        <f t="shared" si="66"/>
        <v>1833</v>
      </c>
      <c r="M338">
        <f t="shared" si="67"/>
        <v>0</v>
      </c>
      <c r="N338">
        <f t="shared" si="68"/>
        <v>-12</v>
      </c>
      <c r="O338">
        <f t="shared" si="69"/>
        <v>12</v>
      </c>
      <c r="Q338">
        <f t="shared" si="70"/>
        <v>1821</v>
      </c>
      <c r="R338">
        <f t="shared" si="71"/>
        <v>1834.64</v>
      </c>
      <c r="S338">
        <f t="shared" si="72"/>
        <v>-13.6400000000001</v>
      </c>
    </row>
    <row r="339" spans="2:19" ht="15.75" thickBot="1">
      <c r="B339">
        <v>337</v>
      </c>
      <c r="C339" s="3" t="str">
        <f t="shared" si="64"/>
        <v>0:30:29</v>
      </c>
      <c r="D339">
        <f t="shared" si="75"/>
        <v>2.1166087962962963E-2</v>
      </c>
      <c r="E339" s="147">
        <f t="shared" si="65"/>
        <v>1829</v>
      </c>
      <c r="F339" s="161">
        <v>337</v>
      </c>
      <c r="G339" s="163">
        <v>2.1166087962962963E-2</v>
      </c>
      <c r="H339" s="147">
        <f t="shared" si="74"/>
        <v>1829</v>
      </c>
      <c r="I339">
        <f t="shared" si="73"/>
        <v>8</v>
      </c>
      <c r="J339" s="161">
        <v>337</v>
      </c>
      <c r="K339" s="163">
        <v>2.1258449074074075E-2</v>
      </c>
      <c r="L339" s="147">
        <f t="shared" si="66"/>
        <v>1837</v>
      </c>
      <c r="M339">
        <f t="shared" si="67"/>
        <v>4</v>
      </c>
      <c r="N339">
        <f t="shared" si="68"/>
        <v>-8</v>
      </c>
      <c r="O339">
        <f t="shared" si="69"/>
        <v>8</v>
      </c>
      <c r="Q339">
        <f t="shared" si="70"/>
        <v>1829</v>
      </c>
      <c r="R339">
        <f t="shared" si="71"/>
        <v>1838.64</v>
      </c>
      <c r="S339">
        <f t="shared" si="72"/>
        <v>-9.6400000000001</v>
      </c>
    </row>
    <row r="340" spans="2:19" ht="15.75" thickBot="1">
      <c r="B340">
        <v>338</v>
      </c>
      <c r="C340" s="3" t="str">
        <f t="shared" si="64"/>
        <v>0:30:34</v>
      </c>
      <c r="D340">
        <f t="shared" si="75"/>
        <v>2.1228240740740742E-2</v>
      </c>
      <c r="E340" s="147">
        <f t="shared" si="65"/>
        <v>1834</v>
      </c>
      <c r="F340" s="161">
        <v>338</v>
      </c>
      <c r="G340" s="163">
        <v>2.1228240740740742E-2</v>
      </c>
      <c r="H340" s="147">
        <f t="shared" si="74"/>
        <v>1834</v>
      </c>
      <c r="I340">
        <f t="shared" si="73"/>
        <v>5</v>
      </c>
      <c r="J340" s="161">
        <v>338</v>
      </c>
      <c r="K340" s="163">
        <v>2.1293634259259259E-2</v>
      </c>
      <c r="L340" s="147">
        <f t="shared" si="66"/>
        <v>1840</v>
      </c>
      <c r="M340">
        <f t="shared" si="67"/>
        <v>3</v>
      </c>
      <c r="N340">
        <f t="shared" si="68"/>
        <v>-6</v>
      </c>
      <c r="O340">
        <f t="shared" si="69"/>
        <v>6</v>
      </c>
      <c r="Q340">
        <f t="shared" si="70"/>
        <v>1834</v>
      </c>
      <c r="R340">
        <f t="shared" si="71"/>
        <v>1841.64</v>
      </c>
      <c r="S340">
        <f t="shared" si="72"/>
        <v>-7.6400000000001</v>
      </c>
    </row>
    <row r="341" spans="2:19" ht="15.75" thickBot="1">
      <c r="B341">
        <v>339</v>
      </c>
      <c r="C341" s="3" t="str">
        <f t="shared" si="64"/>
        <v>0:30:34</v>
      </c>
      <c r="D341">
        <f t="shared" si="75"/>
        <v>2.1232638888888888E-2</v>
      </c>
      <c r="E341" s="147">
        <f t="shared" si="65"/>
        <v>1834</v>
      </c>
      <c r="F341" s="161">
        <v>339</v>
      </c>
      <c r="G341" s="163">
        <v>2.1232638888888888E-2</v>
      </c>
      <c r="H341" s="147">
        <f t="shared" si="74"/>
        <v>1834</v>
      </c>
      <c r="I341">
        <f t="shared" si="73"/>
        <v>0</v>
      </c>
      <c r="J341" s="161">
        <v>339</v>
      </c>
      <c r="K341" s="163">
        <v>2.1332523148148149E-2</v>
      </c>
      <c r="L341" s="147">
        <f t="shared" si="66"/>
        <v>1843</v>
      </c>
      <c r="M341">
        <f t="shared" si="67"/>
        <v>3</v>
      </c>
      <c r="N341">
        <f t="shared" si="68"/>
        <v>-9</v>
      </c>
      <c r="O341">
        <f t="shared" si="69"/>
        <v>9</v>
      </c>
      <c r="Q341">
        <f t="shared" si="70"/>
        <v>1834</v>
      </c>
      <c r="R341">
        <f t="shared" si="71"/>
        <v>1844.64</v>
      </c>
      <c r="S341">
        <f t="shared" si="72"/>
        <v>-10.6400000000001</v>
      </c>
    </row>
    <row r="342" spans="2:19" ht="15.75" thickBot="1">
      <c r="B342">
        <v>340</v>
      </c>
      <c r="C342" s="3" t="str">
        <f t="shared" si="64"/>
        <v>0:30:38</v>
      </c>
      <c r="D342">
        <f t="shared" si="75"/>
        <v>2.1272685185185186E-2</v>
      </c>
      <c r="E342" s="147">
        <f t="shared" si="65"/>
        <v>1838</v>
      </c>
      <c r="F342" s="161">
        <v>340</v>
      </c>
      <c r="G342" s="163">
        <v>2.1272685185185186E-2</v>
      </c>
      <c r="H342" s="147">
        <f t="shared" si="74"/>
        <v>1838</v>
      </c>
      <c r="I342">
        <f t="shared" si="73"/>
        <v>4</v>
      </c>
      <c r="J342" s="161">
        <v>340</v>
      </c>
      <c r="K342" s="163">
        <v>2.1589467592592591E-2</v>
      </c>
      <c r="L342" s="147">
        <f t="shared" si="66"/>
        <v>1865</v>
      </c>
      <c r="M342">
        <f t="shared" si="67"/>
        <v>22</v>
      </c>
      <c r="N342">
        <f t="shared" si="68"/>
        <v>-27</v>
      </c>
      <c r="O342">
        <f t="shared" si="69"/>
        <v>27</v>
      </c>
      <c r="Q342">
        <f t="shared" si="70"/>
        <v>1838</v>
      </c>
      <c r="R342">
        <f t="shared" si="71"/>
        <v>1866.64</v>
      </c>
      <c r="S342">
        <f t="shared" si="72"/>
        <v>-28.6400000000001</v>
      </c>
    </row>
    <row r="343" spans="2:19" ht="15.75" thickBot="1">
      <c r="B343">
        <v>341</v>
      </c>
      <c r="C343" s="3" t="str">
        <f t="shared" si="64"/>
        <v>0:30:41</v>
      </c>
      <c r="D343">
        <f t="shared" si="75"/>
        <v>2.1308449074074073E-2</v>
      </c>
      <c r="E343" s="147">
        <f t="shared" si="65"/>
        <v>1841</v>
      </c>
      <c r="F343" s="161">
        <v>341</v>
      </c>
      <c r="G343" s="163">
        <v>2.1308449074074073E-2</v>
      </c>
      <c r="H343" s="147">
        <f t="shared" si="74"/>
        <v>1841</v>
      </c>
      <c r="I343">
        <f t="shared" si="73"/>
        <v>3</v>
      </c>
      <c r="J343" s="161">
        <v>341</v>
      </c>
      <c r="K343" s="163">
        <v>2.1762268518518521E-2</v>
      </c>
      <c r="L343" s="147">
        <f t="shared" si="66"/>
        <v>1880</v>
      </c>
      <c r="M343">
        <f t="shared" si="67"/>
        <v>15</v>
      </c>
      <c r="N343">
        <f t="shared" si="68"/>
        <v>-39</v>
      </c>
      <c r="O343">
        <f t="shared" si="69"/>
        <v>39</v>
      </c>
      <c r="Q343">
        <f t="shared" si="70"/>
        <v>1841</v>
      </c>
      <c r="R343">
        <f t="shared" si="71"/>
        <v>1881.64</v>
      </c>
      <c r="S343">
        <f t="shared" si="72"/>
        <v>-40.6400000000001</v>
      </c>
    </row>
    <row r="344" spans="2:19" ht="15.75" thickBot="1">
      <c r="B344">
        <v>342</v>
      </c>
      <c r="C344" s="3" t="str">
        <f t="shared" si="64"/>
        <v>0:30:44</v>
      </c>
      <c r="D344">
        <f t="shared" si="75"/>
        <v>2.1346180555555552E-2</v>
      </c>
      <c r="E344" s="147">
        <f t="shared" si="65"/>
        <v>1844</v>
      </c>
      <c r="F344" s="161">
        <v>342</v>
      </c>
      <c r="G344" s="163">
        <v>2.1346180555555552E-2</v>
      </c>
      <c r="H344" s="147">
        <f t="shared" si="74"/>
        <v>1844</v>
      </c>
      <c r="I344">
        <f t="shared" si="73"/>
        <v>3</v>
      </c>
      <c r="J344" s="161">
        <v>342</v>
      </c>
      <c r="K344" s="163">
        <v>2.1942939814814818E-2</v>
      </c>
      <c r="L344" s="147">
        <f t="shared" si="66"/>
        <v>1896</v>
      </c>
      <c r="M344">
        <f t="shared" si="67"/>
        <v>16</v>
      </c>
      <c r="N344">
        <f t="shared" si="68"/>
        <v>-52</v>
      </c>
      <c r="O344">
        <f t="shared" si="69"/>
        <v>52</v>
      </c>
      <c r="Q344">
        <f t="shared" si="70"/>
        <v>1844</v>
      </c>
      <c r="R344">
        <f t="shared" si="71"/>
        <v>1897.64</v>
      </c>
      <c r="S344">
        <f t="shared" si="72"/>
        <v>-53.6400000000001</v>
      </c>
    </row>
    <row r="345" spans="2:19" ht="15.75" thickBot="1">
      <c r="B345">
        <v>343</v>
      </c>
      <c r="C345" s="3" t="str">
        <f t="shared" si="64"/>
        <v>0:31:07</v>
      </c>
      <c r="D345">
        <f t="shared" si="75"/>
        <v>2.1606134259259262E-2</v>
      </c>
      <c r="E345" s="147">
        <f t="shared" si="65"/>
        <v>1867</v>
      </c>
      <c r="F345" s="161">
        <v>343</v>
      </c>
      <c r="G345" s="163">
        <v>2.1606134259259262E-2</v>
      </c>
      <c r="H345" s="147">
        <f t="shared" si="74"/>
        <v>1867</v>
      </c>
      <c r="I345">
        <f t="shared" si="73"/>
        <v>23</v>
      </c>
      <c r="J345" s="161">
        <v>343</v>
      </c>
      <c r="K345" s="163">
        <v>2.20744212962963E-2</v>
      </c>
      <c r="L345" s="147">
        <f t="shared" si="66"/>
        <v>1907</v>
      </c>
      <c r="M345">
        <f t="shared" si="67"/>
        <v>11</v>
      </c>
      <c r="N345">
        <f t="shared" si="68"/>
        <v>-40</v>
      </c>
      <c r="O345">
        <f t="shared" si="69"/>
        <v>40</v>
      </c>
      <c r="Q345">
        <f t="shared" si="70"/>
        <v>1867</v>
      </c>
      <c r="R345">
        <f t="shared" si="71"/>
        <v>1908.64</v>
      </c>
      <c r="S345">
        <f t="shared" si="72"/>
        <v>-41.6400000000001</v>
      </c>
    </row>
    <row r="346" spans="2:19" ht="15.75" thickBot="1">
      <c r="B346">
        <v>344</v>
      </c>
      <c r="C346" s="3" t="str">
        <f t="shared" si="64"/>
        <v>0:31:22</v>
      </c>
      <c r="D346">
        <f t="shared" si="75"/>
        <v>2.177824074074074E-2</v>
      </c>
      <c r="E346" s="147">
        <f t="shared" si="65"/>
        <v>1882</v>
      </c>
      <c r="F346" s="161">
        <v>344</v>
      </c>
      <c r="G346" s="163">
        <v>2.177824074074074E-2</v>
      </c>
      <c r="H346" s="147">
        <f t="shared" si="74"/>
        <v>1882</v>
      </c>
      <c r="I346">
        <f t="shared" si="73"/>
        <v>15</v>
      </c>
      <c r="J346" s="161">
        <v>344</v>
      </c>
      <c r="K346" s="163">
        <v>2.2106597222222222E-2</v>
      </c>
      <c r="L346" s="147">
        <f t="shared" si="66"/>
        <v>1910</v>
      </c>
      <c r="M346">
        <f t="shared" si="67"/>
        <v>3</v>
      </c>
      <c r="N346">
        <f t="shared" si="68"/>
        <v>-28</v>
      </c>
      <c r="O346">
        <f t="shared" si="69"/>
        <v>28</v>
      </c>
      <c r="Q346">
        <f t="shared" si="70"/>
        <v>1882</v>
      </c>
      <c r="R346">
        <f t="shared" si="71"/>
        <v>1911.64</v>
      </c>
      <c r="S346">
        <f t="shared" si="72"/>
        <v>-29.6400000000001</v>
      </c>
    </row>
    <row r="347" spans="2:19" ht="15.75" thickBot="1">
      <c r="B347">
        <v>345</v>
      </c>
      <c r="C347" s="3" t="str">
        <f t="shared" si="64"/>
        <v>0:31:37</v>
      </c>
      <c r="D347">
        <f t="shared" si="75"/>
        <v>2.1956712962962963E-2</v>
      </c>
      <c r="E347" s="147">
        <f t="shared" si="65"/>
        <v>1897</v>
      </c>
      <c r="F347" s="161">
        <v>345</v>
      </c>
      <c r="G347" s="163">
        <v>2.1956712962962963E-2</v>
      </c>
      <c r="H347" s="147">
        <f t="shared" si="74"/>
        <v>1897</v>
      </c>
      <c r="I347">
        <f t="shared" si="73"/>
        <v>15</v>
      </c>
      <c r="J347" s="161">
        <v>345</v>
      </c>
      <c r="K347" s="163">
        <v>2.2642592592592593E-2</v>
      </c>
      <c r="L347" s="147">
        <f t="shared" si="66"/>
        <v>1956</v>
      </c>
      <c r="M347">
        <f t="shared" si="67"/>
        <v>46</v>
      </c>
      <c r="N347">
        <f t="shared" si="68"/>
        <v>-59</v>
      </c>
      <c r="O347">
        <f t="shared" si="69"/>
        <v>59</v>
      </c>
      <c r="Q347">
        <f t="shared" si="70"/>
        <v>1897</v>
      </c>
      <c r="R347">
        <f t="shared" si="71"/>
        <v>1957.64</v>
      </c>
      <c r="S347">
        <f t="shared" si="72"/>
        <v>-60.6400000000001</v>
      </c>
    </row>
    <row r="348" spans="2:19" ht="15.75" thickBot="1">
      <c r="B348">
        <v>346</v>
      </c>
      <c r="C348" s="3" t="str">
        <f t="shared" si="64"/>
        <v>0:31:48</v>
      </c>
      <c r="D348">
        <f t="shared" si="75"/>
        <v>2.2088310185185187E-2</v>
      </c>
      <c r="E348" s="147">
        <f t="shared" si="65"/>
        <v>1908</v>
      </c>
      <c r="F348" s="161">
        <v>346</v>
      </c>
      <c r="G348" s="163">
        <v>2.2088310185185187E-2</v>
      </c>
      <c r="H348" s="147">
        <f t="shared" si="74"/>
        <v>1908</v>
      </c>
      <c r="I348">
        <f t="shared" si="73"/>
        <v>11</v>
      </c>
      <c r="J348" s="161">
        <v>346</v>
      </c>
      <c r="K348" s="163">
        <v>2.2921180555555559E-2</v>
      </c>
      <c r="L348" s="147">
        <f t="shared" si="66"/>
        <v>1980</v>
      </c>
      <c r="M348">
        <f t="shared" si="67"/>
        <v>24</v>
      </c>
      <c r="N348">
        <f t="shared" si="68"/>
        <v>-72</v>
      </c>
      <c r="O348">
        <f t="shared" si="69"/>
        <v>72</v>
      </c>
      <c r="Q348">
        <f t="shared" si="70"/>
        <v>1908</v>
      </c>
      <c r="R348">
        <f t="shared" si="71"/>
        <v>1981.64</v>
      </c>
      <c r="S348">
        <f t="shared" si="72"/>
        <v>-73.6400000000001</v>
      </c>
    </row>
    <row r="349" spans="2:19" ht="15.75" thickBot="1">
      <c r="B349">
        <v>347</v>
      </c>
      <c r="C349" s="3" t="str">
        <f t="shared" si="64"/>
        <v>0:31:51</v>
      </c>
      <c r="D349">
        <f t="shared" si="75"/>
        <v>2.2121180555555554E-2</v>
      </c>
      <c r="E349" s="147">
        <f t="shared" si="65"/>
        <v>1911</v>
      </c>
      <c r="F349" s="161">
        <v>347</v>
      </c>
      <c r="G349" s="163">
        <v>2.2121180555555554E-2</v>
      </c>
      <c r="H349" s="147">
        <f t="shared" si="74"/>
        <v>1911</v>
      </c>
      <c r="I349">
        <f t="shared" si="73"/>
        <v>3</v>
      </c>
      <c r="J349" s="161">
        <v>347</v>
      </c>
      <c r="K349" s="163">
        <v>2.2942129629629632E-2</v>
      </c>
      <c r="L349" s="147">
        <f t="shared" si="66"/>
        <v>1982</v>
      </c>
      <c r="M349">
        <f t="shared" si="67"/>
        <v>2</v>
      </c>
      <c r="N349">
        <f t="shared" si="68"/>
        <v>-71</v>
      </c>
      <c r="O349">
        <f t="shared" si="69"/>
        <v>71</v>
      </c>
      <c r="Q349">
        <f t="shared" si="70"/>
        <v>1911</v>
      </c>
      <c r="R349">
        <f t="shared" si="71"/>
        <v>1983.64</v>
      </c>
      <c r="S349">
        <f t="shared" si="72"/>
        <v>-72.6400000000001</v>
      </c>
    </row>
    <row r="350" spans="2:19" ht="15.75" thickBot="1">
      <c r="B350">
        <v>348</v>
      </c>
      <c r="C350" s="3" t="str">
        <f t="shared" si="64"/>
        <v>0:32:38</v>
      </c>
      <c r="D350">
        <f t="shared" si="75"/>
        <v>2.2656481481481482E-2</v>
      </c>
      <c r="E350" s="147">
        <f t="shared" si="65"/>
        <v>1958</v>
      </c>
      <c r="F350" s="161">
        <v>348</v>
      </c>
      <c r="G350" s="163">
        <v>2.2656481481481482E-2</v>
      </c>
      <c r="H350" s="147">
        <f t="shared" si="74"/>
        <v>1958</v>
      </c>
      <c r="I350">
        <f t="shared" si="73"/>
        <v>47</v>
      </c>
      <c r="J350" s="161">
        <v>348</v>
      </c>
      <c r="K350" s="163">
        <v>2.320717592592593E-2</v>
      </c>
      <c r="L350" s="147">
        <f t="shared" si="66"/>
        <v>2005</v>
      </c>
      <c r="M350">
        <f t="shared" si="67"/>
        <v>23</v>
      </c>
      <c r="N350">
        <f t="shared" si="68"/>
        <v>-47</v>
      </c>
      <c r="O350">
        <f t="shared" si="69"/>
        <v>47</v>
      </c>
      <c r="Q350">
        <f t="shared" si="70"/>
        <v>1958</v>
      </c>
      <c r="R350">
        <f t="shared" si="71"/>
        <v>2006.64</v>
      </c>
      <c r="S350">
        <f t="shared" si="72"/>
        <v>-48.6400000000001</v>
      </c>
    </row>
    <row r="351" spans="2:19" ht="15.75" thickBot="1">
      <c r="B351">
        <v>349</v>
      </c>
      <c r="C351" s="3" t="str">
        <f t="shared" si="64"/>
        <v>0:33:02</v>
      </c>
      <c r="D351">
        <f t="shared" si="75"/>
        <v>2.2935532407407408E-2</v>
      </c>
      <c r="E351" s="147">
        <f t="shared" si="65"/>
        <v>1982</v>
      </c>
      <c r="F351" s="161">
        <v>349</v>
      </c>
      <c r="G351" s="163">
        <v>2.2935532407407408E-2</v>
      </c>
      <c r="H351" s="147">
        <f t="shared" si="74"/>
        <v>1982</v>
      </c>
      <c r="I351">
        <f t="shared" si="73"/>
        <v>24</v>
      </c>
      <c r="J351" s="161">
        <v>349</v>
      </c>
      <c r="K351" s="163">
        <v>2.3371064814814813E-2</v>
      </c>
      <c r="L351" s="147">
        <f t="shared" si="66"/>
        <v>2019</v>
      </c>
      <c r="M351">
        <f t="shared" si="67"/>
        <v>14</v>
      </c>
      <c r="N351">
        <f t="shared" si="68"/>
        <v>-37</v>
      </c>
      <c r="O351">
        <f t="shared" si="69"/>
        <v>37</v>
      </c>
      <c r="Q351">
        <f t="shared" si="70"/>
        <v>1982</v>
      </c>
      <c r="R351">
        <f t="shared" si="71"/>
        <v>2020.64</v>
      </c>
      <c r="S351">
        <f t="shared" si="72"/>
        <v>-38.6400000000001</v>
      </c>
    </row>
    <row r="352" spans="2:19" ht="15.75" thickBot="1">
      <c r="B352">
        <v>350</v>
      </c>
      <c r="C352" s="3" t="str">
        <f t="shared" si="64"/>
        <v>0:33:04</v>
      </c>
      <c r="D352">
        <f t="shared" si="75"/>
        <v>2.2958912037037038E-2</v>
      </c>
      <c r="E352" s="147">
        <f t="shared" si="65"/>
        <v>1984</v>
      </c>
      <c r="F352" s="161">
        <v>350</v>
      </c>
      <c r="G352" s="163">
        <v>2.2958912037037038E-2</v>
      </c>
      <c r="H352" s="147">
        <f t="shared" si="74"/>
        <v>1984</v>
      </c>
      <c r="I352">
        <f t="shared" si="73"/>
        <v>2</v>
      </c>
      <c r="J352" s="161">
        <v>350</v>
      </c>
      <c r="K352" s="163">
        <v>2.350127314814815E-2</v>
      </c>
      <c r="L352" s="147">
        <f t="shared" si="66"/>
        <v>2031</v>
      </c>
      <c r="M352">
        <f t="shared" si="67"/>
        <v>12</v>
      </c>
      <c r="N352">
        <f t="shared" si="68"/>
        <v>-47</v>
      </c>
      <c r="O352">
        <f t="shared" si="69"/>
        <v>47</v>
      </c>
      <c r="Q352">
        <f t="shared" si="70"/>
        <v>1984</v>
      </c>
      <c r="R352">
        <f t="shared" si="71"/>
        <v>2032.64</v>
      </c>
      <c r="S352">
        <f t="shared" si="72"/>
        <v>-48.6400000000001</v>
      </c>
    </row>
    <row r="353" spans="2:19" ht="15.75" thickBot="1">
      <c r="B353">
        <v>351</v>
      </c>
      <c r="C353" s="3" t="str">
        <f t="shared" si="64"/>
        <v>0:33:26</v>
      </c>
      <c r="D353">
        <f t="shared" si="75"/>
        <v>2.3221180555555554E-2</v>
      </c>
      <c r="E353" s="147">
        <f t="shared" si="65"/>
        <v>2006</v>
      </c>
      <c r="F353" s="161">
        <v>351</v>
      </c>
      <c r="G353" s="163">
        <v>2.3221180555555554E-2</v>
      </c>
      <c r="H353" s="147">
        <f t="shared" si="74"/>
        <v>2006</v>
      </c>
      <c r="I353">
        <f t="shared" si="73"/>
        <v>22</v>
      </c>
      <c r="J353" s="161">
        <v>351</v>
      </c>
      <c r="K353" s="163">
        <v>2.3850810185185183E-2</v>
      </c>
      <c r="L353" s="147">
        <f t="shared" si="66"/>
        <v>2061</v>
      </c>
      <c r="M353">
        <f t="shared" si="67"/>
        <v>30</v>
      </c>
      <c r="N353">
        <f t="shared" si="68"/>
        <v>-55</v>
      </c>
      <c r="O353">
        <f t="shared" si="69"/>
        <v>55</v>
      </c>
      <c r="Q353">
        <f t="shared" si="70"/>
        <v>2006</v>
      </c>
      <c r="R353">
        <f t="shared" si="71"/>
        <v>2062.64</v>
      </c>
      <c r="S353">
        <f t="shared" si="72"/>
        <v>-56.639999999999873</v>
      </c>
    </row>
    <row r="354" spans="2:19" ht="15.75" thickBot="1">
      <c r="B354">
        <v>352</v>
      </c>
      <c r="C354" s="3" t="str">
        <f t="shared" si="64"/>
        <v>0:33:41</v>
      </c>
      <c r="D354">
        <f t="shared" si="75"/>
        <v>2.3385648148148152E-2</v>
      </c>
      <c r="E354" s="147">
        <f t="shared" si="65"/>
        <v>2021</v>
      </c>
      <c r="F354" s="161">
        <v>352</v>
      </c>
      <c r="G354" s="163">
        <v>2.3385648148148152E-2</v>
      </c>
      <c r="H354" s="147">
        <f t="shared" si="74"/>
        <v>2021</v>
      </c>
      <c r="I354">
        <f t="shared" si="73"/>
        <v>15</v>
      </c>
      <c r="J354" s="161">
        <v>352</v>
      </c>
      <c r="K354" s="163">
        <v>2.4116898148148148E-2</v>
      </c>
      <c r="L354" s="147">
        <f t="shared" si="66"/>
        <v>2084</v>
      </c>
      <c r="M354">
        <f t="shared" si="67"/>
        <v>23</v>
      </c>
      <c r="N354">
        <f t="shared" si="68"/>
        <v>-63</v>
      </c>
      <c r="O354">
        <f t="shared" si="69"/>
        <v>63</v>
      </c>
      <c r="Q354">
        <f t="shared" si="70"/>
        <v>2021</v>
      </c>
      <c r="R354">
        <f t="shared" si="71"/>
        <v>2085.64</v>
      </c>
      <c r="S354">
        <f t="shared" si="72"/>
        <v>-64.639999999999873</v>
      </c>
    </row>
    <row r="355" spans="2:19" ht="15.75" thickBot="1">
      <c r="B355">
        <v>353</v>
      </c>
      <c r="C355" s="3" t="str">
        <f t="shared" si="64"/>
        <v>0:33:52</v>
      </c>
      <c r="D355">
        <f t="shared" si="75"/>
        <v>2.3516087962962961E-2</v>
      </c>
      <c r="E355" s="147">
        <f t="shared" si="65"/>
        <v>2032</v>
      </c>
      <c r="F355" s="161">
        <v>353</v>
      </c>
      <c r="G355" s="163">
        <v>2.3516087962962961E-2</v>
      </c>
      <c r="H355" s="147">
        <f t="shared" si="74"/>
        <v>2032</v>
      </c>
      <c r="I355">
        <f t="shared" si="73"/>
        <v>11</v>
      </c>
      <c r="J355" s="161">
        <v>353</v>
      </c>
      <c r="K355" s="163">
        <v>2.4412962962962959E-2</v>
      </c>
      <c r="L355" s="147">
        <f t="shared" si="66"/>
        <v>2109</v>
      </c>
      <c r="M355">
        <f t="shared" si="67"/>
        <v>25</v>
      </c>
      <c r="N355">
        <f t="shared" si="68"/>
        <v>-77</v>
      </c>
      <c r="O355">
        <f t="shared" si="69"/>
        <v>77</v>
      </c>
      <c r="Q355">
        <f t="shared" si="70"/>
        <v>2032</v>
      </c>
      <c r="R355">
        <f t="shared" si="71"/>
        <v>2110.64</v>
      </c>
      <c r="S355">
        <f t="shared" si="72"/>
        <v>-78.639999999999873</v>
      </c>
    </row>
    <row r="356" spans="2:19" ht="15.75" thickBot="1">
      <c r="B356">
        <v>354</v>
      </c>
      <c r="C356" s="3" t="str">
        <f t="shared" si="64"/>
        <v>0:34:22</v>
      </c>
      <c r="D356">
        <f t="shared" si="75"/>
        <v>2.3865393518518518E-2</v>
      </c>
      <c r="E356" s="147">
        <f t="shared" si="65"/>
        <v>2062</v>
      </c>
      <c r="F356" s="161">
        <v>354</v>
      </c>
      <c r="G356" s="163">
        <v>2.3865393518518518E-2</v>
      </c>
      <c r="H356" s="147">
        <f t="shared" si="74"/>
        <v>2062</v>
      </c>
      <c r="I356">
        <f t="shared" si="73"/>
        <v>30</v>
      </c>
      <c r="J356" s="161">
        <v>354</v>
      </c>
      <c r="K356" s="163">
        <v>2.4422453703703707E-2</v>
      </c>
      <c r="L356" s="147">
        <f t="shared" si="66"/>
        <v>2110</v>
      </c>
      <c r="M356">
        <f t="shared" si="67"/>
        <v>1</v>
      </c>
      <c r="N356">
        <f t="shared" si="68"/>
        <v>-48</v>
      </c>
      <c r="O356">
        <f t="shared" si="69"/>
        <v>48</v>
      </c>
      <c r="Q356">
        <f t="shared" si="70"/>
        <v>2062</v>
      </c>
      <c r="R356">
        <f t="shared" si="71"/>
        <v>2111.64</v>
      </c>
      <c r="S356">
        <f t="shared" si="72"/>
        <v>-49.639999999999873</v>
      </c>
    </row>
    <row r="357" spans="2:19" ht="15.75" thickBot="1">
      <c r="B357">
        <v>355</v>
      </c>
      <c r="C357" s="3" t="str">
        <f t="shared" si="64"/>
        <v>0:34:45</v>
      </c>
      <c r="D357">
        <f t="shared" si="75"/>
        <v>2.4131712962962962E-2</v>
      </c>
      <c r="E357" s="147">
        <f t="shared" si="65"/>
        <v>2085</v>
      </c>
      <c r="F357" s="161">
        <v>355</v>
      </c>
      <c r="G357" s="163">
        <v>2.4131712962962962E-2</v>
      </c>
      <c r="H357" s="147">
        <f t="shared" si="74"/>
        <v>2085</v>
      </c>
      <c r="I357">
        <f t="shared" si="73"/>
        <v>23</v>
      </c>
      <c r="J357" s="161">
        <v>355</v>
      </c>
      <c r="K357" s="163">
        <v>2.4525810185185185E-2</v>
      </c>
      <c r="L357" s="147">
        <f t="shared" si="66"/>
        <v>2119</v>
      </c>
      <c r="M357">
        <f t="shared" si="67"/>
        <v>9</v>
      </c>
      <c r="N357">
        <f t="shared" si="68"/>
        <v>-34</v>
      </c>
      <c r="O357">
        <f t="shared" si="69"/>
        <v>34</v>
      </c>
      <c r="Q357">
        <f t="shared" si="70"/>
        <v>2085</v>
      </c>
      <c r="R357">
        <f t="shared" si="71"/>
        <v>2120.64</v>
      </c>
      <c r="S357">
        <f t="shared" si="72"/>
        <v>-35.639999999999873</v>
      </c>
    </row>
    <row r="358" spans="2:19" ht="15.75" thickBot="1">
      <c r="B358">
        <v>356</v>
      </c>
      <c r="C358" s="3" t="str">
        <f t="shared" si="64"/>
        <v>0:35:11</v>
      </c>
      <c r="D358">
        <f t="shared" si="75"/>
        <v>2.4427314814814815E-2</v>
      </c>
      <c r="E358" s="147">
        <f t="shared" si="65"/>
        <v>2111</v>
      </c>
      <c r="F358" s="161">
        <v>356</v>
      </c>
      <c r="G358" s="163">
        <v>2.4427314814814815E-2</v>
      </c>
      <c r="H358" s="147">
        <f t="shared" si="74"/>
        <v>2111</v>
      </c>
      <c r="I358">
        <f t="shared" si="73"/>
        <v>26</v>
      </c>
      <c r="J358" s="161">
        <v>356</v>
      </c>
      <c r="K358" s="163">
        <v>2.4553935185185186E-2</v>
      </c>
      <c r="L358" s="147">
        <f t="shared" si="66"/>
        <v>2121</v>
      </c>
      <c r="M358">
        <f t="shared" si="67"/>
        <v>2</v>
      </c>
      <c r="N358">
        <f t="shared" si="68"/>
        <v>-10</v>
      </c>
      <c r="O358">
        <f t="shared" si="69"/>
        <v>10</v>
      </c>
      <c r="Q358">
        <f t="shared" si="70"/>
        <v>2111</v>
      </c>
      <c r="R358">
        <f t="shared" si="71"/>
        <v>2122.64</v>
      </c>
      <c r="S358">
        <f t="shared" si="72"/>
        <v>-11.639999999999873</v>
      </c>
    </row>
    <row r="359" spans="2:19" ht="15.75" thickBot="1">
      <c r="B359">
        <v>357</v>
      </c>
      <c r="C359" s="3" t="str">
        <f t="shared" si="64"/>
        <v>0:35:11</v>
      </c>
      <c r="D359">
        <f t="shared" si="75"/>
        <v>2.4436921296296293E-2</v>
      </c>
      <c r="E359" s="147">
        <f t="shared" si="65"/>
        <v>2111</v>
      </c>
      <c r="F359" s="161">
        <v>357</v>
      </c>
      <c r="G359" s="163">
        <v>2.4436921296296293E-2</v>
      </c>
      <c r="H359" s="147">
        <f t="shared" si="74"/>
        <v>2111</v>
      </c>
      <c r="I359">
        <f t="shared" si="73"/>
        <v>0</v>
      </c>
      <c r="J359" s="161">
        <v>357</v>
      </c>
      <c r="K359" s="163">
        <v>2.4863657407407407E-2</v>
      </c>
      <c r="L359" s="147">
        <f t="shared" si="66"/>
        <v>2148</v>
      </c>
      <c r="M359">
        <f t="shared" si="67"/>
        <v>27</v>
      </c>
      <c r="N359">
        <f t="shared" si="68"/>
        <v>-37</v>
      </c>
      <c r="O359">
        <f t="shared" si="69"/>
        <v>37</v>
      </c>
      <c r="Q359">
        <f t="shared" si="70"/>
        <v>2111</v>
      </c>
      <c r="R359">
        <f t="shared" si="71"/>
        <v>2149.64</v>
      </c>
      <c r="S359">
        <f t="shared" si="72"/>
        <v>-38.639999999999873</v>
      </c>
    </row>
    <row r="360" spans="2:19" ht="15.75" thickBot="1">
      <c r="B360">
        <v>358</v>
      </c>
      <c r="C360" s="3" t="str">
        <f t="shared" si="64"/>
        <v>0:35:21</v>
      </c>
      <c r="D360">
        <f t="shared" si="75"/>
        <v>2.4543055555555554E-2</v>
      </c>
      <c r="E360" s="147">
        <f t="shared" si="65"/>
        <v>2121</v>
      </c>
      <c r="F360" s="161">
        <v>358</v>
      </c>
      <c r="G360" s="163">
        <v>2.4543055555555554E-2</v>
      </c>
      <c r="H360" s="147">
        <f t="shared" si="74"/>
        <v>2121</v>
      </c>
      <c r="I360">
        <f t="shared" si="73"/>
        <v>10</v>
      </c>
      <c r="J360" s="161">
        <v>358</v>
      </c>
      <c r="K360" s="163">
        <v>2.4868518518518522E-2</v>
      </c>
      <c r="L360" s="147">
        <f t="shared" si="66"/>
        <v>2149</v>
      </c>
      <c r="M360">
        <f t="shared" si="67"/>
        <v>1</v>
      </c>
      <c r="N360">
        <f t="shared" si="68"/>
        <v>-28</v>
      </c>
      <c r="O360">
        <f t="shared" si="69"/>
        <v>28</v>
      </c>
      <c r="Q360">
        <f t="shared" si="70"/>
        <v>2121</v>
      </c>
      <c r="R360">
        <f t="shared" si="71"/>
        <v>2150.64</v>
      </c>
      <c r="S360">
        <f t="shared" si="72"/>
        <v>-29.639999999999873</v>
      </c>
    </row>
    <row r="361" spans="2:19" ht="15.75" thickBot="1">
      <c r="B361">
        <v>359</v>
      </c>
      <c r="C361" s="3" t="str">
        <f t="shared" si="64"/>
        <v>0:35:23</v>
      </c>
      <c r="D361">
        <f t="shared" si="75"/>
        <v>2.4569097222222221E-2</v>
      </c>
      <c r="E361" s="147">
        <f t="shared" si="65"/>
        <v>2123</v>
      </c>
      <c r="F361" s="161">
        <v>359</v>
      </c>
      <c r="G361" s="163">
        <v>2.4569097222222221E-2</v>
      </c>
      <c r="H361" s="147">
        <f t="shared" si="74"/>
        <v>2123</v>
      </c>
      <c r="I361">
        <f t="shared" si="73"/>
        <v>2</v>
      </c>
      <c r="J361" s="161">
        <v>359</v>
      </c>
      <c r="K361" s="163">
        <v>2.487280092592593E-2</v>
      </c>
      <c r="L361" s="147">
        <f t="shared" si="66"/>
        <v>2149</v>
      </c>
      <c r="M361">
        <f t="shared" si="67"/>
        <v>0</v>
      </c>
      <c r="N361">
        <f t="shared" si="68"/>
        <v>-26</v>
      </c>
      <c r="O361">
        <f t="shared" si="69"/>
        <v>26</v>
      </c>
      <c r="Q361">
        <f t="shared" si="70"/>
        <v>2123</v>
      </c>
      <c r="R361">
        <f t="shared" si="71"/>
        <v>2150.64</v>
      </c>
      <c r="S361">
        <f t="shared" si="72"/>
        <v>-27.639999999999873</v>
      </c>
    </row>
    <row r="362" spans="2:19" ht="15.75" thickBot="1">
      <c r="B362">
        <v>360</v>
      </c>
      <c r="C362" s="3" t="str">
        <f t="shared" si="64"/>
        <v>0:35:49</v>
      </c>
      <c r="D362">
        <f t="shared" si="75"/>
        <v>2.4876851851851848E-2</v>
      </c>
      <c r="E362" s="147">
        <f t="shared" si="65"/>
        <v>2149</v>
      </c>
      <c r="F362" s="161">
        <v>360</v>
      </c>
      <c r="G362" s="163">
        <v>2.4876851851851848E-2</v>
      </c>
      <c r="H362" s="147">
        <f t="shared" si="74"/>
        <v>2149</v>
      </c>
      <c r="I362">
        <f t="shared" si="73"/>
        <v>26</v>
      </c>
      <c r="J362" s="161">
        <v>360</v>
      </c>
      <c r="K362" s="163">
        <v>2.5327314814814816E-2</v>
      </c>
      <c r="L362" s="147">
        <f t="shared" si="66"/>
        <v>2188</v>
      </c>
      <c r="M362">
        <f t="shared" si="67"/>
        <v>39</v>
      </c>
      <c r="N362">
        <f t="shared" si="68"/>
        <v>-39</v>
      </c>
      <c r="O362">
        <f t="shared" si="69"/>
        <v>39</v>
      </c>
      <c r="Q362">
        <f t="shared" si="70"/>
        <v>2149</v>
      </c>
      <c r="R362">
        <f t="shared" si="71"/>
        <v>2189.64</v>
      </c>
      <c r="S362">
        <f t="shared" si="72"/>
        <v>-40.639999999999873</v>
      </c>
    </row>
    <row r="363" spans="2:19" ht="15.75" thickBot="1">
      <c r="B363">
        <v>361</v>
      </c>
      <c r="C363" s="3" t="str">
        <f t="shared" si="64"/>
        <v>0:35:50</v>
      </c>
      <c r="D363">
        <f t="shared" si="75"/>
        <v>2.4881365740740739E-2</v>
      </c>
      <c r="E363" s="147">
        <f t="shared" si="65"/>
        <v>2150</v>
      </c>
      <c r="F363" s="161">
        <v>361</v>
      </c>
      <c r="G363" s="163">
        <v>2.4881365740740739E-2</v>
      </c>
      <c r="H363" s="147">
        <f t="shared" si="74"/>
        <v>2150</v>
      </c>
      <c r="I363">
        <f t="shared" si="73"/>
        <v>1</v>
      </c>
      <c r="J363" s="161">
        <v>361</v>
      </c>
      <c r="K363" s="163">
        <v>2.5496412037037036E-2</v>
      </c>
      <c r="L363" s="147">
        <f t="shared" si="66"/>
        <v>2203</v>
      </c>
      <c r="M363">
        <f t="shared" si="67"/>
        <v>15</v>
      </c>
      <c r="N363">
        <f t="shared" si="68"/>
        <v>-53</v>
      </c>
      <c r="O363">
        <f t="shared" si="69"/>
        <v>53</v>
      </c>
      <c r="Q363">
        <f t="shared" si="70"/>
        <v>2150</v>
      </c>
      <c r="R363">
        <f t="shared" si="71"/>
        <v>2204.64</v>
      </c>
      <c r="S363">
        <f t="shared" si="72"/>
        <v>-54.639999999999873</v>
      </c>
    </row>
    <row r="364" spans="2:19" ht="15.75" thickBot="1">
      <c r="B364">
        <v>362</v>
      </c>
      <c r="C364" s="3" t="str">
        <f t="shared" si="64"/>
        <v>0:35:50</v>
      </c>
      <c r="D364">
        <f t="shared" si="75"/>
        <v>2.4885995370370371E-2</v>
      </c>
      <c r="E364" s="147">
        <f t="shared" si="65"/>
        <v>2150</v>
      </c>
      <c r="F364" s="161">
        <v>362</v>
      </c>
      <c r="G364" s="163">
        <v>2.4885995370370371E-2</v>
      </c>
      <c r="H364" s="147">
        <f t="shared" si="74"/>
        <v>2150</v>
      </c>
      <c r="I364">
        <f t="shared" si="73"/>
        <v>0</v>
      </c>
      <c r="J364" s="161">
        <v>362</v>
      </c>
      <c r="K364" s="163">
        <v>2.5686689814814815E-2</v>
      </c>
      <c r="L364" s="147">
        <f t="shared" si="66"/>
        <v>2219</v>
      </c>
      <c r="M364">
        <f t="shared" si="67"/>
        <v>16</v>
      </c>
      <c r="N364">
        <f t="shared" si="68"/>
        <v>-69</v>
      </c>
      <c r="O364">
        <f t="shared" si="69"/>
        <v>69</v>
      </c>
      <c r="Q364">
        <f t="shared" si="70"/>
        <v>2150</v>
      </c>
      <c r="R364">
        <f t="shared" si="71"/>
        <v>2220.64</v>
      </c>
      <c r="S364">
        <f t="shared" si="72"/>
        <v>-70.639999999999873</v>
      </c>
    </row>
    <row r="365" spans="2:19" ht="15.75" thickBot="1">
      <c r="B365">
        <v>363</v>
      </c>
      <c r="C365" s="3" t="str">
        <f t="shared" si="64"/>
        <v>0:36:29</v>
      </c>
      <c r="D365">
        <f t="shared" si="75"/>
        <v>2.5340740740740744E-2</v>
      </c>
      <c r="E365" s="147">
        <f t="shared" si="65"/>
        <v>2189</v>
      </c>
      <c r="F365" s="161">
        <v>363</v>
      </c>
      <c r="G365" s="163">
        <v>2.5340740740740744E-2</v>
      </c>
      <c r="H365" s="147">
        <f t="shared" si="74"/>
        <v>2189</v>
      </c>
      <c r="I365">
        <f t="shared" si="73"/>
        <v>39</v>
      </c>
      <c r="J365" s="161">
        <v>363</v>
      </c>
      <c r="K365" s="163">
        <v>2.5820949074074076E-2</v>
      </c>
      <c r="L365" s="147">
        <f t="shared" si="66"/>
        <v>2231</v>
      </c>
      <c r="M365">
        <f t="shared" si="67"/>
        <v>12</v>
      </c>
      <c r="N365">
        <f t="shared" si="68"/>
        <v>-42</v>
      </c>
      <c r="O365">
        <f t="shared" si="69"/>
        <v>42</v>
      </c>
      <c r="Q365">
        <f t="shared" si="70"/>
        <v>2189</v>
      </c>
      <c r="R365">
        <f t="shared" si="71"/>
        <v>2232.64</v>
      </c>
      <c r="S365">
        <f t="shared" si="72"/>
        <v>-43.639999999999873</v>
      </c>
    </row>
    <row r="366" spans="2:19" ht="15.75" thickBot="1">
      <c r="B366">
        <v>364</v>
      </c>
      <c r="C366" s="3" t="str">
        <f t="shared" si="64"/>
        <v>0:36:44</v>
      </c>
      <c r="D366">
        <f t="shared" si="75"/>
        <v>2.5509722222222225E-2</v>
      </c>
      <c r="E366" s="147">
        <f t="shared" si="65"/>
        <v>2204</v>
      </c>
      <c r="F366" s="161">
        <v>364</v>
      </c>
      <c r="G366" s="163">
        <v>2.5509722222222225E-2</v>
      </c>
      <c r="H366" s="147">
        <f t="shared" si="74"/>
        <v>2204</v>
      </c>
      <c r="I366">
        <f t="shared" si="73"/>
        <v>15</v>
      </c>
      <c r="J366" s="161">
        <v>364</v>
      </c>
      <c r="K366" s="163">
        <v>2.5824768518518518E-2</v>
      </c>
      <c r="L366" s="147">
        <f t="shared" si="66"/>
        <v>2231</v>
      </c>
      <c r="M366">
        <f t="shared" si="67"/>
        <v>0</v>
      </c>
      <c r="N366">
        <f t="shared" si="68"/>
        <v>-27</v>
      </c>
      <c r="O366">
        <f t="shared" si="69"/>
        <v>27</v>
      </c>
      <c r="Q366">
        <f t="shared" si="70"/>
        <v>2204</v>
      </c>
      <c r="R366">
        <f t="shared" si="71"/>
        <v>2232.64</v>
      </c>
      <c r="S366">
        <f t="shared" si="72"/>
        <v>-28.639999999999873</v>
      </c>
    </row>
    <row r="367" spans="2:19" ht="15.75" thickBot="1">
      <c r="B367">
        <v>365</v>
      </c>
      <c r="C367" s="3" t="str">
        <f t="shared" si="64"/>
        <v>0:37:01</v>
      </c>
      <c r="D367">
        <f t="shared" si="75"/>
        <v>2.5701157407407405E-2</v>
      </c>
      <c r="E367" s="147">
        <f t="shared" si="65"/>
        <v>2221</v>
      </c>
      <c r="F367" s="161">
        <v>365</v>
      </c>
      <c r="G367" s="163">
        <v>2.5701157407407405E-2</v>
      </c>
      <c r="H367" s="147">
        <f t="shared" si="74"/>
        <v>2221</v>
      </c>
      <c r="I367">
        <f t="shared" si="73"/>
        <v>17</v>
      </c>
      <c r="J367" s="161">
        <v>365</v>
      </c>
      <c r="K367" s="163">
        <v>2.5906597222222227E-2</v>
      </c>
      <c r="L367" s="147">
        <f t="shared" si="66"/>
        <v>2238</v>
      </c>
      <c r="M367">
        <f t="shared" si="67"/>
        <v>7</v>
      </c>
      <c r="N367">
        <f t="shared" si="68"/>
        <v>-17</v>
      </c>
      <c r="O367">
        <f t="shared" si="69"/>
        <v>17</v>
      </c>
      <c r="Q367">
        <f t="shared" si="70"/>
        <v>2221</v>
      </c>
      <c r="R367">
        <f t="shared" si="71"/>
        <v>2239.64</v>
      </c>
      <c r="S367">
        <f t="shared" si="72"/>
        <v>-18.639999999999873</v>
      </c>
    </row>
    <row r="368" spans="2:19" ht="15.75" thickBot="1">
      <c r="B368">
        <v>366</v>
      </c>
      <c r="C368" s="3" t="str">
        <f t="shared" ref="C368:C381" si="76">"0:"&amp;INT(ROUND(E368,0)/60)&amp;":"&amp;RIGHT("00"&amp;MOD(ROUND(E368,0),60),2)</f>
        <v>0:37:12</v>
      </c>
      <c r="D368">
        <f t="shared" si="75"/>
        <v>2.5832638888888888E-2</v>
      </c>
      <c r="E368" s="147">
        <f t="shared" si="65"/>
        <v>2232</v>
      </c>
      <c r="F368" s="161">
        <v>366</v>
      </c>
      <c r="G368" s="163">
        <v>2.5832638888888888E-2</v>
      </c>
      <c r="H368" s="147">
        <f t="shared" si="74"/>
        <v>2232</v>
      </c>
      <c r="I368">
        <f t="shared" si="73"/>
        <v>11</v>
      </c>
      <c r="J368" s="161">
        <v>366</v>
      </c>
      <c r="K368" s="163">
        <v>2.6144560185185187E-2</v>
      </c>
      <c r="L368" s="147">
        <f t="shared" si="66"/>
        <v>2259</v>
      </c>
      <c r="M368">
        <f t="shared" si="67"/>
        <v>21</v>
      </c>
      <c r="N368">
        <f t="shared" si="68"/>
        <v>-27</v>
      </c>
      <c r="O368">
        <f t="shared" si="69"/>
        <v>27</v>
      </c>
      <c r="Q368">
        <f t="shared" si="70"/>
        <v>2232</v>
      </c>
      <c r="R368">
        <f t="shared" si="71"/>
        <v>2260.64</v>
      </c>
      <c r="S368">
        <f t="shared" si="72"/>
        <v>-28.639999999999873</v>
      </c>
    </row>
    <row r="369" spans="2:19" ht="15.75" thickBot="1">
      <c r="B369">
        <v>367</v>
      </c>
      <c r="C369" s="3" t="str">
        <f t="shared" si="76"/>
        <v>0:37:12</v>
      </c>
      <c r="D369">
        <f t="shared" si="75"/>
        <v>2.5838425925925921E-2</v>
      </c>
      <c r="E369" s="147">
        <f t="shared" si="65"/>
        <v>2232</v>
      </c>
      <c r="F369" s="161">
        <v>367</v>
      </c>
      <c r="G369" s="163">
        <v>2.5838425925925921E-2</v>
      </c>
      <c r="H369" s="147">
        <f t="shared" si="74"/>
        <v>2232</v>
      </c>
      <c r="I369">
        <f t="shared" si="73"/>
        <v>0</v>
      </c>
      <c r="J369" s="161">
        <v>367</v>
      </c>
      <c r="K369" s="163">
        <v>2.6233333333333334E-2</v>
      </c>
      <c r="L369" s="147">
        <f t="shared" si="66"/>
        <v>2267</v>
      </c>
      <c r="M369">
        <f t="shared" si="67"/>
        <v>8</v>
      </c>
      <c r="N369">
        <f t="shared" si="68"/>
        <v>-35</v>
      </c>
      <c r="O369">
        <f t="shared" si="69"/>
        <v>35</v>
      </c>
      <c r="Q369">
        <f t="shared" si="70"/>
        <v>2232</v>
      </c>
      <c r="R369">
        <f t="shared" si="71"/>
        <v>2268.64</v>
      </c>
      <c r="S369">
        <f t="shared" si="72"/>
        <v>-36.639999999999873</v>
      </c>
    </row>
    <row r="370" spans="2:19" ht="15.75" thickBot="1">
      <c r="B370">
        <v>368</v>
      </c>
      <c r="C370" s="3" t="str">
        <f t="shared" si="76"/>
        <v>0:37:19</v>
      </c>
      <c r="D370">
        <f t="shared" si="75"/>
        <v>2.5919675925925926E-2</v>
      </c>
      <c r="E370" s="147">
        <f t="shared" si="65"/>
        <v>2239</v>
      </c>
      <c r="F370" s="161">
        <v>368</v>
      </c>
      <c r="G370" s="163">
        <v>2.5919675925925926E-2</v>
      </c>
      <c r="H370" s="147">
        <f t="shared" si="74"/>
        <v>2239</v>
      </c>
      <c r="I370">
        <f t="shared" si="73"/>
        <v>7</v>
      </c>
      <c r="J370" s="161">
        <v>368</v>
      </c>
      <c r="K370" s="163">
        <v>2.662534722222222E-2</v>
      </c>
      <c r="L370" s="147">
        <f t="shared" si="66"/>
        <v>2300</v>
      </c>
      <c r="M370">
        <f t="shared" si="67"/>
        <v>33</v>
      </c>
      <c r="N370">
        <f t="shared" si="68"/>
        <v>-61</v>
      </c>
      <c r="O370">
        <f t="shared" si="69"/>
        <v>61</v>
      </c>
      <c r="Q370">
        <f t="shared" si="70"/>
        <v>2239</v>
      </c>
      <c r="R370">
        <f t="shared" si="71"/>
        <v>2301.64</v>
      </c>
      <c r="S370">
        <f t="shared" si="72"/>
        <v>-62.639999999999873</v>
      </c>
    </row>
    <row r="371" spans="2:19" ht="15.75" thickBot="1">
      <c r="B371">
        <v>369</v>
      </c>
      <c r="C371" s="3" t="str">
        <f t="shared" si="76"/>
        <v>0:37:40</v>
      </c>
      <c r="D371">
        <f t="shared" si="75"/>
        <v>2.6158217592592594E-2</v>
      </c>
      <c r="E371" s="147">
        <f t="shared" si="65"/>
        <v>2260</v>
      </c>
      <c r="F371" s="161">
        <v>369</v>
      </c>
      <c r="G371" s="163">
        <v>2.6158217592592594E-2</v>
      </c>
      <c r="H371" s="147">
        <f t="shared" si="74"/>
        <v>2260</v>
      </c>
      <c r="I371">
        <f t="shared" si="73"/>
        <v>21</v>
      </c>
      <c r="J371" s="161">
        <v>369</v>
      </c>
      <c r="K371" s="163">
        <v>2.720324074074074E-2</v>
      </c>
      <c r="L371" s="147">
        <f t="shared" si="66"/>
        <v>2350</v>
      </c>
      <c r="M371">
        <f t="shared" si="67"/>
        <v>50</v>
      </c>
      <c r="N371">
        <f t="shared" si="68"/>
        <v>-90</v>
      </c>
      <c r="O371">
        <f t="shared" si="69"/>
        <v>90</v>
      </c>
      <c r="Q371">
        <f t="shared" si="70"/>
        <v>2260</v>
      </c>
      <c r="R371">
        <f t="shared" si="71"/>
        <v>2351.64</v>
      </c>
      <c r="S371">
        <f t="shared" si="72"/>
        <v>-91.639999999999873</v>
      </c>
    </row>
    <row r="372" spans="2:19" ht="15.75" thickBot="1">
      <c r="B372">
        <v>370</v>
      </c>
      <c r="C372" s="3" t="str">
        <f t="shared" si="76"/>
        <v>0:37:48</v>
      </c>
      <c r="D372">
        <f t="shared" si="75"/>
        <v>2.6246759259259258E-2</v>
      </c>
      <c r="E372" s="147">
        <f t="shared" si="65"/>
        <v>2268</v>
      </c>
      <c r="F372" s="161">
        <v>370</v>
      </c>
      <c r="G372" s="163">
        <v>2.6246759259259258E-2</v>
      </c>
      <c r="H372" s="147">
        <f t="shared" si="74"/>
        <v>2268</v>
      </c>
      <c r="I372">
        <f t="shared" si="73"/>
        <v>8</v>
      </c>
      <c r="J372" s="161">
        <v>370</v>
      </c>
      <c r="K372" s="163">
        <v>2.834027777777778E-2</v>
      </c>
      <c r="L372" s="147">
        <f t="shared" si="66"/>
        <v>2449</v>
      </c>
      <c r="M372">
        <f t="shared" si="67"/>
        <v>99</v>
      </c>
      <c r="N372">
        <f t="shared" si="68"/>
        <v>-181</v>
      </c>
      <c r="O372">
        <f t="shared" si="69"/>
        <v>181</v>
      </c>
      <c r="Q372">
        <f t="shared" si="70"/>
        <v>2268</v>
      </c>
      <c r="R372">
        <f t="shared" si="71"/>
        <v>2450.64</v>
      </c>
      <c r="S372">
        <f t="shared" si="72"/>
        <v>-182.63999999999987</v>
      </c>
    </row>
    <row r="373" spans="2:19" ht="15.75" thickBot="1">
      <c r="B373">
        <v>371</v>
      </c>
      <c r="C373" s="3" t="str">
        <f t="shared" si="76"/>
        <v>0:38:22</v>
      </c>
      <c r="D373">
        <f t="shared" si="75"/>
        <v>2.6638773148148151E-2</v>
      </c>
      <c r="E373" s="147">
        <f t="shared" si="65"/>
        <v>2302</v>
      </c>
      <c r="F373" s="161">
        <v>371</v>
      </c>
      <c r="G373" s="163">
        <v>2.6638773148148151E-2</v>
      </c>
      <c r="H373" s="147">
        <f t="shared" si="74"/>
        <v>2302</v>
      </c>
      <c r="I373">
        <f t="shared" si="73"/>
        <v>34</v>
      </c>
      <c r="J373" s="161">
        <v>371</v>
      </c>
      <c r="K373" s="163">
        <v>2.842824074074074E-2</v>
      </c>
      <c r="L373" s="147">
        <f t="shared" si="66"/>
        <v>2456</v>
      </c>
      <c r="M373">
        <f t="shared" si="67"/>
        <v>7</v>
      </c>
      <c r="N373">
        <f t="shared" si="68"/>
        <v>-154</v>
      </c>
      <c r="O373">
        <f t="shared" si="69"/>
        <v>154</v>
      </c>
      <c r="Q373">
        <f t="shared" si="70"/>
        <v>2302</v>
      </c>
      <c r="R373">
        <f t="shared" si="71"/>
        <v>2457.64</v>
      </c>
      <c r="S373">
        <f t="shared" si="72"/>
        <v>-155.63999999999987</v>
      </c>
    </row>
    <row r="374" spans="2:19" ht="15.75" thickBot="1">
      <c r="B374">
        <v>372</v>
      </c>
      <c r="C374" s="3" t="str">
        <f t="shared" si="76"/>
        <v>0:39:12</v>
      </c>
      <c r="D374">
        <f t="shared" si="75"/>
        <v>2.7217013888888891E-2</v>
      </c>
      <c r="E374" s="147">
        <f t="shared" si="65"/>
        <v>2352</v>
      </c>
      <c r="F374" s="161">
        <v>372</v>
      </c>
      <c r="G374" s="163">
        <v>2.7217013888888891E-2</v>
      </c>
      <c r="H374" s="147">
        <f t="shared" si="74"/>
        <v>2352</v>
      </c>
      <c r="I374">
        <f t="shared" si="73"/>
        <v>50</v>
      </c>
      <c r="J374" s="161">
        <v>372</v>
      </c>
      <c r="K374" s="163">
        <v>2.8717939814814814E-2</v>
      </c>
      <c r="L374" s="147">
        <f t="shared" si="66"/>
        <v>2481</v>
      </c>
      <c r="M374">
        <f t="shared" si="67"/>
        <v>25</v>
      </c>
      <c r="N374">
        <f t="shared" si="68"/>
        <v>-129</v>
      </c>
      <c r="O374">
        <f t="shared" si="69"/>
        <v>129</v>
      </c>
      <c r="Q374">
        <f t="shared" si="70"/>
        <v>2352</v>
      </c>
      <c r="R374">
        <f t="shared" si="71"/>
        <v>2482.64</v>
      </c>
      <c r="S374">
        <f t="shared" si="72"/>
        <v>-130.63999999999987</v>
      </c>
    </row>
    <row r="375" spans="2:19" ht="15.75" thickBot="1">
      <c r="B375">
        <v>373</v>
      </c>
      <c r="C375" s="3" t="str">
        <f t="shared" si="76"/>
        <v>0:40:50</v>
      </c>
      <c r="D375">
        <f t="shared" si="75"/>
        <v>2.835474537037037E-2</v>
      </c>
      <c r="E375" s="147">
        <f t="shared" si="65"/>
        <v>2450</v>
      </c>
      <c r="F375" s="161">
        <v>373</v>
      </c>
      <c r="G375" s="163">
        <v>2.835474537037037E-2</v>
      </c>
      <c r="H375" s="147">
        <f t="shared" si="74"/>
        <v>2450</v>
      </c>
      <c r="I375">
        <f t="shared" si="73"/>
        <v>98</v>
      </c>
      <c r="J375" s="18"/>
      <c r="K375" s="19"/>
      <c r="L375" s="147">
        <f t="shared" si="66"/>
        <v>0</v>
      </c>
      <c r="M375">
        <f t="shared" si="67"/>
        <v>-2481</v>
      </c>
      <c r="N375">
        <f t="shared" si="68"/>
        <v>2450</v>
      </c>
      <c r="O375">
        <f t="shared" si="69"/>
        <v>2450</v>
      </c>
      <c r="Q375">
        <f t="shared" si="70"/>
        <v>2450</v>
      </c>
      <c r="R375">
        <f t="shared" si="71"/>
        <v>1.64</v>
      </c>
      <c r="S375">
        <f t="shared" si="72"/>
        <v>2448.36</v>
      </c>
    </row>
    <row r="376" spans="2:19" ht="15.75" thickBot="1">
      <c r="B376">
        <v>374</v>
      </c>
      <c r="C376" s="3" t="str">
        <f t="shared" si="76"/>
        <v>0:40:57</v>
      </c>
      <c r="D376">
        <f t="shared" si="75"/>
        <v>2.8441782407407409E-2</v>
      </c>
      <c r="E376" s="147">
        <f t="shared" si="65"/>
        <v>2457</v>
      </c>
      <c r="F376" s="161">
        <v>374</v>
      </c>
      <c r="G376" s="163">
        <v>2.8441782407407409E-2</v>
      </c>
      <c r="H376" s="147">
        <f t="shared" si="74"/>
        <v>2457</v>
      </c>
      <c r="I376">
        <f t="shared" si="73"/>
        <v>7</v>
      </c>
      <c r="J376" s="18"/>
      <c r="K376" s="19"/>
      <c r="L376" s="147">
        <f t="shared" si="66"/>
        <v>0</v>
      </c>
      <c r="M376">
        <f t="shared" si="67"/>
        <v>0</v>
      </c>
      <c r="N376">
        <f t="shared" si="68"/>
        <v>2457</v>
      </c>
      <c r="O376">
        <f t="shared" si="69"/>
        <v>2457</v>
      </c>
      <c r="Q376">
        <f t="shared" si="70"/>
        <v>2457</v>
      </c>
      <c r="R376">
        <f t="shared" si="71"/>
        <v>1.64</v>
      </c>
      <c r="S376">
        <f t="shared" si="72"/>
        <v>2455.36</v>
      </c>
    </row>
    <row r="377" spans="2:19" ht="15.75" thickBot="1">
      <c r="B377">
        <v>375</v>
      </c>
      <c r="C377" s="3" t="str">
        <f t="shared" si="76"/>
        <v>0:41:22</v>
      </c>
      <c r="D377">
        <f t="shared" si="75"/>
        <v>2.8731828703703704E-2</v>
      </c>
      <c r="E377" s="147">
        <f t="shared" si="65"/>
        <v>2482</v>
      </c>
      <c r="F377" s="161">
        <v>375</v>
      </c>
      <c r="G377" s="163">
        <v>2.8731828703703704E-2</v>
      </c>
      <c r="H377" s="147">
        <f t="shared" si="74"/>
        <v>2482</v>
      </c>
      <c r="I377">
        <f t="shared" si="73"/>
        <v>25</v>
      </c>
      <c r="J377" s="18"/>
      <c r="K377" s="19"/>
      <c r="L377" s="147">
        <f t="shared" si="66"/>
        <v>0</v>
      </c>
      <c r="M377">
        <f t="shared" si="67"/>
        <v>0</v>
      </c>
      <c r="N377">
        <f t="shared" si="68"/>
        <v>2482</v>
      </c>
      <c r="O377">
        <f t="shared" si="69"/>
        <v>2482</v>
      </c>
      <c r="Q377">
        <f t="shared" si="70"/>
        <v>2482</v>
      </c>
      <c r="R377">
        <f t="shared" si="71"/>
        <v>1.64</v>
      </c>
      <c r="S377">
        <f t="shared" si="72"/>
        <v>2480.36</v>
      </c>
    </row>
    <row r="378" spans="2:19" ht="15.75" thickBot="1">
      <c r="B378">
        <v>376</v>
      </c>
      <c r="C378" s="3" t="str">
        <f t="shared" si="76"/>
        <v>0:41:23</v>
      </c>
      <c r="D378">
        <f t="shared" si="75"/>
        <v>2.8738425925925928E-2</v>
      </c>
      <c r="E378" s="147">
        <f t="shared" si="65"/>
        <v>2483</v>
      </c>
      <c r="F378" s="161">
        <v>376</v>
      </c>
      <c r="G378" s="163">
        <v>2.8738425925925928E-2</v>
      </c>
      <c r="H378" s="147">
        <f t="shared" si="74"/>
        <v>2483</v>
      </c>
      <c r="I378">
        <f t="shared" si="73"/>
        <v>1</v>
      </c>
      <c r="J378" s="18"/>
      <c r="K378" s="19"/>
      <c r="L378" s="147">
        <f t="shared" si="66"/>
        <v>0</v>
      </c>
      <c r="M378">
        <f t="shared" si="67"/>
        <v>0</v>
      </c>
      <c r="N378">
        <f t="shared" si="68"/>
        <v>2483</v>
      </c>
      <c r="O378">
        <f t="shared" si="69"/>
        <v>2483</v>
      </c>
      <c r="Q378">
        <f t="shared" si="70"/>
        <v>2483</v>
      </c>
      <c r="R378">
        <f t="shared" si="71"/>
        <v>1.64</v>
      </c>
      <c r="S378">
        <f t="shared" si="72"/>
        <v>2481.36</v>
      </c>
    </row>
    <row r="379" spans="2:19" ht="15.75" thickBot="1">
      <c r="B379">
        <v>377</v>
      </c>
      <c r="C379" s="3" t="str">
        <f t="shared" si="76"/>
        <v>0:0:00</v>
      </c>
      <c r="D379">
        <f t="shared" si="75"/>
        <v>0</v>
      </c>
      <c r="E379" s="147">
        <f t="shared" si="65"/>
        <v>0</v>
      </c>
      <c r="F379" s="161"/>
      <c r="G379" s="163"/>
      <c r="H379" s="147">
        <f t="shared" si="74"/>
        <v>0</v>
      </c>
      <c r="I379">
        <f t="shared" si="73"/>
        <v>-2483</v>
      </c>
      <c r="J379" s="18"/>
      <c r="K379" s="19"/>
      <c r="L379" s="147">
        <f t="shared" si="66"/>
        <v>0</v>
      </c>
      <c r="M379">
        <f t="shared" si="67"/>
        <v>0</v>
      </c>
      <c r="N379">
        <f t="shared" si="68"/>
        <v>0</v>
      </c>
      <c r="O379">
        <f t="shared" si="69"/>
        <v>0</v>
      </c>
      <c r="Q379">
        <f t="shared" si="70"/>
        <v>0</v>
      </c>
      <c r="R379">
        <f t="shared" si="71"/>
        <v>1.64</v>
      </c>
      <c r="S379">
        <f t="shared" si="72"/>
        <v>-1.64</v>
      </c>
    </row>
    <row r="380" spans="2:19" ht="15.75" thickBot="1">
      <c r="B380">
        <v>378</v>
      </c>
      <c r="C380" s="3" t="str">
        <f t="shared" si="76"/>
        <v>0:0:00</v>
      </c>
      <c r="D380">
        <f t="shared" si="75"/>
        <v>0</v>
      </c>
      <c r="E380" s="147">
        <f t="shared" si="65"/>
        <v>0</v>
      </c>
      <c r="F380" s="161"/>
      <c r="G380" s="163"/>
      <c r="H380" s="147">
        <f t="shared" si="74"/>
        <v>0</v>
      </c>
      <c r="I380">
        <f t="shared" si="73"/>
        <v>0</v>
      </c>
      <c r="J380" s="18"/>
      <c r="K380" s="19"/>
      <c r="L380" s="147">
        <f t="shared" si="66"/>
        <v>0</v>
      </c>
      <c r="M380">
        <f t="shared" si="67"/>
        <v>0</v>
      </c>
      <c r="N380">
        <f t="shared" si="68"/>
        <v>0</v>
      </c>
      <c r="O380">
        <f t="shared" si="69"/>
        <v>0</v>
      </c>
      <c r="Q380">
        <f t="shared" si="70"/>
        <v>0</v>
      </c>
      <c r="R380">
        <f t="shared" si="71"/>
        <v>1.64</v>
      </c>
      <c r="S380">
        <f t="shared" si="72"/>
        <v>-1.64</v>
      </c>
    </row>
    <row r="381" spans="2:19" ht="15.75" thickBot="1">
      <c r="B381">
        <v>379</v>
      </c>
      <c r="C381" s="3" t="str">
        <f t="shared" si="76"/>
        <v>0:0:00</v>
      </c>
      <c r="D381">
        <f t="shared" si="75"/>
        <v>0</v>
      </c>
      <c r="E381" s="147">
        <f t="shared" si="65"/>
        <v>0</v>
      </c>
      <c r="F381" s="161"/>
      <c r="G381" s="163"/>
      <c r="H381" s="147">
        <f t="shared" si="74"/>
        <v>0</v>
      </c>
      <c r="I381">
        <f t="shared" si="73"/>
        <v>0</v>
      </c>
      <c r="J381" s="18"/>
      <c r="K381" s="19"/>
      <c r="L381" s="147">
        <f t="shared" si="66"/>
        <v>0</v>
      </c>
      <c r="M381">
        <f t="shared" si="67"/>
        <v>0</v>
      </c>
      <c r="N381">
        <f t="shared" si="68"/>
        <v>0</v>
      </c>
      <c r="O381">
        <f t="shared" si="69"/>
        <v>0</v>
      </c>
      <c r="Q381">
        <f t="shared" si="70"/>
        <v>0</v>
      </c>
      <c r="R381">
        <f t="shared" si="71"/>
        <v>1.64</v>
      </c>
      <c r="S381">
        <f t="shared" si="72"/>
        <v>-1.64</v>
      </c>
    </row>
    <row r="382" spans="2:19" ht="15.75" thickBot="1">
      <c r="E382" s="147"/>
      <c r="F382" s="161"/>
      <c r="G382" s="163"/>
      <c r="H382" s="147"/>
      <c r="J382" s="18"/>
      <c r="K382" s="19"/>
      <c r="L382" s="147">
        <f t="shared" si="66"/>
        <v>0</v>
      </c>
      <c r="M382">
        <f t="shared" si="67"/>
        <v>0</v>
      </c>
      <c r="N382">
        <f t="shared" si="68"/>
        <v>0</v>
      </c>
      <c r="O382">
        <f t="shared" si="69"/>
        <v>0</v>
      </c>
      <c r="Q382">
        <f t="shared" si="70"/>
        <v>0</v>
      </c>
      <c r="R382">
        <f t="shared" si="71"/>
        <v>1.64</v>
      </c>
      <c r="S382">
        <f t="shared" si="72"/>
        <v>-1.64</v>
      </c>
    </row>
    <row r="383" spans="2:19">
      <c r="F383" s="18"/>
      <c r="G383" s="19"/>
      <c r="J383" s="18"/>
      <c r="K383" s="19"/>
    </row>
    <row r="384" spans="2:19">
      <c r="F384" s="18"/>
      <c r="G384" s="19"/>
      <c r="J384" s="18"/>
      <c r="K384" s="19"/>
    </row>
    <row r="385" spans="6:11">
      <c r="F385" s="18"/>
      <c r="G385" s="19"/>
      <c r="J385" s="18"/>
      <c r="K385" s="19"/>
    </row>
    <row r="386" spans="6:11">
      <c r="F386" s="18"/>
      <c r="G386" s="19"/>
      <c r="J386" s="18"/>
      <c r="K386" s="19"/>
    </row>
    <row r="387" spans="6:11">
      <c r="F387" s="18"/>
      <c r="G387" s="19"/>
      <c r="J387" s="18"/>
      <c r="K387" s="19"/>
    </row>
    <row r="388" spans="6:11">
      <c r="F388" s="18"/>
      <c r="G388" s="19"/>
      <c r="J388" s="18"/>
      <c r="K388" s="19"/>
    </row>
    <row r="389" spans="6:11">
      <c r="G389" s="19"/>
      <c r="J389" s="18"/>
      <c r="K389" s="19"/>
    </row>
    <row r="390" spans="6:11">
      <c r="K390" s="19"/>
    </row>
  </sheetData>
  <autoFilter ref="B2:C322" xr:uid="{00000000-0009-0000-0000-000003000000}"/>
  <mergeCells count="2">
    <mergeCell ref="F1:G1"/>
    <mergeCell ref="J1:K1"/>
  </mergeCells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419"/>
  <sheetViews>
    <sheetView zoomScale="110" zoomScaleNormal="11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F25" sqref="F25"/>
    </sheetView>
  </sheetViews>
  <sheetFormatPr defaultColWidth="10.7109375" defaultRowHeight="15"/>
  <cols>
    <col min="1" max="1" width="10.7109375" style="8"/>
    <col min="2" max="2" width="10.7109375" style="5"/>
    <col min="3" max="16384" width="10.7109375" style="8"/>
  </cols>
  <sheetData>
    <row r="1" spans="1:11">
      <c r="C1" s="8">
        <f>SUM(C2:C9)</f>
        <v>376</v>
      </c>
      <c r="D1" s="8" t="s">
        <v>18</v>
      </c>
    </row>
    <row r="2" spans="1:11">
      <c r="C2" s="8">
        <f t="shared" ref="C2:C9" si="0">COUNTIF(C$12:C$459,"="&amp;D2)</f>
        <v>64</v>
      </c>
      <c r="D2" s="8" t="s">
        <v>71</v>
      </c>
    </row>
    <row r="3" spans="1:11">
      <c r="C3" s="8">
        <f t="shared" si="0"/>
        <v>34</v>
      </c>
      <c r="D3" s="8" t="s">
        <v>1</v>
      </c>
      <c r="G3" s="8" t="s">
        <v>88</v>
      </c>
    </row>
    <row r="4" spans="1:11">
      <c r="C4" s="8">
        <f t="shared" si="0"/>
        <v>66</v>
      </c>
      <c r="D4" s="8" t="s">
        <v>2</v>
      </c>
    </row>
    <row r="5" spans="1:11">
      <c r="C5" s="8">
        <f t="shared" si="0"/>
        <v>60</v>
      </c>
      <c r="D5" s="8" t="s">
        <v>40</v>
      </c>
      <c r="K5" s="8" t="s">
        <v>70</v>
      </c>
    </row>
    <row r="6" spans="1:11">
      <c r="C6" s="8">
        <f t="shared" si="0"/>
        <v>47</v>
      </c>
      <c r="D6" s="8" t="s">
        <v>3</v>
      </c>
    </row>
    <row r="7" spans="1:11">
      <c r="C7" s="8">
        <f t="shared" si="0"/>
        <v>46</v>
      </c>
      <c r="D7" s="8" t="s">
        <v>4</v>
      </c>
    </row>
    <row r="8" spans="1:11">
      <c r="C8" s="8">
        <f t="shared" si="0"/>
        <v>30</v>
      </c>
      <c r="D8" s="8" t="s">
        <v>41</v>
      </c>
    </row>
    <row r="9" spans="1:11">
      <c r="C9" s="8">
        <f t="shared" si="0"/>
        <v>29</v>
      </c>
      <c r="D9" s="8" t="s">
        <v>5</v>
      </c>
    </row>
    <row r="11" spans="1:11" ht="15.75" thickBot="1">
      <c r="A11" s="8" t="s">
        <v>45</v>
      </c>
      <c r="B11" s="5" t="s">
        <v>19</v>
      </c>
      <c r="C11" s="8" t="s">
        <v>10</v>
      </c>
      <c r="D11" s="8" t="s">
        <v>38</v>
      </c>
      <c r="E11" s="8" t="s">
        <v>46</v>
      </c>
    </row>
    <row r="12" spans="1:11" ht="15.75" thickBot="1">
      <c r="A12" s="8" t="e">
        <f t="shared" ref="A12:A43" si="1">IF(B12=B11+1,"","***")</f>
        <v>#VALUE!</v>
      </c>
      <c r="B12" s="160">
        <v>1</v>
      </c>
      <c r="C12" s="164" t="s">
        <v>71</v>
      </c>
      <c r="G12" s="8" t="s">
        <v>178</v>
      </c>
    </row>
    <row r="13" spans="1:11" ht="15.75" thickBot="1">
      <c r="A13" s="8" t="str">
        <f t="shared" si="1"/>
        <v/>
      </c>
      <c r="B13" s="160">
        <v>2</v>
      </c>
      <c r="C13" s="164" t="s">
        <v>71</v>
      </c>
      <c r="D13" s="8" t="str">
        <f t="shared" ref="D13:D76" si="2">VLOOKUP(B13,Raw,2,FALSE)</f>
        <v>CAC</v>
      </c>
      <c r="E13" s="8" t="str">
        <f t="shared" ref="E13:E44" si="3">IF(C13=D13,"","***")</f>
        <v/>
      </c>
    </row>
    <row r="14" spans="1:11" ht="15.75" thickBot="1">
      <c r="A14" s="8" t="str">
        <f t="shared" si="1"/>
        <v/>
      </c>
      <c r="B14" s="160">
        <v>3</v>
      </c>
      <c r="C14" s="164" t="s">
        <v>40</v>
      </c>
      <c r="D14" s="8" t="str">
        <f t="shared" si="2"/>
        <v>HI</v>
      </c>
      <c r="E14" s="8" t="str">
        <f t="shared" si="3"/>
        <v/>
      </c>
    </row>
    <row r="15" spans="1:11" ht="15.75" thickBot="1">
      <c r="A15" s="8" t="str">
        <f t="shared" si="1"/>
        <v/>
      </c>
      <c r="B15" s="160">
        <v>4</v>
      </c>
      <c r="C15" s="164" t="s">
        <v>3</v>
      </c>
      <c r="D15" s="8" t="str">
        <f t="shared" si="2"/>
        <v>HRC</v>
      </c>
      <c r="E15" s="8" t="str">
        <f t="shared" si="3"/>
        <v/>
      </c>
    </row>
    <row r="16" spans="1:11" ht="15.75" thickBot="1">
      <c r="A16" s="8" t="str">
        <f t="shared" si="1"/>
        <v/>
      </c>
      <c r="B16" s="160">
        <v>5</v>
      </c>
      <c r="C16" s="164" t="s">
        <v>4</v>
      </c>
      <c r="D16" s="8" t="str">
        <f t="shared" si="2"/>
        <v>NJ</v>
      </c>
      <c r="E16" s="8" t="str">
        <f t="shared" si="3"/>
        <v/>
      </c>
    </row>
    <row r="17" spans="1:5" ht="15.75" thickBot="1">
      <c r="A17" s="8" t="str">
        <f t="shared" si="1"/>
        <v/>
      </c>
      <c r="B17" s="160">
        <v>6</v>
      </c>
      <c r="C17" s="164" t="s">
        <v>71</v>
      </c>
      <c r="D17" s="8" t="str">
        <f t="shared" si="2"/>
        <v>CAC</v>
      </c>
      <c r="E17" s="8" t="str">
        <f t="shared" si="3"/>
        <v/>
      </c>
    </row>
    <row r="18" spans="1:5" ht="15.75" thickBot="1">
      <c r="A18" s="8" t="str">
        <f t="shared" si="1"/>
        <v/>
      </c>
      <c r="B18" s="160">
        <v>7</v>
      </c>
      <c r="C18" s="164" t="s">
        <v>4</v>
      </c>
      <c r="D18" s="8" t="str">
        <f t="shared" si="2"/>
        <v>NJ</v>
      </c>
      <c r="E18" s="8" t="str">
        <f t="shared" si="3"/>
        <v/>
      </c>
    </row>
    <row r="19" spans="1:5" ht="15.75" thickBot="1">
      <c r="A19" s="8" t="str">
        <f t="shared" si="1"/>
        <v/>
      </c>
      <c r="B19" s="160">
        <v>8</v>
      </c>
      <c r="C19" s="164" t="s">
        <v>4</v>
      </c>
      <c r="D19" s="8" t="str">
        <f t="shared" si="2"/>
        <v>NJ</v>
      </c>
      <c r="E19" s="8" t="str">
        <f t="shared" si="3"/>
        <v/>
      </c>
    </row>
    <row r="20" spans="1:5" ht="15.75" thickBot="1">
      <c r="A20" s="8" t="str">
        <f t="shared" si="1"/>
        <v/>
      </c>
      <c r="B20" s="160">
        <v>9</v>
      </c>
      <c r="C20" s="164" t="s">
        <v>71</v>
      </c>
      <c r="D20" s="8" t="str">
        <f t="shared" si="2"/>
        <v>CAC</v>
      </c>
      <c r="E20" s="8" t="str">
        <f t="shared" si="3"/>
        <v/>
      </c>
    </row>
    <row r="21" spans="1:5" ht="15.75" thickBot="1">
      <c r="A21" s="8" t="str">
        <f t="shared" si="1"/>
        <v/>
      </c>
      <c r="B21" s="160">
        <v>10</v>
      </c>
      <c r="C21" s="164" t="s">
        <v>71</v>
      </c>
      <c r="D21" s="8" t="str">
        <f t="shared" si="2"/>
        <v>CAC</v>
      </c>
      <c r="E21" s="8" t="str">
        <f t="shared" si="3"/>
        <v/>
      </c>
    </row>
    <row r="22" spans="1:5" ht="15.75" thickBot="1">
      <c r="A22" s="8" t="str">
        <f t="shared" si="1"/>
        <v/>
      </c>
      <c r="B22" s="160">
        <v>11</v>
      </c>
      <c r="C22" s="164" t="s">
        <v>5</v>
      </c>
      <c r="D22" s="8" t="str">
        <f t="shared" si="2"/>
        <v>SS</v>
      </c>
      <c r="E22" s="8" t="str">
        <f t="shared" si="3"/>
        <v/>
      </c>
    </row>
    <row r="23" spans="1:5" ht="15.75" thickBot="1">
      <c r="A23" s="8" t="str">
        <f t="shared" si="1"/>
        <v/>
      </c>
      <c r="B23" s="160">
        <v>12</v>
      </c>
      <c r="C23" s="164" t="s">
        <v>1</v>
      </c>
      <c r="D23" s="8" t="str">
        <f t="shared" si="2"/>
        <v>CTC</v>
      </c>
      <c r="E23" s="8" t="str">
        <f t="shared" si="3"/>
        <v/>
      </c>
    </row>
    <row r="24" spans="1:5" ht="15.75" thickBot="1">
      <c r="A24" s="8" t="str">
        <f t="shared" si="1"/>
        <v/>
      </c>
      <c r="B24" s="160">
        <v>13</v>
      </c>
      <c r="C24" s="164" t="s">
        <v>4</v>
      </c>
      <c r="D24" s="8" t="str">
        <f t="shared" si="2"/>
        <v>NJ</v>
      </c>
      <c r="E24" s="8" t="str">
        <f t="shared" si="3"/>
        <v/>
      </c>
    </row>
    <row r="25" spans="1:5" ht="15.75" thickBot="1">
      <c r="A25" s="8" t="str">
        <f t="shared" si="1"/>
        <v/>
      </c>
      <c r="B25" s="160">
        <v>14</v>
      </c>
      <c r="C25" s="164" t="s">
        <v>5</v>
      </c>
      <c r="D25" s="8" t="str">
        <f t="shared" si="2"/>
        <v>SS</v>
      </c>
      <c r="E25" s="8" t="str">
        <f t="shared" si="3"/>
        <v/>
      </c>
    </row>
    <row r="26" spans="1:5" ht="15.75" thickBot="1">
      <c r="A26" s="8" t="str">
        <f t="shared" si="1"/>
        <v/>
      </c>
      <c r="B26" s="160">
        <v>15</v>
      </c>
      <c r="C26" s="164" t="s">
        <v>1</v>
      </c>
      <c r="D26" s="8" t="str">
        <f t="shared" si="2"/>
        <v>CTC</v>
      </c>
      <c r="E26" s="8" t="str">
        <f t="shared" si="3"/>
        <v/>
      </c>
    </row>
    <row r="27" spans="1:5" ht="15.75" thickBot="1">
      <c r="A27" s="8" t="str">
        <f t="shared" si="1"/>
        <v/>
      </c>
      <c r="B27" s="160">
        <v>16</v>
      </c>
      <c r="C27" s="164" t="s">
        <v>4</v>
      </c>
      <c r="D27" s="8" t="str">
        <f t="shared" si="2"/>
        <v>NJ</v>
      </c>
      <c r="E27" s="8" t="str">
        <f t="shared" si="3"/>
        <v/>
      </c>
    </row>
    <row r="28" spans="1:5" ht="15.75" thickBot="1">
      <c r="A28" s="8" t="str">
        <f t="shared" si="1"/>
        <v/>
      </c>
      <c r="B28" s="160">
        <v>17</v>
      </c>
      <c r="C28" s="164" t="s">
        <v>71</v>
      </c>
      <c r="D28" s="8" t="str">
        <f t="shared" si="2"/>
        <v>CAC</v>
      </c>
      <c r="E28" s="8" t="str">
        <f t="shared" si="3"/>
        <v/>
      </c>
    </row>
    <row r="29" spans="1:5" ht="15.75" thickBot="1">
      <c r="A29" s="8" t="str">
        <f t="shared" si="1"/>
        <v/>
      </c>
      <c r="B29" s="160">
        <v>18</v>
      </c>
      <c r="C29" s="164" t="s">
        <v>71</v>
      </c>
      <c r="D29" s="8" t="str">
        <f t="shared" si="2"/>
        <v>CAC</v>
      </c>
      <c r="E29" s="8" t="str">
        <f t="shared" si="3"/>
        <v/>
      </c>
    </row>
    <row r="30" spans="1:5" ht="15.75" thickBot="1">
      <c r="A30" s="8" t="str">
        <f t="shared" si="1"/>
        <v/>
      </c>
      <c r="B30" s="160">
        <v>19</v>
      </c>
      <c r="C30" s="164" t="s">
        <v>40</v>
      </c>
      <c r="D30" s="8" t="str">
        <f t="shared" si="2"/>
        <v>HI</v>
      </c>
      <c r="E30" s="8" t="str">
        <f t="shared" si="3"/>
        <v/>
      </c>
    </row>
    <row r="31" spans="1:5" ht="15.75" thickBot="1">
      <c r="A31" s="8" t="str">
        <f t="shared" si="1"/>
        <v/>
      </c>
      <c r="B31" s="160">
        <v>20</v>
      </c>
      <c r="C31" s="164" t="s">
        <v>1</v>
      </c>
      <c r="D31" s="8" t="str">
        <f t="shared" si="2"/>
        <v>CTC</v>
      </c>
      <c r="E31" s="8" t="str">
        <f t="shared" si="3"/>
        <v/>
      </c>
    </row>
    <row r="32" spans="1:5" ht="15.75" thickBot="1">
      <c r="A32" s="8" t="str">
        <f t="shared" si="1"/>
        <v/>
      </c>
      <c r="B32" s="160">
        <v>21</v>
      </c>
      <c r="C32" s="164" t="s">
        <v>29</v>
      </c>
      <c r="D32" s="8" t="str">
        <f t="shared" si="2"/>
        <v>ELY</v>
      </c>
      <c r="E32" s="8" t="str">
        <f t="shared" si="3"/>
        <v/>
      </c>
    </row>
    <row r="33" spans="1:5" ht="15.75" thickBot="1">
      <c r="A33" s="8" t="str">
        <f t="shared" si="1"/>
        <v/>
      </c>
      <c r="B33" s="160">
        <v>22</v>
      </c>
      <c r="C33" s="164" t="s">
        <v>41</v>
      </c>
      <c r="D33" s="8" t="str">
        <f t="shared" si="2"/>
        <v>RR</v>
      </c>
      <c r="E33" s="8" t="str">
        <f t="shared" si="3"/>
        <v/>
      </c>
    </row>
    <row r="34" spans="1:5" ht="15.75" thickBot="1">
      <c r="A34" s="8" t="str">
        <f t="shared" si="1"/>
        <v/>
      </c>
      <c r="B34" s="160">
        <v>23</v>
      </c>
      <c r="C34" s="164" t="s">
        <v>71</v>
      </c>
      <c r="D34" s="8" t="str">
        <f t="shared" si="2"/>
        <v>CAC</v>
      </c>
      <c r="E34" s="8" t="str">
        <f t="shared" si="3"/>
        <v/>
      </c>
    </row>
    <row r="35" spans="1:5" ht="15.75" thickBot="1">
      <c r="A35" s="8" t="str">
        <f t="shared" si="1"/>
        <v/>
      </c>
      <c r="B35" s="160">
        <v>24</v>
      </c>
      <c r="C35" s="164" t="s">
        <v>40</v>
      </c>
      <c r="D35" s="8" t="str">
        <f t="shared" si="2"/>
        <v>HI</v>
      </c>
      <c r="E35" s="8" t="str">
        <f t="shared" si="3"/>
        <v/>
      </c>
    </row>
    <row r="36" spans="1:5" ht="15.75" thickBot="1">
      <c r="A36" s="8" t="str">
        <f t="shared" si="1"/>
        <v/>
      </c>
      <c r="B36" s="160">
        <v>25</v>
      </c>
      <c r="C36" s="164" t="s">
        <v>71</v>
      </c>
      <c r="D36" s="8" t="str">
        <f t="shared" si="2"/>
        <v>CAC</v>
      </c>
      <c r="E36" s="8" t="str">
        <f t="shared" si="3"/>
        <v/>
      </c>
    </row>
    <row r="37" spans="1:5" ht="15.75" thickBot="1">
      <c r="A37" s="8" t="str">
        <f t="shared" si="1"/>
        <v/>
      </c>
      <c r="B37" s="160">
        <v>26</v>
      </c>
      <c r="C37" s="164" t="s">
        <v>40</v>
      </c>
      <c r="D37" s="8" t="str">
        <f t="shared" si="2"/>
        <v>HI</v>
      </c>
      <c r="E37" s="8" t="str">
        <f t="shared" si="3"/>
        <v/>
      </c>
    </row>
    <row r="38" spans="1:5" ht="15.75" thickBot="1">
      <c r="A38" s="8" t="str">
        <f t="shared" si="1"/>
        <v/>
      </c>
      <c r="B38" s="160">
        <v>27</v>
      </c>
      <c r="C38" s="164" t="s">
        <v>5</v>
      </c>
      <c r="D38" s="8" t="str">
        <f t="shared" si="2"/>
        <v>SS</v>
      </c>
      <c r="E38" s="8" t="str">
        <f t="shared" si="3"/>
        <v/>
      </c>
    </row>
    <row r="39" spans="1:5" ht="15.75" thickBot="1">
      <c r="A39" s="8" t="str">
        <f t="shared" si="1"/>
        <v/>
      </c>
      <c r="B39" s="160">
        <v>28</v>
      </c>
      <c r="C39" s="164" t="s">
        <v>71</v>
      </c>
      <c r="D39" s="8" t="str">
        <f t="shared" si="2"/>
        <v>CAC</v>
      </c>
      <c r="E39" s="8" t="str">
        <f t="shared" si="3"/>
        <v/>
      </c>
    </row>
    <row r="40" spans="1:5" ht="15.75" thickBot="1">
      <c r="A40" s="8" t="str">
        <f t="shared" si="1"/>
        <v/>
      </c>
      <c r="B40" s="160">
        <v>29</v>
      </c>
      <c r="C40" s="164" t="s">
        <v>40</v>
      </c>
      <c r="D40" s="8" t="str">
        <f t="shared" si="2"/>
        <v>HI</v>
      </c>
      <c r="E40" s="8" t="str">
        <f t="shared" si="3"/>
        <v/>
      </c>
    </row>
    <row r="41" spans="1:5" ht="15.75" thickBot="1">
      <c r="A41" s="8" t="str">
        <f t="shared" si="1"/>
        <v/>
      </c>
      <c r="B41" s="160">
        <v>30</v>
      </c>
      <c r="C41" s="164" t="s">
        <v>40</v>
      </c>
      <c r="D41" s="8" t="str">
        <f t="shared" si="2"/>
        <v>HI</v>
      </c>
      <c r="E41" s="8" t="str">
        <f t="shared" si="3"/>
        <v/>
      </c>
    </row>
    <row r="42" spans="1:5" ht="15.75" thickBot="1">
      <c r="A42" s="8" t="str">
        <f t="shared" si="1"/>
        <v/>
      </c>
      <c r="B42" s="160">
        <v>31</v>
      </c>
      <c r="C42" s="164" t="s">
        <v>71</v>
      </c>
      <c r="D42" s="8" t="str">
        <f t="shared" si="2"/>
        <v>CAC</v>
      </c>
      <c r="E42" s="8" t="str">
        <f t="shared" si="3"/>
        <v/>
      </c>
    </row>
    <row r="43" spans="1:5" ht="15.75" thickBot="1">
      <c r="A43" s="8" t="str">
        <f t="shared" si="1"/>
        <v/>
      </c>
      <c r="B43" s="160">
        <v>32</v>
      </c>
      <c r="C43" s="164" t="s">
        <v>29</v>
      </c>
      <c r="D43" s="8" t="str">
        <f t="shared" si="2"/>
        <v>ELY</v>
      </c>
      <c r="E43" s="8" t="str">
        <f t="shared" si="3"/>
        <v/>
      </c>
    </row>
    <row r="44" spans="1:5" ht="15.75" thickBot="1">
      <c r="A44" s="8" t="str">
        <f t="shared" ref="A44:A75" si="4">IF(B44=B43+1,"","***")</f>
        <v/>
      </c>
      <c r="B44" s="160">
        <v>33</v>
      </c>
      <c r="C44" s="164" t="s">
        <v>40</v>
      </c>
      <c r="D44" s="8" t="str">
        <f t="shared" si="2"/>
        <v>HI</v>
      </c>
      <c r="E44" s="8" t="str">
        <f t="shared" si="3"/>
        <v/>
      </c>
    </row>
    <row r="45" spans="1:5" ht="15.75" thickBot="1">
      <c r="A45" s="8" t="str">
        <f t="shared" si="4"/>
        <v/>
      </c>
      <c r="B45" s="160">
        <v>34</v>
      </c>
      <c r="C45" s="164" t="s">
        <v>40</v>
      </c>
      <c r="D45" s="8" t="str">
        <f t="shared" si="2"/>
        <v>HI</v>
      </c>
      <c r="E45" s="8" t="str">
        <f t="shared" ref="E45:E76" si="5">IF(C45=D45,"","***")</f>
        <v/>
      </c>
    </row>
    <row r="46" spans="1:5" ht="15.75" thickBot="1">
      <c r="A46" s="8" t="str">
        <f t="shared" si="4"/>
        <v/>
      </c>
      <c r="B46" s="160">
        <v>35</v>
      </c>
      <c r="C46" s="164" t="s">
        <v>1</v>
      </c>
      <c r="D46" s="8" t="str">
        <f t="shared" si="2"/>
        <v>CTC</v>
      </c>
      <c r="E46" s="8" t="str">
        <f t="shared" si="5"/>
        <v/>
      </c>
    </row>
    <row r="47" spans="1:5" ht="15.75" thickBot="1">
      <c r="A47" s="8" t="str">
        <f t="shared" si="4"/>
        <v/>
      </c>
      <c r="B47" s="160">
        <v>36</v>
      </c>
      <c r="C47" s="164" t="s">
        <v>29</v>
      </c>
      <c r="D47" s="8" t="str">
        <f t="shared" si="2"/>
        <v>ELY</v>
      </c>
      <c r="E47" s="8" t="str">
        <f t="shared" si="5"/>
        <v/>
      </c>
    </row>
    <row r="48" spans="1:5" ht="15.75" thickBot="1">
      <c r="A48" s="8" t="str">
        <f t="shared" si="4"/>
        <v/>
      </c>
      <c r="B48" s="160">
        <v>37</v>
      </c>
      <c r="C48" s="164" t="s">
        <v>71</v>
      </c>
      <c r="D48" s="8" t="str">
        <f t="shared" si="2"/>
        <v>CAC</v>
      </c>
      <c r="E48" s="8" t="str">
        <f t="shared" si="5"/>
        <v/>
      </c>
    </row>
    <row r="49" spans="1:5" ht="15.75" thickBot="1">
      <c r="A49" s="8" t="str">
        <f t="shared" si="4"/>
        <v/>
      </c>
      <c r="B49" s="160">
        <v>38</v>
      </c>
      <c r="C49" s="164" t="s">
        <v>29</v>
      </c>
      <c r="D49" s="8" t="str">
        <f t="shared" si="2"/>
        <v>ELY</v>
      </c>
      <c r="E49" s="8" t="str">
        <f t="shared" si="5"/>
        <v/>
      </c>
    </row>
    <row r="50" spans="1:5" ht="15.75" thickBot="1">
      <c r="A50" s="8" t="str">
        <f t="shared" si="4"/>
        <v/>
      </c>
      <c r="B50" s="160">
        <v>39</v>
      </c>
      <c r="C50" s="164" t="s">
        <v>71</v>
      </c>
      <c r="D50" s="8" t="str">
        <f t="shared" si="2"/>
        <v>CAC</v>
      </c>
      <c r="E50" s="8" t="str">
        <f t="shared" si="5"/>
        <v/>
      </c>
    </row>
    <row r="51" spans="1:5" ht="15.75" thickBot="1">
      <c r="A51" s="8" t="str">
        <f t="shared" si="4"/>
        <v/>
      </c>
      <c r="B51" s="160">
        <v>40</v>
      </c>
      <c r="C51" s="164" t="s">
        <v>4</v>
      </c>
      <c r="D51" s="8" t="str">
        <f t="shared" si="2"/>
        <v>NJ</v>
      </c>
      <c r="E51" s="8" t="str">
        <f t="shared" si="5"/>
        <v/>
      </c>
    </row>
    <row r="52" spans="1:5" ht="15.75" thickBot="1">
      <c r="A52" s="8" t="str">
        <f t="shared" si="4"/>
        <v/>
      </c>
      <c r="B52" s="160">
        <v>41</v>
      </c>
      <c r="C52" s="164" t="s">
        <v>41</v>
      </c>
      <c r="D52" s="8" t="str">
        <f t="shared" si="2"/>
        <v>RR</v>
      </c>
      <c r="E52" s="8" t="str">
        <f t="shared" si="5"/>
        <v/>
      </c>
    </row>
    <row r="53" spans="1:5" ht="15.75" thickBot="1">
      <c r="A53" s="8" t="str">
        <f t="shared" si="4"/>
        <v/>
      </c>
      <c r="B53" s="160">
        <v>42</v>
      </c>
      <c r="C53" s="164" t="s">
        <v>29</v>
      </c>
      <c r="D53" s="8" t="str">
        <f t="shared" si="2"/>
        <v>ELY</v>
      </c>
      <c r="E53" s="8" t="str">
        <f t="shared" si="5"/>
        <v/>
      </c>
    </row>
    <row r="54" spans="1:5" ht="15.75" thickBot="1">
      <c r="A54" s="8" t="str">
        <f t="shared" si="4"/>
        <v/>
      </c>
      <c r="B54" s="160">
        <v>43</v>
      </c>
      <c r="C54" s="164" t="s">
        <v>1</v>
      </c>
      <c r="D54" s="8" t="str">
        <f t="shared" si="2"/>
        <v>CTC</v>
      </c>
      <c r="E54" s="8" t="str">
        <f t="shared" si="5"/>
        <v/>
      </c>
    </row>
    <row r="55" spans="1:5" ht="15.75" thickBot="1">
      <c r="A55" s="8" t="str">
        <f t="shared" si="4"/>
        <v/>
      </c>
      <c r="B55" s="160">
        <v>44</v>
      </c>
      <c r="C55" s="164" t="s">
        <v>71</v>
      </c>
      <c r="D55" s="8" t="str">
        <f t="shared" si="2"/>
        <v>CAC</v>
      </c>
      <c r="E55" s="8" t="str">
        <f t="shared" si="5"/>
        <v/>
      </c>
    </row>
    <row r="56" spans="1:5" ht="15.75" thickBot="1">
      <c r="A56" s="8" t="str">
        <f t="shared" si="4"/>
        <v/>
      </c>
      <c r="B56" s="160">
        <v>45</v>
      </c>
      <c r="C56" s="164" t="s">
        <v>40</v>
      </c>
      <c r="D56" s="8" t="str">
        <f t="shared" si="2"/>
        <v>HI</v>
      </c>
      <c r="E56" s="8" t="str">
        <f t="shared" si="5"/>
        <v/>
      </c>
    </row>
    <row r="57" spans="1:5" ht="15.75" thickBot="1">
      <c r="A57" s="8" t="str">
        <f t="shared" si="4"/>
        <v/>
      </c>
      <c r="B57" s="160">
        <v>46</v>
      </c>
      <c r="C57" s="164" t="s">
        <v>71</v>
      </c>
      <c r="D57" s="8" t="str">
        <f t="shared" si="2"/>
        <v>CAC</v>
      </c>
      <c r="E57" s="8" t="str">
        <f t="shared" si="5"/>
        <v/>
      </c>
    </row>
    <row r="58" spans="1:5" ht="15.75" thickBot="1">
      <c r="A58" s="8" t="str">
        <f t="shared" si="4"/>
        <v/>
      </c>
      <c r="B58" s="160">
        <v>47</v>
      </c>
      <c r="C58" s="164" t="s">
        <v>40</v>
      </c>
      <c r="D58" s="8" t="str">
        <f t="shared" si="2"/>
        <v>HI</v>
      </c>
      <c r="E58" s="8" t="str">
        <f t="shared" si="5"/>
        <v/>
      </c>
    </row>
    <row r="59" spans="1:5" ht="15.75" thickBot="1">
      <c r="A59" s="8" t="str">
        <f t="shared" si="4"/>
        <v/>
      </c>
      <c r="B59" s="160">
        <v>48</v>
      </c>
      <c r="C59" s="164" t="s">
        <v>29</v>
      </c>
      <c r="D59" s="8" t="str">
        <f t="shared" si="2"/>
        <v>ELY</v>
      </c>
      <c r="E59" s="8" t="str">
        <f t="shared" si="5"/>
        <v/>
      </c>
    </row>
    <row r="60" spans="1:5" ht="15.75" thickBot="1">
      <c r="A60" s="8" t="str">
        <f t="shared" si="4"/>
        <v/>
      </c>
      <c r="B60" s="160">
        <v>49</v>
      </c>
      <c r="C60" s="164" t="s">
        <v>29</v>
      </c>
      <c r="D60" s="8" t="str">
        <f t="shared" si="2"/>
        <v>ELY</v>
      </c>
      <c r="E60" s="8" t="str">
        <f t="shared" si="5"/>
        <v/>
      </c>
    </row>
    <row r="61" spans="1:5" ht="15.75" thickBot="1">
      <c r="A61" s="8" t="str">
        <f t="shared" si="4"/>
        <v/>
      </c>
      <c r="B61" s="160">
        <v>50</v>
      </c>
      <c r="C61" s="164" t="s">
        <v>40</v>
      </c>
      <c r="D61" s="8" t="str">
        <f t="shared" si="2"/>
        <v>HI</v>
      </c>
      <c r="E61" s="8" t="str">
        <f t="shared" si="5"/>
        <v/>
      </c>
    </row>
    <row r="62" spans="1:5" ht="15.75" thickBot="1">
      <c r="A62" s="8" t="str">
        <f t="shared" si="4"/>
        <v/>
      </c>
      <c r="B62" s="160">
        <v>51</v>
      </c>
      <c r="C62" s="164" t="s">
        <v>1</v>
      </c>
      <c r="D62" s="8" t="str">
        <f t="shared" si="2"/>
        <v>CTC</v>
      </c>
      <c r="E62" s="8" t="str">
        <f t="shared" si="5"/>
        <v/>
      </c>
    </row>
    <row r="63" spans="1:5" ht="15.75" thickBot="1">
      <c r="A63" s="8" t="str">
        <f t="shared" si="4"/>
        <v/>
      </c>
      <c r="B63" s="160">
        <v>52</v>
      </c>
      <c r="C63" s="164" t="s">
        <v>41</v>
      </c>
      <c r="D63" s="8" t="str">
        <f t="shared" si="2"/>
        <v>RR</v>
      </c>
      <c r="E63" s="8" t="str">
        <f t="shared" si="5"/>
        <v/>
      </c>
    </row>
    <row r="64" spans="1:5" ht="15.75" thickBot="1">
      <c r="A64" s="8" t="str">
        <f t="shared" si="4"/>
        <v/>
      </c>
      <c r="B64" s="160">
        <v>53</v>
      </c>
      <c r="C64" s="164" t="s">
        <v>71</v>
      </c>
      <c r="D64" s="8" t="str">
        <f t="shared" si="2"/>
        <v>CAC</v>
      </c>
      <c r="E64" s="8" t="str">
        <f t="shared" si="5"/>
        <v/>
      </c>
    </row>
    <row r="65" spans="1:5" ht="15.75" thickBot="1">
      <c r="A65" s="8" t="str">
        <f t="shared" si="4"/>
        <v/>
      </c>
      <c r="B65" s="160">
        <v>54</v>
      </c>
      <c r="C65" s="164" t="s">
        <v>40</v>
      </c>
      <c r="D65" s="8" t="str">
        <f t="shared" si="2"/>
        <v>HI</v>
      </c>
      <c r="E65" s="8" t="str">
        <f t="shared" si="5"/>
        <v/>
      </c>
    </row>
    <row r="66" spans="1:5" ht="15.75" thickBot="1">
      <c r="A66" s="8" t="str">
        <f t="shared" si="4"/>
        <v/>
      </c>
      <c r="B66" s="160">
        <v>55</v>
      </c>
      <c r="C66" s="164" t="s">
        <v>40</v>
      </c>
      <c r="D66" s="8" t="str">
        <f t="shared" si="2"/>
        <v>HI</v>
      </c>
      <c r="E66" s="8" t="str">
        <f t="shared" si="5"/>
        <v/>
      </c>
    </row>
    <row r="67" spans="1:5" ht="15.75" thickBot="1">
      <c r="A67" s="8" t="str">
        <f t="shared" si="4"/>
        <v/>
      </c>
      <c r="B67" s="160">
        <v>56</v>
      </c>
      <c r="C67" s="164" t="s">
        <v>29</v>
      </c>
      <c r="D67" s="8" t="str">
        <f t="shared" si="2"/>
        <v>ELY</v>
      </c>
      <c r="E67" s="8" t="str">
        <f t="shared" si="5"/>
        <v/>
      </c>
    </row>
    <row r="68" spans="1:5" ht="15.75" thickBot="1">
      <c r="A68" s="8" t="str">
        <f t="shared" si="4"/>
        <v/>
      </c>
      <c r="B68" s="160">
        <v>57</v>
      </c>
      <c r="C68" s="164" t="s">
        <v>29</v>
      </c>
      <c r="D68" s="8" t="str">
        <f t="shared" si="2"/>
        <v>ELY</v>
      </c>
      <c r="E68" s="8" t="str">
        <f t="shared" si="5"/>
        <v/>
      </c>
    </row>
    <row r="69" spans="1:5" ht="15.75" thickBot="1">
      <c r="A69" s="8" t="str">
        <f t="shared" si="4"/>
        <v/>
      </c>
      <c r="B69" s="160">
        <v>58</v>
      </c>
      <c r="C69" s="164" t="s">
        <v>4</v>
      </c>
      <c r="D69" s="8" t="str">
        <f t="shared" si="2"/>
        <v>NJ</v>
      </c>
      <c r="E69" s="8" t="str">
        <f t="shared" si="5"/>
        <v/>
      </c>
    </row>
    <row r="70" spans="1:5" ht="15.75" thickBot="1">
      <c r="A70" s="8" t="str">
        <f t="shared" si="4"/>
        <v/>
      </c>
      <c r="B70" s="160">
        <v>59</v>
      </c>
      <c r="C70" s="164" t="s">
        <v>41</v>
      </c>
      <c r="D70" s="8" t="str">
        <f t="shared" si="2"/>
        <v>RR</v>
      </c>
      <c r="E70" s="8" t="str">
        <f t="shared" si="5"/>
        <v/>
      </c>
    </row>
    <row r="71" spans="1:5" ht="15.75" thickBot="1">
      <c r="A71" s="8" t="str">
        <f t="shared" si="4"/>
        <v/>
      </c>
      <c r="B71" s="160">
        <v>60</v>
      </c>
      <c r="C71" s="164" t="s">
        <v>40</v>
      </c>
      <c r="D71" s="8" t="str">
        <f t="shared" si="2"/>
        <v>HI</v>
      </c>
      <c r="E71" s="8" t="str">
        <f t="shared" si="5"/>
        <v/>
      </c>
    </row>
    <row r="72" spans="1:5" ht="15.75" thickBot="1">
      <c r="A72" s="8" t="str">
        <f t="shared" si="4"/>
        <v/>
      </c>
      <c r="B72" s="160">
        <v>61</v>
      </c>
      <c r="C72" s="164" t="s">
        <v>71</v>
      </c>
      <c r="D72" s="8" t="str">
        <f t="shared" si="2"/>
        <v>CAC</v>
      </c>
      <c r="E72" s="8" t="str">
        <f t="shared" si="5"/>
        <v/>
      </c>
    </row>
    <row r="73" spans="1:5" ht="15.75" thickBot="1">
      <c r="A73" s="8" t="str">
        <f t="shared" si="4"/>
        <v/>
      </c>
      <c r="B73" s="160">
        <v>62</v>
      </c>
      <c r="C73" s="164" t="s">
        <v>41</v>
      </c>
      <c r="D73" s="8" t="str">
        <f t="shared" si="2"/>
        <v>RR</v>
      </c>
      <c r="E73" s="8" t="str">
        <f t="shared" si="5"/>
        <v/>
      </c>
    </row>
    <row r="74" spans="1:5" ht="15.75" thickBot="1">
      <c r="A74" s="8" t="str">
        <f t="shared" si="4"/>
        <v/>
      </c>
      <c r="B74" s="160">
        <v>63</v>
      </c>
      <c r="C74" s="164" t="s">
        <v>3</v>
      </c>
      <c r="D74" s="8" t="str">
        <f t="shared" si="2"/>
        <v>HRC</v>
      </c>
      <c r="E74" s="8" t="str">
        <f t="shared" si="5"/>
        <v/>
      </c>
    </row>
    <row r="75" spans="1:5" ht="15.75" thickBot="1">
      <c r="A75" s="8" t="str">
        <f t="shared" si="4"/>
        <v/>
      </c>
      <c r="B75" s="160">
        <v>64</v>
      </c>
      <c r="C75" s="164" t="s">
        <v>71</v>
      </c>
      <c r="D75" s="8" t="str">
        <f t="shared" si="2"/>
        <v>CAC</v>
      </c>
      <c r="E75" s="8" t="str">
        <f t="shared" si="5"/>
        <v/>
      </c>
    </row>
    <row r="76" spans="1:5" ht="15.75" thickBot="1">
      <c r="A76" s="8" t="str">
        <f t="shared" ref="A76:A87" si="6">IF(B76=B75+1,"","***")</f>
        <v/>
      </c>
      <c r="B76" s="160">
        <v>65</v>
      </c>
      <c r="C76" s="164" t="s">
        <v>5</v>
      </c>
      <c r="D76" s="8" t="str">
        <f t="shared" si="2"/>
        <v>SS</v>
      </c>
      <c r="E76" s="8" t="str">
        <f t="shared" si="5"/>
        <v/>
      </c>
    </row>
    <row r="77" spans="1:5" ht="15.75" thickBot="1">
      <c r="A77" s="8" t="str">
        <f t="shared" si="6"/>
        <v/>
      </c>
      <c r="B77" s="160">
        <v>66</v>
      </c>
      <c r="C77" s="164" t="s">
        <v>71</v>
      </c>
      <c r="D77" s="8" t="str">
        <f t="shared" ref="D77:D140" si="7">VLOOKUP(B77,Raw,2,FALSE)</f>
        <v>CAC</v>
      </c>
      <c r="E77" s="8" t="str">
        <f t="shared" ref="E77:E78" si="8">IF(C77=D77,"","***")</f>
        <v/>
      </c>
    </row>
    <row r="78" spans="1:5" ht="15.75" thickBot="1">
      <c r="A78" s="8" t="str">
        <f t="shared" si="6"/>
        <v/>
      </c>
      <c r="B78" s="160">
        <v>67</v>
      </c>
      <c r="C78" s="164" t="s">
        <v>3</v>
      </c>
      <c r="D78" s="8" t="str">
        <f t="shared" si="7"/>
        <v>HRC</v>
      </c>
      <c r="E78" s="8" t="str">
        <f t="shared" si="8"/>
        <v/>
      </c>
    </row>
    <row r="79" spans="1:5" ht="15.75" thickBot="1">
      <c r="A79" s="8" t="str">
        <f t="shared" si="6"/>
        <v/>
      </c>
      <c r="B79" s="160">
        <v>68</v>
      </c>
      <c r="C79" s="164" t="s">
        <v>29</v>
      </c>
      <c r="D79" s="8" t="str">
        <f t="shared" si="7"/>
        <v>ELY</v>
      </c>
    </row>
    <row r="80" spans="1:5" ht="15.75" thickBot="1">
      <c r="A80" s="8" t="str">
        <f t="shared" si="6"/>
        <v/>
      </c>
      <c r="B80" s="160">
        <v>69</v>
      </c>
      <c r="C80" s="164" t="s">
        <v>4</v>
      </c>
      <c r="D80" s="8" t="str">
        <f t="shared" si="7"/>
        <v>NJ</v>
      </c>
      <c r="E80" s="8" t="str">
        <f t="shared" ref="E80:E118" si="9">IF(C80=D80,"","***")</f>
        <v/>
      </c>
    </row>
    <row r="81" spans="1:5" ht="15.75" thickBot="1">
      <c r="A81" s="8" t="str">
        <f t="shared" si="6"/>
        <v/>
      </c>
      <c r="B81" s="160">
        <v>70</v>
      </c>
      <c r="C81" s="164" t="s">
        <v>29</v>
      </c>
      <c r="D81" s="8" t="str">
        <f t="shared" si="7"/>
        <v>ELY</v>
      </c>
      <c r="E81" s="8" t="str">
        <f t="shared" si="9"/>
        <v/>
      </c>
    </row>
    <row r="82" spans="1:5" ht="15.75" thickBot="1">
      <c r="A82" s="8" t="str">
        <f t="shared" si="6"/>
        <v/>
      </c>
      <c r="B82" s="160">
        <v>71</v>
      </c>
      <c r="C82" s="164" t="s">
        <v>29</v>
      </c>
      <c r="D82" s="8" t="str">
        <f t="shared" si="7"/>
        <v>ELY</v>
      </c>
      <c r="E82" s="8" t="str">
        <f t="shared" si="9"/>
        <v/>
      </c>
    </row>
    <row r="83" spans="1:5" ht="15.75" thickBot="1">
      <c r="A83" s="8" t="str">
        <f t="shared" si="6"/>
        <v/>
      </c>
      <c r="B83" s="160">
        <v>72</v>
      </c>
      <c r="C83" s="164" t="s">
        <v>1</v>
      </c>
      <c r="D83" s="8" t="str">
        <f t="shared" si="7"/>
        <v>CTC</v>
      </c>
      <c r="E83" s="8" t="str">
        <f t="shared" si="9"/>
        <v/>
      </c>
    </row>
    <row r="84" spans="1:5" ht="15.75" thickBot="1">
      <c r="A84" s="8" t="str">
        <f t="shared" si="6"/>
        <v/>
      </c>
      <c r="B84" s="160">
        <v>73</v>
      </c>
      <c r="C84" s="164" t="s">
        <v>29</v>
      </c>
      <c r="D84" s="8" t="str">
        <f t="shared" si="7"/>
        <v>ELY</v>
      </c>
      <c r="E84" s="8" t="str">
        <f t="shared" si="9"/>
        <v/>
      </c>
    </row>
    <row r="85" spans="1:5" ht="15.75" thickBot="1">
      <c r="A85" s="8" t="str">
        <f t="shared" si="6"/>
        <v/>
      </c>
      <c r="B85" s="160">
        <v>74</v>
      </c>
      <c r="C85" s="164" t="s">
        <v>3</v>
      </c>
      <c r="D85" s="8" t="str">
        <f t="shared" si="7"/>
        <v>HRC</v>
      </c>
      <c r="E85" s="8" t="str">
        <f t="shared" si="9"/>
        <v/>
      </c>
    </row>
    <row r="86" spans="1:5" ht="15.75" thickBot="1">
      <c r="A86" s="8" t="str">
        <f t="shared" si="6"/>
        <v/>
      </c>
      <c r="B86" s="160">
        <v>75</v>
      </c>
      <c r="C86" s="164" t="s">
        <v>71</v>
      </c>
      <c r="D86" s="8" t="str">
        <f t="shared" si="7"/>
        <v>CAC</v>
      </c>
      <c r="E86" s="8" t="str">
        <f t="shared" si="9"/>
        <v/>
      </c>
    </row>
    <row r="87" spans="1:5" ht="15.75" thickBot="1">
      <c r="A87" s="8" t="str">
        <f t="shared" si="6"/>
        <v/>
      </c>
      <c r="B87" s="160">
        <v>76</v>
      </c>
      <c r="C87" s="164" t="s">
        <v>29</v>
      </c>
      <c r="D87" s="8" t="str">
        <f t="shared" si="7"/>
        <v>ELY</v>
      </c>
      <c r="E87" s="8" t="str">
        <f t="shared" si="9"/>
        <v/>
      </c>
    </row>
    <row r="88" spans="1:5" ht="15.75" thickBot="1">
      <c r="A88" s="8" t="s">
        <v>70</v>
      </c>
      <c r="B88" s="160">
        <v>77</v>
      </c>
      <c r="C88" s="164" t="s">
        <v>1</v>
      </c>
      <c r="D88" s="8" t="str">
        <f t="shared" si="7"/>
        <v>CTC</v>
      </c>
      <c r="E88" s="8" t="str">
        <f t="shared" si="9"/>
        <v/>
      </c>
    </row>
    <row r="89" spans="1:5" ht="15.75" thickBot="1">
      <c r="A89" s="8" t="str">
        <f t="shared" ref="A89:A152" si="10">IF(B89=B88+1,"","***")</f>
        <v/>
      </c>
      <c r="B89" s="160">
        <v>78</v>
      </c>
      <c r="C89" s="164" t="s">
        <v>71</v>
      </c>
      <c r="D89" s="8" t="str">
        <f t="shared" si="7"/>
        <v>CAC</v>
      </c>
      <c r="E89" s="8" t="str">
        <f t="shared" si="9"/>
        <v/>
      </c>
    </row>
    <row r="90" spans="1:5" ht="15.75" thickBot="1">
      <c r="A90" s="8" t="str">
        <f t="shared" si="10"/>
        <v/>
      </c>
      <c r="B90" s="160">
        <v>79</v>
      </c>
      <c r="C90" s="164" t="s">
        <v>29</v>
      </c>
      <c r="D90" s="8" t="str">
        <f t="shared" si="7"/>
        <v>ELY</v>
      </c>
      <c r="E90" s="8" t="str">
        <f t="shared" si="9"/>
        <v/>
      </c>
    </row>
    <row r="91" spans="1:5" ht="15.75" thickBot="1">
      <c r="A91" s="8" t="str">
        <f t="shared" si="10"/>
        <v/>
      </c>
      <c r="B91" s="160">
        <v>80</v>
      </c>
      <c r="C91" s="164" t="s">
        <v>1</v>
      </c>
      <c r="D91" s="8" t="str">
        <f t="shared" si="7"/>
        <v>CTC</v>
      </c>
      <c r="E91" s="8" t="str">
        <f t="shared" si="9"/>
        <v/>
      </c>
    </row>
    <row r="92" spans="1:5" ht="15.75" thickBot="1">
      <c r="A92" s="8" t="str">
        <f t="shared" si="10"/>
        <v/>
      </c>
      <c r="B92" s="160">
        <v>81</v>
      </c>
      <c r="C92" s="164" t="s">
        <v>4</v>
      </c>
      <c r="D92" s="8" t="str">
        <f t="shared" si="7"/>
        <v>NJ</v>
      </c>
      <c r="E92" s="8" t="str">
        <f t="shared" si="9"/>
        <v/>
      </c>
    </row>
    <row r="93" spans="1:5" ht="15.75" thickBot="1">
      <c r="A93" s="8" t="str">
        <f t="shared" si="10"/>
        <v/>
      </c>
      <c r="B93" s="160">
        <v>82</v>
      </c>
      <c r="C93" s="164" t="s">
        <v>71</v>
      </c>
      <c r="D93" s="8" t="str">
        <f t="shared" si="7"/>
        <v>CAC</v>
      </c>
      <c r="E93" s="8" t="str">
        <f t="shared" si="9"/>
        <v/>
      </c>
    </row>
    <row r="94" spans="1:5" ht="15.75" thickBot="1">
      <c r="A94" s="8" t="str">
        <f t="shared" si="10"/>
        <v/>
      </c>
      <c r="B94" s="160">
        <v>83</v>
      </c>
      <c r="C94" s="164" t="s">
        <v>5</v>
      </c>
      <c r="D94" s="8" t="str">
        <f t="shared" si="7"/>
        <v>SS</v>
      </c>
      <c r="E94" s="8" t="str">
        <f t="shared" si="9"/>
        <v/>
      </c>
    </row>
    <row r="95" spans="1:5" ht="15.75" thickBot="1">
      <c r="A95" s="8" t="str">
        <f t="shared" si="10"/>
        <v/>
      </c>
      <c r="B95" s="160">
        <v>84</v>
      </c>
      <c r="C95" s="164" t="s">
        <v>40</v>
      </c>
      <c r="D95" s="8" t="str">
        <f t="shared" si="7"/>
        <v>HI</v>
      </c>
      <c r="E95" s="8" t="str">
        <f t="shared" si="9"/>
        <v/>
      </c>
    </row>
    <row r="96" spans="1:5" ht="15.75" thickBot="1">
      <c r="A96" s="8" t="str">
        <f t="shared" si="10"/>
        <v/>
      </c>
      <c r="B96" s="160">
        <v>85</v>
      </c>
      <c r="C96" s="164" t="s">
        <v>41</v>
      </c>
      <c r="D96" s="8" t="str">
        <f t="shared" si="7"/>
        <v>RR</v>
      </c>
      <c r="E96" s="8" t="str">
        <f t="shared" si="9"/>
        <v/>
      </c>
    </row>
    <row r="97" spans="1:5" ht="15.75" thickBot="1">
      <c r="A97" s="8" t="str">
        <f t="shared" si="10"/>
        <v/>
      </c>
      <c r="B97" s="160">
        <v>86</v>
      </c>
      <c r="C97" s="164" t="s">
        <v>5</v>
      </c>
      <c r="D97" s="8" t="str">
        <f t="shared" si="7"/>
        <v>SS</v>
      </c>
      <c r="E97" s="8" t="str">
        <f t="shared" si="9"/>
        <v/>
      </c>
    </row>
    <row r="98" spans="1:5" ht="15.75" thickBot="1">
      <c r="A98" s="8" t="str">
        <f t="shared" si="10"/>
        <v/>
      </c>
      <c r="B98" s="160">
        <v>87</v>
      </c>
      <c r="C98" s="164" t="s">
        <v>71</v>
      </c>
      <c r="D98" s="8" t="str">
        <f t="shared" si="7"/>
        <v>CAC</v>
      </c>
      <c r="E98" s="8" t="str">
        <f t="shared" si="9"/>
        <v/>
      </c>
    </row>
    <row r="99" spans="1:5" ht="15.75" thickBot="1">
      <c r="A99" s="8" t="str">
        <f t="shared" si="10"/>
        <v/>
      </c>
      <c r="B99" s="160">
        <v>88</v>
      </c>
      <c r="C99" s="164" t="s">
        <v>41</v>
      </c>
      <c r="D99" s="8" t="str">
        <f t="shared" si="7"/>
        <v>RR</v>
      </c>
      <c r="E99" s="8" t="str">
        <f t="shared" si="9"/>
        <v/>
      </c>
    </row>
    <row r="100" spans="1:5" ht="15.75" thickBot="1">
      <c r="A100" s="8" t="str">
        <f t="shared" si="10"/>
        <v/>
      </c>
      <c r="B100" s="160">
        <v>89</v>
      </c>
      <c r="C100" s="164" t="s">
        <v>41</v>
      </c>
      <c r="D100" s="8" t="str">
        <f t="shared" si="7"/>
        <v>RR</v>
      </c>
      <c r="E100" s="8" t="str">
        <f t="shared" si="9"/>
        <v/>
      </c>
    </row>
    <row r="101" spans="1:5" ht="15.75" thickBot="1">
      <c r="A101" s="8" t="str">
        <f t="shared" si="10"/>
        <v/>
      </c>
      <c r="B101" s="160">
        <v>90</v>
      </c>
      <c r="C101" s="164" t="s">
        <v>5</v>
      </c>
      <c r="D101" s="8" t="str">
        <f t="shared" si="7"/>
        <v>SS</v>
      </c>
      <c r="E101" s="8" t="str">
        <f t="shared" si="9"/>
        <v/>
      </c>
    </row>
    <row r="102" spans="1:5" ht="15.75" thickBot="1">
      <c r="A102" s="8" t="str">
        <f t="shared" si="10"/>
        <v/>
      </c>
      <c r="B102" s="160">
        <v>91</v>
      </c>
      <c r="C102" s="164" t="s">
        <v>4</v>
      </c>
      <c r="D102" s="8" t="str">
        <f t="shared" si="7"/>
        <v>NJ</v>
      </c>
      <c r="E102" s="8" t="str">
        <f t="shared" si="9"/>
        <v/>
      </c>
    </row>
    <row r="103" spans="1:5" ht="15.75" thickBot="1">
      <c r="A103" s="8" t="str">
        <f t="shared" si="10"/>
        <v/>
      </c>
      <c r="B103" s="160">
        <v>92</v>
      </c>
      <c r="C103" s="164" t="s">
        <v>29</v>
      </c>
      <c r="D103" s="8" t="str">
        <f t="shared" si="7"/>
        <v>ELY</v>
      </c>
      <c r="E103" s="8" t="str">
        <f t="shared" si="9"/>
        <v/>
      </c>
    </row>
    <row r="104" spans="1:5" ht="15.75" thickBot="1">
      <c r="A104" s="8" t="str">
        <f t="shared" si="10"/>
        <v/>
      </c>
      <c r="B104" s="160">
        <v>93</v>
      </c>
      <c r="C104" s="164" t="s">
        <v>71</v>
      </c>
      <c r="D104" s="8" t="str">
        <f t="shared" si="7"/>
        <v>CAC</v>
      </c>
      <c r="E104" s="8" t="str">
        <f t="shared" si="9"/>
        <v/>
      </c>
    </row>
    <row r="105" spans="1:5" ht="15.75" thickBot="1">
      <c r="A105" s="8" t="str">
        <f t="shared" si="10"/>
        <v/>
      </c>
      <c r="B105" s="160">
        <v>94</v>
      </c>
      <c r="C105" s="164" t="s">
        <v>4</v>
      </c>
      <c r="D105" s="8" t="str">
        <f t="shared" si="7"/>
        <v>NJ</v>
      </c>
      <c r="E105" s="8" t="str">
        <f t="shared" si="9"/>
        <v/>
      </c>
    </row>
    <row r="106" spans="1:5" ht="15.75" thickBot="1">
      <c r="A106" s="8" t="str">
        <f t="shared" si="10"/>
        <v/>
      </c>
      <c r="B106" s="160">
        <v>95</v>
      </c>
      <c r="C106" s="164" t="s">
        <v>1</v>
      </c>
      <c r="D106" s="8" t="str">
        <f t="shared" si="7"/>
        <v>CTC</v>
      </c>
      <c r="E106" s="8" t="str">
        <f t="shared" si="9"/>
        <v/>
      </c>
    </row>
    <row r="107" spans="1:5" ht="15.75" thickBot="1">
      <c r="A107" s="8" t="str">
        <f t="shared" si="10"/>
        <v/>
      </c>
      <c r="B107" s="160">
        <v>96</v>
      </c>
      <c r="C107" s="164" t="s">
        <v>71</v>
      </c>
      <c r="D107" s="8" t="str">
        <f t="shared" si="7"/>
        <v>CAC</v>
      </c>
      <c r="E107" s="8" t="str">
        <f t="shared" si="9"/>
        <v/>
      </c>
    </row>
    <row r="108" spans="1:5" ht="15.75" thickBot="1">
      <c r="A108" s="8" t="str">
        <f t="shared" si="10"/>
        <v/>
      </c>
      <c r="B108" s="160">
        <v>97</v>
      </c>
      <c r="C108" s="164" t="s">
        <v>40</v>
      </c>
      <c r="D108" s="8" t="str">
        <f t="shared" si="7"/>
        <v>HI</v>
      </c>
      <c r="E108" s="8" t="str">
        <f t="shared" si="9"/>
        <v/>
      </c>
    </row>
    <row r="109" spans="1:5" ht="15.75" thickBot="1">
      <c r="A109" s="8" t="str">
        <f t="shared" si="10"/>
        <v/>
      </c>
      <c r="B109" s="160">
        <v>98</v>
      </c>
      <c r="C109" s="164" t="s">
        <v>29</v>
      </c>
      <c r="D109" s="8" t="str">
        <f t="shared" si="7"/>
        <v>ELY</v>
      </c>
      <c r="E109" s="8" t="str">
        <f t="shared" si="9"/>
        <v/>
      </c>
    </row>
    <row r="110" spans="1:5" ht="15.75" thickBot="1">
      <c r="A110" s="8" t="str">
        <f t="shared" si="10"/>
        <v/>
      </c>
      <c r="B110" s="160">
        <v>99</v>
      </c>
      <c r="C110" s="164" t="s">
        <v>40</v>
      </c>
      <c r="D110" s="8" t="str">
        <f t="shared" si="7"/>
        <v>HI</v>
      </c>
      <c r="E110" s="8" t="str">
        <f t="shared" si="9"/>
        <v/>
      </c>
    </row>
    <row r="111" spans="1:5" ht="15.75" thickBot="1">
      <c r="A111" s="8" t="str">
        <f t="shared" si="10"/>
        <v/>
      </c>
      <c r="B111" s="160">
        <v>100</v>
      </c>
      <c r="C111" s="164" t="s">
        <v>40</v>
      </c>
      <c r="D111" s="8" t="str">
        <f t="shared" si="7"/>
        <v>HI</v>
      </c>
      <c r="E111" s="8" t="str">
        <f t="shared" si="9"/>
        <v/>
      </c>
    </row>
    <row r="112" spans="1:5" ht="15.75" thickBot="1">
      <c r="A112" s="8" t="str">
        <f t="shared" si="10"/>
        <v/>
      </c>
      <c r="B112" s="160">
        <v>101</v>
      </c>
      <c r="C112" s="164" t="s">
        <v>1</v>
      </c>
      <c r="D112" s="8" t="str">
        <f t="shared" si="7"/>
        <v>CTC</v>
      </c>
      <c r="E112" s="8" t="str">
        <f t="shared" si="9"/>
        <v/>
      </c>
    </row>
    <row r="113" spans="1:5" ht="15.75" thickBot="1">
      <c r="A113" s="8" t="str">
        <f t="shared" si="10"/>
        <v/>
      </c>
      <c r="B113" s="160">
        <v>102</v>
      </c>
      <c r="C113" s="164" t="s">
        <v>4</v>
      </c>
      <c r="D113" s="8" t="str">
        <f t="shared" si="7"/>
        <v>NJ</v>
      </c>
      <c r="E113" s="8" t="str">
        <f t="shared" si="9"/>
        <v/>
      </c>
    </row>
    <row r="114" spans="1:5" ht="15.75" thickBot="1">
      <c r="A114" s="8" t="str">
        <f t="shared" si="10"/>
        <v/>
      </c>
      <c r="B114" s="160">
        <v>103</v>
      </c>
      <c r="C114" s="164" t="s">
        <v>3</v>
      </c>
      <c r="D114" s="8" t="str">
        <f t="shared" si="7"/>
        <v>HRC</v>
      </c>
      <c r="E114" s="8" t="str">
        <f t="shared" si="9"/>
        <v/>
      </c>
    </row>
    <row r="115" spans="1:5" ht="15.75" thickBot="1">
      <c r="A115" s="8" t="str">
        <f t="shared" si="10"/>
        <v/>
      </c>
      <c r="B115" s="160">
        <v>104</v>
      </c>
      <c r="C115" s="164" t="s">
        <v>3</v>
      </c>
      <c r="D115" s="8" t="str">
        <f t="shared" si="7"/>
        <v>HRC</v>
      </c>
      <c r="E115" s="8" t="str">
        <f t="shared" si="9"/>
        <v/>
      </c>
    </row>
    <row r="116" spans="1:5" ht="15.75" thickBot="1">
      <c r="A116" s="8" t="str">
        <f t="shared" si="10"/>
        <v/>
      </c>
      <c r="B116" s="160">
        <v>105</v>
      </c>
      <c r="C116" s="164" t="s">
        <v>29</v>
      </c>
      <c r="D116" s="8" t="str">
        <f t="shared" si="7"/>
        <v>ELY</v>
      </c>
      <c r="E116" s="8" t="str">
        <f t="shared" si="9"/>
        <v/>
      </c>
    </row>
    <row r="117" spans="1:5" ht="15.75" thickBot="1">
      <c r="A117" s="8" t="str">
        <f t="shared" si="10"/>
        <v/>
      </c>
      <c r="B117" s="160">
        <v>106</v>
      </c>
      <c r="C117" s="164" t="s">
        <v>4</v>
      </c>
      <c r="D117" s="8" t="str">
        <f t="shared" si="7"/>
        <v>NJ</v>
      </c>
      <c r="E117" s="8" t="str">
        <f t="shared" si="9"/>
        <v/>
      </c>
    </row>
    <row r="118" spans="1:5" ht="15.75" thickBot="1">
      <c r="A118" s="8" t="str">
        <f t="shared" si="10"/>
        <v/>
      </c>
      <c r="B118" s="160">
        <v>107</v>
      </c>
      <c r="C118" s="164" t="s">
        <v>71</v>
      </c>
      <c r="D118" s="8" t="str">
        <f t="shared" si="7"/>
        <v>CAC</v>
      </c>
      <c r="E118" s="8" t="str">
        <f t="shared" si="9"/>
        <v/>
      </c>
    </row>
    <row r="119" spans="1:5" ht="15.75" thickBot="1">
      <c r="A119" s="8" t="str">
        <f t="shared" si="10"/>
        <v/>
      </c>
      <c r="B119" s="160">
        <v>108</v>
      </c>
      <c r="C119" s="164" t="s">
        <v>1</v>
      </c>
      <c r="D119" s="8" t="str">
        <f t="shared" si="7"/>
        <v>CTC</v>
      </c>
    </row>
    <row r="120" spans="1:5" ht="15.75" thickBot="1">
      <c r="A120" s="8" t="str">
        <f t="shared" si="10"/>
        <v/>
      </c>
      <c r="B120" s="160">
        <v>109</v>
      </c>
      <c r="C120" s="164" t="s">
        <v>1</v>
      </c>
      <c r="D120" s="8" t="str">
        <f t="shared" si="7"/>
        <v>CTC</v>
      </c>
      <c r="E120" s="8" t="str">
        <f t="shared" ref="E120:E144" si="11">IF(C120=D120,"","***")</f>
        <v/>
      </c>
    </row>
    <row r="121" spans="1:5" ht="15.75" thickBot="1">
      <c r="A121" s="8" t="str">
        <f t="shared" si="10"/>
        <v/>
      </c>
      <c r="B121" s="160">
        <v>110</v>
      </c>
      <c r="C121" s="164" t="s">
        <v>71</v>
      </c>
      <c r="D121" s="8" t="str">
        <f t="shared" si="7"/>
        <v>CAC</v>
      </c>
      <c r="E121" s="8" t="str">
        <f t="shared" si="11"/>
        <v/>
      </c>
    </row>
    <row r="122" spans="1:5" ht="15.75" thickBot="1">
      <c r="A122" s="8" t="str">
        <f t="shared" si="10"/>
        <v/>
      </c>
      <c r="B122" s="160">
        <v>111</v>
      </c>
      <c r="C122" s="164" t="s">
        <v>29</v>
      </c>
      <c r="D122" s="8" t="str">
        <f t="shared" si="7"/>
        <v>ELY</v>
      </c>
      <c r="E122" s="8" t="str">
        <f t="shared" si="11"/>
        <v/>
      </c>
    </row>
    <row r="123" spans="1:5" ht="15.75" thickBot="1">
      <c r="A123" s="8" t="str">
        <f t="shared" si="10"/>
        <v/>
      </c>
      <c r="B123" s="160">
        <v>112</v>
      </c>
      <c r="C123" s="164" t="s">
        <v>29</v>
      </c>
      <c r="D123" s="8" t="str">
        <f t="shared" si="7"/>
        <v>ELY</v>
      </c>
      <c r="E123" s="8" t="str">
        <f t="shared" si="11"/>
        <v/>
      </c>
    </row>
    <row r="124" spans="1:5" ht="15.75" thickBot="1">
      <c r="A124" s="8" t="str">
        <f t="shared" si="10"/>
        <v/>
      </c>
      <c r="B124" s="160">
        <v>113</v>
      </c>
      <c r="C124" s="164" t="s">
        <v>29</v>
      </c>
      <c r="D124" s="8" t="str">
        <f t="shared" si="7"/>
        <v>ELY</v>
      </c>
      <c r="E124" s="8" t="str">
        <f t="shared" si="11"/>
        <v/>
      </c>
    </row>
    <row r="125" spans="1:5" ht="15.75" thickBot="1">
      <c r="A125" s="8" t="str">
        <f t="shared" si="10"/>
        <v/>
      </c>
      <c r="B125" s="160">
        <v>114</v>
      </c>
      <c r="C125" s="164" t="s">
        <v>40</v>
      </c>
      <c r="D125" s="8" t="str">
        <f t="shared" si="7"/>
        <v>HI</v>
      </c>
      <c r="E125" s="8" t="str">
        <f t="shared" si="11"/>
        <v/>
      </c>
    </row>
    <row r="126" spans="1:5" ht="15.75" thickBot="1">
      <c r="A126" s="8" t="str">
        <f t="shared" si="10"/>
        <v/>
      </c>
      <c r="B126" s="160">
        <v>115</v>
      </c>
      <c r="C126" s="164" t="s">
        <v>71</v>
      </c>
      <c r="D126" s="8" t="str">
        <f t="shared" si="7"/>
        <v>CAC</v>
      </c>
      <c r="E126" s="8" t="str">
        <f t="shared" si="11"/>
        <v/>
      </c>
    </row>
    <row r="127" spans="1:5" ht="15.75" thickBot="1">
      <c r="A127" s="8" t="str">
        <f t="shared" si="10"/>
        <v/>
      </c>
      <c r="B127" s="160">
        <v>116</v>
      </c>
      <c r="C127" s="164" t="s">
        <v>1</v>
      </c>
      <c r="D127" s="8" t="str">
        <f t="shared" si="7"/>
        <v>CTC</v>
      </c>
      <c r="E127" s="8" t="str">
        <f t="shared" si="11"/>
        <v/>
      </c>
    </row>
    <row r="128" spans="1:5" ht="15.75" thickBot="1">
      <c r="A128" s="8" t="str">
        <f t="shared" si="10"/>
        <v/>
      </c>
      <c r="B128" s="160">
        <v>117</v>
      </c>
      <c r="C128" s="164" t="s">
        <v>40</v>
      </c>
      <c r="D128" s="8" t="str">
        <f t="shared" si="7"/>
        <v>HI</v>
      </c>
      <c r="E128" s="8" t="str">
        <f t="shared" si="11"/>
        <v/>
      </c>
    </row>
    <row r="129" spans="1:5" ht="15.75" thickBot="1">
      <c r="A129" s="8" t="str">
        <f t="shared" si="10"/>
        <v/>
      </c>
      <c r="B129" s="160">
        <v>118</v>
      </c>
      <c r="C129" s="164" t="s">
        <v>3</v>
      </c>
      <c r="D129" s="8" t="str">
        <f t="shared" si="7"/>
        <v>HRC</v>
      </c>
      <c r="E129" s="8" t="str">
        <f t="shared" si="11"/>
        <v/>
      </c>
    </row>
    <row r="130" spans="1:5" ht="15.75" thickBot="1">
      <c r="A130" s="8" t="str">
        <f t="shared" si="10"/>
        <v/>
      </c>
      <c r="B130" s="160">
        <v>119</v>
      </c>
      <c r="C130" s="164" t="s">
        <v>40</v>
      </c>
      <c r="D130" s="8" t="str">
        <f t="shared" si="7"/>
        <v>HI</v>
      </c>
      <c r="E130" s="8" t="str">
        <f t="shared" si="11"/>
        <v/>
      </c>
    </row>
    <row r="131" spans="1:5" ht="15.75" thickBot="1">
      <c r="A131" s="8" t="str">
        <f t="shared" si="10"/>
        <v/>
      </c>
      <c r="B131" s="160">
        <v>120</v>
      </c>
      <c r="C131" s="164" t="s">
        <v>3</v>
      </c>
      <c r="D131" s="8" t="str">
        <f t="shared" si="7"/>
        <v>HRC</v>
      </c>
      <c r="E131" s="8" t="str">
        <f t="shared" si="11"/>
        <v/>
      </c>
    </row>
    <row r="132" spans="1:5" ht="15.75" thickBot="1">
      <c r="A132" s="8" t="str">
        <f t="shared" si="10"/>
        <v/>
      </c>
      <c r="B132" s="160">
        <v>121</v>
      </c>
      <c r="C132" s="164" t="s">
        <v>3</v>
      </c>
      <c r="D132" s="8" t="str">
        <f t="shared" si="7"/>
        <v>HRC</v>
      </c>
      <c r="E132" s="8" t="str">
        <f t="shared" si="11"/>
        <v/>
      </c>
    </row>
    <row r="133" spans="1:5" ht="15.75" thickBot="1">
      <c r="A133" s="8" t="str">
        <f t="shared" si="10"/>
        <v/>
      </c>
      <c r="B133" s="160">
        <v>122</v>
      </c>
      <c r="C133" s="164" t="s">
        <v>1</v>
      </c>
      <c r="D133" s="8" t="str">
        <f t="shared" si="7"/>
        <v>CTC</v>
      </c>
      <c r="E133" s="8" t="str">
        <f t="shared" si="11"/>
        <v/>
      </c>
    </row>
    <row r="134" spans="1:5" ht="15.75" thickBot="1">
      <c r="A134" s="8" t="str">
        <f t="shared" si="10"/>
        <v/>
      </c>
      <c r="B134" s="160">
        <v>123</v>
      </c>
      <c r="C134" s="164" t="s">
        <v>40</v>
      </c>
      <c r="D134" s="8" t="str">
        <f t="shared" si="7"/>
        <v>HI</v>
      </c>
      <c r="E134" s="8" t="str">
        <f t="shared" si="11"/>
        <v/>
      </c>
    </row>
    <row r="135" spans="1:5" ht="15.75" thickBot="1">
      <c r="A135" s="8" t="str">
        <f t="shared" si="10"/>
        <v/>
      </c>
      <c r="B135" s="160">
        <v>124</v>
      </c>
      <c r="C135" s="164" t="s">
        <v>71</v>
      </c>
      <c r="D135" s="8" t="str">
        <f t="shared" si="7"/>
        <v>CAC</v>
      </c>
      <c r="E135" s="8" t="str">
        <f t="shared" si="11"/>
        <v/>
      </c>
    </row>
    <row r="136" spans="1:5" ht="15.75" thickBot="1">
      <c r="A136" s="8" t="str">
        <f t="shared" si="10"/>
        <v/>
      </c>
      <c r="B136" s="160">
        <v>125</v>
      </c>
      <c r="C136" s="164" t="s">
        <v>40</v>
      </c>
      <c r="D136" s="8" t="str">
        <f t="shared" si="7"/>
        <v>HI</v>
      </c>
      <c r="E136" s="8" t="str">
        <f t="shared" si="11"/>
        <v/>
      </c>
    </row>
    <row r="137" spans="1:5" ht="15.75" thickBot="1">
      <c r="A137" s="8" t="str">
        <f t="shared" si="10"/>
        <v/>
      </c>
      <c r="B137" s="160">
        <v>126</v>
      </c>
      <c r="C137" s="164" t="s">
        <v>41</v>
      </c>
      <c r="D137" s="8" t="str">
        <f t="shared" si="7"/>
        <v>RR</v>
      </c>
      <c r="E137" s="8" t="str">
        <f t="shared" si="11"/>
        <v/>
      </c>
    </row>
    <row r="138" spans="1:5" ht="15.75" thickBot="1">
      <c r="A138" s="8" t="str">
        <f t="shared" si="10"/>
        <v/>
      </c>
      <c r="B138" s="160">
        <v>127</v>
      </c>
      <c r="C138" s="164" t="s">
        <v>71</v>
      </c>
      <c r="D138" s="8" t="str">
        <f t="shared" si="7"/>
        <v>CAC</v>
      </c>
      <c r="E138" s="8" t="str">
        <f t="shared" si="11"/>
        <v/>
      </c>
    </row>
    <row r="139" spans="1:5" ht="15.75" thickBot="1">
      <c r="A139" s="8" t="str">
        <f t="shared" si="10"/>
        <v/>
      </c>
      <c r="B139" s="160">
        <v>128</v>
      </c>
      <c r="C139" s="164" t="s">
        <v>4</v>
      </c>
      <c r="D139" s="8" t="str">
        <f t="shared" si="7"/>
        <v>NJ</v>
      </c>
      <c r="E139" s="8" t="str">
        <f t="shared" si="11"/>
        <v/>
      </c>
    </row>
    <row r="140" spans="1:5" ht="15.75" thickBot="1">
      <c r="A140" s="8" t="str">
        <f t="shared" si="10"/>
        <v/>
      </c>
      <c r="B140" s="160">
        <v>129</v>
      </c>
      <c r="C140" s="164" t="s">
        <v>3</v>
      </c>
      <c r="D140" s="8" t="str">
        <f t="shared" si="7"/>
        <v>HRC</v>
      </c>
      <c r="E140" s="8" t="str">
        <f t="shared" si="11"/>
        <v/>
      </c>
    </row>
    <row r="141" spans="1:5" ht="15.75" thickBot="1">
      <c r="A141" s="8" t="str">
        <f t="shared" si="10"/>
        <v/>
      </c>
      <c r="B141" s="160">
        <v>130</v>
      </c>
      <c r="C141" s="164" t="s">
        <v>71</v>
      </c>
      <c r="D141" s="8" t="str">
        <f t="shared" ref="D141:D204" si="12">VLOOKUP(B141,Raw,2,FALSE)</f>
        <v>CAC</v>
      </c>
      <c r="E141" s="8" t="str">
        <f t="shared" si="11"/>
        <v/>
      </c>
    </row>
    <row r="142" spans="1:5" ht="15.75" thickBot="1">
      <c r="A142" s="8" t="str">
        <f t="shared" si="10"/>
        <v/>
      </c>
      <c r="B142" s="160">
        <v>131</v>
      </c>
      <c r="C142" s="164" t="s">
        <v>29</v>
      </c>
      <c r="D142" s="8" t="str">
        <f t="shared" si="12"/>
        <v>ELY</v>
      </c>
      <c r="E142" s="8" t="str">
        <f t="shared" si="11"/>
        <v/>
      </c>
    </row>
    <row r="143" spans="1:5" ht="15.75" thickBot="1">
      <c r="A143" s="8" t="str">
        <f t="shared" si="10"/>
        <v/>
      </c>
      <c r="B143" s="160">
        <v>132</v>
      </c>
      <c r="C143" s="164" t="s">
        <v>29</v>
      </c>
      <c r="D143" s="8" t="str">
        <f t="shared" si="12"/>
        <v>ELY</v>
      </c>
      <c r="E143" s="8" t="str">
        <f t="shared" si="11"/>
        <v/>
      </c>
    </row>
    <row r="144" spans="1:5" ht="15.75" thickBot="1">
      <c r="A144" s="8" t="str">
        <f t="shared" si="10"/>
        <v/>
      </c>
      <c r="B144" s="160">
        <v>133</v>
      </c>
      <c r="C144" s="164" t="s">
        <v>71</v>
      </c>
      <c r="D144" s="8" t="str">
        <f t="shared" si="12"/>
        <v>CAC</v>
      </c>
      <c r="E144" s="8" t="str">
        <f t="shared" si="11"/>
        <v/>
      </c>
    </row>
    <row r="145" spans="1:5" ht="15.75" thickBot="1">
      <c r="A145" s="8" t="str">
        <f t="shared" si="10"/>
        <v/>
      </c>
      <c r="B145" s="160">
        <v>134</v>
      </c>
      <c r="C145" s="164" t="s">
        <v>3</v>
      </c>
      <c r="D145" s="8" t="str">
        <f t="shared" si="12"/>
        <v>HRC</v>
      </c>
    </row>
    <row r="146" spans="1:5" ht="15.75" thickBot="1">
      <c r="A146" s="8" t="str">
        <f t="shared" si="10"/>
        <v/>
      </c>
      <c r="B146" s="160">
        <v>135</v>
      </c>
      <c r="C146" s="164" t="s">
        <v>4</v>
      </c>
      <c r="D146" s="8" t="str">
        <f t="shared" si="12"/>
        <v>NJ</v>
      </c>
      <c r="E146" s="8" t="str">
        <f t="shared" ref="E146:E176" si="13">IF(C146=D146,"","***")</f>
        <v/>
      </c>
    </row>
    <row r="147" spans="1:5" ht="15.75" thickBot="1">
      <c r="A147" s="8" t="str">
        <f t="shared" si="10"/>
        <v/>
      </c>
      <c r="B147" s="160">
        <v>136</v>
      </c>
      <c r="C147" s="164" t="s">
        <v>4</v>
      </c>
      <c r="D147" s="8" t="str">
        <f t="shared" si="12"/>
        <v>NJ</v>
      </c>
      <c r="E147" s="8" t="str">
        <f t="shared" si="13"/>
        <v/>
      </c>
    </row>
    <row r="148" spans="1:5" ht="15.75" thickBot="1">
      <c r="A148" s="8" t="str">
        <f t="shared" si="10"/>
        <v/>
      </c>
      <c r="B148" s="160">
        <v>137</v>
      </c>
      <c r="C148" s="164" t="s">
        <v>4</v>
      </c>
      <c r="D148" s="8" t="str">
        <f t="shared" si="12"/>
        <v>NJ</v>
      </c>
      <c r="E148" s="8" t="str">
        <f t="shared" si="13"/>
        <v/>
      </c>
    </row>
    <row r="149" spans="1:5" ht="15.75" thickBot="1">
      <c r="A149" s="8" t="str">
        <f t="shared" si="10"/>
        <v/>
      </c>
      <c r="B149" s="160">
        <v>138</v>
      </c>
      <c r="C149" s="164" t="s">
        <v>29</v>
      </c>
      <c r="D149" s="8" t="str">
        <f t="shared" si="12"/>
        <v>ELY</v>
      </c>
      <c r="E149" s="8" t="str">
        <f t="shared" si="13"/>
        <v/>
      </c>
    </row>
    <row r="150" spans="1:5" ht="15.75" thickBot="1">
      <c r="A150" s="8" t="str">
        <f t="shared" si="10"/>
        <v/>
      </c>
      <c r="B150" s="160">
        <v>139</v>
      </c>
      <c r="C150" s="164" t="s">
        <v>29</v>
      </c>
      <c r="D150" s="8" t="str">
        <f t="shared" si="12"/>
        <v>ELY</v>
      </c>
      <c r="E150" s="8" t="str">
        <f t="shared" si="13"/>
        <v/>
      </c>
    </row>
    <row r="151" spans="1:5" ht="15.75" thickBot="1">
      <c r="A151" s="8" t="str">
        <f t="shared" si="10"/>
        <v/>
      </c>
      <c r="B151" s="160">
        <v>140</v>
      </c>
      <c r="C151" s="164" t="s">
        <v>3</v>
      </c>
      <c r="D151" s="8" t="str">
        <f t="shared" si="12"/>
        <v>HRC</v>
      </c>
      <c r="E151" s="8" t="str">
        <f t="shared" si="13"/>
        <v/>
      </c>
    </row>
    <row r="152" spans="1:5" ht="15.75" thickBot="1">
      <c r="A152" s="8" t="str">
        <f t="shared" si="10"/>
        <v/>
      </c>
      <c r="B152" s="160">
        <v>141</v>
      </c>
      <c r="C152" s="164" t="s">
        <v>5</v>
      </c>
      <c r="D152" s="8" t="str">
        <f t="shared" si="12"/>
        <v>SS</v>
      </c>
      <c r="E152" s="8" t="str">
        <f t="shared" si="13"/>
        <v/>
      </c>
    </row>
    <row r="153" spans="1:5" ht="15.75" thickBot="1">
      <c r="A153" s="8" t="str">
        <f t="shared" ref="A153:A216" si="14">IF(B153=B152+1,"","***")</f>
        <v/>
      </c>
      <c r="B153" s="160">
        <v>142</v>
      </c>
      <c r="C153" s="164" t="s">
        <v>40</v>
      </c>
      <c r="D153" s="8" t="str">
        <f t="shared" si="12"/>
        <v>HI</v>
      </c>
      <c r="E153" s="8" t="str">
        <f t="shared" si="13"/>
        <v/>
      </c>
    </row>
    <row r="154" spans="1:5" ht="15.75" thickBot="1">
      <c r="A154" s="8" t="str">
        <f t="shared" si="14"/>
        <v/>
      </c>
      <c r="B154" s="160">
        <v>143</v>
      </c>
      <c r="C154" s="164" t="s">
        <v>71</v>
      </c>
      <c r="D154" s="8" t="str">
        <f t="shared" si="12"/>
        <v>CAC</v>
      </c>
      <c r="E154" s="8" t="str">
        <f t="shared" si="13"/>
        <v/>
      </c>
    </row>
    <row r="155" spans="1:5" ht="15.75" thickBot="1">
      <c r="A155" s="8" t="str">
        <f t="shared" si="14"/>
        <v/>
      </c>
      <c r="B155" s="160">
        <v>144</v>
      </c>
      <c r="C155" s="164" t="s">
        <v>4</v>
      </c>
      <c r="D155" s="8" t="str">
        <f t="shared" si="12"/>
        <v>NJ</v>
      </c>
      <c r="E155" s="8" t="str">
        <f t="shared" si="13"/>
        <v/>
      </c>
    </row>
    <row r="156" spans="1:5" ht="15.75" thickBot="1">
      <c r="A156" s="8" t="str">
        <f t="shared" si="14"/>
        <v/>
      </c>
      <c r="B156" s="160">
        <v>145</v>
      </c>
      <c r="C156" s="164" t="s">
        <v>5</v>
      </c>
      <c r="D156" s="8" t="str">
        <f t="shared" si="12"/>
        <v>SS</v>
      </c>
      <c r="E156" s="8" t="str">
        <f t="shared" si="13"/>
        <v/>
      </c>
    </row>
    <row r="157" spans="1:5" ht="15.75" thickBot="1">
      <c r="A157" s="8" t="str">
        <f t="shared" si="14"/>
        <v/>
      </c>
      <c r="B157" s="160">
        <v>146</v>
      </c>
      <c r="C157" s="164" t="s">
        <v>40</v>
      </c>
      <c r="D157" s="8" t="str">
        <f t="shared" si="12"/>
        <v>HI</v>
      </c>
      <c r="E157" s="8" t="str">
        <f t="shared" si="13"/>
        <v/>
      </c>
    </row>
    <row r="158" spans="1:5" ht="15.75" thickBot="1">
      <c r="A158" s="8" t="str">
        <f t="shared" si="14"/>
        <v/>
      </c>
      <c r="B158" s="160">
        <v>147</v>
      </c>
      <c r="C158" s="164" t="s">
        <v>1</v>
      </c>
      <c r="D158" s="8" t="str">
        <f t="shared" si="12"/>
        <v>CTC</v>
      </c>
      <c r="E158" s="8" t="str">
        <f t="shared" si="13"/>
        <v/>
      </c>
    </row>
    <row r="159" spans="1:5" ht="15.75" thickBot="1">
      <c r="A159" s="8" t="str">
        <f t="shared" si="14"/>
        <v/>
      </c>
      <c r="B159" s="160">
        <v>148</v>
      </c>
      <c r="C159" s="164" t="s">
        <v>4</v>
      </c>
      <c r="D159" s="8" t="str">
        <f t="shared" si="12"/>
        <v>NJ</v>
      </c>
      <c r="E159" s="8" t="str">
        <f t="shared" si="13"/>
        <v/>
      </c>
    </row>
    <row r="160" spans="1:5" ht="15.75" thickBot="1">
      <c r="A160" s="8" t="str">
        <f t="shared" si="14"/>
        <v/>
      </c>
      <c r="B160" s="160">
        <v>149</v>
      </c>
      <c r="C160" s="164" t="s">
        <v>3</v>
      </c>
      <c r="D160" s="8" t="str">
        <f t="shared" si="12"/>
        <v>HRC</v>
      </c>
      <c r="E160" s="8" t="str">
        <f t="shared" si="13"/>
        <v/>
      </c>
    </row>
    <row r="161" spans="1:5" ht="15.75" thickBot="1">
      <c r="A161" s="8" t="str">
        <f t="shared" si="14"/>
        <v/>
      </c>
      <c r="B161" s="160">
        <v>150</v>
      </c>
      <c r="C161" s="164" t="s">
        <v>29</v>
      </c>
      <c r="D161" s="8" t="str">
        <f t="shared" si="12"/>
        <v>ELY</v>
      </c>
      <c r="E161" s="8" t="str">
        <f t="shared" si="13"/>
        <v/>
      </c>
    </row>
    <row r="162" spans="1:5" ht="15.75" thickBot="1">
      <c r="A162" s="8" t="str">
        <f t="shared" si="14"/>
        <v/>
      </c>
      <c r="B162" s="160">
        <v>151</v>
      </c>
      <c r="C162" s="164" t="s">
        <v>4</v>
      </c>
      <c r="D162" s="8" t="str">
        <f t="shared" si="12"/>
        <v>NJ</v>
      </c>
      <c r="E162" s="8" t="str">
        <f t="shared" si="13"/>
        <v/>
      </c>
    </row>
    <row r="163" spans="1:5" ht="15.75" thickBot="1">
      <c r="A163" s="8" t="str">
        <f t="shared" si="14"/>
        <v/>
      </c>
      <c r="B163" s="160">
        <v>152</v>
      </c>
      <c r="C163" s="164" t="s">
        <v>71</v>
      </c>
      <c r="D163" s="8" t="str">
        <f t="shared" si="12"/>
        <v>CAC</v>
      </c>
      <c r="E163" s="8" t="str">
        <f t="shared" si="13"/>
        <v/>
      </c>
    </row>
    <row r="164" spans="1:5" ht="15.75" thickBot="1">
      <c r="A164" s="8" t="str">
        <f t="shared" si="14"/>
        <v/>
      </c>
      <c r="B164" s="160">
        <v>153</v>
      </c>
      <c r="C164" s="164" t="s">
        <v>40</v>
      </c>
      <c r="D164" s="8" t="str">
        <f t="shared" si="12"/>
        <v>HI</v>
      </c>
      <c r="E164" s="8" t="str">
        <f t="shared" si="13"/>
        <v/>
      </c>
    </row>
    <row r="165" spans="1:5" ht="15.75" thickBot="1">
      <c r="A165" s="8" t="str">
        <f t="shared" si="14"/>
        <v/>
      </c>
      <c r="B165" s="160">
        <v>154</v>
      </c>
      <c r="C165" s="164" t="s">
        <v>40</v>
      </c>
      <c r="D165" s="8" t="str">
        <f t="shared" si="12"/>
        <v>HI</v>
      </c>
      <c r="E165" s="8" t="str">
        <f t="shared" si="13"/>
        <v/>
      </c>
    </row>
    <row r="166" spans="1:5" ht="15.75" thickBot="1">
      <c r="A166" s="8" t="str">
        <f t="shared" si="14"/>
        <v/>
      </c>
      <c r="B166" s="160">
        <v>155</v>
      </c>
      <c r="C166" s="164" t="s">
        <v>40</v>
      </c>
      <c r="D166" s="8" t="str">
        <f t="shared" si="12"/>
        <v>HI</v>
      </c>
      <c r="E166" s="8" t="str">
        <f t="shared" si="13"/>
        <v/>
      </c>
    </row>
    <row r="167" spans="1:5" ht="15.75" thickBot="1">
      <c r="A167" s="8" t="str">
        <f t="shared" si="14"/>
        <v/>
      </c>
      <c r="B167" s="160">
        <v>156</v>
      </c>
      <c r="C167" s="164" t="s">
        <v>29</v>
      </c>
      <c r="D167" s="8" t="str">
        <f t="shared" si="12"/>
        <v>ELY</v>
      </c>
      <c r="E167" s="8" t="str">
        <f t="shared" si="13"/>
        <v/>
      </c>
    </row>
    <row r="168" spans="1:5" ht="15.75" thickBot="1">
      <c r="A168" s="8" t="str">
        <f t="shared" si="14"/>
        <v/>
      </c>
      <c r="B168" s="160">
        <v>157</v>
      </c>
      <c r="C168" s="164" t="s">
        <v>40</v>
      </c>
      <c r="D168" s="8" t="str">
        <f t="shared" si="12"/>
        <v>HI</v>
      </c>
      <c r="E168" s="8" t="str">
        <f t="shared" si="13"/>
        <v/>
      </c>
    </row>
    <row r="169" spans="1:5" ht="15.75" thickBot="1">
      <c r="A169" s="8" t="str">
        <f t="shared" si="14"/>
        <v/>
      </c>
      <c r="B169" s="160">
        <v>158</v>
      </c>
      <c r="C169" s="164" t="s">
        <v>29</v>
      </c>
      <c r="D169" s="8" t="str">
        <f t="shared" si="12"/>
        <v>ELY</v>
      </c>
      <c r="E169" s="8" t="str">
        <f t="shared" si="13"/>
        <v/>
      </c>
    </row>
    <row r="170" spans="1:5" ht="15.75" thickBot="1">
      <c r="A170" s="8" t="str">
        <f t="shared" si="14"/>
        <v/>
      </c>
      <c r="B170" s="160">
        <v>159</v>
      </c>
      <c r="C170" s="164" t="s">
        <v>29</v>
      </c>
      <c r="D170" s="8" t="str">
        <f t="shared" si="12"/>
        <v>ELY</v>
      </c>
      <c r="E170" s="8" t="str">
        <f t="shared" si="13"/>
        <v/>
      </c>
    </row>
    <row r="171" spans="1:5" ht="15.75" thickBot="1">
      <c r="A171" s="8" t="str">
        <f t="shared" si="14"/>
        <v/>
      </c>
      <c r="B171" s="160">
        <v>160</v>
      </c>
      <c r="C171" s="164" t="s">
        <v>3</v>
      </c>
      <c r="D171" s="8" t="str">
        <f t="shared" si="12"/>
        <v>HRC</v>
      </c>
      <c r="E171" s="8" t="str">
        <f t="shared" si="13"/>
        <v/>
      </c>
    </row>
    <row r="172" spans="1:5" ht="15.75" thickBot="1">
      <c r="A172" s="8" t="str">
        <f t="shared" si="14"/>
        <v/>
      </c>
      <c r="B172" s="160">
        <v>161</v>
      </c>
      <c r="C172" s="164" t="s">
        <v>3</v>
      </c>
      <c r="D172" s="8" t="str">
        <f t="shared" si="12"/>
        <v>HRC</v>
      </c>
      <c r="E172" s="8" t="str">
        <f t="shared" si="13"/>
        <v/>
      </c>
    </row>
    <row r="173" spans="1:5" ht="15.75" thickBot="1">
      <c r="A173" s="8" t="str">
        <f t="shared" si="14"/>
        <v/>
      </c>
      <c r="B173" s="160">
        <v>162</v>
      </c>
      <c r="C173" s="164" t="s">
        <v>40</v>
      </c>
      <c r="D173" s="8" t="str">
        <f t="shared" si="12"/>
        <v>HI</v>
      </c>
      <c r="E173" s="8" t="str">
        <f t="shared" si="13"/>
        <v/>
      </c>
    </row>
    <row r="174" spans="1:5" ht="15.75" thickBot="1">
      <c r="A174" s="8" t="str">
        <f t="shared" si="14"/>
        <v/>
      </c>
      <c r="B174" s="160">
        <v>163</v>
      </c>
      <c r="C174" s="164" t="s">
        <v>29</v>
      </c>
      <c r="D174" s="8" t="str">
        <f t="shared" si="12"/>
        <v>ELY</v>
      </c>
      <c r="E174" s="8" t="str">
        <f t="shared" si="13"/>
        <v/>
      </c>
    </row>
    <row r="175" spans="1:5" ht="15.75" thickBot="1">
      <c r="A175" s="8" t="str">
        <f t="shared" si="14"/>
        <v/>
      </c>
      <c r="B175" s="160">
        <v>164</v>
      </c>
      <c r="C175" s="164" t="s">
        <v>4</v>
      </c>
      <c r="D175" s="8" t="str">
        <f t="shared" si="12"/>
        <v>NJ</v>
      </c>
      <c r="E175" s="8" t="str">
        <f t="shared" si="13"/>
        <v/>
      </c>
    </row>
    <row r="176" spans="1:5" ht="15.75" thickBot="1">
      <c r="A176" s="8" t="str">
        <f t="shared" si="14"/>
        <v/>
      </c>
      <c r="B176" s="160">
        <v>165</v>
      </c>
      <c r="C176" s="164" t="s">
        <v>29</v>
      </c>
      <c r="D176" s="8" t="str">
        <f t="shared" si="12"/>
        <v>ELY</v>
      </c>
      <c r="E176" s="8" t="str">
        <f t="shared" si="13"/>
        <v/>
      </c>
    </row>
    <row r="177" spans="1:5" ht="15.75" thickBot="1">
      <c r="A177" s="8" t="str">
        <f t="shared" si="14"/>
        <v/>
      </c>
      <c r="B177" s="160">
        <v>166</v>
      </c>
      <c r="C177" s="164" t="s">
        <v>3</v>
      </c>
      <c r="D177" s="8" t="str">
        <f t="shared" si="12"/>
        <v>HRC</v>
      </c>
    </row>
    <row r="178" spans="1:5" ht="15.75" thickBot="1">
      <c r="A178" s="8" t="str">
        <f t="shared" si="14"/>
        <v/>
      </c>
      <c r="B178" s="160">
        <v>167</v>
      </c>
      <c r="C178" s="164" t="s">
        <v>40</v>
      </c>
      <c r="D178" s="8" t="str">
        <f t="shared" si="12"/>
        <v>HI</v>
      </c>
      <c r="E178" s="8" t="str">
        <f>IF(C178=D178,"","***")</f>
        <v/>
      </c>
    </row>
    <row r="179" spans="1:5" ht="15.75" thickBot="1">
      <c r="A179" s="8" t="str">
        <f t="shared" si="14"/>
        <v/>
      </c>
      <c r="B179" s="160">
        <v>168</v>
      </c>
      <c r="C179" s="164" t="s">
        <v>29</v>
      </c>
      <c r="D179" s="8" t="str">
        <f t="shared" si="12"/>
        <v>ELY</v>
      </c>
      <c r="E179" s="8" t="str">
        <f>IF(C179=D179,"","***")</f>
        <v/>
      </c>
    </row>
    <row r="180" spans="1:5" ht="15.75" thickBot="1">
      <c r="A180" s="8" t="str">
        <f t="shared" si="14"/>
        <v/>
      </c>
      <c r="B180" s="160">
        <v>169</v>
      </c>
      <c r="C180" s="164" t="s">
        <v>29</v>
      </c>
      <c r="D180" s="8" t="str">
        <f t="shared" si="12"/>
        <v>ELY</v>
      </c>
      <c r="E180" s="8" t="str">
        <f>IF(C180=D180,"","***")</f>
        <v/>
      </c>
    </row>
    <row r="181" spans="1:5" ht="15.75" thickBot="1">
      <c r="A181" s="8" t="str">
        <f t="shared" si="14"/>
        <v/>
      </c>
      <c r="B181" s="160">
        <v>170</v>
      </c>
      <c r="C181" s="164" t="s">
        <v>40</v>
      </c>
      <c r="D181" s="8" t="str">
        <f t="shared" si="12"/>
        <v>HI</v>
      </c>
      <c r="E181" s="8" t="str">
        <f>IF(C181=D181,"","***")</f>
        <v/>
      </c>
    </row>
    <row r="182" spans="1:5" ht="15.75" thickBot="1">
      <c r="A182" s="8" t="str">
        <f t="shared" si="14"/>
        <v/>
      </c>
      <c r="B182" s="160">
        <v>171</v>
      </c>
      <c r="C182" s="164" t="s">
        <v>29</v>
      </c>
      <c r="D182" s="8" t="str">
        <f t="shared" si="12"/>
        <v>ELY</v>
      </c>
      <c r="E182" s="8" t="str">
        <f>IF(C182=D182,"","***")</f>
        <v/>
      </c>
    </row>
    <row r="183" spans="1:5" ht="15.75" thickBot="1">
      <c r="A183" s="8" t="str">
        <f t="shared" si="14"/>
        <v/>
      </c>
      <c r="B183" s="160">
        <v>172</v>
      </c>
      <c r="C183" s="164" t="s">
        <v>1</v>
      </c>
      <c r="D183" s="8" t="str">
        <f t="shared" si="12"/>
        <v>CTC</v>
      </c>
    </row>
    <row r="184" spans="1:5" ht="15.75" thickBot="1">
      <c r="A184" s="8" t="str">
        <f t="shared" si="14"/>
        <v/>
      </c>
      <c r="B184" s="160">
        <v>173</v>
      </c>
      <c r="C184" s="164" t="s">
        <v>29</v>
      </c>
      <c r="D184" s="8" t="str">
        <f t="shared" si="12"/>
        <v>ELY</v>
      </c>
      <c r="E184" s="8" t="str">
        <f t="shared" ref="E184:E207" si="15">IF(C184=D184,"","***")</f>
        <v/>
      </c>
    </row>
    <row r="185" spans="1:5" ht="15.75" thickBot="1">
      <c r="A185" s="8" t="str">
        <f t="shared" si="14"/>
        <v/>
      </c>
      <c r="B185" s="160">
        <v>174</v>
      </c>
      <c r="C185" s="164" t="s">
        <v>4</v>
      </c>
      <c r="D185" s="8" t="str">
        <f t="shared" si="12"/>
        <v>NJ</v>
      </c>
      <c r="E185" s="8" t="str">
        <f t="shared" si="15"/>
        <v/>
      </c>
    </row>
    <row r="186" spans="1:5" ht="15.75" thickBot="1">
      <c r="A186" s="8" t="str">
        <f t="shared" si="14"/>
        <v/>
      </c>
      <c r="B186" s="160">
        <v>175</v>
      </c>
      <c r="C186" s="164" t="s">
        <v>29</v>
      </c>
      <c r="D186" s="8" t="str">
        <f t="shared" si="12"/>
        <v>ELY</v>
      </c>
      <c r="E186" s="8" t="str">
        <f t="shared" si="15"/>
        <v/>
      </c>
    </row>
    <row r="187" spans="1:5" ht="15.75" thickBot="1">
      <c r="A187" s="8" t="str">
        <f t="shared" si="14"/>
        <v/>
      </c>
      <c r="B187" s="160">
        <v>176</v>
      </c>
      <c r="C187" s="164" t="s">
        <v>4</v>
      </c>
      <c r="D187" s="8" t="str">
        <f t="shared" si="12"/>
        <v>NJ</v>
      </c>
      <c r="E187" s="8" t="str">
        <f t="shared" si="15"/>
        <v/>
      </c>
    </row>
    <row r="188" spans="1:5" ht="15.75" thickBot="1">
      <c r="A188" s="8" t="str">
        <f t="shared" si="14"/>
        <v/>
      </c>
      <c r="B188" s="160">
        <v>177</v>
      </c>
      <c r="C188" s="164" t="s">
        <v>1</v>
      </c>
      <c r="D188" s="8" t="str">
        <f t="shared" si="12"/>
        <v>CTC</v>
      </c>
      <c r="E188" s="8" t="str">
        <f t="shared" si="15"/>
        <v/>
      </c>
    </row>
    <row r="189" spans="1:5" ht="15.75" thickBot="1">
      <c r="A189" s="8" t="str">
        <f t="shared" si="14"/>
        <v/>
      </c>
      <c r="B189" s="160">
        <v>178</v>
      </c>
      <c r="C189" s="164" t="s">
        <v>5</v>
      </c>
      <c r="D189" s="8" t="str">
        <f t="shared" si="12"/>
        <v>SS</v>
      </c>
      <c r="E189" s="8" t="str">
        <f t="shared" si="15"/>
        <v/>
      </c>
    </row>
    <row r="190" spans="1:5" ht="15.75" thickBot="1">
      <c r="A190" s="8" t="str">
        <f t="shared" si="14"/>
        <v/>
      </c>
      <c r="B190" s="160">
        <v>179</v>
      </c>
      <c r="C190" s="164" t="s">
        <v>1</v>
      </c>
      <c r="D190" s="8" t="str">
        <f t="shared" si="12"/>
        <v>CTC</v>
      </c>
      <c r="E190" s="8" t="str">
        <f t="shared" si="15"/>
        <v/>
      </c>
    </row>
    <row r="191" spans="1:5" ht="15.75" thickBot="1">
      <c r="A191" s="8" t="str">
        <f t="shared" si="14"/>
        <v/>
      </c>
      <c r="B191" s="160">
        <v>180</v>
      </c>
      <c r="C191" s="164" t="s">
        <v>29</v>
      </c>
      <c r="D191" s="8" t="str">
        <f t="shared" si="12"/>
        <v>ELY</v>
      </c>
      <c r="E191" s="8" t="str">
        <f t="shared" si="15"/>
        <v/>
      </c>
    </row>
    <row r="192" spans="1:5" ht="15.75" thickBot="1">
      <c r="A192" s="8" t="str">
        <f t="shared" si="14"/>
        <v/>
      </c>
      <c r="B192" s="160">
        <v>181</v>
      </c>
      <c r="C192" s="164" t="s">
        <v>3</v>
      </c>
      <c r="D192" s="8" t="str">
        <f t="shared" si="12"/>
        <v>HRC</v>
      </c>
      <c r="E192" s="8" t="str">
        <f t="shared" si="15"/>
        <v/>
      </c>
    </row>
    <row r="193" spans="1:5" ht="15.75" thickBot="1">
      <c r="A193" s="8" t="str">
        <f t="shared" si="14"/>
        <v/>
      </c>
      <c r="B193" s="160">
        <v>182</v>
      </c>
      <c r="C193" s="164" t="s">
        <v>41</v>
      </c>
      <c r="D193" s="8" t="str">
        <f t="shared" si="12"/>
        <v>RR</v>
      </c>
      <c r="E193" s="8" t="str">
        <f t="shared" si="15"/>
        <v/>
      </c>
    </row>
    <row r="194" spans="1:5" ht="15.75" thickBot="1">
      <c r="A194" s="8" t="str">
        <f t="shared" si="14"/>
        <v/>
      </c>
      <c r="B194" s="160">
        <v>183</v>
      </c>
      <c r="C194" s="164" t="s">
        <v>41</v>
      </c>
      <c r="D194" s="8" t="str">
        <f t="shared" si="12"/>
        <v>RR</v>
      </c>
      <c r="E194" s="8" t="str">
        <f t="shared" si="15"/>
        <v/>
      </c>
    </row>
    <row r="195" spans="1:5" ht="15.75" thickBot="1">
      <c r="A195" s="8" t="str">
        <f t="shared" si="14"/>
        <v/>
      </c>
      <c r="B195" s="160">
        <v>184</v>
      </c>
      <c r="C195" s="164" t="s">
        <v>71</v>
      </c>
      <c r="D195" s="8" t="str">
        <f t="shared" si="12"/>
        <v>CAC</v>
      </c>
      <c r="E195" s="8" t="str">
        <f t="shared" si="15"/>
        <v/>
      </c>
    </row>
    <row r="196" spans="1:5" ht="15.75" thickBot="1">
      <c r="A196" s="8" t="str">
        <f t="shared" si="14"/>
        <v/>
      </c>
      <c r="B196" s="160">
        <v>185</v>
      </c>
      <c r="C196" s="164" t="s">
        <v>71</v>
      </c>
      <c r="D196" s="8" t="str">
        <f t="shared" si="12"/>
        <v>CAC</v>
      </c>
      <c r="E196" s="8" t="str">
        <f t="shared" si="15"/>
        <v/>
      </c>
    </row>
    <row r="197" spans="1:5" ht="15.75" thickBot="1">
      <c r="A197" s="8" t="str">
        <f t="shared" si="14"/>
        <v/>
      </c>
      <c r="B197" s="160">
        <v>186</v>
      </c>
      <c r="C197" s="164" t="s">
        <v>41</v>
      </c>
      <c r="D197" s="8" t="str">
        <f t="shared" si="12"/>
        <v>RR</v>
      </c>
      <c r="E197" s="8" t="str">
        <f t="shared" si="15"/>
        <v/>
      </c>
    </row>
    <row r="198" spans="1:5" ht="15.75" thickBot="1">
      <c r="A198" s="8" t="str">
        <f t="shared" si="14"/>
        <v/>
      </c>
      <c r="B198" s="160">
        <v>187</v>
      </c>
      <c r="C198" s="164" t="s">
        <v>5</v>
      </c>
      <c r="D198" s="8" t="str">
        <f t="shared" si="12"/>
        <v>SS</v>
      </c>
      <c r="E198" s="8" t="str">
        <f t="shared" si="15"/>
        <v/>
      </c>
    </row>
    <row r="199" spans="1:5" ht="15.75" thickBot="1">
      <c r="A199" s="8" t="str">
        <f t="shared" si="14"/>
        <v/>
      </c>
      <c r="B199" s="160">
        <v>188</v>
      </c>
      <c r="C199" s="164" t="s">
        <v>1</v>
      </c>
      <c r="D199" s="8" t="str">
        <f t="shared" si="12"/>
        <v>CTC</v>
      </c>
      <c r="E199" s="8" t="str">
        <f t="shared" si="15"/>
        <v/>
      </c>
    </row>
    <row r="200" spans="1:5" ht="15.75" thickBot="1">
      <c r="A200" s="8" t="str">
        <f t="shared" si="14"/>
        <v/>
      </c>
      <c r="B200" s="160">
        <v>189</v>
      </c>
      <c r="C200" s="164" t="s">
        <v>1</v>
      </c>
      <c r="D200" s="8" t="str">
        <f t="shared" si="12"/>
        <v>CTC</v>
      </c>
      <c r="E200" s="8" t="str">
        <f t="shared" si="15"/>
        <v/>
      </c>
    </row>
    <row r="201" spans="1:5" ht="15.75" thickBot="1">
      <c r="A201" s="8" t="str">
        <f t="shared" si="14"/>
        <v/>
      </c>
      <c r="B201" s="160">
        <v>190</v>
      </c>
      <c r="C201" s="164" t="s">
        <v>71</v>
      </c>
      <c r="D201" s="8" t="str">
        <f t="shared" si="12"/>
        <v>CAC</v>
      </c>
      <c r="E201" s="8" t="str">
        <f t="shared" si="15"/>
        <v/>
      </c>
    </row>
    <row r="202" spans="1:5" ht="15.75" thickBot="1">
      <c r="A202" s="8" t="str">
        <f t="shared" si="14"/>
        <v/>
      </c>
      <c r="B202" s="160">
        <v>191</v>
      </c>
      <c r="C202" s="164" t="s">
        <v>40</v>
      </c>
      <c r="D202" s="8" t="str">
        <f t="shared" si="12"/>
        <v>HI</v>
      </c>
      <c r="E202" s="8" t="str">
        <f t="shared" si="15"/>
        <v/>
      </c>
    </row>
    <row r="203" spans="1:5" ht="15.75" thickBot="1">
      <c r="A203" s="8" t="str">
        <f t="shared" si="14"/>
        <v/>
      </c>
      <c r="B203" s="160">
        <v>192</v>
      </c>
      <c r="C203" s="164" t="s">
        <v>29</v>
      </c>
      <c r="D203" s="8" t="str">
        <f t="shared" si="12"/>
        <v>ELY</v>
      </c>
      <c r="E203" s="8" t="str">
        <f t="shared" si="15"/>
        <v/>
      </c>
    </row>
    <row r="204" spans="1:5" ht="15.75" thickBot="1">
      <c r="A204" s="8" t="str">
        <f t="shared" si="14"/>
        <v/>
      </c>
      <c r="B204" s="160">
        <v>193</v>
      </c>
      <c r="C204" s="164" t="s">
        <v>29</v>
      </c>
      <c r="D204" s="8" t="str">
        <f t="shared" si="12"/>
        <v>ELY</v>
      </c>
      <c r="E204" s="8" t="str">
        <f t="shared" si="15"/>
        <v/>
      </c>
    </row>
    <row r="205" spans="1:5" ht="15.75" thickBot="1">
      <c r="A205" s="8" t="str">
        <f t="shared" si="14"/>
        <v/>
      </c>
      <c r="B205" s="160">
        <v>194</v>
      </c>
      <c r="C205" s="164" t="s">
        <v>29</v>
      </c>
      <c r="D205" s="8" t="str">
        <f t="shared" ref="D205:D268" si="16">VLOOKUP(B205,Raw,2,FALSE)</f>
        <v>ELY</v>
      </c>
      <c r="E205" s="8" t="str">
        <f t="shared" si="15"/>
        <v/>
      </c>
    </row>
    <row r="206" spans="1:5" ht="15.75" thickBot="1">
      <c r="A206" s="8" t="str">
        <f t="shared" si="14"/>
        <v/>
      </c>
      <c r="B206" s="160">
        <v>195</v>
      </c>
      <c r="C206" s="164" t="s">
        <v>4</v>
      </c>
      <c r="D206" s="8" t="str">
        <f t="shared" si="16"/>
        <v>NJ</v>
      </c>
      <c r="E206" s="8" t="str">
        <f t="shared" si="15"/>
        <v/>
      </c>
    </row>
    <row r="207" spans="1:5" ht="15.75" thickBot="1">
      <c r="A207" s="8" t="str">
        <f t="shared" si="14"/>
        <v/>
      </c>
      <c r="B207" s="160">
        <v>196</v>
      </c>
      <c r="C207" s="164" t="s">
        <v>3</v>
      </c>
      <c r="D207" s="8" t="str">
        <f t="shared" si="16"/>
        <v>HRC</v>
      </c>
      <c r="E207" s="8" t="str">
        <f t="shared" si="15"/>
        <v/>
      </c>
    </row>
    <row r="208" spans="1:5" ht="15.75" thickBot="1">
      <c r="A208" s="8" t="str">
        <f t="shared" si="14"/>
        <v/>
      </c>
      <c r="B208" s="160">
        <v>197</v>
      </c>
      <c r="C208" s="164" t="s">
        <v>71</v>
      </c>
      <c r="D208" s="8" t="str">
        <f t="shared" si="16"/>
        <v>CAC</v>
      </c>
    </row>
    <row r="209" spans="1:5" ht="15.75" thickBot="1">
      <c r="A209" s="8" t="str">
        <f t="shared" si="14"/>
        <v/>
      </c>
      <c r="B209" s="160">
        <v>198</v>
      </c>
      <c r="C209" s="164" t="s">
        <v>4</v>
      </c>
      <c r="D209" s="8" t="str">
        <f t="shared" si="16"/>
        <v>NJ</v>
      </c>
      <c r="E209" s="8" t="str">
        <f t="shared" ref="E209:E238" si="17">IF(C209=D209,"","***")</f>
        <v/>
      </c>
    </row>
    <row r="210" spans="1:5" ht="15.75" thickBot="1">
      <c r="A210" s="8" t="str">
        <f t="shared" si="14"/>
        <v/>
      </c>
      <c r="B210" s="160">
        <v>199</v>
      </c>
      <c r="C210" s="164" t="s">
        <v>5</v>
      </c>
      <c r="D210" s="8" t="str">
        <f t="shared" si="16"/>
        <v>SS</v>
      </c>
      <c r="E210" s="8" t="str">
        <f t="shared" si="17"/>
        <v/>
      </c>
    </row>
    <row r="211" spans="1:5" ht="15.75" thickBot="1">
      <c r="A211" s="8" t="str">
        <f t="shared" si="14"/>
        <v/>
      </c>
      <c r="B211" s="160">
        <v>200</v>
      </c>
      <c r="C211" s="164" t="s">
        <v>1</v>
      </c>
      <c r="D211" s="8" t="str">
        <f t="shared" si="16"/>
        <v>CTC</v>
      </c>
      <c r="E211" s="8" t="str">
        <f t="shared" si="17"/>
        <v/>
      </c>
    </row>
    <row r="212" spans="1:5" ht="15.75" thickBot="1">
      <c r="A212" s="8" t="str">
        <f t="shared" si="14"/>
        <v/>
      </c>
      <c r="B212" s="160">
        <v>201</v>
      </c>
      <c r="C212" s="164" t="s">
        <v>5</v>
      </c>
      <c r="D212" s="8" t="str">
        <f t="shared" si="16"/>
        <v>SS</v>
      </c>
      <c r="E212" s="8" t="str">
        <f t="shared" si="17"/>
        <v/>
      </c>
    </row>
    <row r="213" spans="1:5" ht="15.75" thickBot="1">
      <c r="A213" s="8" t="str">
        <f t="shared" si="14"/>
        <v/>
      </c>
      <c r="B213" s="160">
        <v>202</v>
      </c>
      <c r="C213" s="164" t="s">
        <v>3</v>
      </c>
      <c r="D213" s="8" t="str">
        <f t="shared" si="16"/>
        <v>HRC</v>
      </c>
      <c r="E213" s="8" t="str">
        <f t="shared" si="17"/>
        <v/>
      </c>
    </row>
    <row r="214" spans="1:5" ht="15.75" thickBot="1">
      <c r="A214" s="8" t="str">
        <f t="shared" si="14"/>
        <v/>
      </c>
      <c r="B214" s="160">
        <v>203</v>
      </c>
      <c r="C214" s="164" t="s">
        <v>71</v>
      </c>
      <c r="D214" s="8" t="str">
        <f t="shared" si="16"/>
        <v>CAC</v>
      </c>
      <c r="E214" s="8" t="str">
        <f t="shared" si="17"/>
        <v/>
      </c>
    </row>
    <row r="215" spans="1:5" ht="15.75" thickBot="1">
      <c r="A215" s="8" t="str">
        <f t="shared" si="14"/>
        <v/>
      </c>
      <c r="B215" s="160">
        <v>204</v>
      </c>
      <c r="C215" s="164" t="s">
        <v>71</v>
      </c>
      <c r="D215" s="8" t="str">
        <f t="shared" si="16"/>
        <v>CAC</v>
      </c>
      <c r="E215" s="8" t="str">
        <f t="shared" si="17"/>
        <v/>
      </c>
    </row>
    <row r="216" spans="1:5" ht="15.75" thickBot="1">
      <c r="A216" s="8" t="str">
        <f t="shared" si="14"/>
        <v/>
      </c>
      <c r="B216" s="160">
        <v>205</v>
      </c>
      <c r="C216" s="164" t="s">
        <v>4</v>
      </c>
      <c r="D216" s="8" t="str">
        <f t="shared" si="16"/>
        <v>NJ</v>
      </c>
      <c r="E216" s="8" t="str">
        <f t="shared" si="17"/>
        <v/>
      </c>
    </row>
    <row r="217" spans="1:5" ht="15.75" thickBot="1">
      <c r="A217" s="8" t="str">
        <f t="shared" ref="A217:A280" si="18">IF(B217=B216+1,"","***")</f>
        <v/>
      </c>
      <c r="B217" s="160">
        <v>206</v>
      </c>
      <c r="C217" s="164" t="s">
        <v>40</v>
      </c>
      <c r="D217" s="8" t="str">
        <f t="shared" si="16"/>
        <v>HI</v>
      </c>
      <c r="E217" s="8" t="str">
        <f t="shared" si="17"/>
        <v/>
      </c>
    </row>
    <row r="218" spans="1:5" ht="15.75" thickBot="1">
      <c r="A218" s="8" t="str">
        <f t="shared" si="18"/>
        <v/>
      </c>
      <c r="B218" s="160">
        <v>207</v>
      </c>
      <c r="C218" s="164" t="s">
        <v>4</v>
      </c>
      <c r="D218" s="8" t="str">
        <f t="shared" si="16"/>
        <v>NJ</v>
      </c>
      <c r="E218" s="8" t="str">
        <f t="shared" si="17"/>
        <v/>
      </c>
    </row>
    <row r="219" spans="1:5" ht="15.75" thickBot="1">
      <c r="A219" s="8" t="str">
        <f t="shared" si="18"/>
        <v/>
      </c>
      <c r="B219" s="160">
        <v>208</v>
      </c>
      <c r="C219" s="164" t="s">
        <v>3</v>
      </c>
      <c r="D219" s="8" t="str">
        <f t="shared" si="16"/>
        <v>HRC</v>
      </c>
      <c r="E219" s="8" t="str">
        <f t="shared" si="17"/>
        <v/>
      </c>
    </row>
    <row r="220" spans="1:5" ht="15.75" thickBot="1">
      <c r="A220" s="8" t="str">
        <f t="shared" si="18"/>
        <v/>
      </c>
      <c r="B220" s="160">
        <v>209</v>
      </c>
      <c r="C220" s="164" t="s">
        <v>4</v>
      </c>
      <c r="D220" s="8" t="str">
        <f t="shared" si="16"/>
        <v>NJ</v>
      </c>
      <c r="E220" s="8" t="str">
        <f t="shared" si="17"/>
        <v/>
      </c>
    </row>
    <row r="221" spans="1:5" ht="15.75" thickBot="1">
      <c r="A221" s="8" t="str">
        <f t="shared" si="18"/>
        <v/>
      </c>
      <c r="B221" s="160">
        <v>210</v>
      </c>
      <c r="C221" s="164" t="s">
        <v>1</v>
      </c>
      <c r="D221" s="8" t="str">
        <f t="shared" si="16"/>
        <v>CTC</v>
      </c>
      <c r="E221" s="8" t="str">
        <f t="shared" si="17"/>
        <v/>
      </c>
    </row>
    <row r="222" spans="1:5" ht="15.75" thickBot="1">
      <c r="A222" s="8" t="str">
        <f t="shared" si="18"/>
        <v/>
      </c>
      <c r="B222" s="160">
        <v>211</v>
      </c>
      <c r="C222" s="164" t="s">
        <v>3</v>
      </c>
      <c r="D222" s="8" t="str">
        <f t="shared" si="16"/>
        <v>HRC</v>
      </c>
      <c r="E222" s="8" t="str">
        <f t="shared" si="17"/>
        <v/>
      </c>
    </row>
    <row r="223" spans="1:5" ht="15.75" thickBot="1">
      <c r="A223" s="8" t="str">
        <f t="shared" si="18"/>
        <v/>
      </c>
      <c r="B223" s="160">
        <v>212</v>
      </c>
      <c r="C223" s="164" t="s">
        <v>1</v>
      </c>
      <c r="D223" s="8" t="str">
        <f t="shared" si="16"/>
        <v>CTC</v>
      </c>
      <c r="E223" s="8" t="str">
        <f t="shared" si="17"/>
        <v/>
      </c>
    </row>
    <row r="224" spans="1:5" ht="15.75" thickBot="1">
      <c r="A224" s="8" t="str">
        <f t="shared" si="18"/>
        <v/>
      </c>
      <c r="B224" s="160">
        <v>213</v>
      </c>
      <c r="C224" s="164" t="s">
        <v>29</v>
      </c>
      <c r="D224" s="8" t="str">
        <f t="shared" si="16"/>
        <v>ELY</v>
      </c>
      <c r="E224" s="8" t="str">
        <f t="shared" si="17"/>
        <v/>
      </c>
    </row>
    <row r="225" spans="1:5" ht="15.75" thickBot="1">
      <c r="A225" s="8" t="str">
        <f t="shared" si="18"/>
        <v/>
      </c>
      <c r="B225" s="160">
        <v>214</v>
      </c>
      <c r="C225" s="164" t="s">
        <v>40</v>
      </c>
      <c r="D225" s="8" t="str">
        <f t="shared" si="16"/>
        <v>HI</v>
      </c>
      <c r="E225" s="8" t="str">
        <f t="shared" si="17"/>
        <v/>
      </c>
    </row>
    <row r="226" spans="1:5" ht="15.75" thickBot="1">
      <c r="A226" s="8" t="str">
        <f t="shared" si="18"/>
        <v/>
      </c>
      <c r="B226" s="160">
        <v>215</v>
      </c>
      <c r="C226" s="164" t="s">
        <v>5</v>
      </c>
      <c r="D226" s="8" t="str">
        <f t="shared" si="16"/>
        <v>SS</v>
      </c>
      <c r="E226" s="8" t="str">
        <f t="shared" si="17"/>
        <v/>
      </c>
    </row>
    <row r="227" spans="1:5" ht="15.75" thickBot="1">
      <c r="A227" s="8" t="str">
        <f t="shared" si="18"/>
        <v/>
      </c>
      <c r="B227" s="160">
        <v>216</v>
      </c>
      <c r="C227" s="164" t="s">
        <v>4</v>
      </c>
      <c r="D227" s="8" t="str">
        <f t="shared" si="16"/>
        <v>NJ</v>
      </c>
      <c r="E227" s="8" t="str">
        <f t="shared" si="17"/>
        <v/>
      </c>
    </row>
    <row r="228" spans="1:5" ht="15.75" thickBot="1">
      <c r="A228" s="8" t="str">
        <f t="shared" si="18"/>
        <v/>
      </c>
      <c r="B228" s="160">
        <v>217</v>
      </c>
      <c r="C228" s="164" t="s">
        <v>41</v>
      </c>
      <c r="D228" s="8" t="str">
        <f t="shared" si="16"/>
        <v>RR</v>
      </c>
      <c r="E228" s="8" t="str">
        <f t="shared" si="17"/>
        <v/>
      </c>
    </row>
    <row r="229" spans="1:5" ht="15.75" thickBot="1">
      <c r="A229" s="8" t="str">
        <f t="shared" si="18"/>
        <v/>
      </c>
      <c r="B229" s="160">
        <v>218</v>
      </c>
      <c r="C229" s="164" t="s">
        <v>41</v>
      </c>
      <c r="D229" s="8" t="str">
        <f t="shared" si="16"/>
        <v>RR</v>
      </c>
      <c r="E229" s="8" t="str">
        <f t="shared" si="17"/>
        <v/>
      </c>
    </row>
    <row r="230" spans="1:5" ht="15.75" thickBot="1">
      <c r="A230" s="8" t="str">
        <f t="shared" si="18"/>
        <v/>
      </c>
      <c r="B230" s="160">
        <v>219</v>
      </c>
      <c r="C230" s="164" t="s">
        <v>29</v>
      </c>
      <c r="D230" s="8" t="str">
        <f t="shared" si="16"/>
        <v>ELY</v>
      </c>
      <c r="E230" s="8" t="str">
        <f t="shared" si="17"/>
        <v/>
      </c>
    </row>
    <row r="231" spans="1:5" ht="15.75" thickBot="1">
      <c r="A231" s="8" t="str">
        <f t="shared" si="18"/>
        <v/>
      </c>
      <c r="B231" s="160">
        <v>220</v>
      </c>
      <c r="C231" s="164" t="s">
        <v>71</v>
      </c>
      <c r="D231" s="8" t="str">
        <f t="shared" si="16"/>
        <v>CAC</v>
      </c>
      <c r="E231" s="8" t="str">
        <f t="shared" si="17"/>
        <v/>
      </c>
    </row>
    <row r="232" spans="1:5" ht="15.75" thickBot="1">
      <c r="A232" s="8" t="str">
        <f t="shared" si="18"/>
        <v/>
      </c>
      <c r="B232" s="160">
        <v>221</v>
      </c>
      <c r="C232" s="164" t="s">
        <v>71</v>
      </c>
      <c r="D232" s="8" t="str">
        <f t="shared" si="16"/>
        <v>CAC</v>
      </c>
      <c r="E232" s="8" t="str">
        <f t="shared" si="17"/>
        <v/>
      </c>
    </row>
    <row r="233" spans="1:5" ht="15.75" thickBot="1">
      <c r="A233" s="8" t="str">
        <f t="shared" si="18"/>
        <v/>
      </c>
      <c r="B233" s="160">
        <v>222</v>
      </c>
      <c r="C233" s="164" t="s">
        <v>29</v>
      </c>
      <c r="D233" s="8" t="str">
        <f t="shared" si="16"/>
        <v>ELY</v>
      </c>
      <c r="E233" s="8" t="str">
        <f t="shared" si="17"/>
        <v/>
      </c>
    </row>
    <row r="234" spans="1:5" ht="15.75" thickBot="1">
      <c r="A234" s="8" t="str">
        <f t="shared" si="18"/>
        <v/>
      </c>
      <c r="B234" s="160">
        <v>223</v>
      </c>
      <c r="C234" s="164" t="s">
        <v>29</v>
      </c>
      <c r="D234" s="8" t="str">
        <f t="shared" si="16"/>
        <v>ELY</v>
      </c>
      <c r="E234" s="8" t="str">
        <f t="shared" si="17"/>
        <v/>
      </c>
    </row>
    <row r="235" spans="1:5" ht="15.75" thickBot="1">
      <c r="A235" s="8" t="str">
        <f t="shared" si="18"/>
        <v/>
      </c>
      <c r="B235" s="160">
        <v>224</v>
      </c>
      <c r="C235" s="164" t="s">
        <v>40</v>
      </c>
      <c r="D235" s="8" t="str">
        <f t="shared" si="16"/>
        <v>HI</v>
      </c>
      <c r="E235" s="8" t="str">
        <f t="shared" si="17"/>
        <v/>
      </c>
    </row>
    <row r="236" spans="1:5" ht="15.75" thickBot="1">
      <c r="A236" s="8" t="str">
        <f t="shared" si="18"/>
        <v/>
      </c>
      <c r="B236" s="160">
        <v>225</v>
      </c>
      <c r="C236" s="164" t="s">
        <v>29</v>
      </c>
      <c r="D236" s="8" t="str">
        <f t="shared" si="16"/>
        <v>ELY</v>
      </c>
      <c r="E236" s="8" t="str">
        <f t="shared" si="17"/>
        <v/>
      </c>
    </row>
    <row r="237" spans="1:5" ht="15.75" thickBot="1">
      <c r="A237" s="8" t="str">
        <f t="shared" si="18"/>
        <v/>
      </c>
      <c r="B237" s="160">
        <v>226</v>
      </c>
      <c r="C237" s="164" t="s">
        <v>1</v>
      </c>
      <c r="D237" s="8" t="str">
        <f t="shared" si="16"/>
        <v>CTC</v>
      </c>
      <c r="E237" s="8" t="str">
        <f t="shared" si="17"/>
        <v/>
      </c>
    </row>
    <row r="238" spans="1:5" ht="15.75" thickBot="1">
      <c r="A238" s="8" t="str">
        <f t="shared" si="18"/>
        <v/>
      </c>
      <c r="B238" s="160">
        <v>227</v>
      </c>
      <c r="C238" s="164" t="s">
        <v>5</v>
      </c>
      <c r="D238" s="8" t="str">
        <f t="shared" si="16"/>
        <v>SS</v>
      </c>
      <c r="E238" s="8" t="str">
        <f t="shared" si="17"/>
        <v/>
      </c>
    </row>
    <row r="239" spans="1:5" ht="15.75" thickBot="1">
      <c r="A239" s="8" t="str">
        <f t="shared" si="18"/>
        <v/>
      </c>
      <c r="B239" s="160">
        <v>228</v>
      </c>
      <c r="C239" s="164" t="s">
        <v>3</v>
      </c>
      <c r="D239" s="8" t="str">
        <f t="shared" si="16"/>
        <v>HRC</v>
      </c>
    </row>
    <row r="240" spans="1:5" ht="15.75" thickBot="1">
      <c r="A240" s="8" t="str">
        <f t="shared" si="18"/>
        <v/>
      </c>
      <c r="B240" s="160">
        <v>229</v>
      </c>
      <c r="C240" s="164" t="s">
        <v>40</v>
      </c>
      <c r="D240" s="8" t="str">
        <f t="shared" si="16"/>
        <v>HI</v>
      </c>
      <c r="E240" s="8" t="str">
        <f>IF(C240=D240,"","***")</f>
        <v/>
      </c>
    </row>
    <row r="241" spans="1:5" ht="15.75" thickBot="1">
      <c r="A241" s="8" t="str">
        <f t="shared" si="18"/>
        <v/>
      </c>
      <c r="B241" s="160">
        <v>230</v>
      </c>
      <c r="C241" s="164" t="s">
        <v>71</v>
      </c>
      <c r="D241" s="8" t="str">
        <f t="shared" si="16"/>
        <v>CAC</v>
      </c>
      <c r="E241" s="8" t="str">
        <f>IF(C241=D241,"","***")</f>
        <v/>
      </c>
    </row>
    <row r="242" spans="1:5" ht="15.75" thickBot="1">
      <c r="A242" s="8" t="str">
        <f t="shared" si="18"/>
        <v/>
      </c>
      <c r="B242" s="160">
        <v>231</v>
      </c>
      <c r="C242" s="164" t="s">
        <v>4</v>
      </c>
      <c r="D242" s="8" t="str">
        <f t="shared" si="16"/>
        <v>NJ</v>
      </c>
      <c r="E242" s="8" t="str">
        <f>IF(C242=D242,"","***")</f>
        <v/>
      </c>
    </row>
    <row r="243" spans="1:5" ht="15.75" thickBot="1">
      <c r="A243" s="8" t="str">
        <f t="shared" si="18"/>
        <v/>
      </c>
      <c r="B243" s="160">
        <v>232</v>
      </c>
      <c r="C243" s="164" t="s">
        <v>40</v>
      </c>
      <c r="D243" s="8" t="str">
        <f t="shared" si="16"/>
        <v>HI</v>
      </c>
    </row>
    <row r="244" spans="1:5" ht="15.75" thickBot="1">
      <c r="A244" s="8" t="str">
        <f t="shared" si="18"/>
        <v/>
      </c>
      <c r="B244" s="160">
        <v>233</v>
      </c>
      <c r="C244" s="164" t="s">
        <v>41</v>
      </c>
      <c r="D244" s="8" t="str">
        <f t="shared" si="16"/>
        <v>RR</v>
      </c>
      <c r="E244" s="8" t="str">
        <f>IF(C244=D244,"","***")</f>
        <v/>
      </c>
    </row>
    <row r="245" spans="1:5" ht="15.75" thickBot="1">
      <c r="A245" s="8" t="str">
        <f t="shared" si="18"/>
        <v/>
      </c>
      <c r="B245" s="160">
        <v>234</v>
      </c>
      <c r="C245" s="164" t="s">
        <v>71</v>
      </c>
      <c r="D245" s="8" t="str">
        <f t="shared" si="16"/>
        <v>CAC</v>
      </c>
      <c r="E245" s="8" t="str">
        <f>IF(C245=D245,"","***")</f>
        <v/>
      </c>
    </row>
    <row r="246" spans="1:5" ht="15.75" thickBot="1">
      <c r="A246" s="8" t="str">
        <f t="shared" si="18"/>
        <v/>
      </c>
      <c r="B246" s="160">
        <v>235</v>
      </c>
      <c r="C246" s="164" t="s">
        <v>29</v>
      </c>
      <c r="D246" s="8" t="str">
        <f t="shared" si="16"/>
        <v>ELY</v>
      </c>
    </row>
    <row r="247" spans="1:5" ht="15.75" thickBot="1">
      <c r="A247" s="8" t="str">
        <f t="shared" si="18"/>
        <v/>
      </c>
      <c r="B247" s="160">
        <v>236</v>
      </c>
      <c r="C247" s="164" t="s">
        <v>41</v>
      </c>
      <c r="D247" s="8" t="str">
        <f t="shared" si="16"/>
        <v>RR</v>
      </c>
      <c r="E247" s="8" t="str">
        <f t="shared" ref="E247:E261" si="19">IF(C247=D247,"","***")</f>
        <v/>
      </c>
    </row>
    <row r="248" spans="1:5" ht="15.75" thickBot="1">
      <c r="A248" s="8" t="str">
        <f t="shared" si="18"/>
        <v/>
      </c>
      <c r="B248" s="160">
        <v>237</v>
      </c>
      <c r="C248" s="164" t="s">
        <v>71</v>
      </c>
      <c r="D248" s="8" t="str">
        <f t="shared" si="16"/>
        <v>CAC</v>
      </c>
      <c r="E248" s="8" t="str">
        <f t="shared" si="19"/>
        <v/>
      </c>
    </row>
    <row r="249" spans="1:5" ht="15.75" thickBot="1">
      <c r="A249" s="8" t="str">
        <f t="shared" si="18"/>
        <v/>
      </c>
      <c r="B249" s="160">
        <v>238</v>
      </c>
      <c r="C249" s="164" t="s">
        <v>3</v>
      </c>
      <c r="D249" s="8" t="str">
        <f t="shared" si="16"/>
        <v>HRC</v>
      </c>
      <c r="E249" s="8" t="str">
        <f t="shared" si="19"/>
        <v/>
      </c>
    </row>
    <row r="250" spans="1:5" ht="15.75" thickBot="1">
      <c r="A250" s="8" t="str">
        <f t="shared" si="18"/>
        <v/>
      </c>
      <c r="B250" s="160">
        <v>239</v>
      </c>
      <c r="C250" s="164" t="s">
        <v>4</v>
      </c>
      <c r="D250" s="8" t="str">
        <f t="shared" si="16"/>
        <v>NJ</v>
      </c>
      <c r="E250" s="8" t="str">
        <f t="shared" si="19"/>
        <v/>
      </c>
    </row>
    <row r="251" spans="1:5" ht="15.75" thickBot="1">
      <c r="A251" s="8" t="str">
        <f t="shared" si="18"/>
        <v/>
      </c>
      <c r="B251" s="160">
        <v>240</v>
      </c>
      <c r="C251" s="164" t="s">
        <v>29</v>
      </c>
      <c r="D251" s="8" t="str">
        <f t="shared" si="16"/>
        <v>ELY</v>
      </c>
      <c r="E251" s="8" t="str">
        <f t="shared" si="19"/>
        <v/>
      </c>
    </row>
    <row r="252" spans="1:5" ht="15.75" thickBot="1">
      <c r="A252" s="8" t="str">
        <f t="shared" si="18"/>
        <v/>
      </c>
      <c r="B252" s="160">
        <v>241</v>
      </c>
      <c r="C252" s="164" t="s">
        <v>3</v>
      </c>
      <c r="D252" s="8" t="str">
        <f t="shared" si="16"/>
        <v>HRC</v>
      </c>
      <c r="E252" s="8" t="str">
        <f t="shared" si="19"/>
        <v/>
      </c>
    </row>
    <row r="253" spans="1:5" ht="15.75" thickBot="1">
      <c r="A253" s="8" t="str">
        <f t="shared" si="18"/>
        <v/>
      </c>
      <c r="B253" s="160">
        <v>242</v>
      </c>
      <c r="C253" s="164" t="s">
        <v>3</v>
      </c>
      <c r="D253" s="8" t="str">
        <f t="shared" si="16"/>
        <v>HRC</v>
      </c>
      <c r="E253" s="8" t="str">
        <f t="shared" si="19"/>
        <v/>
      </c>
    </row>
    <row r="254" spans="1:5" ht="15.75" thickBot="1">
      <c r="A254" s="8" t="str">
        <f t="shared" si="18"/>
        <v/>
      </c>
      <c r="B254" s="160">
        <v>243</v>
      </c>
      <c r="C254" s="164" t="s">
        <v>5</v>
      </c>
      <c r="D254" s="8" t="str">
        <f t="shared" si="16"/>
        <v>SS</v>
      </c>
      <c r="E254" s="8" t="str">
        <f t="shared" si="19"/>
        <v/>
      </c>
    </row>
    <row r="255" spans="1:5" ht="15.75" thickBot="1">
      <c r="A255" s="8" t="str">
        <f t="shared" si="18"/>
        <v/>
      </c>
      <c r="B255" s="160">
        <v>244</v>
      </c>
      <c r="C255" s="164" t="s">
        <v>1</v>
      </c>
      <c r="D255" s="8" t="str">
        <f t="shared" si="16"/>
        <v>CTC</v>
      </c>
      <c r="E255" s="8" t="str">
        <f t="shared" si="19"/>
        <v/>
      </c>
    </row>
    <row r="256" spans="1:5" ht="15.75" thickBot="1">
      <c r="A256" s="8" t="str">
        <f t="shared" si="18"/>
        <v/>
      </c>
      <c r="B256" s="160">
        <v>245</v>
      </c>
      <c r="C256" s="164" t="s">
        <v>71</v>
      </c>
      <c r="D256" s="8" t="str">
        <f t="shared" si="16"/>
        <v>CAC</v>
      </c>
      <c r="E256" s="8" t="str">
        <f t="shared" si="19"/>
        <v/>
      </c>
    </row>
    <row r="257" spans="1:5" ht="15.75" thickBot="1">
      <c r="A257" s="8" t="str">
        <f t="shared" si="18"/>
        <v/>
      </c>
      <c r="B257" s="160">
        <v>246</v>
      </c>
      <c r="C257" s="164" t="s">
        <v>1</v>
      </c>
      <c r="D257" s="8" t="str">
        <f t="shared" si="16"/>
        <v>CTC</v>
      </c>
      <c r="E257" s="8" t="str">
        <f t="shared" si="19"/>
        <v/>
      </c>
    </row>
    <row r="258" spans="1:5" ht="15.75" thickBot="1">
      <c r="A258" s="8" t="str">
        <f t="shared" si="18"/>
        <v/>
      </c>
      <c r="B258" s="160">
        <v>247</v>
      </c>
      <c r="C258" s="164" t="s">
        <v>40</v>
      </c>
      <c r="D258" s="8" t="str">
        <f t="shared" si="16"/>
        <v>HI</v>
      </c>
      <c r="E258" s="8" t="str">
        <f t="shared" si="19"/>
        <v/>
      </c>
    </row>
    <row r="259" spans="1:5" ht="15.75" thickBot="1">
      <c r="A259" s="8" t="str">
        <f t="shared" si="18"/>
        <v/>
      </c>
      <c r="B259" s="160">
        <v>248</v>
      </c>
      <c r="C259" s="164" t="s">
        <v>40</v>
      </c>
      <c r="D259" s="8" t="str">
        <f t="shared" si="16"/>
        <v>HI</v>
      </c>
      <c r="E259" s="8" t="str">
        <f t="shared" si="19"/>
        <v/>
      </c>
    </row>
    <row r="260" spans="1:5" ht="15.75" thickBot="1">
      <c r="A260" s="8" t="str">
        <f t="shared" si="18"/>
        <v/>
      </c>
      <c r="B260" s="160">
        <v>249</v>
      </c>
      <c r="C260" s="164" t="s">
        <v>29</v>
      </c>
      <c r="D260" s="8" t="str">
        <f t="shared" si="16"/>
        <v>ELY</v>
      </c>
      <c r="E260" s="8" t="str">
        <f t="shared" si="19"/>
        <v/>
      </c>
    </row>
    <row r="261" spans="1:5" ht="15.75" thickBot="1">
      <c r="A261" s="8" t="str">
        <f t="shared" si="18"/>
        <v/>
      </c>
      <c r="B261" s="160">
        <v>250</v>
      </c>
      <c r="C261" s="164" t="s">
        <v>41</v>
      </c>
      <c r="D261" s="8" t="str">
        <f t="shared" si="16"/>
        <v>RR</v>
      </c>
      <c r="E261" s="8" t="str">
        <f t="shared" si="19"/>
        <v/>
      </c>
    </row>
    <row r="262" spans="1:5" ht="15.75" thickBot="1">
      <c r="A262" s="8" t="str">
        <f t="shared" si="18"/>
        <v/>
      </c>
      <c r="B262" s="160">
        <v>251</v>
      </c>
      <c r="C262" s="164" t="s">
        <v>29</v>
      </c>
      <c r="D262" s="8" t="str">
        <f t="shared" si="16"/>
        <v>ELY</v>
      </c>
    </row>
    <row r="263" spans="1:5" ht="15.75" thickBot="1">
      <c r="A263" s="8" t="str">
        <f t="shared" si="18"/>
        <v/>
      </c>
      <c r="B263" s="160">
        <v>252</v>
      </c>
      <c r="C263" s="164" t="s">
        <v>71</v>
      </c>
      <c r="D263" s="8" t="str">
        <f t="shared" si="16"/>
        <v>CAC</v>
      </c>
      <c r="E263" s="8" t="str">
        <f t="shared" ref="E263:E279" si="20">IF(C263=D263,"","***")</f>
        <v/>
      </c>
    </row>
    <row r="264" spans="1:5" ht="15.75" thickBot="1">
      <c r="A264" s="8" t="str">
        <f t="shared" si="18"/>
        <v/>
      </c>
      <c r="B264" s="160">
        <v>253</v>
      </c>
      <c r="C264" s="164" t="s">
        <v>5</v>
      </c>
      <c r="D264" s="8" t="str">
        <f t="shared" si="16"/>
        <v>SS</v>
      </c>
      <c r="E264" s="8" t="str">
        <f t="shared" si="20"/>
        <v/>
      </c>
    </row>
    <row r="265" spans="1:5" ht="15.75" thickBot="1">
      <c r="A265" s="8" t="str">
        <f t="shared" si="18"/>
        <v/>
      </c>
      <c r="B265" s="160">
        <v>254</v>
      </c>
      <c r="C265" s="164" t="s">
        <v>29</v>
      </c>
      <c r="D265" s="8" t="str">
        <f t="shared" si="16"/>
        <v>ELY</v>
      </c>
      <c r="E265" s="8" t="str">
        <f t="shared" si="20"/>
        <v/>
      </c>
    </row>
    <row r="266" spans="1:5" ht="15.75" thickBot="1">
      <c r="A266" s="8" t="str">
        <f t="shared" si="18"/>
        <v/>
      </c>
      <c r="B266" s="160">
        <v>255</v>
      </c>
      <c r="C266" s="164" t="s">
        <v>29</v>
      </c>
      <c r="D266" s="8" t="str">
        <f t="shared" si="16"/>
        <v>ELY</v>
      </c>
      <c r="E266" s="8" t="str">
        <f t="shared" si="20"/>
        <v/>
      </c>
    </row>
    <row r="267" spans="1:5" ht="15.75" thickBot="1">
      <c r="A267" s="8" t="str">
        <f t="shared" si="18"/>
        <v/>
      </c>
      <c r="B267" s="160">
        <v>256</v>
      </c>
      <c r="C267" s="164" t="s">
        <v>5</v>
      </c>
      <c r="D267" s="8" t="str">
        <f t="shared" si="16"/>
        <v>SS</v>
      </c>
      <c r="E267" s="8" t="str">
        <f t="shared" si="20"/>
        <v/>
      </c>
    </row>
    <row r="268" spans="1:5" ht="15.75" thickBot="1">
      <c r="A268" s="8" t="str">
        <f t="shared" si="18"/>
        <v/>
      </c>
      <c r="B268" s="160">
        <v>257</v>
      </c>
      <c r="C268" s="164" t="s">
        <v>71</v>
      </c>
      <c r="D268" s="8" t="str">
        <f t="shared" si="16"/>
        <v>CAC</v>
      </c>
      <c r="E268" s="8" t="str">
        <f t="shared" si="20"/>
        <v/>
      </c>
    </row>
    <row r="269" spans="1:5" ht="15.75" thickBot="1">
      <c r="A269" s="8" t="str">
        <f t="shared" si="18"/>
        <v/>
      </c>
      <c r="B269" s="160">
        <v>258</v>
      </c>
      <c r="C269" s="164" t="s">
        <v>41</v>
      </c>
      <c r="D269" s="8" t="str">
        <f t="shared" ref="D269:D332" si="21">VLOOKUP(B269,Raw,2,FALSE)</f>
        <v>RR</v>
      </c>
      <c r="E269" s="8" t="str">
        <f t="shared" si="20"/>
        <v/>
      </c>
    </row>
    <row r="270" spans="1:5" ht="15.75" thickBot="1">
      <c r="A270" s="8" t="str">
        <f t="shared" si="18"/>
        <v/>
      </c>
      <c r="B270" s="160">
        <v>259</v>
      </c>
      <c r="C270" s="164" t="s">
        <v>71</v>
      </c>
      <c r="D270" s="8" t="str">
        <f t="shared" si="21"/>
        <v>CAC</v>
      </c>
      <c r="E270" s="8" t="str">
        <f t="shared" si="20"/>
        <v/>
      </c>
    </row>
    <row r="271" spans="1:5" ht="15.75" thickBot="1">
      <c r="A271" s="8" t="str">
        <f t="shared" si="18"/>
        <v/>
      </c>
      <c r="B271" s="160">
        <v>260</v>
      </c>
      <c r="C271" s="164" t="s">
        <v>29</v>
      </c>
      <c r="D271" s="8" t="str">
        <f t="shared" si="21"/>
        <v>ELY</v>
      </c>
      <c r="E271" s="8" t="str">
        <f t="shared" si="20"/>
        <v/>
      </c>
    </row>
    <row r="272" spans="1:5" ht="15.75" thickBot="1">
      <c r="A272" s="8" t="str">
        <f t="shared" si="18"/>
        <v/>
      </c>
      <c r="B272" s="160">
        <v>261</v>
      </c>
      <c r="C272" s="164" t="s">
        <v>40</v>
      </c>
      <c r="D272" s="8" t="str">
        <f t="shared" si="21"/>
        <v>HI</v>
      </c>
      <c r="E272" s="8" t="str">
        <f t="shared" si="20"/>
        <v/>
      </c>
    </row>
    <row r="273" spans="1:5" ht="15.75" thickBot="1">
      <c r="A273" s="8" t="str">
        <f t="shared" si="18"/>
        <v/>
      </c>
      <c r="B273" s="160">
        <v>262</v>
      </c>
      <c r="C273" s="164" t="s">
        <v>71</v>
      </c>
      <c r="D273" s="8" t="str">
        <f t="shared" si="21"/>
        <v>CAC</v>
      </c>
      <c r="E273" s="8" t="str">
        <f t="shared" si="20"/>
        <v/>
      </c>
    </row>
    <row r="274" spans="1:5" ht="15.75" thickBot="1">
      <c r="A274" s="8" t="str">
        <f t="shared" si="18"/>
        <v/>
      </c>
      <c r="B274" s="160">
        <v>263</v>
      </c>
      <c r="C274" s="164" t="s">
        <v>71</v>
      </c>
      <c r="D274" s="8" t="str">
        <f t="shared" si="21"/>
        <v>CAC</v>
      </c>
      <c r="E274" s="8" t="str">
        <f t="shared" si="20"/>
        <v/>
      </c>
    </row>
    <row r="275" spans="1:5" ht="15.75" thickBot="1">
      <c r="A275" s="8" t="str">
        <f t="shared" si="18"/>
        <v/>
      </c>
      <c r="B275" s="160">
        <v>264</v>
      </c>
      <c r="C275" s="164" t="s">
        <v>40</v>
      </c>
      <c r="D275" s="8" t="str">
        <f t="shared" si="21"/>
        <v>HI</v>
      </c>
      <c r="E275" s="8" t="str">
        <f t="shared" si="20"/>
        <v/>
      </c>
    </row>
    <row r="276" spans="1:5" ht="15.75" thickBot="1">
      <c r="A276" s="8" t="str">
        <f t="shared" si="18"/>
        <v/>
      </c>
      <c r="B276" s="160">
        <v>265</v>
      </c>
      <c r="C276" s="164" t="s">
        <v>71</v>
      </c>
      <c r="D276" s="8" t="str">
        <f t="shared" si="21"/>
        <v>CAC</v>
      </c>
      <c r="E276" s="8" t="str">
        <f t="shared" si="20"/>
        <v/>
      </c>
    </row>
    <row r="277" spans="1:5" ht="15.75" thickBot="1">
      <c r="A277" s="8" t="str">
        <f t="shared" si="18"/>
        <v/>
      </c>
      <c r="B277" s="160">
        <v>266</v>
      </c>
      <c r="C277" s="164" t="s">
        <v>1</v>
      </c>
      <c r="D277" s="8" t="str">
        <f t="shared" si="21"/>
        <v>CTC</v>
      </c>
      <c r="E277" s="8" t="str">
        <f t="shared" si="20"/>
        <v/>
      </c>
    </row>
    <row r="278" spans="1:5" ht="15.75" thickBot="1">
      <c r="A278" s="8" t="str">
        <f t="shared" si="18"/>
        <v/>
      </c>
      <c r="B278" s="160">
        <v>267</v>
      </c>
      <c r="C278" s="164" t="s">
        <v>5</v>
      </c>
      <c r="D278" s="8" t="str">
        <f t="shared" si="21"/>
        <v>SS</v>
      </c>
      <c r="E278" s="8" t="str">
        <f t="shared" si="20"/>
        <v/>
      </c>
    </row>
    <row r="279" spans="1:5" ht="15.75" thickBot="1">
      <c r="A279" s="8" t="str">
        <f t="shared" si="18"/>
        <v/>
      </c>
      <c r="B279" s="160">
        <v>268</v>
      </c>
      <c r="C279" s="164" t="s">
        <v>5</v>
      </c>
      <c r="D279" s="8" t="str">
        <f t="shared" si="21"/>
        <v>SS</v>
      </c>
      <c r="E279" s="8" t="str">
        <f t="shared" si="20"/>
        <v/>
      </c>
    </row>
    <row r="280" spans="1:5" ht="15.75" thickBot="1">
      <c r="A280" s="8" t="str">
        <f t="shared" si="18"/>
        <v/>
      </c>
      <c r="B280" s="160">
        <v>269</v>
      </c>
      <c r="C280" s="164" t="s">
        <v>4</v>
      </c>
      <c r="D280" s="8" t="str">
        <f t="shared" si="21"/>
        <v>NJ</v>
      </c>
    </row>
    <row r="281" spans="1:5" ht="15.75" thickBot="1">
      <c r="A281" s="8" t="str">
        <f t="shared" ref="A281:A338" si="22">IF(B281=B280+1,"","***")</f>
        <v/>
      </c>
      <c r="B281" s="160">
        <v>270</v>
      </c>
      <c r="C281" s="164" t="s">
        <v>4</v>
      </c>
      <c r="D281" s="8" t="str">
        <f t="shared" si="21"/>
        <v>NJ</v>
      </c>
      <c r="E281" s="8" t="str">
        <f t="shared" ref="E281:E304" si="23">IF(C281=D281,"","***")</f>
        <v/>
      </c>
    </row>
    <row r="282" spans="1:5" ht="15.75" thickBot="1">
      <c r="A282" s="8" t="str">
        <f t="shared" si="22"/>
        <v/>
      </c>
      <c r="B282" s="160">
        <v>271</v>
      </c>
      <c r="C282" s="164" t="s">
        <v>29</v>
      </c>
      <c r="D282" s="8" t="str">
        <f t="shared" si="21"/>
        <v>ELY</v>
      </c>
      <c r="E282" s="8" t="str">
        <f t="shared" si="23"/>
        <v/>
      </c>
    </row>
    <row r="283" spans="1:5" ht="15.75" thickBot="1">
      <c r="A283" s="8" t="str">
        <f t="shared" si="22"/>
        <v/>
      </c>
      <c r="B283" s="160">
        <v>272</v>
      </c>
      <c r="C283" s="164" t="s">
        <v>41</v>
      </c>
      <c r="D283" s="8" t="str">
        <f t="shared" si="21"/>
        <v>RR</v>
      </c>
      <c r="E283" s="8" t="str">
        <f t="shared" si="23"/>
        <v/>
      </c>
    </row>
    <row r="284" spans="1:5" ht="15.75" thickBot="1">
      <c r="A284" s="8" t="str">
        <f t="shared" si="22"/>
        <v/>
      </c>
      <c r="B284" s="160">
        <v>273</v>
      </c>
      <c r="C284" s="164" t="s">
        <v>40</v>
      </c>
      <c r="D284" s="8" t="str">
        <f t="shared" si="21"/>
        <v>HI</v>
      </c>
      <c r="E284" s="8" t="str">
        <f t="shared" si="23"/>
        <v/>
      </c>
    </row>
    <row r="285" spans="1:5" ht="15.75" thickBot="1">
      <c r="A285" s="8" t="str">
        <f t="shared" si="22"/>
        <v/>
      </c>
      <c r="B285" s="160">
        <v>274</v>
      </c>
      <c r="C285" s="164" t="s">
        <v>41</v>
      </c>
      <c r="D285" s="8" t="str">
        <f t="shared" si="21"/>
        <v>RR</v>
      </c>
      <c r="E285" s="8" t="str">
        <f t="shared" si="23"/>
        <v/>
      </c>
    </row>
    <row r="286" spans="1:5" ht="15.75" thickBot="1">
      <c r="A286" s="8" t="str">
        <f t="shared" si="22"/>
        <v/>
      </c>
      <c r="B286" s="160">
        <v>275</v>
      </c>
      <c r="C286" s="164" t="s">
        <v>41</v>
      </c>
      <c r="D286" s="8" t="str">
        <f t="shared" si="21"/>
        <v>RR</v>
      </c>
      <c r="E286" s="8" t="str">
        <f t="shared" si="23"/>
        <v/>
      </c>
    </row>
    <row r="287" spans="1:5" ht="15.75" thickBot="1">
      <c r="A287" s="8" t="str">
        <f t="shared" si="22"/>
        <v/>
      </c>
      <c r="B287" s="160">
        <v>276</v>
      </c>
      <c r="C287" s="164" t="s">
        <v>3</v>
      </c>
      <c r="D287" s="8" t="str">
        <f t="shared" si="21"/>
        <v>HRC</v>
      </c>
      <c r="E287" s="8" t="str">
        <f t="shared" si="23"/>
        <v/>
      </c>
    </row>
    <row r="288" spans="1:5" ht="15.75" thickBot="1">
      <c r="A288" s="8" t="str">
        <f t="shared" si="22"/>
        <v/>
      </c>
      <c r="B288" s="160">
        <v>277</v>
      </c>
      <c r="C288" s="164" t="s">
        <v>5</v>
      </c>
      <c r="D288" s="8" t="str">
        <f t="shared" si="21"/>
        <v>SS</v>
      </c>
      <c r="E288" s="8" t="str">
        <f t="shared" si="23"/>
        <v/>
      </c>
    </row>
    <row r="289" spans="1:5" ht="15.75" thickBot="1">
      <c r="A289" s="8" t="str">
        <f t="shared" si="22"/>
        <v/>
      </c>
      <c r="B289" s="160">
        <v>278</v>
      </c>
      <c r="C289" s="164" t="s">
        <v>71</v>
      </c>
      <c r="D289" s="8" t="str">
        <f t="shared" si="21"/>
        <v>CAC</v>
      </c>
      <c r="E289" s="8" t="str">
        <f t="shared" si="23"/>
        <v/>
      </c>
    </row>
    <row r="290" spans="1:5" ht="15.75" thickBot="1">
      <c r="A290" s="8" t="str">
        <f t="shared" si="22"/>
        <v/>
      </c>
      <c r="B290" s="160">
        <v>279</v>
      </c>
      <c r="C290" s="164" t="s">
        <v>71</v>
      </c>
      <c r="D290" s="8" t="str">
        <f t="shared" si="21"/>
        <v>CAC</v>
      </c>
      <c r="E290" s="8" t="str">
        <f t="shared" si="23"/>
        <v/>
      </c>
    </row>
    <row r="291" spans="1:5" ht="15.75" thickBot="1">
      <c r="A291" s="8" t="str">
        <f t="shared" si="22"/>
        <v/>
      </c>
      <c r="B291" s="160">
        <v>280</v>
      </c>
      <c r="C291" s="164" t="s">
        <v>40</v>
      </c>
      <c r="D291" s="8" t="str">
        <f t="shared" si="21"/>
        <v>HI</v>
      </c>
      <c r="E291" s="8" t="str">
        <f t="shared" si="23"/>
        <v/>
      </c>
    </row>
    <row r="292" spans="1:5" ht="15.75" thickBot="1">
      <c r="A292" s="8" t="str">
        <f t="shared" si="22"/>
        <v/>
      </c>
      <c r="B292" s="160">
        <v>281</v>
      </c>
      <c r="C292" s="164" t="s">
        <v>5</v>
      </c>
      <c r="D292" s="8" t="str">
        <f t="shared" si="21"/>
        <v>SS</v>
      </c>
      <c r="E292" s="8" t="str">
        <f t="shared" si="23"/>
        <v/>
      </c>
    </row>
    <row r="293" spans="1:5" ht="15.75" thickBot="1">
      <c r="A293" s="8" t="str">
        <f t="shared" si="22"/>
        <v/>
      </c>
      <c r="B293" s="160">
        <v>282</v>
      </c>
      <c r="C293" s="164" t="s">
        <v>3</v>
      </c>
      <c r="D293" s="8" t="str">
        <f t="shared" si="21"/>
        <v>HRC</v>
      </c>
      <c r="E293" s="8" t="str">
        <f t="shared" si="23"/>
        <v/>
      </c>
    </row>
    <row r="294" spans="1:5" ht="15.75" thickBot="1">
      <c r="A294" s="8" t="str">
        <f t="shared" si="22"/>
        <v/>
      </c>
      <c r="B294" s="160">
        <v>283</v>
      </c>
      <c r="C294" s="164" t="s">
        <v>5</v>
      </c>
      <c r="D294" s="8" t="str">
        <f t="shared" si="21"/>
        <v>SS</v>
      </c>
      <c r="E294" s="8" t="str">
        <f t="shared" si="23"/>
        <v/>
      </c>
    </row>
    <row r="295" spans="1:5" ht="15.75" thickBot="1">
      <c r="A295" s="8" t="str">
        <f t="shared" si="22"/>
        <v/>
      </c>
      <c r="B295" s="160">
        <v>284</v>
      </c>
      <c r="C295" s="164" t="s">
        <v>29</v>
      </c>
      <c r="D295" s="8" t="str">
        <f t="shared" si="21"/>
        <v>ELY</v>
      </c>
      <c r="E295" s="8" t="str">
        <f t="shared" si="23"/>
        <v/>
      </c>
    </row>
    <row r="296" spans="1:5" ht="15.75" thickBot="1">
      <c r="A296" s="8" t="str">
        <f t="shared" si="22"/>
        <v/>
      </c>
      <c r="B296" s="160">
        <v>285</v>
      </c>
      <c r="C296" s="164" t="s">
        <v>29</v>
      </c>
      <c r="D296" s="8" t="str">
        <f t="shared" si="21"/>
        <v>ELY</v>
      </c>
      <c r="E296" s="8" t="str">
        <f t="shared" si="23"/>
        <v/>
      </c>
    </row>
    <row r="297" spans="1:5" ht="15.75" thickBot="1">
      <c r="A297" s="8" t="str">
        <f t="shared" si="22"/>
        <v/>
      </c>
      <c r="B297" s="160">
        <v>286</v>
      </c>
      <c r="C297" s="164" t="s">
        <v>40</v>
      </c>
      <c r="D297" s="8" t="str">
        <f t="shared" si="21"/>
        <v>HI</v>
      </c>
      <c r="E297" s="8" t="str">
        <f t="shared" si="23"/>
        <v/>
      </c>
    </row>
    <row r="298" spans="1:5" ht="15.75" thickBot="1">
      <c r="A298" s="8" t="str">
        <f t="shared" si="22"/>
        <v/>
      </c>
      <c r="B298" s="160">
        <v>287</v>
      </c>
      <c r="C298" s="164" t="s">
        <v>40</v>
      </c>
      <c r="D298" s="8" t="str">
        <f t="shared" si="21"/>
        <v>HI</v>
      </c>
      <c r="E298" s="8" t="str">
        <f t="shared" si="23"/>
        <v/>
      </c>
    </row>
    <row r="299" spans="1:5" ht="15.75" thickBot="1">
      <c r="A299" s="8" t="str">
        <f t="shared" si="22"/>
        <v/>
      </c>
      <c r="B299" s="160">
        <v>288</v>
      </c>
      <c r="C299" s="164" t="s">
        <v>1</v>
      </c>
      <c r="D299" s="8" t="str">
        <f t="shared" si="21"/>
        <v>CTC</v>
      </c>
      <c r="E299" s="8" t="str">
        <f t="shared" si="23"/>
        <v/>
      </c>
    </row>
    <row r="300" spans="1:5" ht="15.75" thickBot="1">
      <c r="A300" s="8" t="str">
        <f t="shared" si="22"/>
        <v/>
      </c>
      <c r="B300" s="160">
        <v>289</v>
      </c>
      <c r="C300" s="164" t="s">
        <v>4</v>
      </c>
      <c r="D300" s="8" t="str">
        <f t="shared" si="21"/>
        <v>NJ</v>
      </c>
      <c r="E300" s="8" t="str">
        <f t="shared" si="23"/>
        <v/>
      </c>
    </row>
    <row r="301" spans="1:5" ht="15.75" thickBot="1">
      <c r="A301" s="8" t="str">
        <f t="shared" si="22"/>
        <v/>
      </c>
      <c r="B301" s="160">
        <v>290</v>
      </c>
      <c r="C301" s="164" t="s">
        <v>29</v>
      </c>
      <c r="D301" s="8" t="str">
        <f t="shared" si="21"/>
        <v>ELY</v>
      </c>
      <c r="E301" s="8" t="str">
        <f t="shared" si="23"/>
        <v/>
      </c>
    </row>
    <row r="302" spans="1:5" ht="15.75" thickBot="1">
      <c r="A302" s="8" t="str">
        <f t="shared" si="22"/>
        <v/>
      </c>
      <c r="B302" s="160">
        <v>291</v>
      </c>
      <c r="C302" s="164" t="s">
        <v>29</v>
      </c>
      <c r="D302" s="8" t="str">
        <f t="shared" si="21"/>
        <v>ELY</v>
      </c>
      <c r="E302" s="8" t="str">
        <f t="shared" si="23"/>
        <v/>
      </c>
    </row>
    <row r="303" spans="1:5" ht="15.75" thickBot="1">
      <c r="A303" s="8" t="str">
        <f t="shared" si="22"/>
        <v/>
      </c>
      <c r="B303" s="160">
        <v>292</v>
      </c>
      <c r="C303" s="164" t="s">
        <v>4</v>
      </c>
      <c r="D303" s="8" t="str">
        <f t="shared" si="21"/>
        <v>NJ</v>
      </c>
      <c r="E303" s="8" t="str">
        <f t="shared" si="23"/>
        <v/>
      </c>
    </row>
    <row r="304" spans="1:5" ht="15.75" thickBot="1">
      <c r="A304" s="8" t="str">
        <f t="shared" si="22"/>
        <v/>
      </c>
      <c r="B304" s="160">
        <v>293</v>
      </c>
      <c r="C304" s="164" t="s">
        <v>5</v>
      </c>
      <c r="D304" s="8" t="str">
        <f t="shared" si="21"/>
        <v>SS</v>
      </c>
      <c r="E304" s="8" t="str">
        <f t="shared" si="23"/>
        <v/>
      </c>
    </row>
    <row r="305" spans="1:6" ht="15.75" thickBot="1">
      <c r="A305" s="8" t="str">
        <f t="shared" si="22"/>
        <v/>
      </c>
      <c r="B305" s="160">
        <v>294</v>
      </c>
      <c r="C305" s="164" t="s">
        <v>5</v>
      </c>
      <c r="D305" s="8" t="str">
        <f t="shared" si="21"/>
        <v>SS</v>
      </c>
    </row>
    <row r="306" spans="1:6" ht="15.75" thickBot="1">
      <c r="A306" s="8" t="str">
        <f t="shared" si="22"/>
        <v/>
      </c>
      <c r="B306" s="160">
        <v>295</v>
      </c>
      <c r="C306" s="164" t="s">
        <v>5</v>
      </c>
      <c r="D306" s="8" t="str">
        <f t="shared" si="21"/>
        <v>SS</v>
      </c>
      <c r="E306" s="8" t="str">
        <f t="shared" ref="E306:E337" si="24">IF(C306=D306,"","***")</f>
        <v/>
      </c>
    </row>
    <row r="307" spans="1:6" ht="15.75" thickBot="1">
      <c r="A307" s="8" t="str">
        <f t="shared" si="22"/>
        <v/>
      </c>
      <c r="B307" s="160">
        <v>296</v>
      </c>
      <c r="C307" s="164" t="s">
        <v>3</v>
      </c>
      <c r="D307" s="8" t="str">
        <f t="shared" si="21"/>
        <v>HRC</v>
      </c>
      <c r="E307" s="8" t="str">
        <f t="shared" si="24"/>
        <v/>
      </c>
    </row>
    <row r="308" spans="1:6" ht="15.75" thickBot="1">
      <c r="A308" s="8" t="str">
        <f t="shared" si="22"/>
        <v/>
      </c>
      <c r="B308" s="160">
        <v>297</v>
      </c>
      <c r="C308" s="164" t="s">
        <v>1</v>
      </c>
      <c r="D308" s="8" t="str">
        <f t="shared" si="21"/>
        <v>CTC</v>
      </c>
      <c r="E308" s="8" t="str">
        <f t="shared" si="24"/>
        <v/>
      </c>
    </row>
    <row r="309" spans="1:6" ht="15.75" thickBot="1">
      <c r="A309" s="8" t="str">
        <f t="shared" si="22"/>
        <v/>
      </c>
      <c r="B309" s="160">
        <v>298</v>
      </c>
      <c r="C309" s="164" t="s">
        <v>1</v>
      </c>
      <c r="D309" s="8" t="str">
        <f t="shared" si="21"/>
        <v>CTC</v>
      </c>
      <c r="E309" s="8" t="str">
        <f t="shared" si="24"/>
        <v/>
      </c>
    </row>
    <row r="310" spans="1:6" ht="15.75" thickBot="1">
      <c r="A310" s="8" t="str">
        <f t="shared" si="22"/>
        <v/>
      </c>
      <c r="B310" s="160">
        <v>299</v>
      </c>
      <c r="C310" s="164" t="s">
        <v>29</v>
      </c>
      <c r="D310" s="8" t="str">
        <f t="shared" si="21"/>
        <v>ELY</v>
      </c>
      <c r="E310" s="8" t="str">
        <f t="shared" si="24"/>
        <v/>
      </c>
    </row>
    <row r="311" spans="1:6" ht="15.75" thickBot="1">
      <c r="A311" s="8" t="str">
        <f t="shared" si="22"/>
        <v/>
      </c>
      <c r="B311" s="160">
        <v>300</v>
      </c>
      <c r="C311" s="164" t="s">
        <v>40</v>
      </c>
      <c r="D311" s="8" t="str">
        <f t="shared" si="21"/>
        <v>HI</v>
      </c>
      <c r="E311" s="8" t="str">
        <f t="shared" si="24"/>
        <v/>
      </c>
    </row>
    <row r="312" spans="1:6" ht="15.75" thickBot="1">
      <c r="A312" s="8" t="str">
        <f t="shared" si="22"/>
        <v/>
      </c>
      <c r="B312" s="160">
        <v>301</v>
      </c>
      <c r="C312" s="164" t="s">
        <v>4</v>
      </c>
      <c r="D312" s="8" t="str">
        <f t="shared" si="21"/>
        <v>NJ</v>
      </c>
      <c r="E312" s="8" t="str">
        <f t="shared" si="24"/>
        <v/>
      </c>
    </row>
    <row r="313" spans="1:6" ht="15.75" thickBot="1">
      <c r="A313" s="8" t="str">
        <f t="shared" si="22"/>
        <v/>
      </c>
      <c r="B313" s="160">
        <v>302</v>
      </c>
      <c r="C313" s="164" t="s">
        <v>29</v>
      </c>
      <c r="D313" s="8" t="str">
        <f t="shared" si="21"/>
        <v>ELY</v>
      </c>
      <c r="E313" s="8" t="str">
        <f t="shared" si="24"/>
        <v/>
      </c>
    </row>
    <row r="314" spans="1:6" ht="15.75" thickBot="1">
      <c r="A314" s="8" t="str">
        <f t="shared" si="22"/>
        <v/>
      </c>
      <c r="B314" s="160">
        <v>303</v>
      </c>
      <c r="C314" s="164" t="s">
        <v>41</v>
      </c>
      <c r="D314" s="8" t="str">
        <f t="shared" si="21"/>
        <v>RR</v>
      </c>
      <c r="E314" s="8" t="str">
        <f t="shared" si="24"/>
        <v/>
      </c>
      <c r="F314" s="12"/>
    </row>
    <row r="315" spans="1:6" ht="15.75" thickBot="1">
      <c r="A315" s="8" t="str">
        <f t="shared" si="22"/>
        <v/>
      </c>
      <c r="B315" s="160">
        <v>304</v>
      </c>
      <c r="C315" s="164" t="s">
        <v>40</v>
      </c>
      <c r="D315" s="8" t="str">
        <f t="shared" si="21"/>
        <v>HI</v>
      </c>
      <c r="E315" s="8" t="str">
        <f t="shared" si="24"/>
        <v/>
      </c>
    </row>
    <row r="316" spans="1:6" ht="15.75" thickBot="1">
      <c r="A316" s="8" t="str">
        <f t="shared" si="22"/>
        <v/>
      </c>
      <c r="B316" s="160">
        <v>305</v>
      </c>
      <c r="C316" s="164" t="s">
        <v>41</v>
      </c>
      <c r="D316" s="8" t="str">
        <f t="shared" si="21"/>
        <v>RR</v>
      </c>
      <c r="E316" s="8" t="str">
        <f t="shared" si="24"/>
        <v/>
      </c>
    </row>
    <row r="317" spans="1:6" ht="15.75" thickBot="1">
      <c r="A317" s="8" t="str">
        <f t="shared" si="22"/>
        <v/>
      </c>
      <c r="B317" s="160">
        <v>306</v>
      </c>
      <c r="C317" s="164" t="s">
        <v>40</v>
      </c>
      <c r="D317" s="8" t="str">
        <f t="shared" si="21"/>
        <v>HI</v>
      </c>
      <c r="E317" s="8" t="str">
        <f t="shared" si="24"/>
        <v/>
      </c>
    </row>
    <row r="318" spans="1:6" ht="15.75" thickBot="1">
      <c r="A318" s="8" t="str">
        <f t="shared" si="22"/>
        <v/>
      </c>
      <c r="B318" s="160">
        <v>307</v>
      </c>
      <c r="C318" s="164" t="s">
        <v>29</v>
      </c>
      <c r="D318" s="8" t="str">
        <f t="shared" si="21"/>
        <v>ELY</v>
      </c>
      <c r="E318" s="8" t="str">
        <f t="shared" si="24"/>
        <v/>
      </c>
    </row>
    <row r="319" spans="1:6" ht="15.75" thickBot="1">
      <c r="A319" s="8" t="str">
        <f t="shared" si="22"/>
        <v/>
      </c>
      <c r="B319" s="160">
        <v>308</v>
      </c>
      <c r="C319" s="164" t="s">
        <v>3</v>
      </c>
      <c r="D319" s="8" t="str">
        <f t="shared" si="21"/>
        <v>HRC</v>
      </c>
      <c r="E319" s="8" t="str">
        <f t="shared" si="24"/>
        <v/>
      </c>
    </row>
    <row r="320" spans="1:6" ht="15.75" thickBot="1">
      <c r="A320" s="8" t="str">
        <f t="shared" si="22"/>
        <v/>
      </c>
      <c r="B320" s="160">
        <v>309</v>
      </c>
      <c r="C320" s="164" t="s">
        <v>4</v>
      </c>
      <c r="D320" s="8" t="str">
        <f t="shared" si="21"/>
        <v>NJ</v>
      </c>
      <c r="E320" s="8" t="str">
        <f t="shared" si="24"/>
        <v/>
      </c>
    </row>
    <row r="321" spans="1:5" ht="15.75" thickBot="1">
      <c r="A321" s="8" t="str">
        <f t="shared" si="22"/>
        <v/>
      </c>
      <c r="B321" s="160">
        <v>310</v>
      </c>
      <c r="C321" s="164" t="s">
        <v>4</v>
      </c>
      <c r="D321" s="8" t="str">
        <f t="shared" si="21"/>
        <v>NJ</v>
      </c>
      <c r="E321" s="8" t="str">
        <f t="shared" si="24"/>
        <v/>
      </c>
    </row>
    <row r="322" spans="1:5" ht="15.75" thickBot="1">
      <c r="A322" s="8" t="str">
        <f t="shared" si="22"/>
        <v/>
      </c>
      <c r="B322" s="160">
        <v>311</v>
      </c>
      <c r="C322" s="164" t="s">
        <v>71</v>
      </c>
      <c r="D322" s="8" t="str">
        <f t="shared" si="21"/>
        <v>CAC</v>
      </c>
      <c r="E322" s="8" t="str">
        <f t="shared" si="24"/>
        <v/>
      </c>
    </row>
    <row r="323" spans="1:5" ht="15.75" thickBot="1">
      <c r="A323" s="8" t="str">
        <f t="shared" si="22"/>
        <v/>
      </c>
      <c r="B323" s="160">
        <v>312</v>
      </c>
      <c r="C323" s="164" t="s">
        <v>4</v>
      </c>
      <c r="D323" s="8" t="str">
        <f t="shared" si="21"/>
        <v>NJ</v>
      </c>
      <c r="E323" s="8" t="str">
        <f t="shared" si="24"/>
        <v/>
      </c>
    </row>
    <row r="324" spans="1:5" ht="15.75" thickBot="1">
      <c r="A324" s="8" t="str">
        <f t="shared" si="22"/>
        <v/>
      </c>
      <c r="B324" s="160">
        <v>313</v>
      </c>
      <c r="C324" s="164" t="s">
        <v>41</v>
      </c>
      <c r="D324" s="8" t="str">
        <f t="shared" si="21"/>
        <v>RR</v>
      </c>
      <c r="E324" s="8" t="str">
        <f t="shared" si="24"/>
        <v/>
      </c>
    </row>
    <row r="325" spans="1:5" ht="15.75" thickBot="1">
      <c r="A325" s="8" t="str">
        <f t="shared" si="22"/>
        <v/>
      </c>
      <c r="B325" s="160">
        <v>314</v>
      </c>
      <c r="C325" s="164" t="s">
        <v>5</v>
      </c>
      <c r="D325" s="8" t="str">
        <f t="shared" si="21"/>
        <v>SS</v>
      </c>
      <c r="E325" s="8" t="str">
        <f t="shared" si="24"/>
        <v/>
      </c>
    </row>
    <row r="326" spans="1:5" ht="15.75" thickBot="1">
      <c r="A326" s="8" t="str">
        <f t="shared" si="22"/>
        <v/>
      </c>
      <c r="B326" s="160">
        <v>315</v>
      </c>
      <c r="C326" s="164" t="s">
        <v>40</v>
      </c>
      <c r="D326" s="8" t="str">
        <f t="shared" si="21"/>
        <v>HI</v>
      </c>
      <c r="E326" s="8" t="str">
        <f t="shared" si="24"/>
        <v/>
      </c>
    </row>
    <row r="327" spans="1:5" ht="15.75" thickBot="1">
      <c r="A327" s="8" t="str">
        <f t="shared" si="22"/>
        <v/>
      </c>
      <c r="B327" s="160">
        <v>316</v>
      </c>
      <c r="C327" s="164" t="s">
        <v>3</v>
      </c>
      <c r="D327" s="8" t="str">
        <f t="shared" si="21"/>
        <v>HRC</v>
      </c>
      <c r="E327" s="8" t="str">
        <f t="shared" si="24"/>
        <v/>
      </c>
    </row>
    <row r="328" spans="1:5" ht="15.75" thickBot="1">
      <c r="A328" s="8" t="str">
        <f t="shared" si="22"/>
        <v/>
      </c>
      <c r="B328" s="160">
        <v>317</v>
      </c>
      <c r="C328" s="164" t="s">
        <v>3</v>
      </c>
      <c r="D328" s="8" t="str">
        <f t="shared" si="21"/>
        <v>HRC</v>
      </c>
      <c r="E328" s="8" t="str">
        <f t="shared" si="24"/>
        <v/>
      </c>
    </row>
    <row r="329" spans="1:5" ht="15.75" thickBot="1">
      <c r="A329" s="8" t="str">
        <f t="shared" si="22"/>
        <v/>
      </c>
      <c r="B329" s="160">
        <v>318</v>
      </c>
      <c r="C329" s="164" t="s">
        <v>3</v>
      </c>
      <c r="D329" s="8" t="str">
        <f t="shared" si="21"/>
        <v>HRC</v>
      </c>
      <c r="E329" s="8" t="str">
        <f t="shared" si="24"/>
        <v/>
      </c>
    </row>
    <row r="330" spans="1:5" ht="15.75" thickBot="1">
      <c r="A330" s="8" t="str">
        <f t="shared" si="22"/>
        <v/>
      </c>
      <c r="B330" s="160">
        <v>319</v>
      </c>
      <c r="C330" s="164" t="s">
        <v>40</v>
      </c>
      <c r="D330" s="8" t="str">
        <f t="shared" si="21"/>
        <v>HI</v>
      </c>
      <c r="E330" s="8" t="str">
        <f t="shared" si="24"/>
        <v/>
      </c>
    </row>
    <row r="331" spans="1:5" ht="15.75" thickBot="1">
      <c r="A331" s="8" t="str">
        <f t="shared" si="22"/>
        <v/>
      </c>
      <c r="B331" s="160">
        <v>320</v>
      </c>
      <c r="C331" s="164" t="s">
        <v>5</v>
      </c>
      <c r="D331" s="8" t="str">
        <f t="shared" si="21"/>
        <v>SS</v>
      </c>
      <c r="E331" s="8" t="str">
        <f t="shared" si="24"/>
        <v/>
      </c>
    </row>
    <row r="332" spans="1:5" ht="15.75" thickBot="1">
      <c r="A332" s="8" t="str">
        <f t="shared" si="22"/>
        <v/>
      </c>
      <c r="B332" s="160">
        <v>321</v>
      </c>
      <c r="C332" s="164" t="s">
        <v>29</v>
      </c>
      <c r="D332" s="8" t="str">
        <f t="shared" si="21"/>
        <v>ELY</v>
      </c>
      <c r="E332" s="8" t="str">
        <f t="shared" si="24"/>
        <v/>
      </c>
    </row>
    <row r="333" spans="1:5" ht="15.75" thickBot="1">
      <c r="A333" s="8" t="str">
        <f t="shared" si="22"/>
        <v/>
      </c>
      <c r="B333" s="160">
        <v>322</v>
      </c>
      <c r="C333" s="164" t="s">
        <v>1</v>
      </c>
      <c r="D333" s="8" t="str">
        <f t="shared" ref="D333:D390" si="25">VLOOKUP(B333,Raw,2,FALSE)</f>
        <v>CTC</v>
      </c>
      <c r="E333" s="8" t="str">
        <f t="shared" si="24"/>
        <v/>
      </c>
    </row>
    <row r="334" spans="1:5" ht="15.75" thickBot="1">
      <c r="A334" s="8" t="str">
        <f t="shared" si="22"/>
        <v/>
      </c>
      <c r="B334" s="160">
        <v>323</v>
      </c>
      <c r="C334" s="164" t="s">
        <v>1</v>
      </c>
      <c r="D334" s="8" t="str">
        <f t="shared" si="25"/>
        <v>CTC</v>
      </c>
      <c r="E334" s="8" t="str">
        <f t="shared" si="24"/>
        <v/>
      </c>
    </row>
    <row r="335" spans="1:5" ht="15.75" thickBot="1">
      <c r="A335" s="8" t="str">
        <f t="shared" si="22"/>
        <v/>
      </c>
      <c r="B335" s="160">
        <v>324</v>
      </c>
      <c r="C335" s="164" t="s">
        <v>41</v>
      </c>
      <c r="D335" s="8" t="str">
        <f t="shared" si="25"/>
        <v>RR</v>
      </c>
      <c r="E335" s="8" t="str">
        <f t="shared" si="24"/>
        <v/>
      </c>
    </row>
    <row r="336" spans="1:5" ht="15.75" thickBot="1">
      <c r="A336" s="8" t="str">
        <f t="shared" si="22"/>
        <v/>
      </c>
      <c r="B336" s="160">
        <v>325</v>
      </c>
      <c r="C336" s="164" t="s">
        <v>4</v>
      </c>
      <c r="D336" s="8" t="str">
        <f t="shared" si="25"/>
        <v>NJ</v>
      </c>
      <c r="E336" s="8" t="str">
        <f t="shared" si="24"/>
        <v/>
      </c>
    </row>
    <row r="337" spans="1:5" ht="15.75" thickBot="1">
      <c r="A337" s="8" t="str">
        <f t="shared" si="22"/>
        <v/>
      </c>
      <c r="B337" s="160">
        <v>326</v>
      </c>
      <c r="C337" s="164" t="s">
        <v>4</v>
      </c>
      <c r="D337" s="8" t="str">
        <f t="shared" si="25"/>
        <v>NJ</v>
      </c>
      <c r="E337" s="8" t="str">
        <f t="shared" si="24"/>
        <v/>
      </c>
    </row>
    <row r="338" spans="1:5" ht="15.75" thickBot="1">
      <c r="A338" s="8" t="str">
        <f t="shared" si="22"/>
        <v/>
      </c>
      <c r="B338" s="160">
        <v>327</v>
      </c>
      <c r="C338" s="164" t="s">
        <v>3</v>
      </c>
      <c r="D338" s="8" t="str">
        <f t="shared" si="25"/>
        <v>HRC</v>
      </c>
      <c r="E338" s="8" t="str">
        <f t="shared" ref="E338:E369" si="26">IF(C338=D338,"","***")</f>
        <v/>
      </c>
    </row>
    <row r="339" spans="1:5" ht="15.75" thickBot="1">
      <c r="B339" s="160">
        <v>328</v>
      </c>
      <c r="C339" s="164" t="s">
        <v>3</v>
      </c>
      <c r="D339" s="8" t="str">
        <f t="shared" si="25"/>
        <v>HRC</v>
      </c>
      <c r="E339" s="8" t="str">
        <f t="shared" si="26"/>
        <v/>
      </c>
    </row>
    <row r="340" spans="1:5" ht="15.75" thickBot="1">
      <c r="A340" s="8" t="str">
        <f t="shared" ref="A340:A371" si="27">IF(B339=B338+1,"","***")</f>
        <v/>
      </c>
      <c r="B340" s="160">
        <v>329</v>
      </c>
      <c r="C340" s="164" t="s">
        <v>29</v>
      </c>
      <c r="D340" s="8" t="str">
        <f t="shared" si="25"/>
        <v>ELY</v>
      </c>
      <c r="E340" s="8" t="str">
        <f t="shared" si="26"/>
        <v/>
      </c>
    </row>
    <row r="341" spans="1:5" ht="15.75" thickBot="1">
      <c r="A341" s="8" t="str">
        <f t="shared" si="27"/>
        <v/>
      </c>
      <c r="B341" s="160">
        <v>330</v>
      </c>
      <c r="C341" s="164" t="s">
        <v>29</v>
      </c>
      <c r="D341" s="8" t="str">
        <f t="shared" si="25"/>
        <v>ELY</v>
      </c>
      <c r="E341" s="8" t="str">
        <f t="shared" si="26"/>
        <v/>
      </c>
    </row>
    <row r="342" spans="1:5" ht="15.75" thickBot="1">
      <c r="A342" s="8" t="str">
        <f t="shared" si="27"/>
        <v/>
      </c>
      <c r="B342" s="160">
        <v>331</v>
      </c>
      <c r="C342" s="164" t="s">
        <v>4</v>
      </c>
      <c r="D342" s="8" t="str">
        <f t="shared" si="25"/>
        <v>NJ</v>
      </c>
      <c r="E342" s="8" t="str">
        <f t="shared" si="26"/>
        <v/>
      </c>
    </row>
    <row r="343" spans="1:5" ht="15.75" thickBot="1">
      <c r="A343" s="8" t="str">
        <f t="shared" si="27"/>
        <v/>
      </c>
      <c r="B343" s="160">
        <v>332</v>
      </c>
      <c r="C343" s="164" t="s">
        <v>1</v>
      </c>
      <c r="D343" s="8" t="str">
        <f t="shared" si="25"/>
        <v>CTC</v>
      </c>
      <c r="E343" s="8" t="str">
        <f t="shared" si="26"/>
        <v/>
      </c>
    </row>
    <row r="344" spans="1:5" ht="15.75" thickBot="1">
      <c r="A344" s="8" t="str">
        <f t="shared" si="27"/>
        <v/>
      </c>
      <c r="B344" s="160">
        <v>333</v>
      </c>
      <c r="C344" s="164" t="s">
        <v>3</v>
      </c>
      <c r="D344" s="8" t="str">
        <f t="shared" si="25"/>
        <v>HRC</v>
      </c>
      <c r="E344" s="8" t="str">
        <f t="shared" si="26"/>
        <v/>
      </c>
    </row>
    <row r="345" spans="1:5" ht="15.75" thickBot="1">
      <c r="A345" s="8" t="str">
        <f t="shared" si="27"/>
        <v/>
      </c>
      <c r="B345" s="160">
        <v>334</v>
      </c>
      <c r="C345" s="164" t="s">
        <v>71</v>
      </c>
      <c r="D345" s="8" t="str">
        <f t="shared" si="25"/>
        <v>CAC</v>
      </c>
      <c r="E345" s="8" t="str">
        <f t="shared" si="26"/>
        <v/>
      </c>
    </row>
    <row r="346" spans="1:5" ht="15.75" thickBot="1">
      <c r="A346" s="8" t="str">
        <f t="shared" si="27"/>
        <v/>
      </c>
      <c r="B346" s="160">
        <v>335</v>
      </c>
      <c r="C346" s="164" t="s">
        <v>3</v>
      </c>
      <c r="D346" s="8" t="str">
        <f t="shared" si="25"/>
        <v>HRC</v>
      </c>
      <c r="E346" s="8" t="str">
        <f t="shared" si="26"/>
        <v/>
      </c>
    </row>
    <row r="347" spans="1:5" ht="15.75" thickBot="1">
      <c r="A347" s="8" t="str">
        <f t="shared" si="27"/>
        <v/>
      </c>
      <c r="B347" s="160">
        <v>336</v>
      </c>
      <c r="C347" s="164" t="s">
        <v>71</v>
      </c>
      <c r="D347" s="8" t="str">
        <f t="shared" si="25"/>
        <v>CAC</v>
      </c>
      <c r="E347" s="8" t="str">
        <f t="shared" si="26"/>
        <v/>
      </c>
    </row>
    <row r="348" spans="1:5" ht="15.75" thickBot="1">
      <c r="A348" s="8" t="str">
        <f t="shared" si="27"/>
        <v/>
      </c>
      <c r="B348" s="160">
        <v>337</v>
      </c>
      <c r="C348" s="164" t="s">
        <v>5</v>
      </c>
      <c r="D348" s="8" t="str">
        <f t="shared" si="25"/>
        <v>SS</v>
      </c>
      <c r="E348" s="8" t="str">
        <f t="shared" si="26"/>
        <v/>
      </c>
    </row>
    <row r="349" spans="1:5" ht="15.75" thickBot="1">
      <c r="A349" s="8" t="str">
        <f t="shared" si="27"/>
        <v/>
      </c>
      <c r="B349" s="160">
        <v>338</v>
      </c>
      <c r="C349" s="164" t="s">
        <v>41</v>
      </c>
      <c r="D349" s="8" t="str">
        <f t="shared" si="25"/>
        <v>RR</v>
      </c>
      <c r="E349" s="8" t="str">
        <f t="shared" si="26"/>
        <v/>
      </c>
    </row>
    <row r="350" spans="1:5" ht="15.75" thickBot="1">
      <c r="A350" s="8" t="str">
        <f t="shared" si="27"/>
        <v/>
      </c>
      <c r="B350" s="160">
        <v>339</v>
      </c>
      <c r="C350" s="164" t="s">
        <v>41</v>
      </c>
      <c r="D350" s="8" t="str">
        <f t="shared" si="25"/>
        <v>RR</v>
      </c>
      <c r="E350" s="8" t="str">
        <f t="shared" si="26"/>
        <v/>
      </c>
    </row>
    <row r="351" spans="1:5" ht="15.75" thickBot="1">
      <c r="A351" s="8" t="str">
        <f t="shared" si="27"/>
        <v/>
      </c>
      <c r="B351" s="160">
        <v>340</v>
      </c>
      <c r="C351" s="164" t="s">
        <v>4</v>
      </c>
      <c r="D351" s="8" t="str">
        <f t="shared" si="25"/>
        <v>NJ</v>
      </c>
      <c r="E351" s="8" t="str">
        <f t="shared" si="26"/>
        <v/>
      </c>
    </row>
    <row r="352" spans="1:5" ht="15.75" thickBot="1">
      <c r="A352" s="8" t="str">
        <f t="shared" si="27"/>
        <v/>
      </c>
      <c r="B352" s="160">
        <v>341</v>
      </c>
      <c r="C352" s="164" t="s">
        <v>40</v>
      </c>
      <c r="D352" s="8" t="str">
        <f t="shared" si="25"/>
        <v>HI</v>
      </c>
      <c r="E352" s="8" t="str">
        <f t="shared" si="26"/>
        <v/>
      </c>
    </row>
    <row r="353" spans="1:11" ht="15.75" thickBot="1">
      <c r="A353" s="8" t="str">
        <f t="shared" si="27"/>
        <v/>
      </c>
      <c r="B353" s="160">
        <v>342</v>
      </c>
      <c r="C353" s="164" t="s">
        <v>3</v>
      </c>
      <c r="D353" s="8" t="str">
        <f t="shared" si="25"/>
        <v>HRC</v>
      </c>
      <c r="E353" s="8" t="str">
        <f t="shared" si="26"/>
        <v/>
      </c>
    </row>
    <row r="354" spans="1:11" ht="15.75" thickBot="1">
      <c r="A354" s="8" t="str">
        <f t="shared" si="27"/>
        <v/>
      </c>
      <c r="B354" s="160">
        <v>343</v>
      </c>
      <c r="C354" s="164" t="s">
        <v>41</v>
      </c>
      <c r="D354" s="8" t="str">
        <f t="shared" si="25"/>
        <v>RR</v>
      </c>
      <c r="E354" s="8" t="str">
        <f t="shared" si="26"/>
        <v/>
      </c>
    </row>
    <row r="355" spans="1:11" ht="15.75" thickBot="1">
      <c r="A355" s="8" t="str">
        <f t="shared" si="27"/>
        <v/>
      </c>
      <c r="B355" s="160">
        <v>344</v>
      </c>
      <c r="C355" s="164" t="s">
        <v>71</v>
      </c>
      <c r="D355" s="8" t="str">
        <f t="shared" si="25"/>
        <v>CAC</v>
      </c>
      <c r="E355" s="8" t="str">
        <f t="shared" si="26"/>
        <v/>
      </c>
      <c r="J355" s="8" t="s">
        <v>70</v>
      </c>
      <c r="K355" s="8" t="s">
        <v>70</v>
      </c>
    </row>
    <row r="356" spans="1:11" ht="15.75" thickBot="1">
      <c r="A356" s="8" t="str">
        <f t="shared" si="27"/>
        <v/>
      </c>
      <c r="B356" s="160">
        <v>345</v>
      </c>
      <c r="C356" s="164" t="s">
        <v>40</v>
      </c>
      <c r="D356" s="8" t="str">
        <f t="shared" si="25"/>
        <v>HI</v>
      </c>
      <c r="E356" s="8" t="str">
        <f t="shared" si="26"/>
        <v/>
      </c>
      <c r="K356" s="8" t="s">
        <v>70</v>
      </c>
    </row>
    <row r="357" spans="1:11" ht="15.75" thickBot="1">
      <c r="A357" s="8" t="str">
        <f t="shared" si="27"/>
        <v/>
      </c>
      <c r="B357" s="160">
        <v>346</v>
      </c>
      <c r="C357" s="164" t="s">
        <v>29</v>
      </c>
      <c r="D357" s="8" t="str">
        <f t="shared" si="25"/>
        <v>ELY</v>
      </c>
      <c r="E357" s="8" t="str">
        <f t="shared" si="26"/>
        <v/>
      </c>
      <c r="K357" s="8" t="s">
        <v>70</v>
      </c>
    </row>
    <row r="358" spans="1:11" ht="15.75" thickBot="1">
      <c r="A358" s="8" t="str">
        <f t="shared" si="27"/>
        <v/>
      </c>
      <c r="B358" s="160">
        <v>347</v>
      </c>
      <c r="C358" s="164" t="s">
        <v>40</v>
      </c>
      <c r="D358" s="8" t="str">
        <f t="shared" si="25"/>
        <v>HI</v>
      </c>
      <c r="E358" s="8" t="str">
        <f t="shared" si="26"/>
        <v/>
      </c>
      <c r="K358" s="8" t="s">
        <v>70</v>
      </c>
    </row>
    <row r="359" spans="1:11" ht="15.75" thickBot="1">
      <c r="A359" s="8" t="str">
        <f t="shared" si="27"/>
        <v/>
      </c>
      <c r="B359" s="160">
        <v>348</v>
      </c>
      <c r="C359" s="164" t="s">
        <v>71</v>
      </c>
      <c r="D359" s="8" t="str">
        <f t="shared" si="25"/>
        <v>CAC</v>
      </c>
      <c r="E359" s="8" t="str">
        <f t="shared" si="26"/>
        <v/>
      </c>
      <c r="K359" s="8" t="s">
        <v>70</v>
      </c>
    </row>
    <row r="360" spans="1:11" ht="15.75" thickBot="1">
      <c r="A360" s="8" t="str">
        <f t="shared" si="27"/>
        <v/>
      </c>
      <c r="B360" s="160">
        <v>349</v>
      </c>
      <c r="C360" s="164" t="s">
        <v>40</v>
      </c>
      <c r="D360" s="8" t="str">
        <f t="shared" si="25"/>
        <v>HI</v>
      </c>
      <c r="E360" s="8" t="str">
        <f t="shared" si="26"/>
        <v/>
      </c>
    </row>
    <row r="361" spans="1:11" ht="15.75" thickBot="1">
      <c r="A361" s="8" t="str">
        <f t="shared" si="27"/>
        <v/>
      </c>
      <c r="B361" s="160">
        <v>350</v>
      </c>
      <c r="C361" s="164" t="s">
        <v>3</v>
      </c>
      <c r="D361" s="8" t="str">
        <f t="shared" si="25"/>
        <v>HRC</v>
      </c>
      <c r="E361" s="8" t="str">
        <f t="shared" si="26"/>
        <v/>
      </c>
    </row>
    <row r="362" spans="1:11" ht="15.75" thickBot="1">
      <c r="A362" s="8" t="str">
        <f t="shared" si="27"/>
        <v/>
      </c>
      <c r="B362" s="160">
        <v>351</v>
      </c>
      <c r="C362" s="164" t="s">
        <v>40</v>
      </c>
      <c r="D362" s="8" t="str">
        <f t="shared" si="25"/>
        <v>HI</v>
      </c>
      <c r="E362" s="8" t="str">
        <f t="shared" si="26"/>
        <v/>
      </c>
    </row>
    <row r="363" spans="1:11" ht="15.75" thickBot="1">
      <c r="A363" s="8" t="str">
        <f t="shared" si="27"/>
        <v/>
      </c>
      <c r="B363" s="160">
        <v>352</v>
      </c>
      <c r="C363" s="164" t="s">
        <v>3</v>
      </c>
      <c r="D363" s="8" t="str">
        <f t="shared" si="25"/>
        <v>HRC</v>
      </c>
      <c r="E363" s="8" t="str">
        <f t="shared" si="26"/>
        <v/>
      </c>
    </row>
    <row r="364" spans="1:11" ht="15.75" thickBot="1">
      <c r="A364" s="8" t="str">
        <f t="shared" si="27"/>
        <v/>
      </c>
      <c r="B364" s="160">
        <v>353</v>
      </c>
      <c r="C364" s="164" t="s">
        <v>71</v>
      </c>
      <c r="D364" s="8" t="str">
        <f t="shared" si="25"/>
        <v>CAC</v>
      </c>
      <c r="E364" s="8" t="str">
        <f t="shared" si="26"/>
        <v/>
      </c>
    </row>
    <row r="365" spans="1:11" ht="15.75" thickBot="1">
      <c r="A365" s="8" t="str">
        <f t="shared" si="27"/>
        <v/>
      </c>
      <c r="B365" s="160">
        <v>354</v>
      </c>
      <c r="C365" s="164" t="s">
        <v>3</v>
      </c>
      <c r="D365" s="8" t="str">
        <f t="shared" si="25"/>
        <v>HRC</v>
      </c>
      <c r="E365" s="8" t="str">
        <f t="shared" si="26"/>
        <v/>
      </c>
    </row>
    <row r="366" spans="1:11" ht="15.75" thickBot="1">
      <c r="A366" s="8" t="str">
        <f t="shared" si="27"/>
        <v/>
      </c>
      <c r="B366" s="160">
        <v>355</v>
      </c>
      <c r="C366" s="164" t="s">
        <v>71</v>
      </c>
      <c r="D366" s="8" t="str">
        <f t="shared" si="25"/>
        <v>CAC</v>
      </c>
      <c r="E366" s="8" t="str">
        <f t="shared" si="26"/>
        <v/>
      </c>
      <c r="G366" s="8" t="s">
        <v>70</v>
      </c>
      <c r="H366" s="8" t="s">
        <v>70</v>
      </c>
      <c r="I366" s="8" t="s">
        <v>70</v>
      </c>
    </row>
    <row r="367" spans="1:11" ht="15.75" thickBot="1">
      <c r="A367" s="8" t="str">
        <f t="shared" si="27"/>
        <v/>
      </c>
      <c r="B367" s="160">
        <v>356</v>
      </c>
      <c r="C367" s="164" t="s">
        <v>3</v>
      </c>
      <c r="D367" s="8" t="str">
        <f t="shared" si="25"/>
        <v>HRC</v>
      </c>
      <c r="E367" s="8" t="str">
        <f t="shared" si="26"/>
        <v/>
      </c>
      <c r="G367" s="8" t="s">
        <v>70</v>
      </c>
      <c r="H367" s="8" t="s">
        <v>70</v>
      </c>
      <c r="I367" s="8" t="s">
        <v>70</v>
      </c>
    </row>
    <row r="368" spans="1:11" ht="15.75" thickBot="1">
      <c r="A368" s="8" t="str">
        <f t="shared" si="27"/>
        <v/>
      </c>
      <c r="B368" s="160">
        <v>357</v>
      </c>
      <c r="C368" s="164" t="s">
        <v>3</v>
      </c>
      <c r="D368" s="8" t="str">
        <f t="shared" si="25"/>
        <v>HRC</v>
      </c>
      <c r="E368" s="8" t="str">
        <f t="shared" si="26"/>
        <v/>
      </c>
    </row>
    <row r="369" spans="1:8" ht="15.75" thickBot="1">
      <c r="A369" s="8" t="str">
        <f t="shared" si="27"/>
        <v/>
      </c>
      <c r="B369" s="160">
        <v>358</v>
      </c>
      <c r="C369" s="164" t="s">
        <v>41</v>
      </c>
      <c r="D369" s="8" t="str">
        <f t="shared" si="25"/>
        <v>RR</v>
      </c>
      <c r="E369" s="8" t="str">
        <f t="shared" si="26"/>
        <v/>
      </c>
    </row>
    <row r="370" spans="1:8" ht="15.75" thickBot="1">
      <c r="A370" s="8" t="str">
        <f t="shared" si="27"/>
        <v/>
      </c>
      <c r="B370" s="160">
        <v>359</v>
      </c>
      <c r="C370" s="164" t="s">
        <v>40</v>
      </c>
      <c r="D370" s="8" t="str">
        <f t="shared" si="25"/>
        <v>HI</v>
      </c>
      <c r="E370" s="8" t="str">
        <f t="shared" ref="E370:E376" si="28">IF(C370=D370,"","***")</f>
        <v/>
      </c>
    </row>
    <row r="371" spans="1:8" ht="15.75" thickBot="1">
      <c r="A371" s="8" t="str">
        <f t="shared" si="27"/>
        <v/>
      </c>
      <c r="B371" s="160">
        <v>360</v>
      </c>
      <c r="C371" s="164" t="s">
        <v>3</v>
      </c>
      <c r="D371" s="8" t="str">
        <f t="shared" si="25"/>
        <v>HRC</v>
      </c>
      <c r="E371" s="8" t="str">
        <f t="shared" si="28"/>
        <v/>
      </c>
    </row>
    <row r="372" spans="1:8" ht="15.75" thickBot="1">
      <c r="A372" s="8" t="str">
        <f t="shared" ref="A372:A390" si="29">IF(B371=B370+1,"","***")</f>
        <v/>
      </c>
      <c r="B372" s="160">
        <v>361</v>
      </c>
      <c r="C372" s="164" t="s">
        <v>3</v>
      </c>
      <c r="D372" s="8" t="str">
        <f t="shared" si="25"/>
        <v>HRC</v>
      </c>
      <c r="E372" s="8" t="str">
        <f t="shared" si="28"/>
        <v/>
      </c>
    </row>
    <row r="373" spans="1:8" ht="15.75" thickBot="1">
      <c r="A373" s="8" t="str">
        <f t="shared" si="29"/>
        <v/>
      </c>
      <c r="B373" s="160">
        <v>362</v>
      </c>
      <c r="C373" s="164" t="s">
        <v>3</v>
      </c>
      <c r="D373" s="8" t="str">
        <f t="shared" si="25"/>
        <v>HRC</v>
      </c>
      <c r="E373" s="8" t="str">
        <f t="shared" si="28"/>
        <v/>
      </c>
      <c r="H373" s="8" t="s">
        <v>70</v>
      </c>
    </row>
    <row r="374" spans="1:8" ht="15.75" thickBot="1">
      <c r="A374" s="8" t="str">
        <f t="shared" si="29"/>
        <v/>
      </c>
      <c r="B374" s="160">
        <v>363</v>
      </c>
      <c r="C374" s="164" t="s">
        <v>4</v>
      </c>
      <c r="D374" s="8" t="str">
        <f t="shared" si="25"/>
        <v>NJ</v>
      </c>
      <c r="E374" s="8" t="str">
        <f t="shared" si="28"/>
        <v/>
      </c>
      <c r="H374" s="8" t="s">
        <v>70</v>
      </c>
    </row>
    <row r="375" spans="1:8" ht="15.75" thickBot="1">
      <c r="A375" s="8" t="str">
        <f t="shared" si="29"/>
        <v/>
      </c>
      <c r="B375" s="160">
        <v>364</v>
      </c>
      <c r="C375" s="164" t="s">
        <v>71</v>
      </c>
      <c r="D375" s="8" t="str">
        <f t="shared" si="25"/>
        <v>CAC</v>
      </c>
      <c r="E375" s="8" t="str">
        <f t="shared" si="28"/>
        <v/>
      </c>
      <c r="H375" s="8" t="s">
        <v>70</v>
      </c>
    </row>
    <row r="376" spans="1:8" ht="15.75" thickBot="1">
      <c r="A376" s="8" t="str">
        <f t="shared" si="29"/>
        <v/>
      </c>
      <c r="B376" s="160">
        <v>365</v>
      </c>
      <c r="C376" s="164" t="s">
        <v>4</v>
      </c>
      <c r="D376" s="8" t="str">
        <f t="shared" si="25"/>
        <v>NJ</v>
      </c>
      <c r="E376" s="8" t="str">
        <f t="shared" si="28"/>
        <v/>
      </c>
      <c r="H376" s="8" t="s">
        <v>70</v>
      </c>
    </row>
    <row r="377" spans="1:8" ht="15.75" thickBot="1">
      <c r="A377" s="8" t="str">
        <f t="shared" si="29"/>
        <v/>
      </c>
      <c r="B377" s="160">
        <v>366</v>
      </c>
      <c r="C377" s="164" t="s">
        <v>40</v>
      </c>
      <c r="D377" s="8" t="str">
        <f t="shared" si="25"/>
        <v>HI</v>
      </c>
    </row>
    <row r="378" spans="1:8" ht="15.75" thickBot="1">
      <c r="A378" s="8" t="str">
        <f t="shared" si="29"/>
        <v/>
      </c>
      <c r="B378" s="160">
        <v>367</v>
      </c>
      <c r="C378" s="164" t="s">
        <v>40</v>
      </c>
      <c r="D378" s="8" t="str">
        <f t="shared" si="25"/>
        <v>HI</v>
      </c>
      <c r="E378" s="8" t="str">
        <f t="shared" ref="E378:E390" si="30">IF(C378=D378,"","***")</f>
        <v/>
      </c>
    </row>
    <row r="379" spans="1:8" ht="15.75" thickBot="1">
      <c r="A379" s="8" t="str">
        <f t="shared" si="29"/>
        <v/>
      </c>
      <c r="B379" s="160">
        <v>368</v>
      </c>
      <c r="C379" s="164" t="s">
        <v>29</v>
      </c>
      <c r="D379" s="8" t="str">
        <f t="shared" si="25"/>
        <v>ELY</v>
      </c>
      <c r="E379" s="8" t="str">
        <f t="shared" si="30"/>
        <v/>
      </c>
    </row>
    <row r="380" spans="1:8" ht="15.75" thickBot="1">
      <c r="A380" s="8" t="str">
        <f t="shared" si="29"/>
        <v/>
      </c>
      <c r="B380" s="160">
        <v>369</v>
      </c>
      <c r="C380" s="164" t="s">
        <v>29</v>
      </c>
      <c r="D380" s="8" t="str">
        <f t="shared" si="25"/>
        <v>ELY</v>
      </c>
      <c r="E380" s="8" t="str">
        <f t="shared" si="30"/>
        <v/>
      </c>
    </row>
    <row r="381" spans="1:8" ht="15.75" thickBot="1">
      <c r="A381" s="8" t="str">
        <f t="shared" si="29"/>
        <v/>
      </c>
      <c r="B381" s="160">
        <v>370</v>
      </c>
      <c r="C381" s="164" t="s">
        <v>41</v>
      </c>
      <c r="D381" s="8" t="str">
        <f t="shared" si="25"/>
        <v>RR</v>
      </c>
      <c r="E381" s="8" t="str">
        <f t="shared" si="30"/>
        <v/>
      </c>
    </row>
    <row r="382" spans="1:8" ht="15.75" thickBot="1">
      <c r="A382" s="8" t="str">
        <f t="shared" si="29"/>
        <v/>
      </c>
      <c r="B382" s="160">
        <v>371</v>
      </c>
      <c r="C382" s="164" t="s">
        <v>3</v>
      </c>
      <c r="D382" s="8" t="str">
        <f t="shared" si="25"/>
        <v>HRC</v>
      </c>
      <c r="E382" s="8" t="str">
        <f t="shared" si="30"/>
        <v/>
      </c>
    </row>
    <row r="383" spans="1:8" ht="15.75" thickBot="1">
      <c r="A383" s="8" t="str">
        <f t="shared" si="29"/>
        <v/>
      </c>
      <c r="B383" s="160">
        <v>372</v>
      </c>
      <c r="C383" s="164" t="s">
        <v>3</v>
      </c>
      <c r="D383" s="8" t="str">
        <f t="shared" si="25"/>
        <v>HRC</v>
      </c>
      <c r="E383" s="8" t="str">
        <f t="shared" si="30"/>
        <v/>
      </c>
    </row>
    <row r="384" spans="1:8" ht="15.75" thickBot="1">
      <c r="A384" s="8" t="str">
        <f t="shared" si="29"/>
        <v/>
      </c>
      <c r="B384" s="160">
        <v>373</v>
      </c>
      <c r="C384" s="164" t="s">
        <v>71</v>
      </c>
      <c r="D384" s="8" t="str">
        <f t="shared" si="25"/>
        <v>CAC</v>
      </c>
      <c r="E384" s="8" t="str">
        <f t="shared" si="30"/>
        <v/>
      </c>
    </row>
    <row r="385" spans="1:5" ht="15.75" thickBot="1">
      <c r="A385" s="8" t="str">
        <f t="shared" si="29"/>
        <v/>
      </c>
      <c r="B385" s="160">
        <v>374</v>
      </c>
      <c r="C385" s="164" t="s">
        <v>40</v>
      </c>
      <c r="D385" s="8" t="str">
        <f t="shared" si="25"/>
        <v>HI</v>
      </c>
      <c r="E385" s="8" t="str">
        <f t="shared" si="30"/>
        <v/>
      </c>
    </row>
    <row r="386" spans="1:5" ht="15.75" thickBot="1">
      <c r="A386" s="8" t="str">
        <f t="shared" si="29"/>
        <v/>
      </c>
      <c r="B386" s="160">
        <v>375</v>
      </c>
      <c r="C386" s="164" t="s">
        <v>71</v>
      </c>
      <c r="D386" s="8" t="str">
        <f t="shared" si="25"/>
        <v>CAC</v>
      </c>
      <c r="E386" s="8" t="str">
        <f t="shared" si="30"/>
        <v/>
      </c>
    </row>
    <row r="387" spans="1:5" ht="15.75" thickBot="1">
      <c r="A387" s="8" t="str">
        <f t="shared" si="29"/>
        <v/>
      </c>
      <c r="B387" s="160">
        <v>376</v>
      </c>
      <c r="C387" s="164" t="s">
        <v>4</v>
      </c>
      <c r="D387" s="8" t="str">
        <f t="shared" si="25"/>
        <v>NJ</v>
      </c>
      <c r="E387" s="8" t="str">
        <f t="shared" si="30"/>
        <v/>
      </c>
    </row>
    <row r="388" spans="1:5" ht="15.75" thickBot="1">
      <c r="A388" s="8" t="str">
        <f t="shared" si="29"/>
        <v/>
      </c>
      <c r="B388" s="160"/>
      <c r="D388" s="8" t="e">
        <f t="shared" si="25"/>
        <v>#N/A</v>
      </c>
      <c r="E388" s="8" t="e">
        <f t="shared" si="30"/>
        <v>#N/A</v>
      </c>
    </row>
    <row r="389" spans="1:5" ht="15.75" thickBot="1">
      <c r="A389" s="8" t="str">
        <f t="shared" si="29"/>
        <v>***</v>
      </c>
      <c r="B389" s="160"/>
      <c r="D389" s="8" t="e">
        <f t="shared" si="25"/>
        <v>#N/A</v>
      </c>
      <c r="E389" s="8" t="e">
        <f t="shared" si="30"/>
        <v>#N/A</v>
      </c>
    </row>
    <row r="390" spans="1:5">
      <c r="A390" s="8" t="str">
        <f t="shared" si="29"/>
        <v>***</v>
      </c>
      <c r="B390" s="187"/>
      <c r="D390" s="8" t="e">
        <f t="shared" si="25"/>
        <v>#N/A</v>
      </c>
      <c r="E390" s="8" t="e">
        <f t="shared" si="30"/>
        <v>#N/A</v>
      </c>
    </row>
    <row r="391" spans="1:5">
      <c r="B391" s="3"/>
      <c r="C391" s="11"/>
    </row>
    <row r="392" spans="1:5">
      <c r="C392" s="11"/>
    </row>
    <row r="393" spans="1:5">
      <c r="B393" s="3"/>
      <c r="C393" s="11"/>
    </row>
    <row r="394" spans="1:5">
      <c r="B394" s="3"/>
      <c r="C394" s="11"/>
    </row>
    <row r="395" spans="1:5">
      <c r="B395" s="3"/>
      <c r="C395" s="11"/>
    </row>
    <row r="396" spans="1:5">
      <c r="C396" s="11"/>
    </row>
    <row r="397" spans="1:5">
      <c r="B397" s="3"/>
      <c r="C397" s="11"/>
    </row>
    <row r="398" spans="1:5">
      <c r="B398" s="3"/>
      <c r="C398" s="11"/>
    </row>
    <row r="399" spans="1:5">
      <c r="B399" s="3"/>
      <c r="C399" s="11"/>
    </row>
    <row r="400" spans="1:5">
      <c r="B400" s="3"/>
      <c r="C400"/>
    </row>
    <row r="401" spans="2:5">
      <c r="B401" s="3"/>
      <c r="C401"/>
    </row>
    <row r="402" spans="2:5">
      <c r="B402" s="3"/>
      <c r="C402"/>
    </row>
    <row r="403" spans="2:5">
      <c r="B403" s="3"/>
      <c r="C403"/>
    </row>
    <row r="404" spans="2:5">
      <c r="B404" s="3"/>
      <c r="C404"/>
    </row>
    <row r="405" spans="2:5">
      <c r="B405" s="3"/>
      <c r="C405" s="11"/>
    </row>
    <row r="406" spans="2:5">
      <c r="C406" s="11"/>
      <c r="E406" s="8" t="str">
        <f t="shared" ref="E406:E419" si="31">IF(C408=D406,"","***")</f>
        <v/>
      </c>
    </row>
    <row r="407" spans="2:5">
      <c r="E407" s="8" t="str">
        <f t="shared" si="31"/>
        <v/>
      </c>
    </row>
    <row r="408" spans="2:5">
      <c r="E408" s="8" t="str">
        <f t="shared" si="31"/>
        <v/>
      </c>
    </row>
    <row r="409" spans="2:5">
      <c r="E409" s="8" t="str">
        <f t="shared" si="31"/>
        <v/>
      </c>
    </row>
    <row r="410" spans="2:5">
      <c r="E410" s="8" t="str">
        <f t="shared" si="31"/>
        <v/>
      </c>
    </row>
    <row r="411" spans="2:5">
      <c r="E411" s="8" t="str">
        <f t="shared" si="31"/>
        <v/>
      </c>
    </row>
    <row r="412" spans="2:5">
      <c r="E412" s="8" t="str">
        <f t="shared" si="31"/>
        <v/>
      </c>
    </row>
    <row r="413" spans="2:5">
      <c r="E413" s="8" t="str">
        <f t="shared" si="31"/>
        <v/>
      </c>
    </row>
    <row r="414" spans="2:5">
      <c r="E414" s="8" t="str">
        <f t="shared" si="31"/>
        <v/>
      </c>
    </row>
    <row r="415" spans="2:5">
      <c r="E415" s="8" t="str">
        <f t="shared" si="31"/>
        <v/>
      </c>
    </row>
    <row r="416" spans="2:5">
      <c r="E416" s="8" t="str">
        <f t="shared" si="31"/>
        <v/>
      </c>
    </row>
    <row r="417" spans="5:5">
      <c r="E417" s="8" t="str">
        <f t="shared" si="31"/>
        <v/>
      </c>
    </row>
    <row r="418" spans="5:5">
      <c r="E418" s="8" t="str">
        <f t="shared" si="31"/>
        <v/>
      </c>
    </row>
    <row r="419" spans="5:5">
      <c r="E419" s="8" t="str">
        <f t="shared" si="31"/>
        <v/>
      </c>
    </row>
  </sheetData>
  <autoFilter ref="A11:E405" xr:uid="{D6E348EB-CFA7-D14F-9236-1157D5550F10}">
    <sortState xmlns:xlrd2="http://schemas.microsoft.com/office/spreadsheetml/2017/richdata2" ref="A12:E405">
      <sortCondition ref="B11:B405"/>
    </sortState>
  </autoFilter>
  <sortState xmlns:xlrd2="http://schemas.microsoft.com/office/spreadsheetml/2017/richdata2" ref="A13:E331">
    <sortCondition ref="B13:B331"/>
  </sortState>
  <pageMargins left="0.75" right="0.75" top="1" bottom="1" header="0.5" footer="0.5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76C1-35A2-2B4E-8110-CD4E3ACCB93E}">
  <dimension ref="A1:G12"/>
  <sheetViews>
    <sheetView workbookViewId="0">
      <selection activeCell="C4" sqref="C4:G12"/>
    </sheetView>
  </sheetViews>
  <sheetFormatPr defaultColWidth="10.85546875" defaultRowHeight="15"/>
  <cols>
    <col min="1" max="2" width="2.42578125" style="65" customWidth="1"/>
    <col min="3" max="3" width="8" style="65" customWidth="1"/>
    <col min="4" max="4" width="24.7109375" style="65" customWidth="1"/>
    <col min="5" max="5" width="8.140625" style="66" customWidth="1"/>
    <col min="6" max="16384" width="10.85546875" style="65"/>
  </cols>
  <sheetData>
    <row r="1" spans="1:7">
      <c r="A1" s="65" t="s">
        <v>68</v>
      </c>
    </row>
    <row r="3" spans="1:7">
      <c r="C3" s="67" t="s">
        <v>10</v>
      </c>
      <c r="D3" s="68" t="s">
        <v>8</v>
      </c>
      <c r="E3" s="67" t="s">
        <v>42</v>
      </c>
      <c r="F3" s="65" t="s">
        <v>73</v>
      </c>
      <c r="G3" s="65" t="s">
        <v>74</v>
      </c>
    </row>
    <row r="4" spans="1:7">
      <c r="C4" s="66" t="s">
        <v>71</v>
      </c>
      <c r="D4" s="65" t="s">
        <v>50</v>
      </c>
      <c r="E4" s="66" t="b">
        <v>1</v>
      </c>
      <c r="F4" s="65">
        <f>COUNTIF(KHResults!D$6:D532,"CAC")</f>
        <v>64</v>
      </c>
      <c r="G4" s="69">
        <f t="shared" ref="G4:G11" si="0">($F4/$F$12)</f>
        <v>0.1702127659574468</v>
      </c>
    </row>
    <row r="5" spans="1:7">
      <c r="C5" s="66" t="s">
        <v>1</v>
      </c>
      <c r="D5" s="65" t="s">
        <v>51</v>
      </c>
      <c r="E5" s="66" t="b">
        <v>1</v>
      </c>
      <c r="F5" s="65">
        <f>COUNTIF(KHResults!D$6:D533,"CTC")</f>
        <v>34</v>
      </c>
      <c r="G5" s="69">
        <f t="shared" si="0"/>
        <v>9.0425531914893623E-2</v>
      </c>
    </row>
    <row r="6" spans="1:7">
      <c r="C6" s="66" t="s">
        <v>2</v>
      </c>
      <c r="D6" s="65" t="s">
        <v>52</v>
      </c>
      <c r="E6" s="66" t="b">
        <v>1</v>
      </c>
      <c r="F6" s="65">
        <f>COUNTIF(KHResults!D$6:D534,"Ely")</f>
        <v>66</v>
      </c>
      <c r="G6" s="69">
        <f t="shared" si="0"/>
        <v>0.17553191489361702</v>
      </c>
    </row>
    <row r="7" spans="1:7">
      <c r="C7" s="66" t="s">
        <v>40</v>
      </c>
      <c r="D7" s="65" t="s">
        <v>53</v>
      </c>
      <c r="E7" s="66" t="b">
        <v>1</v>
      </c>
      <c r="F7" s="65">
        <f>COUNTIF(KHResults!D$6:D535,"HI")</f>
        <v>60</v>
      </c>
      <c r="G7" s="69">
        <f t="shared" si="0"/>
        <v>0.15957446808510639</v>
      </c>
    </row>
    <row r="8" spans="1:7">
      <c r="C8" s="66" t="s">
        <v>3</v>
      </c>
      <c r="D8" s="65" t="s">
        <v>54</v>
      </c>
      <c r="E8" s="66" t="b">
        <v>1</v>
      </c>
      <c r="F8" s="65">
        <f>COUNTIF(KHResults!D$6:D536,"HRC")</f>
        <v>47</v>
      </c>
      <c r="G8" s="69">
        <f t="shared" si="0"/>
        <v>0.125</v>
      </c>
    </row>
    <row r="9" spans="1:7">
      <c r="C9" s="66" t="s">
        <v>4</v>
      </c>
      <c r="D9" s="65" t="s">
        <v>55</v>
      </c>
      <c r="E9" s="66" t="b">
        <v>1</v>
      </c>
      <c r="F9" s="65">
        <f>COUNTIF(KHResults!D$6:D537,"NJ")</f>
        <v>46</v>
      </c>
      <c r="G9" s="69">
        <f t="shared" si="0"/>
        <v>0.12234042553191489</v>
      </c>
    </row>
    <row r="10" spans="1:7">
      <c r="C10" s="66" t="s">
        <v>41</v>
      </c>
      <c r="D10" s="65" t="s">
        <v>39</v>
      </c>
      <c r="E10" s="66" t="b">
        <v>1</v>
      </c>
      <c r="F10" s="65">
        <f>COUNTIF(KHResults!D$6:D538,"RR")</f>
        <v>30</v>
      </c>
      <c r="G10" s="69">
        <f t="shared" si="0"/>
        <v>7.9787234042553196E-2</v>
      </c>
    </row>
    <row r="11" spans="1:7">
      <c r="C11" s="66" t="s">
        <v>5</v>
      </c>
      <c r="D11" s="65" t="s">
        <v>56</v>
      </c>
      <c r="E11" s="66" t="b">
        <v>1</v>
      </c>
      <c r="F11" s="65">
        <f>COUNTIF(KHResults!D$6:D539,"SS")</f>
        <v>29</v>
      </c>
      <c r="G11" s="69">
        <f t="shared" si="0"/>
        <v>7.7127659574468085E-2</v>
      </c>
    </row>
    <row r="12" spans="1:7">
      <c r="F12" s="65">
        <f>SUM(F4:F11)</f>
        <v>376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D54B-E3EC-6C4D-A7BF-80506621765C}">
  <dimension ref="A1:C10"/>
  <sheetViews>
    <sheetView workbookViewId="0">
      <selection activeCell="C2" sqref="C2"/>
    </sheetView>
  </sheetViews>
  <sheetFormatPr defaultColWidth="11.42578125" defaultRowHeight="15"/>
  <sheetData>
    <row r="1" spans="1:3">
      <c r="A1" s="56" t="s">
        <v>10</v>
      </c>
      <c r="B1" s="57" t="s">
        <v>8</v>
      </c>
      <c r="C1" s="56" t="s">
        <v>42</v>
      </c>
    </row>
    <row r="2" spans="1:3">
      <c r="A2" s="3" t="e">
        <v>#N/A</v>
      </c>
      <c r="C2" s="3" t="s">
        <v>43</v>
      </c>
    </row>
    <row r="3" spans="1:3">
      <c r="A3" s="3" t="s">
        <v>0</v>
      </c>
      <c r="B3" t="s">
        <v>50</v>
      </c>
      <c r="C3" s="3" t="b">
        <v>1</v>
      </c>
    </row>
    <row r="4" spans="1:3">
      <c r="A4" s="3" t="s">
        <v>1</v>
      </c>
      <c r="B4" t="s">
        <v>51</v>
      </c>
      <c r="C4" s="3" t="b">
        <v>1</v>
      </c>
    </row>
    <row r="5" spans="1:3">
      <c r="A5" s="3" t="s">
        <v>2</v>
      </c>
      <c r="B5" t="s">
        <v>52</v>
      </c>
      <c r="C5" s="3" t="b">
        <v>1</v>
      </c>
    </row>
    <row r="6" spans="1:3">
      <c r="A6" s="3" t="s">
        <v>40</v>
      </c>
      <c r="B6" t="s">
        <v>53</v>
      </c>
      <c r="C6" s="3" t="b">
        <v>1</v>
      </c>
    </row>
    <row r="7" spans="1:3">
      <c r="A7" s="3" t="s">
        <v>3</v>
      </c>
      <c r="B7" t="s">
        <v>54</v>
      </c>
      <c r="C7" s="3" t="b">
        <v>1</v>
      </c>
    </row>
    <row r="8" spans="1:3">
      <c r="A8" s="3" t="s">
        <v>4</v>
      </c>
      <c r="B8" t="s">
        <v>55</v>
      </c>
      <c r="C8" s="3" t="b">
        <v>1</v>
      </c>
    </row>
    <row r="9" spans="1:3">
      <c r="A9" s="3" t="s">
        <v>41</v>
      </c>
      <c r="B9" t="s">
        <v>39</v>
      </c>
      <c r="C9" s="3" t="b">
        <v>1</v>
      </c>
    </row>
    <row r="10" spans="1:3">
      <c r="A10" s="3" t="s">
        <v>5</v>
      </c>
      <c r="B10" t="s">
        <v>56</v>
      </c>
      <c r="C10" s="3" t="b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77B4-D371-EE40-9446-6D82B1DCAEBB}">
  <dimension ref="A1:J136"/>
  <sheetViews>
    <sheetView tabSelected="1" zoomScale="115" workbookViewId="0">
      <selection activeCell="D29" sqref="D29"/>
    </sheetView>
  </sheetViews>
  <sheetFormatPr defaultColWidth="11.4257812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71</v>
      </c>
    </row>
    <row r="2" spans="1:10">
      <c r="A2" s="3" t="s">
        <v>467</v>
      </c>
      <c r="B2" s="3">
        <v>1</v>
      </c>
      <c r="C2" s="3">
        <v>1</v>
      </c>
      <c r="D2" s="3" t="s">
        <v>468</v>
      </c>
      <c r="E2" s="120" t="s">
        <v>469</v>
      </c>
      <c r="F2" t="s">
        <v>131</v>
      </c>
      <c r="G2" s="3">
        <v>1</v>
      </c>
      <c r="H2" s="3">
        <v>1</v>
      </c>
    </row>
    <row r="3" spans="1:10">
      <c r="A3" s="3" t="s">
        <v>467</v>
      </c>
      <c r="B3" s="3">
        <v>2</v>
      </c>
      <c r="C3" s="3">
        <v>2</v>
      </c>
      <c r="D3" s="3" t="s">
        <v>468</v>
      </c>
      <c r="E3" s="120" t="s">
        <v>470</v>
      </c>
      <c r="F3" t="s">
        <v>197</v>
      </c>
      <c r="G3" s="3">
        <v>2</v>
      </c>
      <c r="H3" s="3">
        <v>2</v>
      </c>
    </row>
    <row r="4" spans="1:10">
      <c r="A4" s="3" t="s">
        <v>467</v>
      </c>
      <c r="B4" s="3">
        <v>3</v>
      </c>
      <c r="C4" s="3">
        <v>3</v>
      </c>
      <c r="D4" s="3" t="s">
        <v>468</v>
      </c>
      <c r="E4" s="120" t="s">
        <v>471</v>
      </c>
      <c r="F4" t="s">
        <v>128</v>
      </c>
      <c r="G4" s="3">
        <v>6</v>
      </c>
      <c r="H4" s="3">
        <v>6</v>
      </c>
    </row>
    <row r="5" spans="1:10">
      <c r="A5" s="3" t="s">
        <v>467</v>
      </c>
      <c r="B5" s="3">
        <v>4</v>
      </c>
      <c r="C5" s="3">
        <v>4</v>
      </c>
      <c r="D5" s="3" t="s">
        <v>468</v>
      </c>
      <c r="E5" s="120" t="s">
        <v>472</v>
      </c>
      <c r="F5" t="s">
        <v>427</v>
      </c>
      <c r="G5" s="3">
        <v>9</v>
      </c>
      <c r="H5" s="3">
        <v>9</v>
      </c>
    </row>
    <row r="6" spans="1:10">
      <c r="A6" s="3" t="s">
        <v>467</v>
      </c>
      <c r="B6" s="3">
        <v>5</v>
      </c>
      <c r="C6" s="3">
        <v>5</v>
      </c>
      <c r="D6" s="3" t="s">
        <v>468</v>
      </c>
      <c r="E6" s="120" t="s">
        <v>473</v>
      </c>
      <c r="F6" t="s">
        <v>430</v>
      </c>
      <c r="G6" s="3">
        <v>10</v>
      </c>
      <c r="H6" s="3">
        <v>10</v>
      </c>
    </row>
    <row r="7" spans="1:10">
      <c r="A7" s="3" t="s">
        <v>467</v>
      </c>
      <c r="B7" s="3">
        <v>6</v>
      </c>
      <c r="C7" s="3">
        <v>6</v>
      </c>
      <c r="D7" s="3" t="s">
        <v>468</v>
      </c>
      <c r="E7" s="120" t="s">
        <v>474</v>
      </c>
      <c r="F7" t="s">
        <v>425</v>
      </c>
      <c r="G7" s="3">
        <v>17</v>
      </c>
      <c r="H7" s="3">
        <v>17</v>
      </c>
    </row>
    <row r="8" spans="1:10">
      <c r="A8" s="3" t="s">
        <v>467</v>
      </c>
      <c r="B8" s="3">
        <v>7</v>
      </c>
      <c r="C8" s="3">
        <v>7</v>
      </c>
      <c r="D8" s="3" t="s">
        <v>468</v>
      </c>
      <c r="E8" s="120" t="s">
        <v>475</v>
      </c>
      <c r="F8" t="s">
        <v>130</v>
      </c>
      <c r="G8" s="3">
        <v>18</v>
      </c>
      <c r="H8" s="3">
        <v>18</v>
      </c>
    </row>
    <row r="9" spans="1:10">
      <c r="A9" s="3" t="s">
        <v>467</v>
      </c>
      <c r="B9" s="3">
        <v>8</v>
      </c>
      <c r="C9" s="3">
        <v>8</v>
      </c>
      <c r="D9" s="3" t="s">
        <v>468</v>
      </c>
      <c r="E9" s="120" t="s">
        <v>476</v>
      </c>
      <c r="F9" t="s">
        <v>198</v>
      </c>
      <c r="G9" s="3">
        <v>23</v>
      </c>
      <c r="H9" s="3">
        <v>23</v>
      </c>
    </row>
    <row r="10" spans="1:10">
      <c r="A10" s="3" t="s">
        <v>467</v>
      </c>
      <c r="B10" s="3">
        <v>9</v>
      </c>
      <c r="C10" s="3">
        <v>9</v>
      </c>
      <c r="D10" s="3" t="s">
        <v>468</v>
      </c>
      <c r="E10" s="120" t="s">
        <v>477</v>
      </c>
      <c r="F10" t="s">
        <v>426</v>
      </c>
      <c r="G10" s="3">
        <v>25</v>
      </c>
      <c r="H10" s="3">
        <v>25</v>
      </c>
    </row>
    <row r="11" spans="1:10">
      <c r="A11" s="3" t="s">
        <v>467</v>
      </c>
      <c r="B11" s="3">
        <v>10</v>
      </c>
      <c r="C11" s="3">
        <v>10</v>
      </c>
      <c r="D11" s="3" t="s">
        <v>468</v>
      </c>
      <c r="E11" s="120" t="s">
        <v>478</v>
      </c>
      <c r="F11" t="s">
        <v>125</v>
      </c>
      <c r="G11" s="3">
        <v>28</v>
      </c>
      <c r="H11" s="3">
        <v>28</v>
      </c>
    </row>
    <row r="12" spans="1:10">
      <c r="A12" s="3" t="s">
        <v>467</v>
      </c>
      <c r="B12" s="3">
        <v>11</v>
      </c>
      <c r="C12" s="3">
        <v>11</v>
      </c>
      <c r="D12" s="3" t="s">
        <v>468</v>
      </c>
      <c r="E12" s="120" t="s">
        <v>479</v>
      </c>
      <c r="F12" t="s">
        <v>431</v>
      </c>
      <c r="G12" s="3">
        <v>31</v>
      </c>
      <c r="H12" s="3">
        <v>31</v>
      </c>
    </row>
    <row r="13" spans="1:10">
      <c r="A13" s="3" t="s">
        <v>480</v>
      </c>
      <c r="B13" s="3">
        <v>12</v>
      </c>
      <c r="C13" s="3" t="s">
        <v>468</v>
      </c>
      <c r="D13" s="3">
        <v>1</v>
      </c>
      <c r="E13" s="120" t="s">
        <v>481</v>
      </c>
      <c r="F13" t="s">
        <v>138</v>
      </c>
      <c r="G13" s="3">
        <v>37</v>
      </c>
      <c r="H13" s="3">
        <v>1</v>
      </c>
    </row>
    <row r="14" spans="1:10">
      <c r="A14" s="3" t="s">
        <v>467</v>
      </c>
      <c r="B14" s="3">
        <v>13</v>
      </c>
      <c r="C14" s="3">
        <v>12</v>
      </c>
      <c r="D14" s="3" t="s">
        <v>468</v>
      </c>
      <c r="E14" s="120" t="s">
        <v>482</v>
      </c>
      <c r="F14" t="s">
        <v>193</v>
      </c>
      <c r="G14" s="3">
        <v>39</v>
      </c>
      <c r="H14" s="3">
        <v>38</v>
      </c>
    </row>
    <row r="15" spans="1:10">
      <c r="A15" s="3" t="s">
        <v>467</v>
      </c>
      <c r="B15" s="3">
        <v>14</v>
      </c>
      <c r="C15" s="3">
        <v>13</v>
      </c>
      <c r="D15" s="3" t="s">
        <v>468</v>
      </c>
      <c r="E15" s="120" t="s">
        <v>483</v>
      </c>
      <c r="F15" t="s">
        <v>432</v>
      </c>
      <c r="G15" s="3">
        <v>44</v>
      </c>
      <c r="H15" s="3">
        <v>43</v>
      </c>
    </row>
    <row r="16" spans="1:10">
      <c r="A16" s="3" t="s">
        <v>467</v>
      </c>
      <c r="B16" s="3">
        <v>15</v>
      </c>
      <c r="C16" s="3">
        <v>14</v>
      </c>
      <c r="D16" s="3" t="s">
        <v>468</v>
      </c>
      <c r="E16" s="120" t="s">
        <v>484</v>
      </c>
      <c r="F16" t="s">
        <v>429</v>
      </c>
      <c r="G16" s="3">
        <v>46</v>
      </c>
      <c r="H16" s="3">
        <v>45</v>
      </c>
    </row>
    <row r="17" spans="1:8">
      <c r="A17" s="3" t="s">
        <v>467</v>
      </c>
      <c r="B17" s="3">
        <v>16</v>
      </c>
      <c r="C17" s="3">
        <v>15</v>
      </c>
      <c r="D17" s="3" t="s">
        <v>468</v>
      </c>
      <c r="E17" s="120" t="s">
        <v>485</v>
      </c>
      <c r="F17" t="s">
        <v>436</v>
      </c>
      <c r="G17" s="3">
        <v>53</v>
      </c>
      <c r="H17" s="3">
        <v>50</v>
      </c>
    </row>
    <row r="18" spans="1:8">
      <c r="A18" s="3" t="s">
        <v>467</v>
      </c>
      <c r="B18" s="3">
        <v>17</v>
      </c>
      <c r="C18" s="3">
        <v>16</v>
      </c>
      <c r="D18" s="3" t="s">
        <v>468</v>
      </c>
      <c r="E18" s="120" t="s">
        <v>486</v>
      </c>
      <c r="F18" t="s">
        <v>190</v>
      </c>
      <c r="G18" s="3">
        <v>61</v>
      </c>
      <c r="H18" s="3">
        <v>57</v>
      </c>
    </row>
    <row r="19" spans="1:8">
      <c r="A19" s="3" t="s">
        <v>480</v>
      </c>
      <c r="B19" s="3">
        <v>18</v>
      </c>
      <c r="C19" s="3" t="s">
        <v>468</v>
      </c>
      <c r="D19" s="3">
        <v>2</v>
      </c>
      <c r="E19" s="120" t="s">
        <v>487</v>
      </c>
      <c r="F19" t="s">
        <v>379</v>
      </c>
      <c r="G19" s="3">
        <v>64</v>
      </c>
      <c r="H19" s="3">
        <v>5</v>
      </c>
    </row>
    <row r="20" spans="1:8">
      <c r="A20" s="3" t="s">
        <v>480</v>
      </c>
      <c r="B20" s="3">
        <v>19</v>
      </c>
      <c r="C20" s="3" t="s">
        <v>468</v>
      </c>
      <c r="D20" s="3">
        <v>3</v>
      </c>
      <c r="E20" s="120" t="s">
        <v>488</v>
      </c>
      <c r="F20" t="s">
        <v>136</v>
      </c>
      <c r="G20" s="3">
        <v>66</v>
      </c>
      <c r="H20" s="3">
        <v>6</v>
      </c>
    </row>
    <row r="21" spans="1:8">
      <c r="A21" s="3" t="s">
        <v>480</v>
      </c>
      <c r="B21" s="3">
        <v>20</v>
      </c>
      <c r="C21" s="3" t="s">
        <v>468</v>
      </c>
      <c r="D21" s="3">
        <v>4</v>
      </c>
      <c r="E21" s="120" t="s">
        <v>489</v>
      </c>
      <c r="F21" t="s">
        <v>181</v>
      </c>
      <c r="G21" s="3">
        <v>75</v>
      </c>
      <c r="H21" s="3">
        <v>9</v>
      </c>
    </row>
    <row r="22" spans="1:8">
      <c r="A22" s="3" t="s">
        <v>467</v>
      </c>
      <c r="B22" s="3">
        <v>21</v>
      </c>
      <c r="C22" s="3">
        <v>17</v>
      </c>
      <c r="D22" s="3" t="s">
        <v>468</v>
      </c>
      <c r="E22" s="120" t="s">
        <v>490</v>
      </c>
      <c r="F22" t="s">
        <v>189</v>
      </c>
      <c r="G22" s="3">
        <v>78</v>
      </c>
      <c r="H22" s="3">
        <v>68</v>
      </c>
    </row>
    <row r="23" spans="1:8">
      <c r="A23" s="3" t="s">
        <v>480</v>
      </c>
      <c r="B23" s="3">
        <v>22</v>
      </c>
      <c r="C23" s="3" t="s">
        <v>468</v>
      </c>
      <c r="D23" s="3">
        <v>5</v>
      </c>
      <c r="E23" s="120" t="s">
        <v>491</v>
      </c>
      <c r="F23" t="s">
        <v>386</v>
      </c>
      <c r="G23" s="3">
        <v>82</v>
      </c>
      <c r="H23" s="3">
        <v>12</v>
      </c>
    </row>
    <row r="24" spans="1:8">
      <c r="A24" s="3" t="s">
        <v>467</v>
      </c>
      <c r="B24" s="3">
        <v>23</v>
      </c>
      <c r="C24" s="3">
        <v>18</v>
      </c>
      <c r="D24" s="3" t="s">
        <v>468</v>
      </c>
      <c r="E24" s="120" t="s">
        <v>492</v>
      </c>
      <c r="F24" t="s">
        <v>192</v>
      </c>
      <c r="G24" s="3">
        <v>87</v>
      </c>
      <c r="H24" s="3">
        <v>73</v>
      </c>
    </row>
    <row r="25" spans="1:8">
      <c r="A25" s="3" t="s">
        <v>467</v>
      </c>
      <c r="B25" s="3">
        <v>24</v>
      </c>
      <c r="C25" s="3">
        <v>19</v>
      </c>
      <c r="D25" s="3" t="s">
        <v>468</v>
      </c>
      <c r="E25" s="120" t="s">
        <v>493</v>
      </c>
      <c r="F25" t="s">
        <v>195</v>
      </c>
      <c r="G25" s="3">
        <v>93</v>
      </c>
      <c r="H25" s="3">
        <v>78</v>
      </c>
    </row>
    <row r="26" spans="1:8">
      <c r="A26" s="3" t="s">
        <v>480</v>
      </c>
      <c r="B26" s="3">
        <v>25</v>
      </c>
      <c r="C26" s="3" t="s">
        <v>468</v>
      </c>
      <c r="D26" s="3">
        <v>6</v>
      </c>
      <c r="E26" s="120" t="s">
        <v>494</v>
      </c>
      <c r="F26" t="s">
        <v>387</v>
      </c>
      <c r="G26" s="3">
        <v>96</v>
      </c>
      <c r="H26" s="3">
        <v>17</v>
      </c>
    </row>
    <row r="27" spans="1:8">
      <c r="A27" s="3" t="s">
        <v>467</v>
      </c>
      <c r="B27" s="3">
        <v>26</v>
      </c>
      <c r="C27" s="3">
        <v>20</v>
      </c>
      <c r="D27" s="3" t="s">
        <v>468</v>
      </c>
      <c r="E27" s="120" t="s">
        <v>495</v>
      </c>
      <c r="F27" t="s">
        <v>129</v>
      </c>
      <c r="G27" s="3">
        <v>107</v>
      </c>
      <c r="H27" s="3">
        <v>89</v>
      </c>
    </row>
    <row r="28" spans="1:8">
      <c r="A28" s="3" t="s">
        <v>467</v>
      </c>
      <c r="B28" s="3">
        <v>27</v>
      </c>
      <c r="C28" s="3">
        <v>21</v>
      </c>
      <c r="D28" s="3" t="s">
        <v>468</v>
      </c>
      <c r="E28" s="120" t="s">
        <v>496</v>
      </c>
      <c r="F28" t="s">
        <v>433</v>
      </c>
      <c r="G28" s="3">
        <v>110</v>
      </c>
      <c r="H28" s="3">
        <v>92</v>
      </c>
    </row>
    <row r="29" spans="1:8">
      <c r="A29" s="3" t="s">
        <v>467</v>
      </c>
      <c r="B29" s="3">
        <v>28</v>
      </c>
      <c r="C29" s="3">
        <v>22</v>
      </c>
      <c r="D29" s="3" t="s">
        <v>468</v>
      </c>
      <c r="E29" s="120" t="s">
        <v>497</v>
      </c>
      <c r="F29" t="s">
        <v>194</v>
      </c>
      <c r="G29" s="3">
        <v>115</v>
      </c>
      <c r="H29" s="3">
        <v>96</v>
      </c>
    </row>
    <row r="30" spans="1:8">
      <c r="A30" s="3" t="s">
        <v>480</v>
      </c>
      <c r="B30" s="3">
        <v>29</v>
      </c>
      <c r="C30" s="3" t="s">
        <v>468</v>
      </c>
      <c r="D30" s="3">
        <v>7</v>
      </c>
      <c r="E30" s="120" t="s">
        <v>498</v>
      </c>
      <c r="F30" t="s">
        <v>134</v>
      </c>
      <c r="G30" s="3">
        <v>124</v>
      </c>
      <c r="H30" s="3">
        <v>23</v>
      </c>
    </row>
    <row r="31" spans="1:8">
      <c r="A31" s="3" t="s">
        <v>467</v>
      </c>
      <c r="B31" s="3">
        <v>30</v>
      </c>
      <c r="C31" s="3">
        <v>23</v>
      </c>
      <c r="D31" s="3" t="s">
        <v>468</v>
      </c>
      <c r="E31" s="120" t="s">
        <v>499</v>
      </c>
      <c r="F31" t="s">
        <v>127</v>
      </c>
      <c r="G31" s="3">
        <v>127</v>
      </c>
      <c r="H31" s="3">
        <v>104</v>
      </c>
    </row>
    <row r="32" spans="1:8">
      <c r="A32" s="3" t="s">
        <v>480</v>
      </c>
      <c r="B32" s="3">
        <v>31</v>
      </c>
      <c r="C32" s="3" t="s">
        <v>468</v>
      </c>
      <c r="D32" s="3">
        <v>8</v>
      </c>
      <c r="E32" s="120" t="s">
        <v>500</v>
      </c>
      <c r="F32" t="s">
        <v>180</v>
      </c>
      <c r="G32" s="3">
        <v>130</v>
      </c>
      <c r="H32" s="3">
        <v>24</v>
      </c>
    </row>
    <row r="33" spans="1:8">
      <c r="A33" s="3" t="s">
        <v>467</v>
      </c>
      <c r="B33" s="3">
        <v>32</v>
      </c>
      <c r="C33" s="3">
        <v>24</v>
      </c>
      <c r="D33" s="3" t="s">
        <v>468</v>
      </c>
      <c r="E33" s="120" t="s">
        <v>501</v>
      </c>
      <c r="F33" t="s">
        <v>199</v>
      </c>
      <c r="G33" s="3">
        <v>133</v>
      </c>
      <c r="H33" s="3">
        <v>109</v>
      </c>
    </row>
    <row r="34" spans="1:8">
      <c r="A34" s="3" t="s">
        <v>467</v>
      </c>
      <c r="B34" s="3">
        <v>33</v>
      </c>
      <c r="C34" s="3">
        <v>25</v>
      </c>
      <c r="D34" s="3" t="s">
        <v>468</v>
      </c>
      <c r="E34" s="120" t="s">
        <v>502</v>
      </c>
      <c r="F34" t="s">
        <v>435</v>
      </c>
      <c r="G34" s="3">
        <v>143</v>
      </c>
      <c r="H34" s="3">
        <v>119</v>
      </c>
    </row>
    <row r="35" spans="1:8">
      <c r="A35" s="3" t="s">
        <v>467</v>
      </c>
      <c r="B35" s="3">
        <v>34</v>
      </c>
      <c r="C35" s="3">
        <v>26</v>
      </c>
      <c r="D35" s="3" t="s">
        <v>468</v>
      </c>
      <c r="E35" s="120" t="s">
        <v>503</v>
      </c>
      <c r="F35" t="s">
        <v>188</v>
      </c>
      <c r="G35" s="3">
        <v>152</v>
      </c>
      <c r="H35" s="3">
        <v>124</v>
      </c>
    </row>
    <row r="36" spans="1:8">
      <c r="A36" s="3" t="s">
        <v>480</v>
      </c>
      <c r="B36" s="3">
        <v>35</v>
      </c>
      <c r="C36" s="3" t="s">
        <v>468</v>
      </c>
      <c r="D36" s="3">
        <v>9</v>
      </c>
      <c r="E36" s="120" t="s">
        <v>504</v>
      </c>
      <c r="F36" t="s">
        <v>135</v>
      </c>
      <c r="G36" s="3">
        <v>184</v>
      </c>
      <c r="H36" s="3">
        <v>39</v>
      </c>
    </row>
    <row r="37" spans="1:8">
      <c r="A37" s="3" t="s">
        <v>480</v>
      </c>
      <c r="B37" s="3">
        <v>36</v>
      </c>
      <c r="C37" s="3" t="s">
        <v>468</v>
      </c>
      <c r="D37" s="3">
        <v>10</v>
      </c>
      <c r="E37" s="120" t="s">
        <v>504</v>
      </c>
      <c r="F37" t="s">
        <v>384</v>
      </c>
      <c r="G37" s="3">
        <v>185</v>
      </c>
      <c r="H37" s="3">
        <v>40</v>
      </c>
    </row>
    <row r="38" spans="1:8">
      <c r="A38" s="3" t="s">
        <v>480</v>
      </c>
      <c r="B38" s="3">
        <v>37</v>
      </c>
      <c r="C38" s="3" t="s">
        <v>468</v>
      </c>
      <c r="D38" s="3">
        <v>11</v>
      </c>
      <c r="E38" s="120" t="s">
        <v>505</v>
      </c>
      <c r="F38" t="s">
        <v>185</v>
      </c>
      <c r="G38" s="3">
        <v>190</v>
      </c>
      <c r="H38" s="3">
        <v>42</v>
      </c>
    </row>
    <row r="39" spans="1:8">
      <c r="A39" s="3" t="s">
        <v>467</v>
      </c>
      <c r="B39" s="3">
        <v>38</v>
      </c>
      <c r="C39" s="3">
        <v>27</v>
      </c>
      <c r="D39" s="3" t="s">
        <v>468</v>
      </c>
      <c r="E39" s="120" t="s">
        <v>506</v>
      </c>
      <c r="F39" t="s">
        <v>191</v>
      </c>
      <c r="G39" s="3">
        <v>197</v>
      </c>
      <c r="H39" s="3">
        <v>153</v>
      </c>
    </row>
    <row r="40" spans="1:8">
      <c r="A40" s="3" t="s">
        <v>480</v>
      </c>
      <c r="B40" s="3">
        <v>39</v>
      </c>
      <c r="C40" s="3" t="s">
        <v>468</v>
      </c>
      <c r="D40" s="3">
        <v>12</v>
      </c>
      <c r="E40" s="120" t="s">
        <v>507</v>
      </c>
      <c r="F40" t="s">
        <v>374</v>
      </c>
      <c r="G40" s="3">
        <v>203</v>
      </c>
      <c r="H40" s="3">
        <v>46</v>
      </c>
    </row>
    <row r="41" spans="1:8">
      <c r="A41" s="3" t="s">
        <v>480</v>
      </c>
      <c r="B41" s="3">
        <v>40</v>
      </c>
      <c r="C41" s="3" t="s">
        <v>468</v>
      </c>
      <c r="D41" s="3">
        <v>13</v>
      </c>
      <c r="E41" s="120" t="s">
        <v>507</v>
      </c>
      <c r="F41" t="s">
        <v>139</v>
      </c>
      <c r="G41" s="3">
        <v>204</v>
      </c>
      <c r="H41" s="3">
        <v>47</v>
      </c>
    </row>
    <row r="42" spans="1:8">
      <c r="A42" s="3" t="s">
        <v>467</v>
      </c>
      <c r="B42" s="3">
        <v>41</v>
      </c>
      <c r="C42" s="3">
        <v>28</v>
      </c>
      <c r="D42" s="3" t="s">
        <v>468</v>
      </c>
      <c r="E42" s="120" t="s">
        <v>508</v>
      </c>
      <c r="F42" t="s">
        <v>196</v>
      </c>
      <c r="G42" s="3">
        <v>220</v>
      </c>
      <c r="H42" s="3">
        <v>169</v>
      </c>
    </row>
    <row r="43" spans="1:8">
      <c r="A43" s="3" t="s">
        <v>480</v>
      </c>
      <c r="B43" s="3">
        <v>42</v>
      </c>
      <c r="C43" s="3" t="s">
        <v>468</v>
      </c>
      <c r="D43" s="3">
        <v>14</v>
      </c>
      <c r="E43" s="120" t="s">
        <v>509</v>
      </c>
      <c r="F43" t="s">
        <v>378</v>
      </c>
      <c r="G43" s="3">
        <v>221</v>
      </c>
      <c r="H43" s="3">
        <v>52</v>
      </c>
    </row>
    <row r="44" spans="1:8">
      <c r="A44" s="3" t="s">
        <v>467</v>
      </c>
      <c r="B44" s="3">
        <v>43</v>
      </c>
      <c r="C44" s="3">
        <v>29</v>
      </c>
      <c r="D44" s="3" t="s">
        <v>468</v>
      </c>
      <c r="E44" s="120" t="s">
        <v>510</v>
      </c>
      <c r="F44" t="s">
        <v>428</v>
      </c>
      <c r="G44" s="3">
        <v>230</v>
      </c>
      <c r="H44" s="3">
        <v>173</v>
      </c>
    </row>
    <row r="45" spans="1:8">
      <c r="A45" s="3" t="s">
        <v>467</v>
      </c>
      <c r="B45" s="3">
        <v>44</v>
      </c>
      <c r="C45" s="3">
        <v>30</v>
      </c>
      <c r="D45" s="3" t="s">
        <v>468</v>
      </c>
      <c r="E45" s="120" t="s">
        <v>511</v>
      </c>
      <c r="F45" t="s">
        <v>132</v>
      </c>
      <c r="G45" s="3">
        <v>234</v>
      </c>
      <c r="H45" s="3">
        <v>176</v>
      </c>
    </row>
    <row r="46" spans="1:8">
      <c r="A46" s="3" t="s">
        <v>467</v>
      </c>
      <c r="B46" s="3">
        <v>45</v>
      </c>
      <c r="C46" s="3">
        <v>31</v>
      </c>
      <c r="D46" s="3" t="s">
        <v>468</v>
      </c>
      <c r="E46" s="120" t="s">
        <v>512</v>
      </c>
      <c r="F46" t="s">
        <v>434</v>
      </c>
      <c r="G46" s="3">
        <v>237</v>
      </c>
      <c r="H46" s="3">
        <v>178</v>
      </c>
    </row>
    <row r="47" spans="1:8">
      <c r="A47" s="3" t="s">
        <v>480</v>
      </c>
      <c r="B47" s="3">
        <v>46</v>
      </c>
      <c r="C47" s="3" t="s">
        <v>468</v>
      </c>
      <c r="D47" s="3">
        <v>15</v>
      </c>
      <c r="E47" s="120" t="s">
        <v>513</v>
      </c>
      <c r="F47" t="s">
        <v>377</v>
      </c>
      <c r="G47" s="3">
        <v>245</v>
      </c>
      <c r="H47" s="3">
        <v>63</v>
      </c>
    </row>
    <row r="48" spans="1:8">
      <c r="A48" s="3" t="s">
        <v>467</v>
      </c>
      <c r="B48" s="3">
        <v>47</v>
      </c>
      <c r="C48" s="3">
        <v>32</v>
      </c>
      <c r="D48" s="3" t="s">
        <v>468</v>
      </c>
      <c r="E48" s="120" t="s">
        <v>514</v>
      </c>
      <c r="F48" t="s">
        <v>187</v>
      </c>
      <c r="G48" s="3">
        <v>252</v>
      </c>
      <c r="H48" s="3">
        <v>184</v>
      </c>
    </row>
    <row r="49" spans="1:8">
      <c r="A49" s="3" t="s">
        <v>480</v>
      </c>
      <c r="B49" s="3">
        <v>48</v>
      </c>
      <c r="C49" s="3" t="s">
        <v>468</v>
      </c>
      <c r="D49" s="3">
        <v>16</v>
      </c>
      <c r="E49" s="120" t="s">
        <v>515</v>
      </c>
      <c r="F49" t="s">
        <v>186</v>
      </c>
      <c r="G49" s="3">
        <v>257</v>
      </c>
      <c r="H49" s="3">
        <v>72</v>
      </c>
    </row>
    <row r="50" spans="1:8">
      <c r="A50" s="3" t="s">
        <v>480</v>
      </c>
      <c r="B50" s="3">
        <v>49</v>
      </c>
      <c r="C50" s="3" t="s">
        <v>468</v>
      </c>
      <c r="D50" s="3">
        <v>17</v>
      </c>
      <c r="E50" s="120" t="s">
        <v>516</v>
      </c>
      <c r="F50" t="s">
        <v>382</v>
      </c>
      <c r="G50" s="3">
        <v>259</v>
      </c>
      <c r="H50" s="3">
        <v>73</v>
      </c>
    </row>
    <row r="51" spans="1:8">
      <c r="A51" s="3" t="s">
        <v>480</v>
      </c>
      <c r="B51" s="3">
        <v>50</v>
      </c>
      <c r="C51" s="3" t="s">
        <v>468</v>
      </c>
      <c r="D51" s="3">
        <v>18</v>
      </c>
      <c r="E51" s="120" t="s">
        <v>517</v>
      </c>
      <c r="F51" t="s">
        <v>179</v>
      </c>
      <c r="G51" s="3">
        <v>262</v>
      </c>
      <c r="H51" s="3">
        <v>74</v>
      </c>
    </row>
    <row r="52" spans="1:8">
      <c r="A52" s="3" t="s">
        <v>480</v>
      </c>
      <c r="B52" s="3">
        <v>51</v>
      </c>
      <c r="C52" s="3" t="s">
        <v>468</v>
      </c>
      <c r="D52" s="3">
        <v>19</v>
      </c>
      <c r="E52" s="120" t="s">
        <v>518</v>
      </c>
      <c r="F52" t="s">
        <v>184</v>
      </c>
      <c r="G52" s="3">
        <v>263</v>
      </c>
      <c r="H52" s="3">
        <v>75</v>
      </c>
    </row>
    <row r="53" spans="1:8">
      <c r="A53" s="3" t="s">
        <v>480</v>
      </c>
      <c r="B53" s="3">
        <v>52</v>
      </c>
      <c r="C53" s="3" t="s">
        <v>468</v>
      </c>
      <c r="D53" s="3">
        <v>20</v>
      </c>
      <c r="E53" s="120" t="s">
        <v>519</v>
      </c>
      <c r="F53" t="s">
        <v>372</v>
      </c>
      <c r="G53" s="3">
        <v>265</v>
      </c>
      <c r="H53" s="3">
        <v>77</v>
      </c>
    </row>
    <row r="54" spans="1:8">
      <c r="A54" s="3" t="s">
        <v>480</v>
      </c>
      <c r="B54" s="3">
        <v>53</v>
      </c>
      <c r="C54" s="3" t="s">
        <v>468</v>
      </c>
      <c r="D54" s="3">
        <v>21</v>
      </c>
      <c r="E54" s="120" t="s">
        <v>520</v>
      </c>
      <c r="F54" t="s">
        <v>381</v>
      </c>
      <c r="G54" s="3">
        <v>278</v>
      </c>
      <c r="H54" s="3">
        <v>86</v>
      </c>
    </row>
    <row r="55" spans="1:8">
      <c r="A55" s="3" t="s">
        <v>467</v>
      </c>
      <c r="B55" s="3">
        <v>54</v>
      </c>
      <c r="C55" s="3">
        <v>33</v>
      </c>
      <c r="D55" s="3" t="s">
        <v>468</v>
      </c>
      <c r="E55" s="120" t="s">
        <v>521</v>
      </c>
      <c r="F55" t="s">
        <v>133</v>
      </c>
      <c r="G55" s="3">
        <v>279</v>
      </c>
      <c r="H55" s="3">
        <v>193</v>
      </c>
    </row>
    <row r="56" spans="1:8">
      <c r="A56" s="3" t="s">
        <v>480</v>
      </c>
      <c r="B56" s="3">
        <v>55</v>
      </c>
      <c r="C56" s="3" t="s">
        <v>468</v>
      </c>
      <c r="D56" s="3">
        <v>22</v>
      </c>
      <c r="E56" s="120" t="s">
        <v>522</v>
      </c>
      <c r="F56" t="s">
        <v>383</v>
      </c>
      <c r="G56" s="3">
        <v>311</v>
      </c>
      <c r="H56" s="3">
        <v>103</v>
      </c>
    </row>
    <row r="57" spans="1:8">
      <c r="A57" s="3" t="s">
        <v>480</v>
      </c>
      <c r="B57" s="3">
        <v>56</v>
      </c>
      <c r="C57" s="3" t="s">
        <v>468</v>
      </c>
      <c r="D57" s="3">
        <v>23</v>
      </c>
      <c r="E57" s="120" t="s">
        <v>523</v>
      </c>
      <c r="F57" t="s">
        <v>375</v>
      </c>
      <c r="G57" s="3">
        <v>334</v>
      </c>
      <c r="H57" s="3">
        <v>121</v>
      </c>
    </row>
    <row r="58" spans="1:8">
      <c r="A58" s="3" t="s">
        <v>480</v>
      </c>
      <c r="B58" s="3">
        <v>57</v>
      </c>
      <c r="C58" s="3" t="s">
        <v>468</v>
      </c>
      <c r="D58" s="3">
        <v>24</v>
      </c>
      <c r="E58" s="120" t="s">
        <v>524</v>
      </c>
      <c r="F58" t="s">
        <v>373</v>
      </c>
      <c r="G58" s="3">
        <v>336</v>
      </c>
      <c r="H58" s="3">
        <v>123</v>
      </c>
    </row>
    <row r="59" spans="1:8">
      <c r="A59" s="3" t="s">
        <v>467</v>
      </c>
      <c r="B59" s="3">
        <v>58</v>
      </c>
      <c r="C59" s="3">
        <v>34</v>
      </c>
      <c r="D59" s="3" t="s">
        <v>468</v>
      </c>
      <c r="E59" s="120" t="s">
        <v>525</v>
      </c>
      <c r="F59" t="s">
        <v>126</v>
      </c>
      <c r="G59" s="3">
        <v>344</v>
      </c>
      <c r="H59" s="3">
        <v>215</v>
      </c>
    </row>
    <row r="60" spans="1:8">
      <c r="A60" s="3" t="s">
        <v>480</v>
      </c>
      <c r="B60" s="3">
        <v>59</v>
      </c>
      <c r="C60" s="3" t="s">
        <v>468</v>
      </c>
      <c r="D60" s="3">
        <v>25</v>
      </c>
      <c r="E60" s="120" t="s">
        <v>526</v>
      </c>
      <c r="F60" t="s">
        <v>376</v>
      </c>
      <c r="G60" s="3">
        <v>348</v>
      </c>
      <c r="H60" s="3">
        <v>133</v>
      </c>
    </row>
    <row r="61" spans="1:8">
      <c r="A61" s="3" t="s">
        <v>480</v>
      </c>
      <c r="B61" s="3">
        <v>60</v>
      </c>
      <c r="C61" s="3" t="s">
        <v>468</v>
      </c>
      <c r="D61" s="3">
        <v>26</v>
      </c>
      <c r="E61" s="120" t="s">
        <v>527</v>
      </c>
      <c r="F61" t="s">
        <v>183</v>
      </c>
      <c r="G61" s="3">
        <v>353</v>
      </c>
      <c r="H61" s="3">
        <v>138</v>
      </c>
    </row>
    <row r="62" spans="1:8">
      <c r="A62" s="3" t="s">
        <v>480</v>
      </c>
      <c r="B62" s="3">
        <v>61</v>
      </c>
      <c r="C62" s="3" t="s">
        <v>468</v>
      </c>
      <c r="D62" s="3">
        <v>27</v>
      </c>
      <c r="E62" s="120" t="s">
        <v>528</v>
      </c>
      <c r="F62" t="s">
        <v>380</v>
      </c>
      <c r="G62" s="3">
        <v>355</v>
      </c>
      <c r="H62" s="3">
        <v>139</v>
      </c>
    </row>
    <row r="63" spans="1:8">
      <c r="A63" s="3" t="s">
        <v>480</v>
      </c>
      <c r="B63" s="3">
        <v>62</v>
      </c>
      <c r="C63" s="3" t="s">
        <v>468</v>
      </c>
      <c r="D63" s="3">
        <v>28</v>
      </c>
      <c r="E63" s="120" t="s">
        <v>529</v>
      </c>
      <c r="F63" t="s">
        <v>137</v>
      </c>
      <c r="G63" s="3">
        <v>364</v>
      </c>
      <c r="H63" s="3">
        <v>148</v>
      </c>
    </row>
    <row r="64" spans="1:8">
      <c r="A64" s="3" t="s">
        <v>480</v>
      </c>
      <c r="B64" s="3">
        <v>63</v>
      </c>
      <c r="C64" s="3" t="s">
        <v>468</v>
      </c>
      <c r="D64" s="3">
        <v>29</v>
      </c>
      <c r="E64" s="120" t="s">
        <v>530</v>
      </c>
      <c r="F64" t="s">
        <v>385</v>
      </c>
      <c r="G64" s="3">
        <v>373</v>
      </c>
      <c r="H64" s="3">
        <v>155</v>
      </c>
    </row>
    <row r="65" spans="1:8">
      <c r="A65" s="3" t="s">
        <v>480</v>
      </c>
      <c r="B65" s="3">
        <v>64</v>
      </c>
      <c r="C65" s="3" t="s">
        <v>468</v>
      </c>
      <c r="D65" s="3">
        <v>30</v>
      </c>
      <c r="E65" s="120" t="s">
        <v>531</v>
      </c>
      <c r="F65" t="s">
        <v>182</v>
      </c>
      <c r="G65" s="3">
        <v>375</v>
      </c>
      <c r="H65" s="3">
        <v>157</v>
      </c>
    </row>
    <row r="66" spans="1:8">
      <c r="E66" s="120"/>
    </row>
    <row r="67" spans="1:8">
      <c r="E67" s="120"/>
    </row>
    <row r="68" spans="1:8">
      <c r="E68" s="120"/>
    </row>
    <row r="69" spans="1:8">
      <c r="E69" s="120"/>
    </row>
    <row r="70" spans="1:8">
      <c r="B70" s="3" t="str">
        <f t="shared" ref="B70:B98" si="0">IF($A70&lt;&gt;"",B69+1,"")</f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1:8">
      <c r="B71" s="3" t="str">
        <f t="shared" si="0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1:8">
      <c r="B72" s="3" t="str">
        <f t="shared" si="0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1:8">
      <c r="B73" s="3" t="str">
        <f t="shared" si="0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1:8">
      <c r="B74" s="3" t="str">
        <f t="shared" si="0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1:8">
      <c r="B75" s="3" t="str">
        <f t="shared" si="0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1:8">
      <c r="B76" s="3" t="str">
        <f t="shared" si="0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1:8">
      <c r="B77" s="3" t="str">
        <f t="shared" si="0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1:8">
      <c r="B78" s="3" t="str">
        <f t="shared" si="0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1:8">
      <c r="B79" s="3" t="str">
        <f t="shared" si="0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1:8">
      <c r="B80" s="3" t="str">
        <f t="shared" si="0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0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0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0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0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0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0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0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0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0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0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0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0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0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0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0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0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0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0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1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1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1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1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1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1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1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1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1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1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1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1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1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1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1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1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1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1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1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1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1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1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1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1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1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1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1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1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1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1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1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1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2">IF($A131&lt;&gt;"",B130+1,"")</f>
        <v/>
      </c>
    </row>
    <row r="132" spans="2:4">
      <c r="B132" s="3" t="str">
        <f t="shared" si="2"/>
        <v/>
      </c>
    </row>
    <row r="133" spans="2:4">
      <c r="B133" s="3" t="str">
        <f t="shared" si="2"/>
        <v/>
      </c>
    </row>
    <row r="134" spans="2:4">
      <c r="B134" s="3" t="str">
        <f t="shared" si="2"/>
        <v/>
      </c>
    </row>
    <row r="135" spans="2:4">
      <c r="B135" s="3" t="str">
        <f t="shared" si="2"/>
        <v/>
      </c>
    </row>
    <row r="136" spans="2:4">
      <c r="B136" s="3" t="str">
        <f t="shared" si="2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F0B6-E238-5341-90CF-7B0838DB2DB1}">
  <dimension ref="A1:J136"/>
  <sheetViews>
    <sheetView zoomScale="115" workbookViewId="0">
      <selection activeCell="F17" sqref="F17"/>
    </sheetView>
  </sheetViews>
  <sheetFormatPr defaultColWidth="10.85546875" defaultRowHeight="15"/>
  <cols>
    <col min="1" max="5" width="10.85546875" style="3"/>
    <col min="6" max="6" width="24.140625" customWidth="1"/>
    <col min="7" max="7" width="11.140625" style="3" bestFit="1" customWidth="1"/>
    <col min="8" max="8" width="15.5703125" style="3" bestFit="1" customWidth="1"/>
  </cols>
  <sheetData>
    <row r="1" spans="1:10" s="146" customFormat="1">
      <c r="A1" s="9" t="s">
        <v>11</v>
      </c>
      <c r="B1" s="9" t="s">
        <v>80</v>
      </c>
      <c r="C1" s="9" t="s">
        <v>83</v>
      </c>
      <c r="D1" s="9" t="s">
        <v>84</v>
      </c>
      <c r="E1" s="9" t="s">
        <v>7</v>
      </c>
      <c r="F1" s="146" t="s">
        <v>8</v>
      </c>
      <c r="G1" s="9" t="s">
        <v>81</v>
      </c>
      <c r="H1" s="9" t="s">
        <v>82</v>
      </c>
      <c r="J1" s="146" t="s">
        <v>1</v>
      </c>
    </row>
    <row r="2" spans="1:10">
      <c r="A2" s="3" t="s">
        <v>532</v>
      </c>
      <c r="B2" s="3">
        <v>1</v>
      </c>
      <c r="C2" s="3">
        <v>1</v>
      </c>
      <c r="D2" s="3" t="s">
        <v>468</v>
      </c>
      <c r="E2" s="120" t="s">
        <v>533</v>
      </c>
      <c r="F2" t="s">
        <v>292</v>
      </c>
      <c r="G2" s="3">
        <v>12</v>
      </c>
      <c r="H2" s="3">
        <v>12</v>
      </c>
    </row>
    <row r="3" spans="1:10">
      <c r="A3" s="3" t="s">
        <v>532</v>
      </c>
      <c r="B3" s="3">
        <v>2</v>
      </c>
      <c r="C3" s="3">
        <v>2</v>
      </c>
      <c r="D3" s="3" t="s">
        <v>468</v>
      </c>
      <c r="E3" s="120" t="s">
        <v>534</v>
      </c>
      <c r="F3" t="s">
        <v>388</v>
      </c>
      <c r="G3" s="3">
        <v>15</v>
      </c>
      <c r="H3" s="3">
        <v>15</v>
      </c>
    </row>
    <row r="4" spans="1:10">
      <c r="A4" s="3" t="s">
        <v>532</v>
      </c>
      <c r="B4" s="3">
        <v>3</v>
      </c>
      <c r="C4" s="3">
        <v>3</v>
      </c>
      <c r="D4" s="3" t="s">
        <v>468</v>
      </c>
      <c r="E4" s="120" t="s">
        <v>535</v>
      </c>
      <c r="F4" t="s">
        <v>389</v>
      </c>
      <c r="G4" s="3">
        <v>20</v>
      </c>
      <c r="H4" s="3">
        <v>20</v>
      </c>
    </row>
    <row r="5" spans="1:10">
      <c r="A5" s="3" t="s">
        <v>532</v>
      </c>
      <c r="B5" s="3">
        <v>4</v>
      </c>
      <c r="C5" s="3">
        <v>4</v>
      </c>
      <c r="D5" s="3" t="s">
        <v>468</v>
      </c>
      <c r="E5" s="120" t="s">
        <v>536</v>
      </c>
      <c r="F5" t="s">
        <v>298</v>
      </c>
      <c r="G5" s="3">
        <v>35</v>
      </c>
      <c r="H5" s="3">
        <v>35</v>
      </c>
    </row>
    <row r="6" spans="1:10">
      <c r="A6" s="3" t="s">
        <v>532</v>
      </c>
      <c r="B6" s="3">
        <v>5</v>
      </c>
      <c r="C6" s="3">
        <v>5</v>
      </c>
      <c r="D6" s="3" t="s">
        <v>468</v>
      </c>
      <c r="E6" s="120" t="s">
        <v>537</v>
      </c>
      <c r="F6" t="s">
        <v>294</v>
      </c>
      <c r="G6" s="3">
        <v>43</v>
      </c>
      <c r="H6" s="3">
        <v>42</v>
      </c>
    </row>
    <row r="7" spans="1:10">
      <c r="A7" s="3" t="s">
        <v>532</v>
      </c>
      <c r="B7" s="3">
        <v>6</v>
      </c>
      <c r="C7" s="3">
        <v>6</v>
      </c>
      <c r="D7" s="3" t="s">
        <v>468</v>
      </c>
      <c r="E7" s="120" t="s">
        <v>538</v>
      </c>
      <c r="F7" t="s">
        <v>390</v>
      </c>
      <c r="G7" s="3">
        <v>51</v>
      </c>
      <c r="H7" s="3">
        <v>48</v>
      </c>
    </row>
    <row r="8" spans="1:10">
      <c r="A8" s="3" t="s">
        <v>532</v>
      </c>
      <c r="B8" s="3">
        <v>7</v>
      </c>
      <c r="C8" s="3">
        <v>7</v>
      </c>
      <c r="D8" s="3" t="s">
        <v>468</v>
      </c>
      <c r="E8" s="120" t="s">
        <v>539</v>
      </c>
      <c r="F8" t="s">
        <v>299</v>
      </c>
      <c r="G8" s="3">
        <v>72</v>
      </c>
      <c r="H8" s="3">
        <v>64</v>
      </c>
    </row>
    <row r="9" spans="1:10">
      <c r="A9" s="3" t="s">
        <v>540</v>
      </c>
      <c r="B9" s="3">
        <v>8</v>
      </c>
      <c r="C9" s="3" t="s">
        <v>468</v>
      </c>
      <c r="D9" s="3">
        <v>1</v>
      </c>
      <c r="E9" s="120" t="s">
        <v>541</v>
      </c>
      <c r="F9" t="s">
        <v>301</v>
      </c>
      <c r="G9" s="3">
        <v>77</v>
      </c>
      <c r="H9" s="3">
        <v>10</v>
      </c>
    </row>
    <row r="10" spans="1:10">
      <c r="A10" s="3" t="s">
        <v>532</v>
      </c>
      <c r="B10" s="3">
        <v>9</v>
      </c>
      <c r="C10" s="3">
        <v>8</v>
      </c>
      <c r="D10" s="3" t="s">
        <v>468</v>
      </c>
      <c r="E10" s="120" t="s">
        <v>542</v>
      </c>
      <c r="F10" t="s">
        <v>391</v>
      </c>
      <c r="G10" s="3">
        <v>80</v>
      </c>
      <c r="H10" s="3">
        <v>70</v>
      </c>
    </row>
    <row r="11" spans="1:10">
      <c r="A11" s="3" t="s">
        <v>540</v>
      </c>
      <c r="B11" s="3">
        <v>10</v>
      </c>
      <c r="C11" s="3" t="s">
        <v>468</v>
      </c>
      <c r="D11" s="3">
        <v>2</v>
      </c>
      <c r="E11" s="120" t="s">
        <v>543</v>
      </c>
      <c r="F11" t="s">
        <v>303</v>
      </c>
      <c r="G11" s="3">
        <v>95</v>
      </c>
      <c r="H11" s="3">
        <v>16</v>
      </c>
    </row>
    <row r="12" spans="1:10">
      <c r="A12" s="3" t="s">
        <v>532</v>
      </c>
      <c r="B12" s="3">
        <v>11</v>
      </c>
      <c r="C12" s="3">
        <v>9</v>
      </c>
      <c r="D12" s="3" t="s">
        <v>468</v>
      </c>
      <c r="E12" s="120" t="s">
        <v>544</v>
      </c>
      <c r="F12" t="s">
        <v>392</v>
      </c>
      <c r="G12" s="3">
        <v>101</v>
      </c>
      <c r="H12" s="3">
        <v>83</v>
      </c>
    </row>
    <row r="13" spans="1:10">
      <c r="A13" s="3" t="s">
        <v>532</v>
      </c>
      <c r="B13" s="3">
        <v>12</v>
      </c>
      <c r="C13" s="3">
        <v>10</v>
      </c>
      <c r="D13" s="3" t="s">
        <v>468</v>
      </c>
      <c r="E13" s="120" t="s">
        <v>545</v>
      </c>
      <c r="F13" t="s">
        <v>293</v>
      </c>
      <c r="G13" s="3">
        <v>108</v>
      </c>
      <c r="H13" s="3">
        <v>90</v>
      </c>
    </row>
    <row r="14" spans="1:10">
      <c r="A14" s="3" t="s">
        <v>532</v>
      </c>
      <c r="B14" s="3">
        <v>13</v>
      </c>
      <c r="C14" s="3">
        <v>11</v>
      </c>
      <c r="D14" s="3" t="s">
        <v>468</v>
      </c>
      <c r="E14" s="120" t="s">
        <v>546</v>
      </c>
      <c r="F14" t="s">
        <v>393</v>
      </c>
      <c r="G14" s="3">
        <v>109</v>
      </c>
      <c r="H14" s="3">
        <v>91</v>
      </c>
    </row>
    <row r="15" spans="1:10">
      <c r="A15" s="3" t="s">
        <v>532</v>
      </c>
      <c r="B15" s="3">
        <v>14</v>
      </c>
      <c r="C15" s="3">
        <v>12</v>
      </c>
      <c r="D15" s="3" t="s">
        <v>468</v>
      </c>
      <c r="E15" s="120" t="s">
        <v>547</v>
      </c>
      <c r="F15" t="s">
        <v>297</v>
      </c>
      <c r="G15" s="3">
        <v>116</v>
      </c>
      <c r="H15" s="3">
        <v>97</v>
      </c>
    </row>
    <row r="16" spans="1:10">
      <c r="A16" s="3" t="s">
        <v>532</v>
      </c>
      <c r="B16" s="3">
        <v>15</v>
      </c>
      <c r="C16" s="3">
        <v>13</v>
      </c>
      <c r="D16" s="3" t="s">
        <v>468</v>
      </c>
      <c r="E16" s="120" t="s">
        <v>548</v>
      </c>
      <c r="F16" t="s">
        <v>394</v>
      </c>
      <c r="G16" s="3">
        <v>122</v>
      </c>
      <c r="H16" s="3">
        <v>101</v>
      </c>
    </row>
    <row r="17" spans="1:8">
      <c r="A17" s="3" t="s">
        <v>532</v>
      </c>
      <c r="B17" s="3">
        <v>16</v>
      </c>
      <c r="C17" s="3">
        <v>14</v>
      </c>
      <c r="D17" s="3" t="s">
        <v>468</v>
      </c>
      <c r="E17" s="120" t="s">
        <v>549</v>
      </c>
      <c r="F17" t="s">
        <v>395</v>
      </c>
      <c r="G17" s="3">
        <v>147</v>
      </c>
      <c r="H17" s="3">
        <v>122</v>
      </c>
    </row>
    <row r="18" spans="1:8">
      <c r="A18" s="3" t="s">
        <v>532</v>
      </c>
      <c r="B18" s="3">
        <v>17</v>
      </c>
      <c r="C18" s="3">
        <v>15</v>
      </c>
      <c r="D18" s="3" t="s">
        <v>468</v>
      </c>
      <c r="E18" s="120" t="s">
        <v>550</v>
      </c>
      <c r="F18" t="s">
        <v>396</v>
      </c>
      <c r="G18" s="3">
        <v>172</v>
      </c>
      <c r="H18" s="3">
        <v>137</v>
      </c>
    </row>
    <row r="19" spans="1:8">
      <c r="A19" s="3" t="s">
        <v>532</v>
      </c>
      <c r="B19" s="3">
        <v>18</v>
      </c>
      <c r="C19" s="3">
        <v>16</v>
      </c>
      <c r="D19" s="3" t="s">
        <v>468</v>
      </c>
      <c r="E19" s="120" t="s">
        <v>551</v>
      </c>
      <c r="F19" t="s">
        <v>295</v>
      </c>
      <c r="G19" s="3">
        <v>177</v>
      </c>
      <c r="H19" s="3">
        <v>142</v>
      </c>
    </row>
    <row r="20" spans="1:8">
      <c r="A20" s="3" t="s">
        <v>540</v>
      </c>
      <c r="B20" s="3">
        <v>19</v>
      </c>
      <c r="C20" s="3" t="s">
        <v>468</v>
      </c>
      <c r="D20" s="3">
        <v>3</v>
      </c>
      <c r="E20" s="120" t="s">
        <v>552</v>
      </c>
      <c r="F20" t="s">
        <v>404</v>
      </c>
      <c r="G20" s="3">
        <v>179</v>
      </c>
      <c r="H20" s="3">
        <v>36</v>
      </c>
    </row>
    <row r="21" spans="1:8">
      <c r="A21" s="3" t="s">
        <v>540</v>
      </c>
      <c r="B21" s="3">
        <v>20</v>
      </c>
      <c r="C21" s="3" t="s">
        <v>468</v>
      </c>
      <c r="D21" s="3">
        <v>4</v>
      </c>
      <c r="E21" s="120" t="s">
        <v>553</v>
      </c>
      <c r="F21" t="s">
        <v>302</v>
      </c>
      <c r="G21" s="3">
        <v>188</v>
      </c>
      <c r="H21" s="3">
        <v>41</v>
      </c>
    </row>
    <row r="22" spans="1:8">
      <c r="A22" s="3" t="s">
        <v>532</v>
      </c>
      <c r="B22" s="3">
        <v>21</v>
      </c>
      <c r="C22" s="3">
        <v>17</v>
      </c>
      <c r="D22" s="3" t="s">
        <v>468</v>
      </c>
      <c r="E22" s="120" t="s">
        <v>553</v>
      </c>
      <c r="F22" t="s">
        <v>296</v>
      </c>
      <c r="G22" s="3">
        <v>189</v>
      </c>
      <c r="H22" s="3">
        <v>148</v>
      </c>
    </row>
    <row r="23" spans="1:8">
      <c r="A23" s="3" t="s">
        <v>532</v>
      </c>
      <c r="B23" s="3">
        <v>22</v>
      </c>
      <c r="C23" s="3">
        <v>18</v>
      </c>
      <c r="D23" s="3" t="s">
        <v>468</v>
      </c>
      <c r="E23" s="120" t="s">
        <v>554</v>
      </c>
      <c r="F23" t="s">
        <v>397</v>
      </c>
      <c r="G23" s="3">
        <v>200</v>
      </c>
      <c r="H23" s="3">
        <v>155</v>
      </c>
    </row>
    <row r="24" spans="1:8">
      <c r="A24" s="3" t="s">
        <v>532</v>
      </c>
      <c r="B24" s="3">
        <v>23</v>
      </c>
      <c r="C24" s="3">
        <v>19</v>
      </c>
      <c r="D24" s="3" t="s">
        <v>468</v>
      </c>
      <c r="E24" s="120" t="s">
        <v>555</v>
      </c>
      <c r="F24" t="s">
        <v>300</v>
      </c>
      <c r="G24" s="3">
        <v>210</v>
      </c>
      <c r="H24" s="3">
        <v>162</v>
      </c>
    </row>
    <row r="25" spans="1:8">
      <c r="A25" s="3" t="s">
        <v>540</v>
      </c>
      <c r="B25" s="3">
        <v>24</v>
      </c>
      <c r="C25" s="3" t="s">
        <v>468</v>
      </c>
      <c r="D25" s="3">
        <v>5</v>
      </c>
      <c r="E25" s="120" t="s">
        <v>556</v>
      </c>
      <c r="F25" t="s">
        <v>405</v>
      </c>
      <c r="G25" s="3">
        <v>212</v>
      </c>
      <c r="H25" s="3">
        <v>49</v>
      </c>
    </row>
    <row r="26" spans="1:8">
      <c r="A26" s="3" t="s">
        <v>532</v>
      </c>
      <c r="B26" s="3">
        <v>25</v>
      </c>
      <c r="C26" s="3">
        <v>20</v>
      </c>
      <c r="D26" s="3" t="s">
        <v>468</v>
      </c>
      <c r="E26" s="120" t="s">
        <v>557</v>
      </c>
      <c r="F26" t="s">
        <v>398</v>
      </c>
      <c r="G26" s="3">
        <v>226</v>
      </c>
      <c r="H26" s="3">
        <v>170</v>
      </c>
    </row>
    <row r="27" spans="1:8">
      <c r="A27" s="3" t="s">
        <v>540</v>
      </c>
      <c r="B27" s="3">
        <v>26</v>
      </c>
      <c r="C27" s="3" t="s">
        <v>468</v>
      </c>
      <c r="D27" s="3">
        <v>6</v>
      </c>
      <c r="E27" s="120" t="s">
        <v>558</v>
      </c>
      <c r="F27" t="s">
        <v>304</v>
      </c>
      <c r="G27" s="3">
        <v>244</v>
      </c>
      <c r="H27" s="3">
        <v>62</v>
      </c>
    </row>
    <row r="28" spans="1:8">
      <c r="A28" s="3" t="s">
        <v>532</v>
      </c>
      <c r="B28" s="3">
        <v>27</v>
      </c>
      <c r="C28" s="3">
        <v>21</v>
      </c>
      <c r="D28" s="3" t="s">
        <v>468</v>
      </c>
      <c r="E28" s="120" t="s">
        <v>559</v>
      </c>
      <c r="F28" t="s">
        <v>399</v>
      </c>
      <c r="G28" s="3">
        <v>246</v>
      </c>
      <c r="H28" s="3">
        <v>183</v>
      </c>
    </row>
    <row r="29" spans="1:8">
      <c r="A29" s="3" t="s">
        <v>532</v>
      </c>
      <c r="B29" s="3">
        <v>28</v>
      </c>
      <c r="C29" s="3">
        <v>22</v>
      </c>
      <c r="D29" s="3" t="s">
        <v>468</v>
      </c>
      <c r="E29" s="120" t="s">
        <v>560</v>
      </c>
      <c r="F29" t="s">
        <v>400</v>
      </c>
      <c r="G29" s="3">
        <v>266</v>
      </c>
      <c r="H29" s="3">
        <v>189</v>
      </c>
    </row>
    <row r="30" spans="1:8">
      <c r="A30" s="3" t="s">
        <v>532</v>
      </c>
      <c r="B30" s="3">
        <v>29</v>
      </c>
      <c r="C30" s="3">
        <v>23</v>
      </c>
      <c r="D30" s="3" t="s">
        <v>468</v>
      </c>
      <c r="E30" s="120" t="s">
        <v>561</v>
      </c>
      <c r="F30" t="s">
        <v>401</v>
      </c>
      <c r="G30" s="3">
        <v>288</v>
      </c>
      <c r="H30" s="3">
        <v>198</v>
      </c>
    </row>
    <row r="31" spans="1:8">
      <c r="A31" s="3" t="s">
        <v>540</v>
      </c>
      <c r="B31" s="3">
        <v>30</v>
      </c>
      <c r="C31" s="3" t="s">
        <v>468</v>
      </c>
      <c r="D31" s="3">
        <v>7</v>
      </c>
      <c r="E31" s="120" t="s">
        <v>562</v>
      </c>
      <c r="F31" t="s">
        <v>406</v>
      </c>
      <c r="G31" s="3">
        <v>297</v>
      </c>
      <c r="H31" s="3">
        <v>95</v>
      </c>
    </row>
    <row r="32" spans="1:8">
      <c r="A32" s="3" t="s">
        <v>532</v>
      </c>
      <c r="B32" s="3">
        <v>31</v>
      </c>
      <c r="C32" s="3">
        <v>24</v>
      </c>
      <c r="D32" s="3" t="s">
        <v>468</v>
      </c>
      <c r="E32" s="120" t="s">
        <v>563</v>
      </c>
      <c r="F32" t="s">
        <v>402</v>
      </c>
      <c r="G32" s="3">
        <v>298</v>
      </c>
      <c r="H32" s="3">
        <v>203</v>
      </c>
    </row>
    <row r="33" spans="1:8">
      <c r="A33" s="3" t="s">
        <v>540</v>
      </c>
      <c r="B33" s="3">
        <v>32</v>
      </c>
      <c r="C33" s="3" t="s">
        <v>468</v>
      </c>
      <c r="D33" s="3">
        <v>8</v>
      </c>
      <c r="E33" s="120" t="s">
        <v>564</v>
      </c>
      <c r="F33" t="s">
        <v>305</v>
      </c>
      <c r="G33" s="3">
        <v>322</v>
      </c>
      <c r="H33" s="3">
        <v>113</v>
      </c>
    </row>
    <row r="34" spans="1:8">
      <c r="A34" s="3" t="s">
        <v>540</v>
      </c>
      <c r="B34" s="3">
        <v>33</v>
      </c>
      <c r="C34" s="3" t="s">
        <v>468</v>
      </c>
      <c r="D34" s="3">
        <v>9</v>
      </c>
      <c r="E34" s="120" t="s">
        <v>565</v>
      </c>
      <c r="F34" t="s">
        <v>407</v>
      </c>
      <c r="G34" s="3">
        <v>323</v>
      </c>
      <c r="H34" s="3">
        <v>114</v>
      </c>
    </row>
    <row r="35" spans="1:8">
      <c r="A35" s="3" t="s">
        <v>532</v>
      </c>
      <c r="B35" s="3">
        <v>34</v>
      </c>
      <c r="C35" s="3">
        <v>25</v>
      </c>
      <c r="D35" s="3" t="s">
        <v>468</v>
      </c>
      <c r="E35" s="120" t="s">
        <v>566</v>
      </c>
      <c r="F35" t="s">
        <v>403</v>
      </c>
      <c r="G35" s="3">
        <v>332</v>
      </c>
      <c r="H35" s="3">
        <v>213</v>
      </c>
    </row>
    <row r="36" spans="1:8">
      <c r="E36" s="120"/>
    </row>
    <row r="37" spans="1:8">
      <c r="E37" s="120"/>
    </row>
    <row r="38" spans="1:8">
      <c r="E38" s="120"/>
    </row>
    <row r="39" spans="1:8">
      <c r="E39" s="120"/>
    </row>
    <row r="40" spans="1:8">
      <c r="E40" s="120"/>
    </row>
    <row r="41" spans="1:8">
      <c r="E41" s="120"/>
    </row>
    <row r="42" spans="1:8">
      <c r="E42" s="120"/>
    </row>
    <row r="43" spans="1:8">
      <c r="E43" s="120"/>
    </row>
    <row r="44" spans="1:8">
      <c r="B44" s="3" t="str">
        <f t="shared" ref="B44:B66" si="0">IF($A44&lt;&gt;"",B43+1,"")</f>
        <v/>
      </c>
      <c r="C44" s="3" t="str">
        <f>IF(AND($A44&lt;&gt;"",$A44=$J$1&amp;"-"&amp;"M"),MAX($C$2:C43)+1,"")</f>
        <v/>
      </c>
      <c r="D44" s="3" t="str">
        <f>IF(AND($A44&lt;&gt;"",$A44=$J$1&amp;"-"&amp;"F"),MAX($D$2:D43)+1,"")</f>
        <v/>
      </c>
      <c r="E44" s="120"/>
    </row>
    <row r="45" spans="1:8">
      <c r="B45" s="3" t="str">
        <f t="shared" si="0"/>
        <v/>
      </c>
      <c r="C45" s="3" t="str">
        <f>IF(AND($A45&lt;&gt;"",$A45=$J$1&amp;"-"&amp;"M"),MAX($C$2:C44)+1,"")</f>
        <v/>
      </c>
      <c r="D45" s="3" t="str">
        <f>IF(AND($A45&lt;&gt;"",$A45=$J$1&amp;"-"&amp;"F"),MAX($D$2:D44)+1,"")</f>
        <v/>
      </c>
      <c r="E45" s="120"/>
    </row>
    <row r="46" spans="1:8">
      <c r="B46" s="3" t="str">
        <f t="shared" si="0"/>
        <v/>
      </c>
      <c r="C46" s="3" t="str">
        <f>IF(AND($A46&lt;&gt;"",$A46=$J$1&amp;"-"&amp;"M"),MAX($C$2:C45)+1,"")</f>
        <v/>
      </c>
      <c r="D46" s="3" t="str">
        <f>IF(AND($A46&lt;&gt;"",$A46=$J$1&amp;"-"&amp;"F"),MAX($D$2:D45)+1,"")</f>
        <v/>
      </c>
      <c r="E46" s="120"/>
    </row>
    <row r="47" spans="1:8">
      <c r="B47" s="3" t="str">
        <f t="shared" si="0"/>
        <v/>
      </c>
      <c r="C47" s="3" t="str">
        <f>IF(AND($A47&lt;&gt;"",$A47=$J$1&amp;"-"&amp;"M"),MAX($C$2:C46)+1,"")</f>
        <v/>
      </c>
      <c r="D47" s="3" t="str">
        <f>IF(AND($A47&lt;&gt;"",$A47=$J$1&amp;"-"&amp;"F"),MAX($D$2:D46)+1,"")</f>
        <v/>
      </c>
      <c r="E47" s="120"/>
    </row>
    <row r="48" spans="1:8">
      <c r="B48" s="3" t="str">
        <f t="shared" si="0"/>
        <v/>
      </c>
      <c r="C48" s="3" t="str">
        <f>IF(AND($A48&lt;&gt;"",$A48=$J$1&amp;"-"&amp;"M"),MAX($C$2:C47)+1,"")</f>
        <v/>
      </c>
      <c r="D48" s="3" t="str">
        <f>IF(AND($A48&lt;&gt;"",$A48=$J$1&amp;"-"&amp;"F"),MAX($D$2:D47)+1,"")</f>
        <v/>
      </c>
      <c r="E48" s="120"/>
    </row>
    <row r="49" spans="2:5">
      <c r="B49" s="3" t="str">
        <f t="shared" si="0"/>
        <v/>
      </c>
      <c r="C49" s="3" t="str">
        <f>IF(AND($A49&lt;&gt;"",$A49=$J$1&amp;"-"&amp;"M"),MAX($C$2:C48)+1,"")</f>
        <v/>
      </c>
      <c r="D49" s="3" t="str">
        <f>IF(AND($A49&lt;&gt;"",$A49=$J$1&amp;"-"&amp;"F"),MAX($D$2:D48)+1,"")</f>
        <v/>
      </c>
      <c r="E49" s="120"/>
    </row>
    <row r="50" spans="2:5">
      <c r="B50" s="3" t="str">
        <f t="shared" si="0"/>
        <v/>
      </c>
      <c r="C50" s="3" t="str">
        <f>IF(AND($A50&lt;&gt;"",$A50=$J$1&amp;"-"&amp;"M"),MAX($C$2:C49)+1,"")</f>
        <v/>
      </c>
      <c r="D50" s="3" t="str">
        <f>IF(AND($A50&lt;&gt;"",$A50=$J$1&amp;"-"&amp;"F"),MAX($D$2:D49)+1,"")</f>
        <v/>
      </c>
      <c r="E50" s="120"/>
    </row>
    <row r="51" spans="2:5">
      <c r="B51" s="3" t="str">
        <f t="shared" si="0"/>
        <v/>
      </c>
      <c r="C51" s="3" t="str">
        <f>IF(AND($A51&lt;&gt;"",$A51=$J$1&amp;"-"&amp;"M"),MAX($C$2:C50)+1,"")</f>
        <v/>
      </c>
      <c r="D51" s="3" t="str">
        <f>IF(AND($A51&lt;&gt;"",$A51=$J$1&amp;"-"&amp;"F"),MAX($D$2:D50)+1,"")</f>
        <v/>
      </c>
      <c r="E51" s="120"/>
    </row>
    <row r="52" spans="2:5">
      <c r="B52" s="3" t="str">
        <f t="shared" si="0"/>
        <v/>
      </c>
      <c r="C52" s="3" t="str">
        <f>IF(AND($A52&lt;&gt;"",$A52=$J$1&amp;"-"&amp;"M"),MAX($C$2:C51)+1,"")</f>
        <v/>
      </c>
      <c r="D52" s="3" t="str">
        <f>IF(AND($A52&lt;&gt;"",$A52=$J$1&amp;"-"&amp;"F"),MAX($D$2:D51)+1,"")</f>
        <v/>
      </c>
      <c r="E52" s="120"/>
    </row>
    <row r="53" spans="2:5">
      <c r="B53" s="3" t="str">
        <f t="shared" si="0"/>
        <v/>
      </c>
      <c r="C53" s="3" t="str">
        <f>IF(AND($A53&lt;&gt;"",$A53=$J$1&amp;"-"&amp;"M"),MAX($C$2:C52)+1,"")</f>
        <v/>
      </c>
      <c r="D53" s="3" t="str">
        <f>IF(AND($A53&lt;&gt;"",$A53=$J$1&amp;"-"&amp;"F"),MAX($D$2:D52)+1,"")</f>
        <v/>
      </c>
      <c r="E53" s="120"/>
    </row>
    <row r="54" spans="2:5">
      <c r="B54" s="3" t="str">
        <f t="shared" si="0"/>
        <v/>
      </c>
      <c r="C54" s="3" t="str">
        <f>IF(AND($A54&lt;&gt;"",$A54=$J$1&amp;"-"&amp;"M"),MAX($C$2:C53)+1,"")</f>
        <v/>
      </c>
      <c r="D54" s="3" t="str">
        <f>IF(AND($A54&lt;&gt;"",$A54=$J$1&amp;"-"&amp;"F"),MAX($D$2:D53)+1,"")</f>
        <v/>
      </c>
      <c r="E54" s="120"/>
    </row>
    <row r="55" spans="2:5">
      <c r="B55" s="3" t="str">
        <f t="shared" si="0"/>
        <v/>
      </c>
      <c r="C55" s="3" t="str">
        <f>IF(AND($A55&lt;&gt;"",$A55=$J$1&amp;"-"&amp;"M"),MAX($C$2:C54)+1,"")</f>
        <v/>
      </c>
      <c r="D55" s="3" t="str">
        <f>IF(AND($A55&lt;&gt;"",$A55=$J$1&amp;"-"&amp;"F"),MAX($D$2:D54)+1,"")</f>
        <v/>
      </c>
      <c r="E55" s="120"/>
    </row>
    <row r="56" spans="2:5">
      <c r="B56" s="3" t="str">
        <f t="shared" si="0"/>
        <v/>
      </c>
      <c r="C56" s="3" t="str">
        <f>IF(AND($A56&lt;&gt;"",$A56=$J$1&amp;"-"&amp;"M"),MAX($C$2:C55)+1,"")</f>
        <v/>
      </c>
      <c r="D56" s="3" t="str">
        <f>IF(AND($A56&lt;&gt;"",$A56=$J$1&amp;"-"&amp;"F"),MAX($D$2:D55)+1,"")</f>
        <v/>
      </c>
      <c r="E56" s="120"/>
    </row>
    <row r="57" spans="2:5">
      <c r="B57" s="3" t="str">
        <f t="shared" si="0"/>
        <v/>
      </c>
      <c r="C57" s="3" t="str">
        <f>IF(AND($A57&lt;&gt;"",$A57=$J$1&amp;"-"&amp;"M"),MAX($C$2:C56)+1,"")</f>
        <v/>
      </c>
      <c r="D57" s="3" t="str">
        <f>IF(AND($A57&lt;&gt;"",$A57=$J$1&amp;"-"&amp;"F"),MAX($D$2:D56)+1,"")</f>
        <v/>
      </c>
      <c r="E57" s="120"/>
    </row>
    <row r="58" spans="2:5">
      <c r="B58" s="3" t="str">
        <f t="shared" si="0"/>
        <v/>
      </c>
      <c r="C58" s="3" t="str">
        <f>IF(AND($A58&lt;&gt;"",$A58=$J$1&amp;"-"&amp;"M"),MAX($C$2:C57)+1,"")</f>
        <v/>
      </c>
      <c r="D58" s="3" t="str">
        <f>IF(AND($A58&lt;&gt;"",$A58=$J$1&amp;"-"&amp;"F"),MAX($D$2:D57)+1,"")</f>
        <v/>
      </c>
      <c r="E58" s="120"/>
    </row>
    <row r="59" spans="2:5">
      <c r="B59" s="3" t="str">
        <f t="shared" si="0"/>
        <v/>
      </c>
      <c r="C59" s="3" t="str">
        <f>IF(AND($A59&lt;&gt;"",$A59=$J$1&amp;"-"&amp;"M"),MAX($C$2:C58)+1,"")</f>
        <v/>
      </c>
      <c r="D59" s="3" t="str">
        <f>IF(AND($A59&lt;&gt;"",$A59=$J$1&amp;"-"&amp;"F"),MAX($D$2:D58)+1,"")</f>
        <v/>
      </c>
      <c r="E59" s="120"/>
    </row>
    <row r="60" spans="2:5">
      <c r="B60" s="3" t="str">
        <f t="shared" si="0"/>
        <v/>
      </c>
      <c r="C60" s="3" t="str">
        <f>IF(AND($A60&lt;&gt;"",$A60=$J$1&amp;"-"&amp;"M"),MAX($C$2:C59)+1,"")</f>
        <v/>
      </c>
      <c r="D60" s="3" t="str">
        <f>IF(AND($A60&lt;&gt;"",$A60=$J$1&amp;"-"&amp;"F"),MAX($D$2:D59)+1,"")</f>
        <v/>
      </c>
      <c r="E60" s="120"/>
    </row>
    <row r="61" spans="2:5">
      <c r="B61" s="3" t="str">
        <f t="shared" si="0"/>
        <v/>
      </c>
      <c r="C61" s="3" t="str">
        <f>IF(AND($A61&lt;&gt;"",$A61=$J$1&amp;"-"&amp;"M"),MAX($C$2:C60)+1,"")</f>
        <v/>
      </c>
      <c r="D61" s="3" t="str">
        <f>IF(AND($A61&lt;&gt;"",$A61=$J$1&amp;"-"&amp;"F"),MAX($D$2:D60)+1,"")</f>
        <v/>
      </c>
      <c r="E61" s="120"/>
    </row>
    <row r="62" spans="2:5">
      <c r="B62" s="3" t="str">
        <f t="shared" si="0"/>
        <v/>
      </c>
      <c r="C62" s="3" t="str">
        <f>IF(AND($A62&lt;&gt;"",$A62=$J$1&amp;"-"&amp;"M"),MAX($C$2:C61)+1,"")</f>
        <v/>
      </c>
      <c r="D62" s="3" t="str">
        <f>IF(AND($A62&lt;&gt;"",$A62=$J$1&amp;"-"&amp;"F"),MAX($D$2:D61)+1,"")</f>
        <v/>
      </c>
      <c r="E62" s="120"/>
    </row>
    <row r="63" spans="2:5">
      <c r="B63" s="3" t="str">
        <f t="shared" si="0"/>
        <v/>
      </c>
      <c r="C63" s="3" t="str">
        <f>IF(AND($A63&lt;&gt;"",$A63=$J$1&amp;"-"&amp;"M"),MAX($C$2:C62)+1,"")</f>
        <v/>
      </c>
      <c r="D63" s="3" t="str">
        <f>IF(AND($A63&lt;&gt;"",$A63=$J$1&amp;"-"&amp;"F"),MAX($D$2:D62)+1,"")</f>
        <v/>
      </c>
      <c r="E63" s="120"/>
    </row>
    <row r="64" spans="2:5">
      <c r="B64" s="3" t="str">
        <f t="shared" si="0"/>
        <v/>
      </c>
      <c r="C64" s="3" t="str">
        <f>IF(AND($A64&lt;&gt;"",$A64=$J$1&amp;"-"&amp;"M"),MAX($C$2:C63)+1,"")</f>
        <v/>
      </c>
      <c r="D64" s="3" t="str">
        <f>IF(AND($A64&lt;&gt;"",$A64=$J$1&amp;"-"&amp;"F"),MAX($D$2:D63)+1,"")</f>
        <v/>
      </c>
      <c r="E64" s="120"/>
    </row>
    <row r="65" spans="2:5">
      <c r="B65" s="3" t="str">
        <f t="shared" si="0"/>
        <v/>
      </c>
      <c r="C65" s="3" t="str">
        <f>IF(AND($A65&lt;&gt;"",$A65=$J$1&amp;"-"&amp;"M"),MAX($C$2:C64)+1,"")</f>
        <v/>
      </c>
      <c r="D65" s="3" t="str">
        <f>IF(AND($A65&lt;&gt;"",$A65=$J$1&amp;"-"&amp;"F"),MAX($D$2:D64)+1,"")</f>
        <v/>
      </c>
      <c r="E65" s="120"/>
    </row>
    <row r="66" spans="2:5">
      <c r="B66" s="3" t="str">
        <f t="shared" si="0"/>
        <v/>
      </c>
      <c r="C66" s="3" t="str">
        <f>IF(AND($A66&lt;&gt;"",$A66=$J$1&amp;"-"&amp;"M"),MAX($C$2:C65)+1,"")</f>
        <v/>
      </c>
      <c r="D66" s="3" t="str">
        <f>IF(AND($A66&lt;&gt;"",$A66=$J$1&amp;"-"&amp;"F"),MAX($D$2:D65)+1,"")</f>
        <v/>
      </c>
      <c r="E66" s="120"/>
    </row>
    <row r="67" spans="2:5">
      <c r="B67" s="3" t="str">
        <f t="shared" ref="B67:B98" si="1">IF($A67&lt;&gt;"",B66+1,"")</f>
        <v/>
      </c>
      <c r="C67" s="3" t="str">
        <f>IF(AND($A67&lt;&gt;"",$A67=$J$1&amp;"-"&amp;"M"),MAX($C$2:C66)+1,"")</f>
        <v/>
      </c>
      <c r="D67" s="3" t="str">
        <f>IF(AND($A67&lt;&gt;"",$A67=$J$1&amp;"-"&amp;"F"),MAX($D$2:D66)+1,"")</f>
        <v/>
      </c>
      <c r="E67" s="120"/>
    </row>
    <row r="68" spans="2:5">
      <c r="B68" s="3" t="str">
        <f t="shared" si="1"/>
        <v/>
      </c>
      <c r="C68" s="3" t="str">
        <f>IF(AND($A68&lt;&gt;"",$A68=$J$1&amp;"-"&amp;"M"),MAX($C$2:C67)+1,"")</f>
        <v/>
      </c>
      <c r="D68" s="3" t="str">
        <f>IF(AND($A68&lt;&gt;"",$A68=$J$1&amp;"-"&amp;"F"),MAX($D$2:D67)+1,"")</f>
        <v/>
      </c>
      <c r="E68" s="120"/>
    </row>
    <row r="69" spans="2:5">
      <c r="B69" s="3" t="str">
        <f t="shared" si="1"/>
        <v/>
      </c>
      <c r="C69" s="3" t="str">
        <f>IF(AND($A69&lt;&gt;"",$A69=$J$1&amp;"-"&amp;"M"),MAX($C$2:C68)+1,"")</f>
        <v/>
      </c>
      <c r="D69" s="3" t="str">
        <f>IF(AND($A69&lt;&gt;"",$A69=$J$1&amp;"-"&amp;"F"),MAX($D$2:D68)+1,"")</f>
        <v/>
      </c>
      <c r="E69" s="120"/>
    </row>
    <row r="70" spans="2:5">
      <c r="B70" s="3" t="str">
        <f t="shared" si="1"/>
        <v/>
      </c>
      <c r="C70" s="3" t="str">
        <f>IF(AND($A70&lt;&gt;"",$A70=$J$1&amp;"-"&amp;"M"),MAX($C$2:C69)+1,"")</f>
        <v/>
      </c>
      <c r="D70" s="3" t="str">
        <f>IF(AND($A70&lt;&gt;"",$A70=$J$1&amp;"-"&amp;"F"),MAX($D$2:D69)+1,"")</f>
        <v/>
      </c>
      <c r="E70" s="120"/>
    </row>
    <row r="71" spans="2:5">
      <c r="B71" s="3" t="str">
        <f t="shared" si="1"/>
        <v/>
      </c>
      <c r="C71" s="3" t="str">
        <f>IF(AND($A71&lt;&gt;"",$A71=$J$1&amp;"-"&amp;"M"),MAX($C$2:C70)+1,"")</f>
        <v/>
      </c>
      <c r="D71" s="3" t="str">
        <f>IF(AND($A71&lt;&gt;"",$A71=$J$1&amp;"-"&amp;"F"),MAX($D$2:D70)+1,"")</f>
        <v/>
      </c>
      <c r="E71" s="120"/>
    </row>
    <row r="72" spans="2:5">
      <c r="B72" s="3" t="str">
        <f t="shared" si="1"/>
        <v/>
      </c>
      <c r="C72" s="3" t="str">
        <f>IF(AND($A72&lt;&gt;"",$A72=$J$1&amp;"-"&amp;"M"),MAX($C$2:C71)+1,"")</f>
        <v/>
      </c>
      <c r="D72" s="3" t="str">
        <f>IF(AND($A72&lt;&gt;"",$A72=$J$1&amp;"-"&amp;"F"),MAX($D$2:D71)+1,"")</f>
        <v/>
      </c>
      <c r="E72" s="120"/>
    </row>
    <row r="73" spans="2:5">
      <c r="B73" s="3" t="str">
        <f t="shared" si="1"/>
        <v/>
      </c>
      <c r="C73" s="3" t="str">
        <f>IF(AND($A73&lt;&gt;"",$A73=$J$1&amp;"-"&amp;"M"),MAX($C$2:C72)+1,"")</f>
        <v/>
      </c>
      <c r="D73" s="3" t="str">
        <f>IF(AND($A73&lt;&gt;"",$A73=$J$1&amp;"-"&amp;"F"),MAX($D$2:D72)+1,"")</f>
        <v/>
      </c>
      <c r="E73" s="120"/>
    </row>
    <row r="74" spans="2:5">
      <c r="B74" s="3" t="str">
        <f t="shared" si="1"/>
        <v/>
      </c>
      <c r="C74" s="3" t="str">
        <f>IF(AND($A74&lt;&gt;"",$A74=$J$1&amp;"-"&amp;"M"),MAX($C$2:C73)+1,"")</f>
        <v/>
      </c>
      <c r="D74" s="3" t="str">
        <f>IF(AND($A74&lt;&gt;"",$A74=$J$1&amp;"-"&amp;"F"),MAX($D$2:D73)+1,"")</f>
        <v/>
      </c>
    </row>
    <row r="75" spans="2:5">
      <c r="B75" s="3" t="str">
        <f t="shared" si="1"/>
        <v/>
      </c>
      <c r="C75" s="3" t="str">
        <f>IF(AND($A75&lt;&gt;"",$A75=$J$1&amp;"-"&amp;"M"),MAX($C$2:C74)+1,"")</f>
        <v/>
      </c>
      <c r="D75" s="3" t="str">
        <f>IF(AND($A75&lt;&gt;"",$A75=$J$1&amp;"-"&amp;"F"),MAX($D$2:D74)+1,"")</f>
        <v/>
      </c>
    </row>
    <row r="76" spans="2:5">
      <c r="B76" s="3" t="str">
        <f t="shared" si="1"/>
        <v/>
      </c>
      <c r="C76" s="3" t="str">
        <f>IF(AND($A76&lt;&gt;"",$A76=$J$1&amp;"-"&amp;"M"),MAX($C$2:C75)+1,"")</f>
        <v/>
      </c>
      <c r="D76" s="3" t="str">
        <f>IF(AND($A76&lt;&gt;"",$A76=$J$1&amp;"-"&amp;"F"),MAX($D$2:D75)+1,"")</f>
        <v/>
      </c>
    </row>
    <row r="77" spans="2:5">
      <c r="B77" s="3" t="str">
        <f t="shared" si="1"/>
        <v/>
      </c>
      <c r="C77" s="3" t="str">
        <f>IF(AND($A77&lt;&gt;"",$A77=$J$1&amp;"-"&amp;"M"),MAX($C$2:C76)+1,"")</f>
        <v/>
      </c>
      <c r="D77" s="3" t="str">
        <f>IF(AND($A77&lt;&gt;"",$A77=$J$1&amp;"-"&amp;"F"),MAX($D$2:D76)+1,"")</f>
        <v/>
      </c>
    </row>
    <row r="78" spans="2:5">
      <c r="B78" s="3" t="str">
        <f t="shared" si="1"/>
        <v/>
      </c>
      <c r="C78" s="3" t="str">
        <f>IF(AND($A78&lt;&gt;"",$A78=$J$1&amp;"-"&amp;"M"),MAX($C$2:C77)+1,"")</f>
        <v/>
      </c>
      <c r="D78" s="3" t="str">
        <f>IF(AND($A78&lt;&gt;"",$A78=$J$1&amp;"-"&amp;"F"),MAX($D$2:D77)+1,"")</f>
        <v/>
      </c>
    </row>
    <row r="79" spans="2:5">
      <c r="B79" s="3" t="str">
        <f t="shared" si="1"/>
        <v/>
      </c>
      <c r="C79" s="3" t="str">
        <f>IF(AND($A79&lt;&gt;"",$A79=$J$1&amp;"-"&amp;"M"),MAX($C$2:C78)+1,"")</f>
        <v/>
      </c>
      <c r="D79" s="3" t="str">
        <f>IF(AND($A79&lt;&gt;"",$A79=$J$1&amp;"-"&amp;"F"),MAX($D$2:D78)+1,"")</f>
        <v/>
      </c>
    </row>
    <row r="80" spans="2:5">
      <c r="B80" s="3" t="str">
        <f t="shared" si="1"/>
        <v/>
      </c>
      <c r="C80" s="3" t="str">
        <f>IF(AND($A80&lt;&gt;"",$A80=$J$1&amp;"-"&amp;"M"),MAX($C$2:C79)+1,"")</f>
        <v/>
      </c>
      <c r="D80" s="3" t="str">
        <f>IF(AND($A80&lt;&gt;"",$A80=$J$1&amp;"-"&amp;"F"),MAX($D$2:D79)+1,"")</f>
        <v/>
      </c>
    </row>
    <row r="81" spans="2:4">
      <c r="B81" s="3" t="str">
        <f t="shared" si="1"/>
        <v/>
      </c>
      <c r="C81" s="3" t="str">
        <f>IF(AND($A81&lt;&gt;"",$A81=$J$1&amp;"-"&amp;"M"),MAX($C$2:C80)+1,"")</f>
        <v/>
      </c>
      <c r="D81" s="3" t="str">
        <f>IF(AND($A81&lt;&gt;"",$A81=$J$1&amp;"-"&amp;"F"),MAX($D$2:D80)+1,"")</f>
        <v/>
      </c>
    </row>
    <row r="82" spans="2:4">
      <c r="B82" s="3" t="str">
        <f t="shared" si="1"/>
        <v/>
      </c>
      <c r="C82" s="3" t="str">
        <f>IF(AND($A82&lt;&gt;"",$A82=$J$1&amp;"-"&amp;"M"),MAX($C$2:C81)+1,"")</f>
        <v/>
      </c>
      <c r="D82" s="3" t="str">
        <f>IF(AND($A82&lt;&gt;"",$A82=$J$1&amp;"-"&amp;"F"),MAX($D$2:D81)+1,"")</f>
        <v/>
      </c>
    </row>
    <row r="83" spans="2:4">
      <c r="B83" s="3" t="str">
        <f t="shared" si="1"/>
        <v/>
      </c>
      <c r="C83" s="3" t="str">
        <f>IF(AND($A83&lt;&gt;"",$A83=$J$1&amp;"-"&amp;"M"),MAX($C$2:C82)+1,"")</f>
        <v/>
      </c>
      <c r="D83" s="3" t="str">
        <f>IF(AND($A83&lt;&gt;"",$A83=$J$1&amp;"-"&amp;"F"),MAX($D$2:D82)+1,"")</f>
        <v/>
      </c>
    </row>
    <row r="84" spans="2:4">
      <c r="B84" s="3" t="str">
        <f t="shared" si="1"/>
        <v/>
      </c>
      <c r="C84" s="3" t="str">
        <f>IF(AND($A84&lt;&gt;"",$A84=$J$1&amp;"-"&amp;"M"),MAX($C$2:C83)+1,"")</f>
        <v/>
      </c>
      <c r="D84" s="3" t="str">
        <f>IF(AND($A84&lt;&gt;"",$A84=$J$1&amp;"-"&amp;"F"),MAX($D$2:D83)+1,"")</f>
        <v/>
      </c>
    </row>
    <row r="85" spans="2:4">
      <c r="B85" s="3" t="str">
        <f t="shared" si="1"/>
        <v/>
      </c>
      <c r="C85" s="3" t="str">
        <f>IF(AND($A85&lt;&gt;"",$A85=$J$1&amp;"-"&amp;"M"),MAX($C$2:C84)+1,"")</f>
        <v/>
      </c>
      <c r="D85" s="3" t="str">
        <f>IF(AND($A85&lt;&gt;"",$A85=$J$1&amp;"-"&amp;"F"),MAX($D$2:D84)+1,"")</f>
        <v/>
      </c>
    </row>
    <row r="86" spans="2:4">
      <c r="B86" s="3" t="str">
        <f t="shared" si="1"/>
        <v/>
      </c>
      <c r="C86" s="3" t="str">
        <f>IF(AND($A86&lt;&gt;"",$A86=$J$1&amp;"-"&amp;"M"),MAX($C$2:C85)+1,"")</f>
        <v/>
      </c>
      <c r="D86" s="3" t="str">
        <f>IF(AND($A86&lt;&gt;"",$A86=$J$1&amp;"-"&amp;"F"),MAX($D$2:D85)+1,"")</f>
        <v/>
      </c>
    </row>
    <row r="87" spans="2:4">
      <c r="B87" s="3" t="str">
        <f t="shared" si="1"/>
        <v/>
      </c>
      <c r="C87" s="3" t="str">
        <f>IF(AND($A87&lt;&gt;"",$A87=$J$1&amp;"-"&amp;"M"),MAX($C$2:C86)+1,"")</f>
        <v/>
      </c>
      <c r="D87" s="3" t="str">
        <f>IF(AND($A87&lt;&gt;"",$A87=$J$1&amp;"-"&amp;"F"),MAX($D$2:D86)+1,"")</f>
        <v/>
      </c>
    </row>
    <row r="88" spans="2:4">
      <c r="B88" s="3" t="str">
        <f t="shared" si="1"/>
        <v/>
      </c>
      <c r="C88" s="3" t="str">
        <f>IF(AND($A88&lt;&gt;"",$A88=$J$1&amp;"-"&amp;"M"),MAX($C$2:C87)+1,"")</f>
        <v/>
      </c>
      <c r="D88" s="3" t="str">
        <f>IF(AND($A88&lt;&gt;"",$A88=$J$1&amp;"-"&amp;"F"),MAX($D$2:D87)+1,"")</f>
        <v/>
      </c>
    </row>
    <row r="89" spans="2:4">
      <c r="B89" s="3" t="str">
        <f t="shared" si="1"/>
        <v/>
      </c>
      <c r="C89" s="3" t="str">
        <f>IF(AND($A89&lt;&gt;"",$A89=$J$1&amp;"-"&amp;"M"),MAX($C$2:C88)+1,"")</f>
        <v/>
      </c>
      <c r="D89" s="3" t="str">
        <f>IF(AND($A89&lt;&gt;"",$A89=$J$1&amp;"-"&amp;"F"),MAX($D$2:D88)+1,"")</f>
        <v/>
      </c>
    </row>
    <row r="90" spans="2:4">
      <c r="B90" s="3" t="str">
        <f t="shared" si="1"/>
        <v/>
      </c>
      <c r="C90" s="3" t="str">
        <f>IF(AND($A90&lt;&gt;"",$A90=$J$1&amp;"-"&amp;"M"),MAX($C$2:C89)+1,"")</f>
        <v/>
      </c>
      <c r="D90" s="3" t="str">
        <f>IF(AND($A90&lt;&gt;"",$A90=$J$1&amp;"-"&amp;"F"),MAX($D$2:D89)+1,"")</f>
        <v/>
      </c>
    </row>
    <row r="91" spans="2:4">
      <c r="B91" s="3" t="str">
        <f t="shared" si="1"/>
        <v/>
      </c>
      <c r="C91" s="3" t="str">
        <f>IF(AND($A91&lt;&gt;"",$A91=$J$1&amp;"-"&amp;"M"),MAX($C$2:C90)+1,"")</f>
        <v/>
      </c>
      <c r="D91" s="3" t="str">
        <f>IF(AND($A91&lt;&gt;"",$A91=$J$1&amp;"-"&amp;"F"),MAX($D$2:D90)+1,"")</f>
        <v/>
      </c>
    </row>
    <row r="92" spans="2:4">
      <c r="B92" s="3" t="str">
        <f t="shared" si="1"/>
        <v/>
      </c>
      <c r="C92" s="3" t="str">
        <f>IF(AND($A92&lt;&gt;"",$A92=$J$1&amp;"-"&amp;"M"),MAX($C$2:C91)+1,"")</f>
        <v/>
      </c>
      <c r="D92" s="3" t="str">
        <f>IF(AND($A92&lt;&gt;"",$A92=$J$1&amp;"-"&amp;"F"),MAX($D$2:D91)+1,"")</f>
        <v/>
      </c>
    </row>
    <row r="93" spans="2:4">
      <c r="B93" s="3" t="str">
        <f t="shared" si="1"/>
        <v/>
      </c>
      <c r="C93" s="3" t="str">
        <f>IF(AND($A93&lt;&gt;"",$A93=$J$1&amp;"-"&amp;"M"),MAX($C$2:C92)+1,"")</f>
        <v/>
      </c>
      <c r="D93" s="3" t="str">
        <f>IF(AND($A93&lt;&gt;"",$A93=$J$1&amp;"-"&amp;"F"),MAX($D$2:D92)+1,"")</f>
        <v/>
      </c>
    </row>
    <row r="94" spans="2:4">
      <c r="B94" s="3" t="str">
        <f t="shared" si="1"/>
        <v/>
      </c>
      <c r="C94" s="3" t="str">
        <f>IF(AND($A94&lt;&gt;"",$A94=$J$1&amp;"-"&amp;"M"),MAX($C$2:C93)+1,"")</f>
        <v/>
      </c>
      <c r="D94" s="3" t="str">
        <f>IF(AND($A94&lt;&gt;"",$A94=$J$1&amp;"-"&amp;"F"),MAX($D$2:D93)+1,"")</f>
        <v/>
      </c>
    </row>
    <row r="95" spans="2:4">
      <c r="B95" s="3" t="str">
        <f t="shared" si="1"/>
        <v/>
      </c>
      <c r="C95" s="3" t="str">
        <f>IF(AND($A95&lt;&gt;"",$A95=$J$1&amp;"-"&amp;"M"),MAX($C$2:C94)+1,"")</f>
        <v/>
      </c>
      <c r="D95" s="3" t="str">
        <f>IF(AND($A95&lt;&gt;"",$A95=$J$1&amp;"-"&amp;"F"),MAX($D$2:D94)+1,"")</f>
        <v/>
      </c>
    </row>
    <row r="96" spans="2:4">
      <c r="B96" s="3" t="str">
        <f t="shared" si="1"/>
        <v/>
      </c>
      <c r="C96" s="3" t="str">
        <f>IF(AND($A96&lt;&gt;"",$A96=$J$1&amp;"-"&amp;"M"),MAX($C$2:C95)+1,"")</f>
        <v/>
      </c>
      <c r="D96" s="3" t="str">
        <f>IF(AND($A96&lt;&gt;"",$A96=$J$1&amp;"-"&amp;"F"),MAX($D$2:D95)+1,"")</f>
        <v/>
      </c>
    </row>
    <row r="97" spans="2:4">
      <c r="B97" s="3" t="str">
        <f t="shared" si="1"/>
        <v/>
      </c>
      <c r="C97" s="3" t="str">
        <f>IF(AND($A97&lt;&gt;"",$A97=$J$1&amp;"-"&amp;"M"),MAX($C$2:C96)+1,"")</f>
        <v/>
      </c>
      <c r="D97" s="3" t="str">
        <f>IF(AND($A97&lt;&gt;"",$A97=$J$1&amp;"-"&amp;"F"),MAX($D$2:D96)+1,"")</f>
        <v/>
      </c>
    </row>
    <row r="98" spans="2:4">
      <c r="B98" s="3" t="str">
        <f t="shared" si="1"/>
        <v/>
      </c>
      <c r="C98" s="3" t="str">
        <f>IF(AND($A98&lt;&gt;"",$A98=$J$1&amp;"-"&amp;"M"),MAX($C$2:C97)+1,"")</f>
        <v/>
      </c>
      <c r="D98" s="3" t="str">
        <f>IF(AND($A98&lt;&gt;"",$A98=$J$1&amp;"-"&amp;"F"),MAX($D$2:D97)+1,"")</f>
        <v/>
      </c>
    </row>
    <row r="99" spans="2:4">
      <c r="B99" s="3" t="str">
        <f t="shared" ref="B99:B130" si="2">IF($A99&lt;&gt;"",B98+1,"")</f>
        <v/>
      </c>
      <c r="C99" s="3" t="str">
        <f>IF(AND($A99&lt;&gt;"",$A99=$J$1&amp;"-"&amp;"M"),MAX($C$2:C98)+1,"")</f>
        <v/>
      </c>
      <c r="D99" s="3" t="str">
        <f>IF(AND($A99&lt;&gt;"",$A99=$J$1&amp;"-"&amp;"F"),MAX($D$2:D98)+1,"")</f>
        <v/>
      </c>
    </row>
    <row r="100" spans="2:4">
      <c r="B100" s="3" t="str">
        <f t="shared" si="2"/>
        <v/>
      </c>
      <c r="C100" s="3" t="str">
        <f>IF(AND($A100&lt;&gt;"",$A100=$J$1&amp;"-"&amp;"M"),MAX($C$2:C99)+1,"")</f>
        <v/>
      </c>
      <c r="D100" s="3" t="str">
        <f>IF(AND($A100&lt;&gt;"",$A100=$J$1&amp;"-"&amp;"F"),MAX($D$2:D99)+1,"")</f>
        <v/>
      </c>
    </row>
    <row r="101" spans="2:4">
      <c r="B101" s="3" t="str">
        <f t="shared" si="2"/>
        <v/>
      </c>
      <c r="C101" s="3" t="str">
        <f>IF(AND($A101&lt;&gt;"",$A101=$J$1&amp;"-"&amp;"M"),MAX($C$2:C100)+1,"")</f>
        <v/>
      </c>
      <c r="D101" s="3" t="str">
        <f>IF(AND($A101&lt;&gt;"",$A101=$J$1&amp;"-"&amp;"F"),MAX($D$2:D100)+1,"")</f>
        <v/>
      </c>
    </row>
    <row r="102" spans="2:4">
      <c r="B102" s="3" t="str">
        <f t="shared" si="2"/>
        <v/>
      </c>
      <c r="C102" s="3" t="str">
        <f>IF(AND($A102&lt;&gt;"",$A102=$J$1&amp;"-"&amp;"M"),MAX($C$2:C101)+1,"")</f>
        <v/>
      </c>
      <c r="D102" s="3" t="str">
        <f>IF(AND($A102&lt;&gt;"",$A102=$J$1&amp;"-"&amp;"F"),MAX($D$2:D101)+1,"")</f>
        <v/>
      </c>
    </row>
    <row r="103" spans="2:4">
      <c r="B103" s="3" t="str">
        <f t="shared" si="2"/>
        <v/>
      </c>
      <c r="C103" s="3" t="str">
        <f>IF(AND($A103&lt;&gt;"",$A103=$J$1&amp;"-"&amp;"M"),MAX($C$2:C102)+1,"")</f>
        <v/>
      </c>
      <c r="D103" s="3" t="str">
        <f>IF(AND($A103&lt;&gt;"",$A103=$J$1&amp;"-"&amp;"F"),MAX($D$2:D102)+1,"")</f>
        <v/>
      </c>
    </row>
    <row r="104" spans="2:4">
      <c r="B104" s="3" t="str">
        <f t="shared" si="2"/>
        <v/>
      </c>
      <c r="C104" s="3" t="str">
        <f>IF(AND($A104&lt;&gt;"",$A104=$J$1&amp;"-"&amp;"M"),MAX($C$2:C103)+1,"")</f>
        <v/>
      </c>
      <c r="D104" s="3" t="str">
        <f>IF(AND($A104&lt;&gt;"",$A104=$J$1&amp;"-"&amp;"F"),MAX($D$2:D103)+1,"")</f>
        <v/>
      </c>
    </row>
    <row r="105" spans="2:4">
      <c r="B105" s="3" t="str">
        <f t="shared" si="2"/>
        <v/>
      </c>
      <c r="C105" s="3" t="str">
        <f>IF(AND($A105&lt;&gt;"",$A105=$J$1&amp;"-"&amp;"M"),MAX($C$2:C104)+1,"")</f>
        <v/>
      </c>
      <c r="D105" s="3" t="str">
        <f>IF(AND($A105&lt;&gt;"",$A105=$J$1&amp;"-"&amp;"F"),MAX($D$2:D104)+1,"")</f>
        <v/>
      </c>
    </row>
    <row r="106" spans="2:4">
      <c r="B106" s="3" t="str">
        <f t="shared" si="2"/>
        <v/>
      </c>
      <c r="C106" s="3" t="str">
        <f>IF(AND($A106&lt;&gt;"",$A106=$J$1&amp;"-"&amp;"M"),MAX($C$2:C105)+1,"")</f>
        <v/>
      </c>
      <c r="D106" s="3" t="str">
        <f>IF(AND($A106&lt;&gt;"",$A106=$J$1&amp;"-"&amp;"F"),MAX($D$2:D105)+1,"")</f>
        <v/>
      </c>
    </row>
    <row r="107" spans="2:4">
      <c r="B107" s="3" t="str">
        <f t="shared" si="2"/>
        <v/>
      </c>
      <c r="C107" s="3" t="str">
        <f>IF(AND($A107&lt;&gt;"",$A107=$J$1&amp;"-"&amp;"M"),MAX($C$2:C106)+1,"")</f>
        <v/>
      </c>
      <c r="D107" s="3" t="str">
        <f>IF(AND($A107&lt;&gt;"",$A107=$J$1&amp;"-"&amp;"F"),MAX($D$2:D106)+1,"")</f>
        <v/>
      </c>
    </row>
    <row r="108" spans="2:4">
      <c r="B108" s="3" t="str">
        <f t="shared" si="2"/>
        <v/>
      </c>
      <c r="C108" s="3" t="str">
        <f>IF(AND($A108&lt;&gt;"",$A108=$J$1&amp;"-"&amp;"M"),MAX($C$2:C107)+1,"")</f>
        <v/>
      </c>
      <c r="D108" s="3" t="str">
        <f>IF(AND($A108&lt;&gt;"",$A108=$J$1&amp;"-"&amp;"F"),MAX($D$2:D107)+1,"")</f>
        <v/>
      </c>
    </row>
    <row r="109" spans="2:4">
      <c r="B109" s="3" t="str">
        <f t="shared" si="2"/>
        <v/>
      </c>
      <c r="C109" s="3" t="str">
        <f>IF(AND($A109&lt;&gt;"",$A109=$J$1&amp;"-"&amp;"M"),MAX($C$2:C108)+1,"")</f>
        <v/>
      </c>
      <c r="D109" s="3" t="str">
        <f>IF(AND($A109&lt;&gt;"",$A109=$J$1&amp;"-"&amp;"F"),MAX($D$2:D108)+1,"")</f>
        <v/>
      </c>
    </row>
    <row r="110" spans="2:4">
      <c r="B110" s="3" t="str">
        <f t="shared" si="2"/>
        <v/>
      </c>
      <c r="C110" s="3" t="str">
        <f>IF(AND($A110&lt;&gt;"",$A110=$J$1&amp;"-"&amp;"M"),MAX($C$2:C109)+1,"")</f>
        <v/>
      </c>
      <c r="D110" s="3" t="str">
        <f>IF(AND($A110&lt;&gt;"",$A110=$J$1&amp;"-"&amp;"F"),MAX($D$2:D109)+1,"")</f>
        <v/>
      </c>
    </row>
    <row r="111" spans="2:4">
      <c r="B111" s="3" t="str">
        <f t="shared" si="2"/>
        <v/>
      </c>
      <c r="C111" s="3" t="str">
        <f>IF(AND($A111&lt;&gt;"",$A111=$J$1&amp;"-"&amp;"M"),MAX($C$2:C110)+1,"")</f>
        <v/>
      </c>
      <c r="D111" s="3" t="str">
        <f>IF(AND($A111&lt;&gt;"",$A111=$J$1&amp;"-"&amp;"F"),MAX($D$2:D110)+1,"")</f>
        <v/>
      </c>
    </row>
    <row r="112" spans="2:4">
      <c r="B112" s="3" t="str">
        <f t="shared" si="2"/>
        <v/>
      </c>
      <c r="C112" s="3" t="str">
        <f>IF(AND($A112&lt;&gt;"",$A112=$J$1&amp;"-"&amp;"M"),MAX($C$2:C111)+1,"")</f>
        <v/>
      </c>
      <c r="D112" s="3" t="str">
        <f>IF(AND($A112&lt;&gt;"",$A112=$J$1&amp;"-"&amp;"F"),MAX($D$2:D111)+1,"")</f>
        <v/>
      </c>
    </row>
    <row r="113" spans="2:4">
      <c r="B113" s="3" t="str">
        <f t="shared" si="2"/>
        <v/>
      </c>
      <c r="C113" s="3" t="str">
        <f>IF(AND($A113&lt;&gt;"",$A113=$J$1&amp;"-"&amp;"M"),MAX($C$2:C112)+1,"")</f>
        <v/>
      </c>
      <c r="D113" s="3" t="str">
        <f>IF(AND($A113&lt;&gt;"",$A113=$J$1&amp;"-"&amp;"F"),MAX($D$2:D112)+1,"")</f>
        <v/>
      </c>
    </row>
    <row r="114" spans="2:4">
      <c r="B114" s="3" t="str">
        <f t="shared" si="2"/>
        <v/>
      </c>
      <c r="C114" s="3" t="str">
        <f>IF(AND($A114&lt;&gt;"",$A114=$J$1&amp;"-"&amp;"M"),MAX($C$2:C113)+1,"")</f>
        <v/>
      </c>
      <c r="D114" s="3" t="str">
        <f>IF(AND($A114&lt;&gt;"",$A114=$J$1&amp;"-"&amp;"F"),MAX($D$2:D113)+1,"")</f>
        <v/>
      </c>
    </row>
    <row r="115" spans="2:4">
      <c r="B115" s="3" t="str">
        <f t="shared" si="2"/>
        <v/>
      </c>
      <c r="C115" s="3" t="str">
        <f>IF(AND($A115&lt;&gt;"",$A115=$J$1&amp;"-"&amp;"M"),MAX($C$2:C114)+1,"")</f>
        <v/>
      </c>
      <c r="D115" s="3" t="str">
        <f>IF(AND($A115&lt;&gt;"",$A115=$J$1&amp;"-"&amp;"F"),MAX($D$2:D114)+1,"")</f>
        <v/>
      </c>
    </row>
    <row r="116" spans="2:4">
      <c r="B116" s="3" t="str">
        <f t="shared" si="2"/>
        <v/>
      </c>
      <c r="C116" s="3" t="str">
        <f>IF(AND($A116&lt;&gt;"",$A116=$J$1&amp;"-"&amp;"M"),MAX($C$2:C115)+1,"")</f>
        <v/>
      </c>
      <c r="D116" s="3" t="str">
        <f>IF(AND($A116&lt;&gt;"",$A116=$J$1&amp;"-"&amp;"F"),MAX($D$2:D115)+1,"")</f>
        <v/>
      </c>
    </row>
    <row r="117" spans="2:4">
      <c r="B117" s="3" t="str">
        <f t="shared" si="2"/>
        <v/>
      </c>
      <c r="C117" s="3" t="str">
        <f>IF(AND($A117&lt;&gt;"",$A117=$J$1&amp;"-"&amp;"M"),MAX($C$2:C116)+1,"")</f>
        <v/>
      </c>
      <c r="D117" s="3" t="str">
        <f>IF(AND($A117&lt;&gt;"",$A117=$J$1&amp;"-"&amp;"F"),MAX($D$2:D116)+1,"")</f>
        <v/>
      </c>
    </row>
    <row r="118" spans="2:4">
      <c r="B118" s="3" t="str">
        <f t="shared" si="2"/>
        <v/>
      </c>
      <c r="C118" s="3" t="str">
        <f>IF(AND($A118&lt;&gt;"",$A118=$J$1&amp;"-"&amp;"M"),MAX($C$2:C117)+1,"")</f>
        <v/>
      </c>
      <c r="D118" s="3" t="str">
        <f>IF(AND($A118&lt;&gt;"",$A118=$J$1&amp;"-"&amp;"F"),MAX($D$2:D117)+1,"")</f>
        <v/>
      </c>
    </row>
    <row r="119" spans="2:4">
      <c r="B119" s="3" t="str">
        <f t="shared" si="2"/>
        <v/>
      </c>
      <c r="C119" s="3" t="str">
        <f>IF(AND($A119&lt;&gt;"",$A119=$J$1&amp;"-"&amp;"M"),MAX($C$2:C118)+1,"")</f>
        <v/>
      </c>
      <c r="D119" s="3" t="str">
        <f>IF(AND($A119&lt;&gt;"",$A119=$J$1&amp;"-"&amp;"F"),MAX($D$2:D118)+1,"")</f>
        <v/>
      </c>
    </row>
    <row r="120" spans="2:4">
      <c r="B120" s="3" t="str">
        <f t="shared" si="2"/>
        <v/>
      </c>
      <c r="C120" s="3" t="str">
        <f>IF(AND($A120&lt;&gt;"",$A120=$J$1&amp;"-"&amp;"M"),MAX($C$2:C119)+1,"")</f>
        <v/>
      </c>
      <c r="D120" s="3" t="str">
        <f>IF(AND($A120&lt;&gt;"",$A120=$J$1&amp;"-"&amp;"F"),MAX($D$2:D119)+1,"")</f>
        <v/>
      </c>
    </row>
    <row r="121" spans="2:4">
      <c r="B121" s="3" t="str">
        <f t="shared" si="2"/>
        <v/>
      </c>
      <c r="C121" s="3" t="str">
        <f>IF(AND($A121&lt;&gt;"",$A121=$J$1&amp;"-"&amp;"M"),MAX($C$2:C120)+1,"")</f>
        <v/>
      </c>
      <c r="D121" s="3" t="str">
        <f>IF(AND($A121&lt;&gt;"",$A121=$J$1&amp;"-"&amp;"F"),MAX($D$2:D120)+1,"")</f>
        <v/>
      </c>
    </row>
    <row r="122" spans="2:4">
      <c r="B122" s="3" t="str">
        <f t="shared" si="2"/>
        <v/>
      </c>
      <c r="C122" s="3" t="str">
        <f>IF(AND($A122&lt;&gt;"",$A122=$J$1&amp;"-"&amp;"M"),MAX($C$2:C121)+1,"")</f>
        <v/>
      </c>
      <c r="D122" s="3" t="str">
        <f>IF(AND($A122&lt;&gt;"",$A122=$J$1&amp;"-"&amp;"F"),MAX($D$2:D121)+1,"")</f>
        <v/>
      </c>
    </row>
    <row r="123" spans="2:4">
      <c r="B123" s="3" t="str">
        <f t="shared" si="2"/>
        <v/>
      </c>
      <c r="C123" s="3" t="str">
        <f>IF(AND($A123&lt;&gt;"",$A123=$J$1&amp;"-"&amp;"M"),MAX($C$2:C122)+1,"")</f>
        <v/>
      </c>
      <c r="D123" s="3" t="str">
        <f>IF(AND($A123&lt;&gt;"",$A123=$J$1&amp;"-"&amp;"F"),MAX($D$2:D122)+1,"")</f>
        <v/>
      </c>
    </row>
    <row r="124" spans="2:4">
      <c r="B124" s="3" t="str">
        <f t="shared" si="2"/>
        <v/>
      </c>
      <c r="C124" s="3" t="str">
        <f>IF(AND($A124&lt;&gt;"",$A124=$J$1&amp;"-"&amp;"M"),MAX($C$2:C123)+1,"")</f>
        <v/>
      </c>
      <c r="D124" s="3" t="str">
        <f>IF(AND($A124&lt;&gt;"",$A124=$J$1&amp;"-"&amp;"F"),MAX($D$2:D123)+1,"")</f>
        <v/>
      </c>
    </row>
    <row r="125" spans="2:4">
      <c r="B125" s="3" t="str">
        <f t="shared" si="2"/>
        <v/>
      </c>
      <c r="C125" s="3" t="str">
        <f>IF(AND($A125&lt;&gt;"",$A125=$J$1&amp;"-"&amp;"M"),MAX($C$2:C124)+1,"")</f>
        <v/>
      </c>
      <c r="D125" s="3" t="str">
        <f>IF(AND($A125&lt;&gt;"",$A125=$J$1&amp;"-"&amp;"F"),MAX($D$2:D124)+1,"")</f>
        <v/>
      </c>
    </row>
    <row r="126" spans="2:4">
      <c r="B126" s="3" t="str">
        <f t="shared" si="2"/>
        <v/>
      </c>
      <c r="C126" s="3" t="str">
        <f>IF(AND($A126&lt;&gt;"",$A126=$J$1&amp;"-"&amp;"M"),MAX($C$2:C125)+1,"")</f>
        <v/>
      </c>
      <c r="D126" s="3" t="str">
        <f>IF(AND($A126&lt;&gt;"",$A126=$J$1&amp;"-"&amp;"F"),MAX($D$2:D125)+1,"")</f>
        <v/>
      </c>
    </row>
    <row r="127" spans="2:4">
      <c r="B127" s="3" t="str">
        <f t="shared" si="2"/>
        <v/>
      </c>
      <c r="C127" s="3" t="str">
        <f>IF(AND($A127&lt;&gt;"",$A127=$J$1&amp;"-"&amp;"M"),MAX($C$2:C126)+1,"")</f>
        <v/>
      </c>
      <c r="D127" s="3" t="str">
        <f>IF(AND($A127&lt;&gt;"",$A127=$J$1&amp;"-"&amp;"F"),MAX($D$2:D126)+1,"")</f>
        <v/>
      </c>
    </row>
    <row r="128" spans="2:4">
      <c r="B128" s="3" t="str">
        <f t="shared" si="2"/>
        <v/>
      </c>
      <c r="C128" s="3" t="str">
        <f>IF(AND($A128&lt;&gt;"",$A128=$J$1&amp;"-"&amp;"M"),MAX($C$2:C127)+1,"")</f>
        <v/>
      </c>
      <c r="D128" s="3" t="str">
        <f>IF(AND($A128&lt;&gt;"",$A128=$J$1&amp;"-"&amp;"F"),MAX($D$2:D127)+1,"")</f>
        <v/>
      </c>
    </row>
    <row r="129" spans="2:4">
      <c r="B129" s="3" t="str">
        <f t="shared" si="2"/>
        <v/>
      </c>
      <c r="C129" s="3" t="str">
        <f>IF(AND($A129&lt;&gt;"",$A129=$J$1&amp;"-"&amp;"M"),MAX($C$2:C128)+1,"")</f>
        <v/>
      </c>
      <c r="D129" s="3" t="str">
        <f>IF(AND($A129&lt;&gt;"",$A129=$J$1&amp;"-"&amp;"F"),MAX($D$2:D128)+1,"")</f>
        <v/>
      </c>
    </row>
    <row r="130" spans="2:4">
      <c r="B130" s="3" t="str">
        <f t="shared" si="2"/>
        <v/>
      </c>
      <c r="C130" s="3" t="str">
        <f>IF(AND($A130&lt;&gt;"",$A130=$J$1&amp;"-"&amp;"M"),MAX($C$2:C129)+1,"")</f>
        <v/>
      </c>
      <c r="D130" s="3" t="str">
        <f>IF(AND($A130&lt;&gt;"",$A130=$J$1&amp;"-"&amp;"F"),MAX($D$2:D129)+1,"")</f>
        <v/>
      </c>
    </row>
    <row r="131" spans="2:4">
      <c r="B131" s="3" t="str">
        <f t="shared" ref="B131:B136" si="3">IF($A131&lt;&gt;"",B130+1,"")</f>
        <v/>
      </c>
    </row>
    <row r="132" spans="2:4">
      <c r="B132" s="3" t="str">
        <f t="shared" si="3"/>
        <v/>
      </c>
    </row>
    <row r="133" spans="2:4">
      <c r="B133" s="3" t="str">
        <f t="shared" si="3"/>
        <v/>
      </c>
    </row>
    <row r="134" spans="2:4">
      <c r="B134" s="3" t="str">
        <f t="shared" si="3"/>
        <v/>
      </c>
    </row>
    <row r="135" spans="2:4">
      <c r="B135" s="3" t="str">
        <f t="shared" si="3"/>
        <v/>
      </c>
    </row>
    <row r="136" spans="2:4">
      <c r="B136" s="3" t="str">
        <f t="shared" si="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KHResults</vt:lpstr>
      <vt:lpstr>Tables</vt:lpstr>
      <vt:lpstr>Raw</vt:lpstr>
      <vt:lpstr>Times_2023</vt:lpstr>
      <vt:lpstr>Numbers</vt:lpstr>
      <vt:lpstr>Clubs</vt:lpstr>
      <vt:lpstr>Sheet1</vt:lpstr>
      <vt:lpstr>CAC-NJ</vt:lpstr>
      <vt:lpstr>CTC-NJ</vt:lpstr>
      <vt:lpstr>Ely-NJ</vt:lpstr>
      <vt:lpstr>HI-NJ</vt:lpstr>
      <vt:lpstr>HRC-NJ</vt:lpstr>
      <vt:lpstr>NJ-NJ</vt:lpstr>
      <vt:lpstr>RR-NJ</vt:lpstr>
      <vt:lpstr>SS-CTCHI</vt:lpstr>
      <vt:lpstr>ParticipationChart</vt:lpstr>
      <vt:lpstr>Clubs!ClubList</vt:lpstr>
      <vt:lpstr>clublist</vt:lpstr>
      <vt:lpstr>Numbers</vt:lpstr>
      <vt:lpstr>Raw</vt:lpstr>
      <vt:lpstr>sugar</vt:lpstr>
      <vt:lpstr>Times_2023!Times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Carolynn Anderson</dc:creator>
  <cp:keywords/>
  <dc:description/>
  <cp:lastModifiedBy>Robert Pope</cp:lastModifiedBy>
  <cp:revision/>
  <dcterms:created xsi:type="dcterms:W3CDTF">2014-08-08T07:29:32Z</dcterms:created>
  <dcterms:modified xsi:type="dcterms:W3CDTF">2023-06-13T11:58:00Z</dcterms:modified>
  <cp:category/>
  <cp:contentStatus/>
</cp:coreProperties>
</file>