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oper\Downloads\"/>
    </mc:Choice>
  </mc:AlternateContent>
  <xr:revisionPtr revIDLastSave="0" documentId="13_ncr:1_{592D220B-7090-4F86-9251-E4270DAE05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KHResults" sheetId="1" r:id="rId1"/>
    <sheet name="Tables" sheetId="2" r:id="rId2"/>
    <sheet name="ParticipationChart" sheetId="3" r:id="rId3"/>
    <sheet name="Raw" sheetId="4" state="hidden" r:id="rId4"/>
    <sheet name="Times_2023" sheetId="5" state="hidden" r:id="rId5"/>
    <sheet name="Numbers" sheetId="6" state="hidden" r:id="rId6"/>
    <sheet name="Clubs" sheetId="7" r:id="rId7"/>
    <sheet name="Sheet1" sheetId="8" state="hidden" r:id="rId8"/>
    <sheet name="CAC-ELY" sheetId="9" r:id="rId9"/>
    <sheet name="CTC-ELY" sheetId="10" r:id="rId10"/>
    <sheet name="ELY-ELY" sheetId="11" r:id="rId11"/>
    <sheet name="HI-ELY" sheetId="12" r:id="rId12"/>
    <sheet name="HRC-ELY" sheetId="13" r:id="rId13"/>
    <sheet name="NJ-ELY" sheetId="14" r:id="rId14"/>
    <sheet name="RR-ELY" sheetId="15" r:id="rId15"/>
    <sheet name="SS-ELY" sheetId="16" r:id="rId16"/>
  </sheets>
  <definedNames>
    <definedName name="_xlnm._FilterDatabase" localSheetId="5" hidden="1">Numbers!$A$11:$E$405</definedName>
    <definedName name="_xlnm._FilterDatabase" localSheetId="3" hidden="1">Raw!$A$4:$I$403</definedName>
    <definedName name="_xlnm._FilterDatabase" localSheetId="4" hidden="1">Times_2023!$B$2:$C$322</definedName>
    <definedName name="ClubList" localSheetId="6">Clubs!$C$3:$E$11</definedName>
    <definedName name="clublist">Sheet1!$A$1:$C$10</definedName>
    <definedName name="MaxCount" localSheetId="6">#REF!</definedName>
    <definedName name="MaxCount" localSheetId="1">#REF!</definedName>
    <definedName name="MaxCount">#REF!</definedName>
    <definedName name="Numbers" localSheetId="6">#REF!</definedName>
    <definedName name="Numbers" localSheetId="1">#REF!</definedName>
    <definedName name="Numbers">Numbers!$B$11:$C$446</definedName>
    <definedName name="positions" localSheetId="6">#REF!</definedName>
    <definedName name="positions" localSheetId="1">#REF!</definedName>
    <definedName name="positions">#REF!</definedName>
    <definedName name="Raw" localSheetId="6">#REF!</definedName>
    <definedName name="Raw" localSheetId="1">#REF!</definedName>
    <definedName name="Raw">Raw!$A$4:$E$443</definedName>
    <definedName name="RawTimes" localSheetId="6">#REF!</definedName>
    <definedName name="RawTimes" localSheetId="1">#REF!</definedName>
    <definedName name="RawTimes" localSheetId="4">Times_2023!#REF!</definedName>
    <definedName name="RawTimes">#REF!</definedName>
    <definedName name="sugar">Raw!$A$4:$E$443</definedName>
    <definedName name="Times" localSheetId="6">#REF!</definedName>
    <definedName name="Times" localSheetId="1">#REF!</definedName>
    <definedName name="Times" localSheetId="4">Times_2023!$B$2:$C$433</definedName>
    <definedName name="Ti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wvqV1JrC/czSj0LM6C3OpRZ7+TlwAdZ69DXQYfVXo/4="/>
    </ext>
  </extLst>
</workbook>
</file>

<file path=xl/calcChain.xml><?xml version="1.0" encoding="utf-8"?>
<calcChain xmlns="http://schemas.openxmlformats.org/spreadsheetml/2006/main">
  <c r="O3" i="8" l="1"/>
  <c r="N3" i="8"/>
  <c r="M3" i="8"/>
  <c r="S2" i="8" a="1"/>
  <c r="S2" i="8" s="1"/>
  <c r="R2" i="8" a="1"/>
  <c r="R2" i="8" s="1"/>
  <c r="Q2" i="8" a="1"/>
  <c r="Q2" i="8" s="1"/>
  <c r="P2" i="8" a="1"/>
  <c r="P2" i="8" s="1"/>
  <c r="O2" i="8"/>
  <c r="N2" i="8"/>
  <c r="L2" i="8" a="1"/>
  <c r="L2" i="8" s="1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9" i="4"/>
  <c r="I5" i="4"/>
  <c r="I6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D200" i="5"/>
  <c r="D201" i="5"/>
  <c r="D202" i="5"/>
  <c r="D203" i="5"/>
  <c r="D204" i="5"/>
  <c r="D205" i="5"/>
  <c r="D206" i="5"/>
  <c r="E206" i="5" s="1"/>
  <c r="C206" i="5" s="1"/>
  <c r="B209" i="1" s="1"/>
  <c r="D207" i="5"/>
  <c r="E207" i="5" s="1"/>
  <c r="C207" i="5" s="1"/>
  <c r="D208" i="5"/>
  <c r="D209" i="5"/>
  <c r="D210" i="5"/>
  <c r="D211" i="5"/>
  <c r="D212" i="5"/>
  <c r="D213" i="5"/>
  <c r="D214" i="5"/>
  <c r="E214" i="5" s="1"/>
  <c r="C214" i="5" s="1"/>
  <c r="D215" i="5"/>
  <c r="E215" i="5" s="1"/>
  <c r="C215" i="5" s="1"/>
  <c r="B218" i="1" s="1"/>
  <c r="D216" i="5"/>
  <c r="D217" i="5"/>
  <c r="D218" i="5"/>
  <c r="D219" i="5"/>
  <c r="D220" i="5"/>
  <c r="D221" i="5"/>
  <c r="D222" i="5"/>
  <c r="E222" i="5" s="1"/>
  <c r="C222" i="5" s="1"/>
  <c r="B225" i="1" s="1"/>
  <c r="D223" i="5"/>
  <c r="E223" i="5" s="1"/>
  <c r="C223" i="5" s="1"/>
  <c r="B226" i="1" s="1"/>
  <c r="D224" i="5"/>
  <c r="D225" i="5"/>
  <c r="D226" i="5"/>
  <c r="D227" i="5"/>
  <c r="D228" i="5"/>
  <c r="D229" i="5"/>
  <c r="D230" i="5"/>
  <c r="E230" i="5" s="1"/>
  <c r="C230" i="5" s="1"/>
  <c r="D231" i="5"/>
  <c r="E231" i="5" s="1"/>
  <c r="C231" i="5" s="1"/>
  <c r="B234" i="1" s="1"/>
  <c r="D232" i="5"/>
  <c r="D233" i="5"/>
  <c r="D234" i="5"/>
  <c r="D235" i="5"/>
  <c r="D236" i="5"/>
  <c r="D237" i="5"/>
  <c r="D238" i="5"/>
  <c r="E238" i="5" s="1"/>
  <c r="C238" i="5" s="1"/>
  <c r="B241" i="1" s="1"/>
  <c r="D239" i="5"/>
  <c r="E239" i="5" s="1"/>
  <c r="C239" i="5" s="1"/>
  <c r="B242" i="1" s="1"/>
  <c r="D240" i="5"/>
  <c r="D241" i="5"/>
  <c r="D242" i="5"/>
  <c r="D243" i="5"/>
  <c r="D244" i="5"/>
  <c r="D245" i="5"/>
  <c r="D246" i="5"/>
  <c r="E246" i="5" s="1"/>
  <c r="C246" i="5" s="1"/>
  <c r="D247" i="5"/>
  <c r="E247" i="5" s="1"/>
  <c r="C247" i="5" s="1"/>
  <c r="B250" i="1" s="1"/>
  <c r="D248" i="5"/>
  <c r="D249" i="5"/>
  <c r="D250" i="5"/>
  <c r="D251" i="5"/>
  <c r="D252" i="5"/>
  <c r="D253" i="5"/>
  <c r="D254" i="5"/>
  <c r="E254" i="5" s="1"/>
  <c r="C254" i="5" s="1"/>
  <c r="B257" i="1" s="1"/>
  <c r="D255" i="5"/>
  <c r="E255" i="5" s="1"/>
  <c r="C255" i="5" s="1"/>
  <c r="B258" i="1" s="1"/>
  <c r="D256" i="5"/>
  <c r="D257" i="5"/>
  <c r="D258" i="5"/>
  <c r="D259" i="5"/>
  <c r="D260" i="5"/>
  <c r="D261" i="5"/>
  <c r="D262" i="5"/>
  <c r="E262" i="5" s="1"/>
  <c r="C262" i="5" s="1"/>
  <c r="D263" i="5"/>
  <c r="E263" i="5" s="1"/>
  <c r="C263" i="5" s="1"/>
  <c r="B266" i="1" s="1"/>
  <c r="D264" i="5"/>
  <c r="D265" i="5"/>
  <c r="D266" i="5"/>
  <c r="D267" i="5"/>
  <c r="D268" i="5"/>
  <c r="D269" i="5"/>
  <c r="D270" i="5"/>
  <c r="E270" i="5" s="1"/>
  <c r="C270" i="5" s="1"/>
  <c r="B273" i="1" s="1"/>
  <c r="D271" i="5"/>
  <c r="E271" i="5" s="1"/>
  <c r="C271" i="5" s="1"/>
  <c r="D272" i="5"/>
  <c r="D273" i="5"/>
  <c r="D274" i="5"/>
  <c r="D275" i="5"/>
  <c r="D276" i="5"/>
  <c r="D277" i="5"/>
  <c r="E277" i="5" s="1"/>
  <c r="C277" i="5" s="1"/>
  <c r="D278" i="5"/>
  <c r="E278" i="5" s="1"/>
  <c r="C278" i="5" s="1"/>
  <c r="D279" i="5"/>
  <c r="D280" i="5"/>
  <c r="D281" i="5"/>
  <c r="D282" i="5"/>
  <c r="D283" i="5"/>
  <c r="D284" i="5"/>
  <c r="D285" i="5"/>
  <c r="E285" i="5" s="1"/>
  <c r="C285" i="5" s="1"/>
  <c r="D286" i="5"/>
  <c r="E286" i="5" s="1"/>
  <c r="C286" i="5" s="1"/>
  <c r="D287" i="5"/>
  <c r="E287" i="5" s="1"/>
  <c r="C287" i="5" s="1"/>
  <c r="B290" i="1" s="1"/>
  <c r="D288" i="5"/>
  <c r="D289" i="5"/>
  <c r="D290" i="5"/>
  <c r="D291" i="5"/>
  <c r="D292" i="5"/>
  <c r="D293" i="5"/>
  <c r="E293" i="5" s="1"/>
  <c r="C293" i="5" s="1"/>
  <c r="B296" i="1" s="1"/>
  <c r="D294" i="5"/>
  <c r="D295" i="5"/>
  <c r="E295" i="5" s="1"/>
  <c r="C295" i="5" s="1"/>
  <c r="B298" i="1" s="1"/>
  <c r="D296" i="5"/>
  <c r="D297" i="5"/>
  <c r="D298" i="5"/>
  <c r="D299" i="5"/>
  <c r="D300" i="5"/>
  <c r="D301" i="5"/>
  <c r="E301" i="5" s="1"/>
  <c r="C301" i="5" s="1"/>
  <c r="B304" i="1" s="1"/>
  <c r="D302" i="5"/>
  <c r="E302" i="5" s="1"/>
  <c r="C302" i="5" s="1"/>
  <c r="B305" i="1" s="1"/>
  <c r="D303" i="5"/>
  <c r="E303" i="5" s="1"/>
  <c r="C303" i="5" s="1"/>
  <c r="B306" i="1" s="1"/>
  <c r="D304" i="5"/>
  <c r="D305" i="5"/>
  <c r="D306" i="5"/>
  <c r="D307" i="5"/>
  <c r="D308" i="5"/>
  <c r="D309" i="5"/>
  <c r="D310" i="5"/>
  <c r="D311" i="5"/>
  <c r="E311" i="5" s="1"/>
  <c r="C311" i="5" s="1"/>
  <c r="B314" i="1" s="1"/>
  <c r="D312" i="5"/>
  <c r="D313" i="5"/>
  <c r="D314" i="5"/>
  <c r="D315" i="5"/>
  <c r="D316" i="5"/>
  <c r="D317" i="5"/>
  <c r="E317" i="5" s="1"/>
  <c r="C317" i="5" s="1"/>
  <c r="D318" i="5"/>
  <c r="E318" i="5" s="1"/>
  <c r="C318" i="5" s="1"/>
  <c r="D319" i="5"/>
  <c r="E319" i="5" s="1"/>
  <c r="C319" i="5" s="1"/>
  <c r="D320" i="5"/>
  <c r="D321" i="5"/>
  <c r="D322" i="5"/>
  <c r="D323" i="5"/>
  <c r="D324" i="5"/>
  <c r="D325" i="5"/>
  <c r="E325" i="5" s="1"/>
  <c r="C325" i="5" s="1"/>
  <c r="D326" i="5"/>
  <c r="E326" i="5" s="1"/>
  <c r="C326" i="5" s="1"/>
  <c r="D327" i="5"/>
  <c r="E327" i="5" s="1"/>
  <c r="C327" i="5" s="1"/>
  <c r="D328" i="5"/>
  <c r="D329" i="5"/>
  <c r="D330" i="5"/>
  <c r="D331" i="5"/>
  <c r="D332" i="5"/>
  <c r="D333" i="5"/>
  <c r="E333" i="5" s="1"/>
  <c r="C333" i="5" s="1"/>
  <c r="D334" i="5"/>
  <c r="E334" i="5" s="1"/>
  <c r="C334" i="5" s="1"/>
  <c r="D335" i="5"/>
  <c r="E335" i="5" s="1"/>
  <c r="C335" i="5" s="1"/>
  <c r="D336" i="5"/>
  <c r="D337" i="5"/>
  <c r="D338" i="5"/>
  <c r="D339" i="5"/>
  <c r="D340" i="5"/>
  <c r="D341" i="5"/>
  <c r="E341" i="5" s="1"/>
  <c r="C341" i="5" s="1"/>
  <c r="D342" i="5"/>
  <c r="E342" i="5" s="1"/>
  <c r="C342" i="5" s="1"/>
  <c r="D343" i="5"/>
  <c r="E343" i="5" s="1"/>
  <c r="C343" i="5" s="1"/>
  <c r="D344" i="5"/>
  <c r="D345" i="5"/>
  <c r="D346" i="5"/>
  <c r="D347" i="5"/>
  <c r="D348" i="5"/>
  <c r="D349" i="5"/>
  <c r="E349" i="5" s="1"/>
  <c r="C349" i="5" s="1"/>
  <c r="D350" i="5"/>
  <c r="E350" i="5" s="1"/>
  <c r="C350" i="5" s="1"/>
  <c r="D351" i="5"/>
  <c r="E351" i="5" s="1"/>
  <c r="C351" i="5" s="1"/>
  <c r="D352" i="5"/>
  <c r="D353" i="5"/>
  <c r="D354" i="5"/>
  <c r="D355" i="5"/>
  <c r="D356" i="5"/>
  <c r="D357" i="5"/>
  <c r="E357" i="5" s="1"/>
  <c r="C357" i="5" s="1"/>
  <c r="D358" i="5"/>
  <c r="E358" i="5" s="1"/>
  <c r="C358" i="5" s="1"/>
  <c r="D359" i="5"/>
  <c r="E359" i="5" s="1"/>
  <c r="C359" i="5" s="1"/>
  <c r="D360" i="5"/>
  <c r="D361" i="5"/>
  <c r="D362" i="5"/>
  <c r="D363" i="5"/>
  <c r="D364" i="5"/>
  <c r="D365" i="5"/>
  <c r="E365" i="5" s="1"/>
  <c r="C365" i="5" s="1"/>
  <c r="D366" i="5"/>
  <c r="E366" i="5" s="1"/>
  <c r="C366" i="5" s="1"/>
  <c r="D367" i="5"/>
  <c r="E367" i="5" s="1"/>
  <c r="C367" i="5" s="1"/>
  <c r="D368" i="5"/>
  <c r="D369" i="5"/>
  <c r="D370" i="5"/>
  <c r="D371" i="5"/>
  <c r="D372" i="5"/>
  <c r="D373" i="5"/>
  <c r="E373" i="5" s="1"/>
  <c r="C373" i="5" s="1"/>
  <c r="D374" i="5"/>
  <c r="E374" i="5" s="1"/>
  <c r="C374" i="5" s="1"/>
  <c r="D375" i="5"/>
  <c r="E375" i="5" s="1"/>
  <c r="C375" i="5" s="1"/>
  <c r="D376" i="5"/>
  <c r="D377" i="5"/>
  <c r="D378" i="5"/>
  <c r="D379" i="5"/>
  <c r="D380" i="5"/>
  <c r="D381" i="5"/>
  <c r="E381" i="5" s="1"/>
  <c r="C381" i="5" s="1"/>
  <c r="D382" i="5"/>
  <c r="E382" i="5" s="1"/>
  <c r="C382" i="5" s="1"/>
  <c r="D383" i="5"/>
  <c r="E383" i="5" s="1"/>
  <c r="C383" i="5" s="1"/>
  <c r="D384" i="5"/>
  <c r="D385" i="5"/>
  <c r="D386" i="5"/>
  <c r="D387" i="5"/>
  <c r="D388" i="5"/>
  <c r="D389" i="5"/>
  <c r="E389" i="5" s="1"/>
  <c r="C389" i="5" s="1"/>
  <c r="D390" i="5"/>
  <c r="E390" i="5" s="1"/>
  <c r="C390" i="5" s="1"/>
  <c r="D391" i="5"/>
  <c r="E391" i="5" s="1"/>
  <c r="C391" i="5" s="1"/>
  <c r="D392" i="5"/>
  <c r="D393" i="5"/>
  <c r="D394" i="5"/>
  <c r="D395" i="5"/>
  <c r="D396" i="5"/>
  <c r="D397" i="5"/>
  <c r="E397" i="5" s="1"/>
  <c r="C397" i="5" s="1"/>
  <c r="D398" i="5"/>
  <c r="E398" i="5" s="1"/>
  <c r="C398" i="5" s="1"/>
  <c r="D399" i="5"/>
  <c r="E399" i="5" s="1"/>
  <c r="C399" i="5" s="1"/>
  <c r="D400" i="5"/>
  <c r="D401" i="5"/>
  <c r="H314" i="5"/>
  <c r="I314" i="5" s="1"/>
  <c r="H315" i="5"/>
  <c r="I315" i="5" s="1"/>
  <c r="H316" i="5"/>
  <c r="I316" i="5" s="1"/>
  <c r="H317" i="5"/>
  <c r="I317" i="5" s="1"/>
  <c r="H318" i="5"/>
  <c r="I318" i="5" s="1"/>
  <c r="H319" i="5"/>
  <c r="I319" i="5" s="1"/>
  <c r="H320" i="5"/>
  <c r="I320" i="5" s="1"/>
  <c r="H321" i="5"/>
  <c r="I321" i="5" s="1"/>
  <c r="H322" i="5"/>
  <c r="I322" i="5" s="1"/>
  <c r="H323" i="5"/>
  <c r="I323" i="5" s="1"/>
  <c r="H324" i="5"/>
  <c r="Q324" i="5" s="1"/>
  <c r="H325" i="5"/>
  <c r="I325" i="5" s="1"/>
  <c r="H326" i="5"/>
  <c r="I326" i="5" s="1"/>
  <c r="H327" i="5"/>
  <c r="I327" i="5" s="1"/>
  <c r="H328" i="5"/>
  <c r="I328" i="5" s="1"/>
  <c r="H329" i="5"/>
  <c r="I329" i="5" s="1"/>
  <c r="H330" i="5"/>
  <c r="I330" i="5" s="1"/>
  <c r="H331" i="5"/>
  <c r="I331" i="5" s="1"/>
  <c r="H332" i="5"/>
  <c r="I332" i="5" s="1"/>
  <c r="H333" i="5"/>
  <c r="I333" i="5" s="1"/>
  <c r="H334" i="5"/>
  <c r="I334" i="5" s="1"/>
  <c r="H335" i="5"/>
  <c r="I335" i="5" s="1"/>
  <c r="H336" i="5"/>
  <c r="I336" i="5" s="1"/>
  <c r="H337" i="5"/>
  <c r="I337" i="5" s="1"/>
  <c r="H338" i="5"/>
  <c r="I338" i="5" s="1"/>
  <c r="H339" i="5"/>
  <c r="I339" i="5" s="1"/>
  <c r="H340" i="5"/>
  <c r="I340" i="5" s="1"/>
  <c r="H341" i="5"/>
  <c r="I341" i="5" s="1"/>
  <c r="H342" i="5"/>
  <c r="I342" i="5" s="1"/>
  <c r="H343" i="5"/>
  <c r="I343" i="5" s="1"/>
  <c r="H344" i="5"/>
  <c r="I344" i="5" s="1"/>
  <c r="H345" i="5"/>
  <c r="Q345" i="5" s="1"/>
  <c r="H346" i="5"/>
  <c r="I346" i="5" s="1"/>
  <c r="H347" i="5"/>
  <c r="I347" i="5" s="1"/>
  <c r="H348" i="5"/>
  <c r="I348" i="5" s="1"/>
  <c r="H349" i="5"/>
  <c r="I349" i="5" s="1"/>
  <c r="H350" i="5"/>
  <c r="I350" i="5" s="1"/>
  <c r="H351" i="5"/>
  <c r="I351" i="5" s="1"/>
  <c r="H352" i="5"/>
  <c r="I352" i="5" s="1"/>
  <c r="H353" i="5"/>
  <c r="I353" i="5" s="1"/>
  <c r="H354" i="5"/>
  <c r="I354" i="5" s="1"/>
  <c r="H355" i="5"/>
  <c r="I355" i="5" s="1"/>
  <c r="H356" i="5"/>
  <c r="I356" i="5" s="1"/>
  <c r="H357" i="5"/>
  <c r="I357" i="5" s="1"/>
  <c r="H358" i="5"/>
  <c r="I358" i="5" s="1"/>
  <c r="H359" i="5"/>
  <c r="I359" i="5" s="1"/>
  <c r="H360" i="5"/>
  <c r="I360" i="5" s="1"/>
  <c r="H361" i="5"/>
  <c r="Q361" i="5" s="1"/>
  <c r="H362" i="5"/>
  <c r="I362" i="5" s="1"/>
  <c r="H363" i="5"/>
  <c r="I363" i="5" s="1"/>
  <c r="H364" i="5"/>
  <c r="I364" i="5" s="1"/>
  <c r="H365" i="5"/>
  <c r="I365" i="5" s="1"/>
  <c r="H366" i="5"/>
  <c r="I366" i="5" s="1"/>
  <c r="H367" i="5"/>
  <c r="I367" i="5" s="1"/>
  <c r="H368" i="5"/>
  <c r="I368" i="5" s="1"/>
  <c r="H369" i="5"/>
  <c r="I369" i="5" s="1"/>
  <c r="H370" i="5"/>
  <c r="I370" i="5" s="1"/>
  <c r="H371" i="5"/>
  <c r="I371" i="5" s="1"/>
  <c r="H372" i="5"/>
  <c r="Q372" i="5" s="1"/>
  <c r="H373" i="5"/>
  <c r="I373" i="5" s="1"/>
  <c r="H374" i="5"/>
  <c r="I374" i="5" s="1"/>
  <c r="H375" i="5"/>
  <c r="I375" i="5" s="1"/>
  <c r="H376" i="5"/>
  <c r="I376" i="5" s="1"/>
  <c r="H377" i="5"/>
  <c r="Q377" i="5" s="1"/>
  <c r="H378" i="5"/>
  <c r="I378" i="5" s="1"/>
  <c r="H379" i="5"/>
  <c r="I379" i="5" s="1"/>
  <c r="H380" i="5"/>
  <c r="Q380" i="5" s="1"/>
  <c r="H381" i="5"/>
  <c r="I381" i="5" s="1"/>
  <c r="H382" i="5"/>
  <c r="I382" i="5" s="1"/>
  <c r="H383" i="5"/>
  <c r="I383" i="5" s="1"/>
  <c r="H384" i="5"/>
  <c r="I384" i="5" s="1"/>
  <c r="H385" i="5"/>
  <c r="I385" i="5" s="1"/>
  <c r="H386" i="5"/>
  <c r="I386" i="5" s="1"/>
  <c r="H387" i="5"/>
  <c r="I387" i="5" s="1"/>
  <c r="H388" i="5"/>
  <c r="I388" i="5" s="1"/>
  <c r="H389" i="5"/>
  <c r="I389" i="5" s="1"/>
  <c r="H390" i="5"/>
  <c r="I390" i="5" s="1"/>
  <c r="H391" i="5"/>
  <c r="I391" i="5" s="1"/>
  <c r="H392" i="5"/>
  <c r="I392" i="5" s="1"/>
  <c r="H393" i="5"/>
  <c r="I393" i="5" s="1"/>
  <c r="H394" i="5"/>
  <c r="I394" i="5" s="1"/>
  <c r="H395" i="5"/>
  <c r="I395" i="5" s="1"/>
  <c r="H396" i="5"/>
  <c r="I396" i="5" s="1"/>
  <c r="H397" i="5"/>
  <c r="I397" i="5" s="1"/>
  <c r="H398" i="5"/>
  <c r="I398" i="5" s="1"/>
  <c r="H399" i="5"/>
  <c r="I399" i="5" s="1"/>
  <c r="H400" i="5"/>
  <c r="I400" i="5" s="1"/>
  <c r="H401" i="5"/>
  <c r="I401" i="5" s="1"/>
  <c r="E314" i="5"/>
  <c r="C314" i="5" s="1"/>
  <c r="B317" i="1" s="1"/>
  <c r="E315" i="5"/>
  <c r="C315" i="5" s="1"/>
  <c r="E316" i="5"/>
  <c r="C316" i="5" s="1"/>
  <c r="E320" i="5"/>
  <c r="C320" i="5" s="1"/>
  <c r="E321" i="5"/>
  <c r="C321" i="5" s="1"/>
  <c r="E322" i="5"/>
  <c r="E323" i="5"/>
  <c r="E324" i="5"/>
  <c r="E328" i="5"/>
  <c r="C328" i="5" s="1"/>
  <c r="E329" i="5"/>
  <c r="C329" i="5" s="1"/>
  <c r="E330" i="5"/>
  <c r="C330" i="5" s="1"/>
  <c r="E331" i="5"/>
  <c r="C331" i="5" s="1"/>
  <c r="E332" i="5"/>
  <c r="E336" i="5"/>
  <c r="C336" i="5" s="1"/>
  <c r="E337" i="5"/>
  <c r="C337" i="5" s="1"/>
  <c r="E338" i="5"/>
  <c r="E339" i="5"/>
  <c r="E340" i="5"/>
  <c r="E344" i="5"/>
  <c r="C344" i="5" s="1"/>
  <c r="E345" i="5"/>
  <c r="C345" i="5" s="1"/>
  <c r="E346" i="5"/>
  <c r="E347" i="5"/>
  <c r="E348" i="5"/>
  <c r="C348" i="5" s="1"/>
  <c r="E352" i="5"/>
  <c r="C352" i="5" s="1"/>
  <c r="E353" i="5"/>
  <c r="C353" i="5" s="1"/>
  <c r="E354" i="5"/>
  <c r="C354" i="5" s="1"/>
  <c r="E355" i="5"/>
  <c r="C355" i="5" s="1"/>
  <c r="E356" i="5"/>
  <c r="C356" i="5" s="1"/>
  <c r="E360" i="5"/>
  <c r="C360" i="5" s="1"/>
  <c r="E361" i="5"/>
  <c r="C361" i="5" s="1"/>
  <c r="E362" i="5"/>
  <c r="C362" i="5" s="1"/>
  <c r="E363" i="5"/>
  <c r="E364" i="5"/>
  <c r="E368" i="5"/>
  <c r="C368" i="5" s="1"/>
  <c r="E369" i="5"/>
  <c r="C369" i="5" s="1"/>
  <c r="E370" i="5"/>
  <c r="C370" i="5" s="1"/>
  <c r="E371" i="5"/>
  <c r="E372" i="5"/>
  <c r="E376" i="5"/>
  <c r="C376" i="5" s="1"/>
  <c r="E377" i="5"/>
  <c r="C377" i="5" s="1"/>
  <c r="E378" i="5"/>
  <c r="C378" i="5" s="1"/>
  <c r="E379" i="5"/>
  <c r="C379" i="5" s="1"/>
  <c r="E380" i="5"/>
  <c r="C380" i="5" s="1"/>
  <c r="E384" i="5"/>
  <c r="C384" i="5" s="1"/>
  <c r="E385" i="5"/>
  <c r="C385" i="5" s="1"/>
  <c r="E386" i="5"/>
  <c r="C386" i="5" s="1"/>
  <c r="E387" i="5"/>
  <c r="C387" i="5" s="1"/>
  <c r="E388" i="5"/>
  <c r="E392" i="5"/>
  <c r="C392" i="5" s="1"/>
  <c r="E393" i="5"/>
  <c r="C393" i="5" s="1"/>
  <c r="E394" i="5"/>
  <c r="C394" i="5" s="1"/>
  <c r="E395" i="5"/>
  <c r="C395" i="5" s="1"/>
  <c r="E396" i="5"/>
  <c r="E400" i="5"/>
  <c r="C400" i="5" s="1"/>
  <c r="E401" i="5"/>
  <c r="C401" i="5" s="1"/>
  <c r="C322" i="5"/>
  <c r="C323" i="5"/>
  <c r="C324" i="5"/>
  <c r="C332" i="5"/>
  <c r="C338" i="5"/>
  <c r="C339" i="5"/>
  <c r="C340" i="5"/>
  <c r="C346" i="5"/>
  <c r="C347" i="5"/>
  <c r="C363" i="5"/>
  <c r="C364" i="5"/>
  <c r="C371" i="5"/>
  <c r="C372" i="5"/>
  <c r="C388" i="5"/>
  <c r="C396" i="5"/>
  <c r="H254" i="5"/>
  <c r="H255" i="5"/>
  <c r="H256" i="5"/>
  <c r="H257" i="5"/>
  <c r="H258" i="5"/>
  <c r="H259" i="5"/>
  <c r="H260" i="5"/>
  <c r="Q260" i="5" s="1"/>
  <c r="H261" i="5"/>
  <c r="Q261" i="5" s="1"/>
  <c r="H262" i="5"/>
  <c r="H263" i="5"/>
  <c r="H264" i="5"/>
  <c r="H265" i="5"/>
  <c r="H266" i="5"/>
  <c r="H267" i="5"/>
  <c r="H268" i="5"/>
  <c r="H269" i="5"/>
  <c r="Q269" i="5" s="1"/>
  <c r="H270" i="5"/>
  <c r="H271" i="5"/>
  <c r="H272" i="5"/>
  <c r="H273" i="5"/>
  <c r="H274" i="5"/>
  <c r="H275" i="5"/>
  <c r="H276" i="5"/>
  <c r="H277" i="5"/>
  <c r="Q277" i="5" s="1"/>
  <c r="H278" i="5"/>
  <c r="H279" i="5"/>
  <c r="H280" i="5"/>
  <c r="H281" i="5"/>
  <c r="H282" i="5"/>
  <c r="H283" i="5"/>
  <c r="H284" i="5"/>
  <c r="H285" i="5"/>
  <c r="Q285" i="5" s="1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Q308" i="5" s="1"/>
  <c r="H309" i="5"/>
  <c r="H310" i="5"/>
  <c r="H311" i="5"/>
  <c r="H312" i="5"/>
  <c r="H313" i="5"/>
  <c r="I313" i="5" s="1"/>
  <c r="Q341" i="5"/>
  <c r="Q348" i="5"/>
  <c r="Q357" i="5"/>
  <c r="N364" i="5"/>
  <c r="O364" i="5" s="1"/>
  <c r="L254" i="5"/>
  <c r="L255" i="5"/>
  <c r="L256" i="5"/>
  <c r="L257" i="5"/>
  <c r="L258" i="5"/>
  <c r="L259" i="5"/>
  <c r="L260" i="5"/>
  <c r="L261" i="5"/>
  <c r="R261" i="5" s="1"/>
  <c r="L262" i="5"/>
  <c r="L263" i="5"/>
  <c r="L264" i="5"/>
  <c r="L265" i="5"/>
  <c r="L266" i="5"/>
  <c r="L267" i="5"/>
  <c r="L268" i="5"/>
  <c r="L269" i="5"/>
  <c r="R269" i="5" s="1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R285" i="5" s="1"/>
  <c r="L286" i="5"/>
  <c r="L287" i="5"/>
  <c r="L288" i="5"/>
  <c r="L289" i="5"/>
  <c r="L290" i="5"/>
  <c r="L291" i="5"/>
  <c r="L292" i="5"/>
  <c r="L293" i="5"/>
  <c r="R293" i="5" s="1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R309" i="5" s="1"/>
  <c r="L310" i="5"/>
  <c r="L311" i="5"/>
  <c r="L312" i="5"/>
  <c r="L313" i="5"/>
  <c r="L314" i="5"/>
  <c r="L315" i="5"/>
  <c r="L316" i="5"/>
  <c r="L317" i="5"/>
  <c r="R317" i="5" s="1"/>
  <c r="L318" i="5"/>
  <c r="L319" i="5"/>
  <c r="L320" i="5"/>
  <c r="R320" i="5" s="1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R333" i="5" s="1"/>
  <c r="L334" i="5"/>
  <c r="L335" i="5"/>
  <c r="L336" i="5"/>
  <c r="M336" i="5" s="1"/>
  <c r="L337" i="5"/>
  <c r="L338" i="5"/>
  <c r="L339" i="5"/>
  <c r="L340" i="5"/>
  <c r="L341" i="5"/>
  <c r="L342" i="5"/>
  <c r="L343" i="5"/>
  <c r="L344" i="5"/>
  <c r="M344" i="5" s="1"/>
  <c r="L345" i="5"/>
  <c r="L346" i="5"/>
  <c r="L347" i="5"/>
  <c r="L348" i="5"/>
  <c r="L349" i="5"/>
  <c r="L350" i="5"/>
  <c r="L351" i="5"/>
  <c r="L352" i="5"/>
  <c r="M352" i="5" s="1"/>
  <c r="L353" i="5"/>
  <c r="L354" i="5"/>
  <c r="L355" i="5"/>
  <c r="L356" i="5"/>
  <c r="L357" i="5"/>
  <c r="R357" i="5" s="1"/>
  <c r="L358" i="5"/>
  <c r="L359" i="5"/>
  <c r="L360" i="5"/>
  <c r="R360" i="5" s="1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E6" i="1"/>
  <c r="G99" i="4"/>
  <c r="G88" i="4"/>
  <c r="G60" i="4"/>
  <c r="G76" i="4"/>
  <c r="G77" i="4"/>
  <c r="G130" i="4"/>
  <c r="G152" i="4"/>
  <c r="G161" i="4"/>
  <c r="G200" i="4"/>
  <c r="G202" i="4"/>
  <c r="G229" i="4"/>
  <c r="G243" i="4"/>
  <c r="G253" i="4"/>
  <c r="G265" i="4"/>
  <c r="G266" i="4"/>
  <c r="G267" i="4"/>
  <c r="G269" i="4"/>
  <c r="G278" i="4"/>
  <c r="G284" i="4"/>
  <c r="G285" i="4"/>
  <c r="G291" i="4"/>
  <c r="G292" i="4"/>
  <c r="G301" i="4"/>
  <c r="G305" i="4"/>
  <c r="G309" i="4"/>
  <c r="G312" i="4"/>
  <c r="G7" i="4"/>
  <c r="G11" i="4"/>
  <c r="G13" i="4"/>
  <c r="G20" i="4"/>
  <c r="G22" i="4"/>
  <c r="G39" i="4"/>
  <c r="G61" i="4"/>
  <c r="G72" i="4"/>
  <c r="G80" i="4"/>
  <c r="G86" i="4"/>
  <c r="G97" i="4"/>
  <c r="G101" i="4"/>
  <c r="G107" i="4"/>
  <c r="G116" i="4"/>
  <c r="G120" i="4"/>
  <c r="G126" i="4"/>
  <c r="G149" i="4"/>
  <c r="G156" i="4"/>
  <c r="G159" i="4"/>
  <c r="G166" i="4"/>
  <c r="G175" i="4"/>
  <c r="G189" i="4"/>
  <c r="G193" i="4"/>
  <c r="G194" i="4"/>
  <c r="G221" i="4"/>
  <c r="G249" i="4"/>
  <c r="G279" i="4"/>
  <c r="G303" i="4"/>
  <c r="G131" i="4"/>
  <c r="G227" i="4"/>
  <c r="G228" i="4"/>
  <c r="G241" i="4"/>
  <c r="G42" i="4"/>
  <c r="G54" i="4"/>
  <c r="G109" i="4"/>
  <c r="G128" i="4"/>
  <c r="G182" i="4"/>
  <c r="G123" i="4"/>
  <c r="G271" i="4"/>
  <c r="G268" i="4"/>
  <c r="G201" i="4"/>
  <c r="G259" i="4"/>
  <c r="G79" i="4"/>
  <c r="G124" i="4"/>
  <c r="G293" i="4"/>
  <c r="G298" i="4"/>
  <c r="G296" i="4"/>
  <c r="G306" i="4"/>
  <c r="G82" i="4"/>
  <c r="G68" i="4"/>
  <c r="G196" i="4"/>
  <c r="G261" i="4"/>
  <c r="G173" i="4"/>
  <c r="G232" i="4"/>
  <c r="G106" i="4"/>
  <c r="G66" i="4"/>
  <c r="G315" i="4"/>
  <c r="G307" i="4"/>
  <c r="G207" i="4"/>
  <c r="G214" i="4"/>
  <c r="G190" i="4"/>
  <c r="G260" i="4"/>
  <c r="G170" i="4"/>
  <c r="G216" i="4"/>
  <c r="G247" i="4"/>
  <c r="G230" i="4"/>
  <c r="G35" i="4"/>
  <c r="G94" i="4"/>
  <c r="G141" i="4"/>
  <c r="G212" i="4"/>
  <c r="G184" i="4"/>
  <c r="G47" i="4"/>
  <c r="G118" i="4"/>
  <c r="G248" i="4"/>
  <c r="G63" i="4"/>
  <c r="G85" i="4"/>
  <c r="G158" i="4"/>
  <c r="G185" i="4"/>
  <c r="G102" i="4"/>
  <c r="G129" i="4"/>
  <c r="G45" i="4"/>
  <c r="G316" i="4"/>
  <c r="G125" i="4"/>
  <c r="G171" i="4"/>
  <c r="G157" i="4"/>
  <c r="G174" i="4"/>
  <c r="G37" i="4"/>
  <c r="G219" i="4"/>
  <c r="G55" i="4"/>
  <c r="G23" i="4"/>
  <c r="G74" i="4"/>
  <c r="G69" i="4"/>
  <c r="G119" i="4"/>
  <c r="G43" i="4"/>
  <c r="G231" i="4"/>
  <c r="G64" i="4"/>
  <c r="G162" i="4"/>
  <c r="G34" i="4"/>
  <c r="G87" i="4"/>
  <c r="G143" i="4"/>
  <c r="G155" i="4"/>
  <c r="G172" i="4"/>
  <c r="G178" i="4"/>
  <c r="G177" i="4"/>
  <c r="G197" i="4"/>
  <c r="G195" i="4"/>
  <c r="G223" i="4"/>
  <c r="G213" i="4"/>
  <c r="G238" i="4"/>
  <c r="G252" i="4"/>
  <c r="G276" i="4"/>
  <c r="G8" i="4"/>
  <c r="G294" i="4"/>
  <c r="G281" i="4"/>
  <c r="G70" i="4"/>
  <c r="G264" i="4"/>
  <c r="G295" i="4"/>
  <c r="G204" i="4"/>
  <c r="G274" i="4"/>
  <c r="G164" i="4"/>
  <c r="G208" i="4"/>
  <c r="G299" i="4"/>
  <c r="G226" i="4"/>
  <c r="G168" i="4"/>
  <c r="G51" i="4"/>
  <c r="G183" i="4"/>
  <c r="G245" i="4"/>
  <c r="G134" i="4"/>
  <c r="G71" i="4"/>
  <c r="G270" i="4"/>
  <c r="G313" i="4"/>
  <c r="G297" i="4"/>
  <c r="G78" i="4"/>
  <c r="G246" i="4"/>
  <c r="G302" i="4"/>
  <c r="G140" i="4"/>
  <c r="G186" i="4"/>
  <c r="G280" i="4"/>
  <c r="G24" i="4"/>
  <c r="G146" i="4"/>
  <c r="G138" i="4"/>
  <c r="G49" i="4"/>
  <c r="G91" i="4"/>
  <c r="G59" i="4"/>
  <c r="G32" i="4"/>
  <c r="G33" i="4"/>
  <c r="G187" i="4"/>
  <c r="G52" i="4"/>
  <c r="G9" i="4"/>
  <c r="G12" i="4"/>
  <c r="G53" i="4"/>
  <c r="G89" i="4"/>
  <c r="G93" i="4"/>
  <c r="G108" i="4"/>
  <c r="G28" i="4"/>
  <c r="G215" i="4"/>
  <c r="G5" i="4"/>
  <c r="H5" i="4" s="1"/>
  <c r="G103" i="4"/>
  <c r="G210" i="4"/>
  <c r="G25" i="4"/>
  <c r="G133" i="4"/>
  <c r="G142" i="4"/>
  <c r="G209" i="4"/>
  <c r="G6" i="4"/>
  <c r="G27" i="4"/>
  <c r="G17" i="4"/>
  <c r="G96" i="4"/>
  <c r="G127" i="4"/>
  <c r="G41" i="4"/>
  <c r="G21" i="4"/>
  <c r="G181" i="4"/>
  <c r="G154" i="4"/>
  <c r="G50" i="4"/>
  <c r="G16" i="4"/>
  <c r="G44" i="4"/>
  <c r="G46" i="4"/>
  <c r="G48" i="4"/>
  <c r="G111" i="4"/>
  <c r="G132" i="4"/>
  <c r="G188" i="4"/>
  <c r="G199" i="4"/>
  <c r="G287" i="4"/>
  <c r="G122" i="4"/>
  <c r="G136" i="4"/>
  <c r="G211" i="4"/>
  <c r="G217" i="4"/>
  <c r="G237" i="4"/>
  <c r="G250" i="4"/>
  <c r="G251" i="4"/>
  <c r="G273" i="4"/>
  <c r="G275" i="4"/>
  <c r="G286" i="4"/>
  <c r="G300" i="4"/>
  <c r="G308" i="4"/>
  <c r="G150" i="4"/>
  <c r="G160" i="4"/>
  <c r="G180" i="4"/>
  <c r="G222" i="4"/>
  <c r="G239" i="4"/>
  <c r="G255" i="4"/>
  <c r="G256" i="4"/>
  <c r="G262" i="4"/>
  <c r="G263" i="4"/>
  <c r="G272" i="4"/>
  <c r="G40" i="4"/>
  <c r="G57" i="4"/>
  <c r="G75" i="4"/>
  <c r="G114" i="4"/>
  <c r="G145" i="4"/>
  <c r="G147" i="4"/>
  <c r="G163" i="4"/>
  <c r="G165" i="4"/>
  <c r="G176" i="4"/>
  <c r="G198" i="4"/>
  <c r="G220" i="4"/>
  <c r="G288" i="4"/>
  <c r="G15" i="4"/>
  <c r="G105" i="4"/>
  <c r="G112" i="4"/>
  <c r="G135" i="4"/>
  <c r="G62" i="4"/>
  <c r="G84" i="4"/>
  <c r="G26" i="4"/>
  <c r="G104" i="4"/>
  <c r="G235" i="4"/>
  <c r="G65" i="4"/>
  <c r="G257" i="4"/>
  <c r="G110" i="4"/>
  <c r="G10" i="4"/>
  <c r="G254" i="4"/>
  <c r="G81" i="4"/>
  <c r="G258" i="4"/>
  <c r="G56" i="4"/>
  <c r="G38" i="4"/>
  <c r="G137" i="4"/>
  <c r="G290" i="4"/>
  <c r="G58" i="4"/>
  <c r="G139" i="4"/>
  <c r="G90" i="4"/>
  <c r="G283" i="4"/>
  <c r="G310" i="4"/>
  <c r="G314" i="4"/>
  <c r="G192" i="4"/>
  <c r="G234" i="4"/>
  <c r="G277" i="4"/>
  <c r="G83" i="4"/>
  <c r="G240" i="4"/>
  <c r="G304" i="4"/>
  <c r="G95" i="4"/>
  <c r="G242" i="4"/>
  <c r="G244" i="4"/>
  <c r="G153" i="4"/>
  <c r="G282" i="4"/>
  <c r="G289" i="4"/>
  <c r="G225" i="4"/>
  <c r="G311" i="4"/>
  <c r="G67" i="4"/>
  <c r="G115" i="4"/>
  <c r="G144" i="4"/>
  <c r="G169" i="4"/>
  <c r="G191" i="4"/>
  <c r="G203" i="4"/>
  <c r="G14" i="4"/>
  <c r="G18" i="4"/>
  <c r="G19" i="4"/>
  <c r="G29" i="4"/>
  <c r="G30" i="4"/>
  <c r="G31" i="4"/>
  <c r="G36" i="4"/>
  <c r="G73" i="4"/>
  <c r="G100" i="4"/>
  <c r="G92" i="4"/>
  <c r="G113" i="4"/>
  <c r="G117" i="4"/>
  <c r="G121" i="4"/>
  <c r="G148" i="4"/>
  <c r="G151" i="4"/>
  <c r="G167" i="4"/>
  <c r="G179" i="4"/>
  <c r="G205" i="4"/>
  <c r="G206" i="4"/>
  <c r="G218" i="4"/>
  <c r="G224" i="4"/>
  <c r="G233" i="4"/>
  <c r="G23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A286" i="6"/>
  <c r="H3" i="5"/>
  <c r="Q3" i="5" s="1"/>
  <c r="D3" i="5"/>
  <c r="E3" i="5" s="1"/>
  <c r="C3" i="5" s="1"/>
  <c r="B136" i="16"/>
  <c r="B135" i="16"/>
  <c r="B134" i="16"/>
  <c r="B133" i="16"/>
  <c r="B132" i="16"/>
  <c r="B131" i="16"/>
  <c r="D130" i="16"/>
  <c r="C130" i="16"/>
  <c r="B130" i="16"/>
  <c r="D129" i="16"/>
  <c r="C129" i="16"/>
  <c r="B129" i="16"/>
  <c r="D128" i="16"/>
  <c r="C128" i="16"/>
  <c r="B128" i="16"/>
  <c r="D127" i="16"/>
  <c r="C127" i="16"/>
  <c r="B127" i="16"/>
  <c r="D126" i="16"/>
  <c r="C126" i="16"/>
  <c r="B126" i="16"/>
  <c r="D125" i="16"/>
  <c r="C125" i="16"/>
  <c r="B125" i="16"/>
  <c r="D124" i="16"/>
  <c r="C124" i="16"/>
  <c r="B124" i="16"/>
  <c r="D123" i="16"/>
  <c r="C123" i="16"/>
  <c r="B123" i="16"/>
  <c r="D122" i="16"/>
  <c r="C122" i="16"/>
  <c r="B122" i="16"/>
  <c r="D121" i="16"/>
  <c r="C121" i="16"/>
  <c r="B121" i="16"/>
  <c r="D120" i="16"/>
  <c r="C120" i="16"/>
  <c r="B120" i="16"/>
  <c r="D119" i="16"/>
  <c r="C119" i="16"/>
  <c r="B119" i="16"/>
  <c r="D118" i="16"/>
  <c r="C118" i="16"/>
  <c r="B118" i="16"/>
  <c r="D117" i="16"/>
  <c r="C117" i="16"/>
  <c r="B117" i="16"/>
  <c r="D116" i="16"/>
  <c r="C116" i="16"/>
  <c r="B116" i="16"/>
  <c r="D115" i="16"/>
  <c r="C115" i="16"/>
  <c r="B115" i="16"/>
  <c r="D114" i="16"/>
  <c r="C114" i="16"/>
  <c r="B114" i="16"/>
  <c r="D113" i="16"/>
  <c r="C113" i="16"/>
  <c r="B113" i="16"/>
  <c r="D112" i="16"/>
  <c r="C112" i="16"/>
  <c r="B112" i="16"/>
  <c r="D111" i="16"/>
  <c r="C111" i="16"/>
  <c r="B111" i="16"/>
  <c r="D110" i="16"/>
  <c r="C110" i="16"/>
  <c r="B110" i="16"/>
  <c r="D109" i="16"/>
  <c r="C109" i="16"/>
  <c r="B109" i="16"/>
  <c r="D108" i="16"/>
  <c r="C108" i="16"/>
  <c r="B108" i="16"/>
  <c r="D107" i="16"/>
  <c r="C107" i="16"/>
  <c r="B107" i="16"/>
  <c r="D106" i="16"/>
  <c r="C106" i="16"/>
  <c r="B106" i="16"/>
  <c r="D105" i="16"/>
  <c r="C105" i="16"/>
  <c r="B105" i="16"/>
  <c r="D104" i="16"/>
  <c r="C104" i="16"/>
  <c r="B104" i="16"/>
  <c r="D103" i="16"/>
  <c r="C103" i="16"/>
  <c r="B103" i="16"/>
  <c r="D102" i="16"/>
  <c r="C102" i="16"/>
  <c r="B102" i="16"/>
  <c r="D101" i="16"/>
  <c r="C101" i="16"/>
  <c r="B101" i="16"/>
  <c r="D100" i="16"/>
  <c r="C100" i="16"/>
  <c r="B100" i="16"/>
  <c r="D99" i="16"/>
  <c r="C99" i="16"/>
  <c r="B99" i="16"/>
  <c r="D98" i="16"/>
  <c r="C98" i="16"/>
  <c r="B98" i="16"/>
  <c r="D97" i="16"/>
  <c r="C97" i="16"/>
  <c r="B97" i="16"/>
  <c r="D96" i="16"/>
  <c r="C96" i="16"/>
  <c r="B96" i="16"/>
  <c r="D95" i="16"/>
  <c r="C95" i="16"/>
  <c r="B95" i="16"/>
  <c r="D94" i="16"/>
  <c r="C94" i="16"/>
  <c r="B94" i="16"/>
  <c r="D93" i="16"/>
  <c r="C93" i="16"/>
  <c r="B93" i="16"/>
  <c r="D92" i="16"/>
  <c r="C92" i="16"/>
  <c r="B92" i="16"/>
  <c r="D91" i="16"/>
  <c r="C91" i="16"/>
  <c r="B91" i="16"/>
  <c r="D90" i="16"/>
  <c r="C90" i="16"/>
  <c r="B90" i="16"/>
  <c r="D89" i="16"/>
  <c r="C89" i="16"/>
  <c r="B89" i="16"/>
  <c r="D88" i="16"/>
  <c r="C88" i="16"/>
  <c r="B88" i="16"/>
  <c r="D87" i="16"/>
  <c r="C87" i="16"/>
  <c r="B87" i="16"/>
  <c r="D86" i="16"/>
  <c r="C86" i="16"/>
  <c r="B86" i="16"/>
  <c r="D85" i="16"/>
  <c r="C85" i="16"/>
  <c r="B85" i="16"/>
  <c r="D84" i="16"/>
  <c r="C84" i="16"/>
  <c r="B84" i="16"/>
  <c r="D83" i="16"/>
  <c r="C83" i="16"/>
  <c r="B83" i="16"/>
  <c r="D82" i="16"/>
  <c r="C82" i="16"/>
  <c r="B82" i="16"/>
  <c r="D81" i="16"/>
  <c r="C81" i="16"/>
  <c r="B81" i="16"/>
  <c r="D80" i="16"/>
  <c r="C80" i="16"/>
  <c r="B80" i="16"/>
  <c r="D79" i="16"/>
  <c r="C79" i="16"/>
  <c r="B79" i="16"/>
  <c r="D78" i="16"/>
  <c r="C78" i="16"/>
  <c r="B78" i="16"/>
  <c r="D77" i="16"/>
  <c r="C77" i="16"/>
  <c r="B77" i="16"/>
  <c r="D76" i="16"/>
  <c r="C76" i="16"/>
  <c r="B76" i="16"/>
  <c r="D75" i="16"/>
  <c r="C75" i="16"/>
  <c r="B75" i="16"/>
  <c r="D74" i="16"/>
  <c r="C74" i="16"/>
  <c r="B74" i="16"/>
  <c r="D73" i="16"/>
  <c r="C73" i="16"/>
  <c r="B73" i="16"/>
  <c r="D72" i="16"/>
  <c r="C72" i="16"/>
  <c r="B72" i="16"/>
  <c r="D71" i="16"/>
  <c r="C71" i="16"/>
  <c r="B71" i="16"/>
  <c r="D70" i="16"/>
  <c r="C70" i="16"/>
  <c r="B70" i="16"/>
  <c r="D69" i="16"/>
  <c r="C69" i="16"/>
  <c r="B69" i="16"/>
  <c r="D68" i="16"/>
  <c r="C68" i="16"/>
  <c r="B68" i="16"/>
  <c r="D67" i="16"/>
  <c r="C67" i="16"/>
  <c r="B67" i="16"/>
  <c r="D66" i="16"/>
  <c r="C66" i="16"/>
  <c r="B66" i="16"/>
  <c r="D65" i="16"/>
  <c r="C65" i="16"/>
  <c r="B65" i="16"/>
  <c r="D64" i="16"/>
  <c r="C64" i="16"/>
  <c r="B64" i="16"/>
  <c r="D63" i="16"/>
  <c r="C63" i="16"/>
  <c r="B63" i="16"/>
  <c r="D62" i="16"/>
  <c r="C62" i="16"/>
  <c r="B62" i="16"/>
  <c r="D61" i="16"/>
  <c r="C61" i="16"/>
  <c r="B61" i="16"/>
  <c r="D60" i="16"/>
  <c r="C60" i="16"/>
  <c r="B60" i="16"/>
  <c r="D59" i="16"/>
  <c r="C59" i="16"/>
  <c r="B59" i="16"/>
  <c r="D58" i="16"/>
  <c r="C58" i="16"/>
  <c r="B58" i="16"/>
  <c r="D57" i="16"/>
  <c r="C57" i="16"/>
  <c r="B57" i="16"/>
  <c r="D56" i="16"/>
  <c r="C56" i="16"/>
  <c r="B56" i="16"/>
  <c r="D55" i="16"/>
  <c r="C55" i="16"/>
  <c r="B55" i="16"/>
  <c r="D54" i="16"/>
  <c r="C54" i="16"/>
  <c r="B54" i="16"/>
  <c r="D53" i="16"/>
  <c r="C53" i="16"/>
  <c r="B53" i="16"/>
  <c r="D52" i="16"/>
  <c r="C52" i="16"/>
  <c r="B52" i="16"/>
  <c r="D51" i="16"/>
  <c r="C51" i="16"/>
  <c r="B51" i="16"/>
  <c r="D50" i="16"/>
  <c r="C50" i="16"/>
  <c r="B50" i="16"/>
  <c r="D49" i="16"/>
  <c r="C49" i="16"/>
  <c r="B49" i="16"/>
  <c r="D48" i="16"/>
  <c r="C48" i="16"/>
  <c r="B48" i="16"/>
  <c r="D47" i="16"/>
  <c r="C47" i="16"/>
  <c r="B47" i="16"/>
  <c r="D46" i="16"/>
  <c r="C46" i="16"/>
  <c r="B46" i="16"/>
  <c r="D45" i="16"/>
  <c r="C45" i="16"/>
  <c r="B45" i="16"/>
  <c r="D44" i="16"/>
  <c r="C44" i="16"/>
  <c r="B44" i="16"/>
  <c r="D43" i="16"/>
  <c r="C43" i="16"/>
  <c r="B43" i="16"/>
  <c r="D42" i="16"/>
  <c r="C42" i="16"/>
  <c r="B42" i="16"/>
  <c r="D41" i="16"/>
  <c r="C41" i="16"/>
  <c r="B41" i="16"/>
  <c r="D40" i="16"/>
  <c r="C40" i="16"/>
  <c r="B40" i="16"/>
  <c r="D39" i="16"/>
  <c r="C39" i="16"/>
  <c r="B39" i="16"/>
  <c r="D38" i="16"/>
  <c r="C38" i="16"/>
  <c r="B38" i="16"/>
  <c r="D37" i="16"/>
  <c r="C37" i="16"/>
  <c r="B37" i="16"/>
  <c r="D36" i="16"/>
  <c r="C36" i="16"/>
  <c r="B36" i="16"/>
  <c r="D35" i="16"/>
  <c r="C35" i="16"/>
  <c r="B35" i="16"/>
  <c r="D34" i="16"/>
  <c r="C34" i="16"/>
  <c r="B34" i="16"/>
  <c r="D33" i="16"/>
  <c r="C33" i="16"/>
  <c r="B33" i="16"/>
  <c r="D32" i="16"/>
  <c r="C32" i="16"/>
  <c r="B32" i="16"/>
  <c r="D31" i="16"/>
  <c r="C31" i="16"/>
  <c r="B31" i="16"/>
  <c r="D30" i="16"/>
  <c r="C30" i="16"/>
  <c r="B30" i="16"/>
  <c r="B136" i="15"/>
  <c r="B135" i="15"/>
  <c r="B134" i="15"/>
  <c r="B133" i="15"/>
  <c r="B132" i="15"/>
  <c r="B131" i="15"/>
  <c r="D130" i="15"/>
  <c r="C130" i="15"/>
  <c r="B130" i="15"/>
  <c r="D129" i="15"/>
  <c r="C129" i="15"/>
  <c r="B129" i="15"/>
  <c r="D128" i="15"/>
  <c r="C128" i="15"/>
  <c r="B128" i="15"/>
  <c r="D127" i="15"/>
  <c r="C127" i="15"/>
  <c r="B127" i="15"/>
  <c r="D126" i="15"/>
  <c r="C126" i="15"/>
  <c r="B126" i="15"/>
  <c r="D125" i="15"/>
  <c r="C125" i="15"/>
  <c r="B125" i="15"/>
  <c r="D124" i="15"/>
  <c r="C124" i="15"/>
  <c r="B124" i="15"/>
  <c r="D123" i="15"/>
  <c r="C123" i="15"/>
  <c r="B123" i="15"/>
  <c r="D122" i="15"/>
  <c r="C122" i="15"/>
  <c r="B122" i="15"/>
  <c r="D121" i="15"/>
  <c r="C121" i="15"/>
  <c r="B121" i="15"/>
  <c r="D120" i="15"/>
  <c r="C120" i="15"/>
  <c r="B120" i="15"/>
  <c r="D119" i="15"/>
  <c r="C119" i="15"/>
  <c r="B119" i="15"/>
  <c r="D118" i="15"/>
  <c r="C118" i="15"/>
  <c r="B118" i="15"/>
  <c r="D117" i="15"/>
  <c r="C117" i="15"/>
  <c r="B117" i="15"/>
  <c r="D116" i="15"/>
  <c r="C116" i="15"/>
  <c r="B116" i="15"/>
  <c r="D115" i="15"/>
  <c r="C115" i="15"/>
  <c r="B115" i="15"/>
  <c r="D114" i="15"/>
  <c r="C114" i="15"/>
  <c r="B114" i="15"/>
  <c r="D113" i="15"/>
  <c r="C113" i="15"/>
  <c r="B113" i="15"/>
  <c r="D112" i="15"/>
  <c r="C112" i="15"/>
  <c r="B112" i="15"/>
  <c r="D111" i="15"/>
  <c r="C111" i="15"/>
  <c r="B111" i="15"/>
  <c r="D110" i="15"/>
  <c r="C110" i="15"/>
  <c r="B110" i="15"/>
  <c r="D109" i="15"/>
  <c r="C109" i="15"/>
  <c r="B109" i="15"/>
  <c r="D108" i="15"/>
  <c r="C108" i="15"/>
  <c r="B108" i="15"/>
  <c r="D107" i="15"/>
  <c r="C107" i="15"/>
  <c r="B107" i="15"/>
  <c r="D106" i="15"/>
  <c r="C106" i="15"/>
  <c r="B106" i="15"/>
  <c r="D105" i="15"/>
  <c r="C105" i="15"/>
  <c r="B105" i="15"/>
  <c r="D104" i="15"/>
  <c r="C104" i="15"/>
  <c r="B104" i="15"/>
  <c r="D103" i="15"/>
  <c r="C103" i="15"/>
  <c r="B103" i="15"/>
  <c r="D102" i="15"/>
  <c r="C102" i="15"/>
  <c r="B102" i="15"/>
  <c r="D101" i="15"/>
  <c r="C101" i="15"/>
  <c r="B101" i="15"/>
  <c r="D100" i="15"/>
  <c r="C100" i="15"/>
  <c r="B100" i="15"/>
  <c r="D99" i="15"/>
  <c r="C99" i="15"/>
  <c r="B99" i="15"/>
  <c r="D98" i="15"/>
  <c r="C98" i="15"/>
  <c r="B98" i="15"/>
  <c r="D97" i="15"/>
  <c r="C97" i="15"/>
  <c r="B97" i="15"/>
  <c r="D96" i="15"/>
  <c r="C96" i="15"/>
  <c r="B96" i="15"/>
  <c r="D95" i="15"/>
  <c r="C95" i="15"/>
  <c r="B95" i="15"/>
  <c r="D94" i="15"/>
  <c r="C94" i="15"/>
  <c r="B94" i="15"/>
  <c r="D93" i="15"/>
  <c r="C93" i="15"/>
  <c r="B93" i="15"/>
  <c r="D92" i="15"/>
  <c r="C92" i="15"/>
  <c r="B92" i="15"/>
  <c r="D91" i="15"/>
  <c r="C91" i="15"/>
  <c r="B91" i="15"/>
  <c r="D90" i="15"/>
  <c r="C90" i="15"/>
  <c r="B90" i="15"/>
  <c r="D89" i="15"/>
  <c r="C89" i="15"/>
  <c r="B89" i="15"/>
  <c r="D88" i="15"/>
  <c r="C88" i="15"/>
  <c r="B88" i="15"/>
  <c r="D87" i="15"/>
  <c r="C87" i="15"/>
  <c r="B87" i="15"/>
  <c r="D86" i="15"/>
  <c r="C86" i="15"/>
  <c r="B86" i="15"/>
  <c r="D85" i="15"/>
  <c r="C85" i="15"/>
  <c r="B85" i="15"/>
  <c r="D84" i="15"/>
  <c r="C84" i="15"/>
  <c r="B84" i="15"/>
  <c r="D83" i="15"/>
  <c r="C83" i="15"/>
  <c r="B83" i="15"/>
  <c r="D82" i="15"/>
  <c r="C82" i="15"/>
  <c r="B82" i="15"/>
  <c r="D81" i="15"/>
  <c r="C81" i="15"/>
  <c r="B81" i="15"/>
  <c r="D80" i="15"/>
  <c r="C80" i="15"/>
  <c r="B80" i="15"/>
  <c r="D79" i="15"/>
  <c r="C79" i="15"/>
  <c r="B79" i="15"/>
  <c r="D78" i="15"/>
  <c r="C78" i="15"/>
  <c r="B78" i="15"/>
  <c r="D77" i="15"/>
  <c r="C77" i="15"/>
  <c r="B77" i="15"/>
  <c r="D76" i="15"/>
  <c r="C76" i="15"/>
  <c r="B76" i="15"/>
  <c r="D75" i="15"/>
  <c r="C75" i="15"/>
  <c r="B75" i="15"/>
  <c r="D74" i="15"/>
  <c r="C74" i="15"/>
  <c r="B74" i="15"/>
  <c r="D73" i="15"/>
  <c r="C73" i="15"/>
  <c r="B73" i="15"/>
  <c r="D72" i="15"/>
  <c r="C72" i="15"/>
  <c r="B72" i="15"/>
  <c r="D71" i="15"/>
  <c r="C71" i="15"/>
  <c r="B71" i="15"/>
  <c r="D70" i="15"/>
  <c r="C70" i="15"/>
  <c r="B70" i="15"/>
  <c r="D69" i="15"/>
  <c r="C69" i="15"/>
  <c r="B69" i="15"/>
  <c r="D68" i="15"/>
  <c r="C68" i="15"/>
  <c r="B68" i="15"/>
  <c r="D67" i="15"/>
  <c r="C67" i="15"/>
  <c r="B67" i="15"/>
  <c r="D66" i="15"/>
  <c r="C66" i="15"/>
  <c r="B66" i="15"/>
  <c r="D65" i="15"/>
  <c r="C65" i="15"/>
  <c r="B65" i="15"/>
  <c r="D64" i="15"/>
  <c r="C64" i="15"/>
  <c r="B64" i="15"/>
  <c r="D63" i="15"/>
  <c r="C63" i="15"/>
  <c r="B63" i="15"/>
  <c r="D62" i="15"/>
  <c r="C62" i="15"/>
  <c r="B62" i="15"/>
  <c r="D61" i="15"/>
  <c r="C61" i="15"/>
  <c r="B61" i="15"/>
  <c r="D60" i="15"/>
  <c r="C60" i="15"/>
  <c r="B60" i="15"/>
  <c r="D59" i="15"/>
  <c r="C59" i="15"/>
  <c r="B59" i="15"/>
  <c r="D58" i="15"/>
  <c r="C58" i="15"/>
  <c r="B58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D51" i="15"/>
  <c r="C51" i="15"/>
  <c r="D50" i="15"/>
  <c r="C50" i="15"/>
  <c r="D49" i="15"/>
  <c r="C49" i="15"/>
  <c r="D48" i="15"/>
  <c r="C48" i="15"/>
  <c r="D47" i="15"/>
  <c r="C47" i="15"/>
  <c r="D46" i="15"/>
  <c r="C46" i="15"/>
  <c r="D45" i="15"/>
  <c r="C45" i="15"/>
  <c r="D44" i="15"/>
  <c r="C44" i="15"/>
  <c r="D43" i="15"/>
  <c r="C43" i="15"/>
  <c r="D42" i="15"/>
  <c r="C42" i="15"/>
  <c r="D41" i="15"/>
  <c r="C41" i="15"/>
  <c r="D40" i="15"/>
  <c r="C40" i="15"/>
  <c r="D39" i="15"/>
  <c r="C39" i="15"/>
  <c r="D38" i="15"/>
  <c r="C38" i="15"/>
  <c r="D37" i="15"/>
  <c r="C37" i="15"/>
  <c r="D36" i="15"/>
  <c r="C36" i="15"/>
  <c r="D35" i="15"/>
  <c r="C35" i="15"/>
  <c r="D34" i="15"/>
  <c r="C34" i="15"/>
  <c r="B34" i="15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D33" i="15"/>
  <c r="C33" i="15"/>
  <c r="B33" i="15"/>
  <c r="D32" i="15"/>
  <c r="C32" i="15"/>
  <c r="B32" i="15"/>
  <c r="B136" i="14"/>
  <c r="B135" i="14"/>
  <c r="B134" i="14"/>
  <c r="B133" i="14"/>
  <c r="B132" i="14"/>
  <c r="B131" i="14"/>
  <c r="D130" i="14"/>
  <c r="C130" i="14"/>
  <c r="B130" i="14"/>
  <c r="D129" i="14"/>
  <c r="C129" i="14"/>
  <c r="B129" i="14"/>
  <c r="D128" i="14"/>
  <c r="C128" i="14"/>
  <c r="B128" i="14"/>
  <c r="D127" i="14"/>
  <c r="C127" i="14"/>
  <c r="B127" i="14"/>
  <c r="D126" i="14"/>
  <c r="C126" i="14"/>
  <c r="B126" i="14"/>
  <c r="D125" i="14"/>
  <c r="C125" i="14"/>
  <c r="B125" i="14"/>
  <c r="D124" i="14"/>
  <c r="C124" i="14"/>
  <c r="B124" i="14"/>
  <c r="D123" i="14"/>
  <c r="C123" i="14"/>
  <c r="B123" i="14"/>
  <c r="D122" i="14"/>
  <c r="C122" i="14"/>
  <c r="B122" i="14"/>
  <c r="D121" i="14"/>
  <c r="C121" i="14"/>
  <c r="B121" i="14"/>
  <c r="D120" i="14"/>
  <c r="C120" i="14"/>
  <c r="B120" i="14"/>
  <c r="D119" i="14"/>
  <c r="C119" i="14"/>
  <c r="B119" i="14"/>
  <c r="D118" i="14"/>
  <c r="C118" i="14"/>
  <c r="B118" i="14"/>
  <c r="D117" i="14"/>
  <c r="C117" i="14"/>
  <c r="B117" i="14"/>
  <c r="D116" i="14"/>
  <c r="C116" i="14"/>
  <c r="B116" i="14"/>
  <c r="D115" i="14"/>
  <c r="C115" i="14"/>
  <c r="B115" i="14"/>
  <c r="D114" i="14"/>
  <c r="C114" i="14"/>
  <c r="B114" i="14"/>
  <c r="D113" i="14"/>
  <c r="C113" i="14"/>
  <c r="B113" i="14"/>
  <c r="D112" i="14"/>
  <c r="C112" i="14"/>
  <c r="B112" i="14"/>
  <c r="D111" i="14"/>
  <c r="C111" i="14"/>
  <c r="B111" i="14"/>
  <c r="D110" i="14"/>
  <c r="C110" i="14"/>
  <c r="B110" i="14"/>
  <c r="D109" i="14"/>
  <c r="C109" i="14"/>
  <c r="B109" i="14"/>
  <c r="D108" i="14"/>
  <c r="C108" i="14"/>
  <c r="B108" i="14"/>
  <c r="D107" i="14"/>
  <c r="C107" i="14"/>
  <c r="B107" i="14"/>
  <c r="D106" i="14"/>
  <c r="C106" i="14"/>
  <c r="B106" i="14"/>
  <c r="D105" i="14"/>
  <c r="C105" i="14"/>
  <c r="B105" i="14"/>
  <c r="D104" i="14"/>
  <c r="C104" i="14"/>
  <c r="B104" i="14"/>
  <c r="D103" i="14"/>
  <c r="C103" i="14"/>
  <c r="B103" i="14"/>
  <c r="D102" i="14"/>
  <c r="C102" i="14"/>
  <c r="B102" i="14"/>
  <c r="D101" i="14"/>
  <c r="C101" i="14"/>
  <c r="B101" i="14"/>
  <c r="D100" i="14"/>
  <c r="C100" i="14"/>
  <c r="B100" i="14"/>
  <c r="D99" i="14"/>
  <c r="C99" i="14"/>
  <c r="B99" i="14"/>
  <c r="D98" i="14"/>
  <c r="C98" i="14"/>
  <c r="B98" i="14"/>
  <c r="D97" i="14"/>
  <c r="C97" i="14"/>
  <c r="B97" i="14"/>
  <c r="D96" i="14"/>
  <c r="C96" i="14"/>
  <c r="B96" i="14"/>
  <c r="D95" i="14"/>
  <c r="C95" i="14"/>
  <c r="B95" i="14"/>
  <c r="D94" i="14"/>
  <c r="C94" i="14"/>
  <c r="B94" i="14"/>
  <c r="D93" i="14"/>
  <c r="C93" i="14"/>
  <c r="B93" i="14"/>
  <c r="D92" i="14"/>
  <c r="C92" i="14"/>
  <c r="B92" i="14"/>
  <c r="D91" i="14"/>
  <c r="C91" i="14"/>
  <c r="B91" i="14"/>
  <c r="D90" i="14"/>
  <c r="C90" i="14"/>
  <c r="B90" i="14"/>
  <c r="D89" i="14"/>
  <c r="C89" i="14"/>
  <c r="B89" i="14"/>
  <c r="D88" i="14"/>
  <c r="C88" i="14"/>
  <c r="B88" i="14"/>
  <c r="D87" i="14"/>
  <c r="C87" i="14"/>
  <c r="B87" i="14"/>
  <c r="D86" i="14"/>
  <c r="C86" i="14"/>
  <c r="B86" i="14"/>
  <c r="D85" i="14"/>
  <c r="C85" i="14"/>
  <c r="B85" i="14"/>
  <c r="D84" i="14"/>
  <c r="C84" i="14"/>
  <c r="B84" i="14"/>
  <c r="D83" i="14"/>
  <c r="C83" i="14"/>
  <c r="B83" i="14"/>
  <c r="D82" i="14"/>
  <c r="C82" i="14"/>
  <c r="B82" i="14"/>
  <c r="D81" i="14"/>
  <c r="C81" i="14"/>
  <c r="B81" i="14"/>
  <c r="D80" i="14"/>
  <c r="C80" i="14"/>
  <c r="B80" i="14"/>
  <c r="D79" i="14"/>
  <c r="C79" i="14"/>
  <c r="B79" i="14"/>
  <c r="D78" i="14"/>
  <c r="C78" i="14"/>
  <c r="B78" i="14"/>
  <c r="D77" i="14"/>
  <c r="C77" i="14"/>
  <c r="B77" i="14"/>
  <c r="D76" i="14"/>
  <c r="C76" i="14"/>
  <c r="B76" i="14"/>
  <c r="D75" i="14"/>
  <c r="C75" i="14"/>
  <c r="B75" i="14"/>
  <c r="D74" i="14"/>
  <c r="C74" i="14"/>
  <c r="B74" i="14"/>
  <c r="D73" i="14"/>
  <c r="C73" i="14"/>
  <c r="B73" i="14"/>
  <c r="D72" i="14"/>
  <c r="C72" i="14"/>
  <c r="B72" i="14"/>
  <c r="D71" i="14"/>
  <c r="C71" i="14"/>
  <c r="B71" i="14"/>
  <c r="D70" i="14"/>
  <c r="C70" i="14"/>
  <c r="B70" i="14"/>
  <c r="D69" i="14"/>
  <c r="C69" i="14"/>
  <c r="B69" i="14"/>
  <c r="D68" i="14"/>
  <c r="C68" i="14"/>
  <c r="B68" i="14"/>
  <c r="D67" i="14"/>
  <c r="C67" i="14"/>
  <c r="B67" i="14"/>
  <c r="D66" i="14"/>
  <c r="C66" i="14"/>
  <c r="B66" i="14"/>
  <c r="D65" i="14"/>
  <c r="C65" i="14"/>
  <c r="B65" i="14"/>
  <c r="D64" i="14"/>
  <c r="C64" i="14"/>
  <c r="B64" i="14"/>
  <c r="D63" i="14"/>
  <c r="C63" i="14"/>
  <c r="B63" i="14"/>
  <c r="D62" i="14"/>
  <c r="C62" i="14"/>
  <c r="B62" i="14"/>
  <c r="D61" i="14"/>
  <c r="C61" i="14"/>
  <c r="B61" i="14"/>
  <c r="D60" i="14"/>
  <c r="C60" i="14"/>
  <c r="B60" i="14"/>
  <c r="D59" i="14"/>
  <c r="C59" i="14"/>
  <c r="B59" i="14"/>
  <c r="D58" i="14"/>
  <c r="C58" i="14"/>
  <c r="B58" i="14"/>
  <c r="D57" i="14"/>
  <c r="C57" i="14"/>
  <c r="B57" i="14"/>
  <c r="D56" i="14"/>
  <c r="C56" i="14"/>
  <c r="B56" i="14"/>
  <c r="D55" i="14"/>
  <c r="C55" i="14"/>
  <c r="B55" i="14"/>
  <c r="D54" i="14"/>
  <c r="C54" i="14"/>
  <c r="B54" i="14"/>
  <c r="D53" i="14"/>
  <c r="C53" i="14"/>
  <c r="B53" i="14"/>
  <c r="D52" i="14"/>
  <c r="C52" i="14"/>
  <c r="B52" i="14"/>
  <c r="B136" i="13"/>
  <c r="B135" i="13"/>
  <c r="B134" i="13"/>
  <c r="B133" i="13"/>
  <c r="B132" i="13"/>
  <c r="B131" i="13"/>
  <c r="D130" i="13"/>
  <c r="C130" i="13"/>
  <c r="B130" i="13"/>
  <c r="D129" i="13"/>
  <c r="C129" i="13"/>
  <c r="B129" i="13"/>
  <c r="D128" i="13"/>
  <c r="C128" i="13"/>
  <c r="B128" i="13"/>
  <c r="D127" i="13"/>
  <c r="C127" i="13"/>
  <c r="B127" i="13"/>
  <c r="D126" i="13"/>
  <c r="C126" i="13"/>
  <c r="B126" i="13"/>
  <c r="D125" i="13"/>
  <c r="C125" i="13"/>
  <c r="B125" i="13"/>
  <c r="D124" i="13"/>
  <c r="C124" i="13"/>
  <c r="B124" i="13"/>
  <c r="D123" i="13"/>
  <c r="C123" i="13"/>
  <c r="B123" i="13"/>
  <c r="D122" i="13"/>
  <c r="C122" i="13"/>
  <c r="B122" i="13"/>
  <c r="D121" i="13"/>
  <c r="C121" i="13"/>
  <c r="B121" i="13"/>
  <c r="D120" i="13"/>
  <c r="C120" i="13"/>
  <c r="B120" i="13"/>
  <c r="D119" i="13"/>
  <c r="C119" i="13"/>
  <c r="B119" i="13"/>
  <c r="D118" i="13"/>
  <c r="C118" i="13"/>
  <c r="B118" i="13"/>
  <c r="D117" i="13"/>
  <c r="C117" i="13"/>
  <c r="B117" i="13"/>
  <c r="D116" i="13"/>
  <c r="C116" i="13"/>
  <c r="B116" i="13"/>
  <c r="D115" i="13"/>
  <c r="C115" i="13"/>
  <c r="B115" i="13"/>
  <c r="D114" i="13"/>
  <c r="C114" i="13"/>
  <c r="B114" i="13"/>
  <c r="D113" i="13"/>
  <c r="C113" i="13"/>
  <c r="B113" i="13"/>
  <c r="D112" i="13"/>
  <c r="C112" i="13"/>
  <c r="B112" i="13"/>
  <c r="D111" i="13"/>
  <c r="C111" i="13"/>
  <c r="B111" i="13"/>
  <c r="D110" i="13"/>
  <c r="C110" i="13"/>
  <c r="B110" i="13"/>
  <c r="D109" i="13"/>
  <c r="C109" i="13"/>
  <c r="B109" i="13"/>
  <c r="D108" i="13"/>
  <c r="C108" i="13"/>
  <c r="B108" i="13"/>
  <c r="D107" i="13"/>
  <c r="C107" i="13"/>
  <c r="B107" i="13"/>
  <c r="D106" i="13"/>
  <c r="C106" i="13"/>
  <c r="B106" i="13"/>
  <c r="D105" i="13"/>
  <c r="C105" i="13"/>
  <c r="B105" i="13"/>
  <c r="D104" i="13"/>
  <c r="C104" i="13"/>
  <c r="B104" i="13"/>
  <c r="D103" i="13"/>
  <c r="C103" i="13"/>
  <c r="B103" i="13"/>
  <c r="D102" i="13"/>
  <c r="C102" i="13"/>
  <c r="B102" i="13"/>
  <c r="D101" i="13"/>
  <c r="C101" i="13"/>
  <c r="B101" i="13"/>
  <c r="D100" i="13"/>
  <c r="C100" i="13"/>
  <c r="B100" i="13"/>
  <c r="D99" i="13"/>
  <c r="C99" i="13"/>
  <c r="B99" i="13"/>
  <c r="D98" i="13"/>
  <c r="C98" i="13"/>
  <c r="B98" i="13"/>
  <c r="D97" i="13"/>
  <c r="C97" i="13"/>
  <c r="B97" i="13"/>
  <c r="D96" i="13"/>
  <c r="C96" i="13"/>
  <c r="B96" i="13"/>
  <c r="D95" i="13"/>
  <c r="C95" i="13"/>
  <c r="B95" i="13"/>
  <c r="D94" i="13"/>
  <c r="C94" i="13"/>
  <c r="B94" i="13"/>
  <c r="D93" i="13"/>
  <c r="C93" i="13"/>
  <c r="B93" i="13"/>
  <c r="D92" i="13"/>
  <c r="C92" i="13"/>
  <c r="B92" i="13"/>
  <c r="D91" i="13"/>
  <c r="C91" i="13"/>
  <c r="B91" i="13"/>
  <c r="D90" i="13"/>
  <c r="C90" i="13"/>
  <c r="B90" i="13"/>
  <c r="D89" i="13"/>
  <c r="C89" i="13"/>
  <c r="B89" i="13"/>
  <c r="D88" i="13"/>
  <c r="C88" i="13"/>
  <c r="B88" i="13"/>
  <c r="D87" i="13"/>
  <c r="C87" i="13"/>
  <c r="B87" i="13"/>
  <c r="D86" i="13"/>
  <c r="C86" i="13"/>
  <c r="B86" i="13"/>
  <c r="D85" i="13"/>
  <c r="C85" i="13"/>
  <c r="B85" i="13"/>
  <c r="D84" i="13"/>
  <c r="C84" i="13"/>
  <c r="B84" i="13"/>
  <c r="D83" i="13"/>
  <c r="C83" i="13"/>
  <c r="B83" i="13"/>
  <c r="D82" i="13"/>
  <c r="C82" i="13"/>
  <c r="B82" i="13"/>
  <c r="D81" i="13"/>
  <c r="C81" i="13"/>
  <c r="B81" i="13"/>
  <c r="D80" i="13"/>
  <c r="C80" i="13"/>
  <c r="B80" i="13"/>
  <c r="D79" i="13"/>
  <c r="C79" i="13"/>
  <c r="B79" i="13"/>
  <c r="D78" i="13"/>
  <c r="C78" i="13"/>
  <c r="B78" i="13"/>
  <c r="D77" i="13"/>
  <c r="C77" i="13"/>
  <c r="B77" i="13"/>
  <c r="D76" i="13"/>
  <c r="C76" i="13"/>
  <c r="B76" i="13"/>
  <c r="D75" i="13"/>
  <c r="C75" i="13"/>
  <c r="B75" i="13"/>
  <c r="D74" i="13"/>
  <c r="C74" i="13"/>
  <c r="B74" i="13"/>
  <c r="D73" i="13"/>
  <c r="C73" i="13"/>
  <c r="B73" i="13"/>
  <c r="D72" i="13"/>
  <c r="C72" i="13"/>
  <c r="B72" i="13"/>
  <c r="D71" i="13"/>
  <c r="C71" i="13"/>
  <c r="B71" i="13"/>
  <c r="D70" i="13"/>
  <c r="C70" i="13"/>
  <c r="B70" i="13"/>
  <c r="D69" i="13"/>
  <c r="C69" i="13"/>
  <c r="B69" i="13"/>
  <c r="D68" i="13"/>
  <c r="C68" i="13"/>
  <c r="B68" i="13"/>
  <c r="D67" i="13"/>
  <c r="C67" i="13"/>
  <c r="B67" i="13"/>
  <c r="B136" i="12"/>
  <c r="B135" i="12"/>
  <c r="B134" i="12"/>
  <c r="B133" i="12"/>
  <c r="B132" i="12"/>
  <c r="B131" i="12"/>
  <c r="D130" i="12"/>
  <c r="C130" i="12"/>
  <c r="B130" i="12"/>
  <c r="D129" i="12"/>
  <c r="C129" i="12"/>
  <c r="B129" i="12"/>
  <c r="D128" i="12"/>
  <c r="C128" i="12"/>
  <c r="B128" i="12"/>
  <c r="D127" i="12"/>
  <c r="C127" i="12"/>
  <c r="B127" i="12"/>
  <c r="D126" i="12"/>
  <c r="C126" i="12"/>
  <c r="B126" i="12"/>
  <c r="D125" i="12"/>
  <c r="C125" i="12"/>
  <c r="B125" i="12"/>
  <c r="D124" i="12"/>
  <c r="C124" i="12"/>
  <c r="B124" i="12"/>
  <c r="D123" i="12"/>
  <c r="C123" i="12"/>
  <c r="B123" i="12"/>
  <c r="D122" i="12"/>
  <c r="C122" i="12"/>
  <c r="B122" i="12"/>
  <c r="D121" i="12"/>
  <c r="C121" i="12"/>
  <c r="B121" i="12"/>
  <c r="D120" i="12"/>
  <c r="C120" i="12"/>
  <c r="B120" i="12"/>
  <c r="D119" i="12"/>
  <c r="C119" i="12"/>
  <c r="B119" i="12"/>
  <c r="D118" i="12"/>
  <c r="C118" i="12"/>
  <c r="B118" i="12"/>
  <c r="D117" i="12"/>
  <c r="C117" i="12"/>
  <c r="B117" i="12"/>
  <c r="D116" i="12"/>
  <c r="C116" i="12"/>
  <c r="B116" i="12"/>
  <c r="D115" i="12"/>
  <c r="C115" i="12"/>
  <c r="B115" i="12"/>
  <c r="D114" i="12"/>
  <c r="C114" i="12"/>
  <c r="B114" i="12"/>
  <c r="D113" i="12"/>
  <c r="C113" i="12"/>
  <c r="B113" i="12"/>
  <c r="D112" i="12"/>
  <c r="C112" i="12"/>
  <c r="B112" i="12"/>
  <c r="D111" i="12"/>
  <c r="C111" i="12"/>
  <c r="B111" i="12"/>
  <c r="D110" i="12"/>
  <c r="C110" i="12"/>
  <c r="B110" i="12"/>
  <c r="D109" i="12"/>
  <c r="C109" i="12"/>
  <c r="B109" i="12"/>
  <c r="D108" i="12"/>
  <c r="C108" i="12"/>
  <c r="B108" i="12"/>
  <c r="D107" i="12"/>
  <c r="C107" i="12"/>
  <c r="B107" i="12"/>
  <c r="D106" i="12"/>
  <c r="C106" i="12"/>
  <c r="B106" i="12"/>
  <c r="D105" i="12"/>
  <c r="C105" i="12"/>
  <c r="B105" i="12"/>
  <c r="D104" i="12"/>
  <c r="C104" i="12"/>
  <c r="B104" i="12"/>
  <c r="D103" i="12"/>
  <c r="C103" i="12"/>
  <c r="B103" i="12"/>
  <c r="D102" i="12"/>
  <c r="C102" i="12"/>
  <c r="B102" i="12"/>
  <c r="D101" i="12"/>
  <c r="C101" i="12"/>
  <c r="B101" i="12"/>
  <c r="D100" i="12"/>
  <c r="C100" i="12"/>
  <c r="B100" i="12"/>
  <c r="D99" i="12"/>
  <c r="C99" i="12"/>
  <c r="B99" i="12"/>
  <c r="D98" i="12"/>
  <c r="C98" i="12"/>
  <c r="B98" i="12"/>
  <c r="D97" i="12"/>
  <c r="C97" i="12"/>
  <c r="B97" i="12"/>
  <c r="D96" i="12"/>
  <c r="C96" i="12"/>
  <c r="B96" i="12"/>
  <c r="D95" i="12"/>
  <c r="C95" i="12"/>
  <c r="B95" i="12"/>
  <c r="D94" i="12"/>
  <c r="C94" i="12"/>
  <c r="B94" i="12"/>
  <c r="D93" i="12"/>
  <c r="C93" i="12"/>
  <c r="B93" i="12"/>
  <c r="D92" i="12"/>
  <c r="C92" i="12"/>
  <c r="B92" i="12"/>
  <c r="D91" i="12"/>
  <c r="C91" i="12"/>
  <c r="B91" i="12"/>
  <c r="D90" i="12"/>
  <c r="C90" i="12"/>
  <c r="B90" i="12"/>
  <c r="D89" i="12"/>
  <c r="C89" i="12"/>
  <c r="B89" i="12"/>
  <c r="D88" i="12"/>
  <c r="C88" i="12"/>
  <c r="B88" i="12"/>
  <c r="D87" i="12"/>
  <c r="C87" i="12"/>
  <c r="B87" i="12"/>
  <c r="D86" i="12"/>
  <c r="C86" i="12"/>
  <c r="B86" i="12"/>
  <c r="D85" i="12"/>
  <c r="C85" i="12"/>
  <c r="B85" i="12"/>
  <c r="D84" i="12"/>
  <c r="C84" i="12"/>
  <c r="B84" i="12"/>
  <c r="D83" i="12"/>
  <c r="C83" i="12"/>
  <c r="B83" i="12"/>
  <c r="D82" i="12"/>
  <c r="C82" i="12"/>
  <c r="B82" i="12"/>
  <c r="D81" i="12"/>
  <c r="C81" i="12"/>
  <c r="B81" i="12"/>
  <c r="D80" i="12"/>
  <c r="C80" i="12"/>
  <c r="B80" i="12"/>
  <c r="D79" i="12"/>
  <c r="C79" i="12"/>
  <c r="B79" i="12"/>
  <c r="D78" i="12"/>
  <c r="C78" i="12"/>
  <c r="B78" i="12"/>
  <c r="D77" i="12"/>
  <c r="C77" i="12"/>
  <c r="B77" i="12"/>
  <c r="D76" i="12"/>
  <c r="C76" i="12"/>
  <c r="B76" i="12"/>
  <c r="D75" i="12"/>
  <c r="C75" i="12"/>
  <c r="B75" i="12"/>
  <c r="D74" i="12"/>
  <c r="C74" i="12"/>
  <c r="B74" i="12"/>
  <c r="D73" i="12"/>
  <c r="C73" i="12"/>
  <c r="B73" i="12"/>
  <c r="D72" i="12"/>
  <c r="C72" i="12"/>
  <c r="B72" i="12"/>
  <c r="D71" i="12"/>
  <c r="C71" i="12"/>
  <c r="B71" i="12"/>
  <c r="D70" i="12"/>
  <c r="C70" i="12"/>
  <c r="B70" i="12"/>
  <c r="D69" i="12"/>
  <c r="C69" i="12"/>
  <c r="B69" i="12"/>
  <c r="D68" i="12"/>
  <c r="C68" i="12"/>
  <c r="B68" i="12"/>
  <c r="D67" i="12"/>
  <c r="C67" i="12"/>
  <c r="B67" i="12"/>
  <c r="D66" i="12"/>
  <c r="C66" i="12"/>
  <c r="B66" i="12"/>
  <c r="D65" i="12"/>
  <c r="C65" i="12"/>
  <c r="B65" i="12"/>
  <c r="D64" i="12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B136" i="11"/>
  <c r="B135" i="11"/>
  <c r="B134" i="11"/>
  <c r="B133" i="11"/>
  <c r="B132" i="11"/>
  <c r="B131" i="11"/>
  <c r="D130" i="11"/>
  <c r="C130" i="11"/>
  <c r="B130" i="11"/>
  <c r="D129" i="11"/>
  <c r="C129" i="11"/>
  <c r="B129" i="11"/>
  <c r="D128" i="11"/>
  <c r="C128" i="11"/>
  <c r="B128" i="11"/>
  <c r="D127" i="11"/>
  <c r="C127" i="11"/>
  <c r="B127" i="11"/>
  <c r="D126" i="11"/>
  <c r="C126" i="11"/>
  <c r="B126" i="11"/>
  <c r="D125" i="11"/>
  <c r="C125" i="11"/>
  <c r="B125" i="11"/>
  <c r="D124" i="11"/>
  <c r="C124" i="11"/>
  <c r="B124" i="11"/>
  <c r="D123" i="11"/>
  <c r="C123" i="11"/>
  <c r="B123" i="11"/>
  <c r="D122" i="11"/>
  <c r="C122" i="11"/>
  <c r="B122" i="11"/>
  <c r="D121" i="11"/>
  <c r="C121" i="11"/>
  <c r="B121" i="11"/>
  <c r="D120" i="11"/>
  <c r="C120" i="11"/>
  <c r="B120" i="11"/>
  <c r="D119" i="11"/>
  <c r="C119" i="11"/>
  <c r="B119" i="11"/>
  <c r="D118" i="11"/>
  <c r="C118" i="11"/>
  <c r="B118" i="11"/>
  <c r="D117" i="11"/>
  <c r="C117" i="11"/>
  <c r="B117" i="11"/>
  <c r="D116" i="11"/>
  <c r="C116" i="11"/>
  <c r="B116" i="11"/>
  <c r="D115" i="11"/>
  <c r="C115" i="11"/>
  <c r="B115" i="11"/>
  <c r="D114" i="11"/>
  <c r="C114" i="11"/>
  <c r="B114" i="11"/>
  <c r="D113" i="11"/>
  <c r="C113" i="11"/>
  <c r="B113" i="11"/>
  <c r="D112" i="11"/>
  <c r="C112" i="11"/>
  <c r="B112" i="11"/>
  <c r="D111" i="11"/>
  <c r="C111" i="11"/>
  <c r="B111" i="11"/>
  <c r="D110" i="11"/>
  <c r="C110" i="11"/>
  <c r="B110" i="11"/>
  <c r="D109" i="11"/>
  <c r="C109" i="11"/>
  <c r="B109" i="11"/>
  <c r="D108" i="11"/>
  <c r="C108" i="11"/>
  <c r="B108" i="11"/>
  <c r="D107" i="11"/>
  <c r="C107" i="11"/>
  <c r="B107" i="11"/>
  <c r="D106" i="11"/>
  <c r="C106" i="11"/>
  <c r="B106" i="11"/>
  <c r="D105" i="11"/>
  <c r="C105" i="11"/>
  <c r="B105" i="11"/>
  <c r="D104" i="11"/>
  <c r="C104" i="11"/>
  <c r="B104" i="11"/>
  <c r="D103" i="11"/>
  <c r="C103" i="11"/>
  <c r="B103" i="11"/>
  <c r="D102" i="11"/>
  <c r="C102" i="11"/>
  <c r="B102" i="11"/>
  <c r="D101" i="11"/>
  <c r="C101" i="11"/>
  <c r="B101" i="11"/>
  <c r="D100" i="11"/>
  <c r="C100" i="11"/>
  <c r="B100" i="11"/>
  <c r="D99" i="11"/>
  <c r="C99" i="11"/>
  <c r="B99" i="11"/>
  <c r="D98" i="11"/>
  <c r="C98" i="11"/>
  <c r="B98" i="11"/>
  <c r="D97" i="11"/>
  <c r="C97" i="11"/>
  <c r="B97" i="11"/>
  <c r="D96" i="11"/>
  <c r="C96" i="11"/>
  <c r="B96" i="11"/>
  <c r="D95" i="11"/>
  <c r="C95" i="11"/>
  <c r="B95" i="11"/>
  <c r="D94" i="11"/>
  <c r="C94" i="11"/>
  <c r="B94" i="11"/>
  <c r="D93" i="11"/>
  <c r="C93" i="11"/>
  <c r="B93" i="11"/>
  <c r="D92" i="11"/>
  <c r="C92" i="11"/>
  <c r="B92" i="11"/>
  <c r="D91" i="11"/>
  <c r="C91" i="11"/>
  <c r="B91" i="11"/>
  <c r="D90" i="11"/>
  <c r="C90" i="11"/>
  <c r="B90" i="11"/>
  <c r="D89" i="11"/>
  <c r="C89" i="11"/>
  <c r="B89" i="11"/>
  <c r="D88" i="11"/>
  <c r="C88" i="11"/>
  <c r="B88" i="11"/>
  <c r="D87" i="11"/>
  <c r="C87" i="11"/>
  <c r="B87" i="11"/>
  <c r="D86" i="11"/>
  <c r="C86" i="11"/>
  <c r="B86" i="11"/>
  <c r="D85" i="11"/>
  <c r="C85" i="11"/>
  <c r="B85" i="11"/>
  <c r="D84" i="11"/>
  <c r="C84" i="11"/>
  <c r="B84" i="11"/>
  <c r="D83" i="11"/>
  <c r="C83" i="11"/>
  <c r="B83" i="11"/>
  <c r="D82" i="11"/>
  <c r="C82" i="11"/>
  <c r="B82" i="11"/>
  <c r="D81" i="11"/>
  <c r="C81" i="11"/>
  <c r="B81" i="11"/>
  <c r="D80" i="11"/>
  <c r="C80" i="11"/>
  <c r="B80" i="11"/>
  <c r="D79" i="11"/>
  <c r="C79" i="11"/>
  <c r="B79" i="11"/>
  <c r="D78" i="11"/>
  <c r="C78" i="11"/>
  <c r="B78" i="11"/>
  <c r="D77" i="11"/>
  <c r="C77" i="11"/>
  <c r="B77" i="11"/>
  <c r="D76" i="11"/>
  <c r="C76" i="11"/>
  <c r="B76" i="11"/>
  <c r="D75" i="11"/>
  <c r="C75" i="11"/>
  <c r="B75" i="11"/>
  <c r="D74" i="11"/>
  <c r="C74" i="11"/>
  <c r="B74" i="11"/>
  <c r="D73" i="11"/>
  <c r="C73" i="11"/>
  <c r="B73" i="11"/>
  <c r="D72" i="11"/>
  <c r="C72" i="11"/>
  <c r="B72" i="11"/>
  <c r="D71" i="11"/>
  <c r="C71" i="11"/>
  <c r="B71" i="11"/>
  <c r="D70" i="11"/>
  <c r="C70" i="11"/>
  <c r="B70" i="11"/>
  <c r="D69" i="11"/>
  <c r="C69" i="11"/>
  <c r="B69" i="11"/>
  <c r="D68" i="11"/>
  <c r="C68" i="11"/>
  <c r="B68" i="11"/>
  <c r="D67" i="11"/>
  <c r="C67" i="11"/>
  <c r="B67" i="11"/>
  <c r="B136" i="10"/>
  <c r="B135" i="10"/>
  <c r="B134" i="10"/>
  <c r="B133" i="10"/>
  <c r="B132" i="10"/>
  <c r="B131" i="10"/>
  <c r="D130" i="10"/>
  <c r="C130" i="10"/>
  <c r="B130" i="10"/>
  <c r="D129" i="10"/>
  <c r="C129" i="10"/>
  <c r="B129" i="10"/>
  <c r="D128" i="10"/>
  <c r="C128" i="10"/>
  <c r="B128" i="10"/>
  <c r="D127" i="10"/>
  <c r="C127" i="10"/>
  <c r="B127" i="10"/>
  <c r="D126" i="10"/>
  <c r="C126" i="10"/>
  <c r="B126" i="10"/>
  <c r="D125" i="10"/>
  <c r="C125" i="10"/>
  <c r="B125" i="10"/>
  <c r="D124" i="10"/>
  <c r="C124" i="10"/>
  <c r="B124" i="10"/>
  <c r="D123" i="10"/>
  <c r="C123" i="10"/>
  <c r="B123" i="10"/>
  <c r="D122" i="10"/>
  <c r="C122" i="10"/>
  <c r="B122" i="10"/>
  <c r="D121" i="10"/>
  <c r="C121" i="10"/>
  <c r="B121" i="10"/>
  <c r="D120" i="10"/>
  <c r="C120" i="10"/>
  <c r="B120" i="10"/>
  <c r="D119" i="10"/>
  <c r="C119" i="10"/>
  <c r="B119" i="10"/>
  <c r="D118" i="10"/>
  <c r="C118" i="10"/>
  <c r="B118" i="10"/>
  <c r="D117" i="10"/>
  <c r="C117" i="10"/>
  <c r="B117" i="10"/>
  <c r="D116" i="10"/>
  <c r="C116" i="10"/>
  <c r="B116" i="10"/>
  <c r="D115" i="10"/>
  <c r="C115" i="10"/>
  <c r="B115" i="10"/>
  <c r="D114" i="10"/>
  <c r="C114" i="10"/>
  <c r="B114" i="10"/>
  <c r="D113" i="10"/>
  <c r="C113" i="10"/>
  <c r="B113" i="10"/>
  <c r="D112" i="10"/>
  <c r="C112" i="10"/>
  <c r="B112" i="10"/>
  <c r="D111" i="10"/>
  <c r="C111" i="10"/>
  <c r="B111" i="10"/>
  <c r="D110" i="10"/>
  <c r="C110" i="10"/>
  <c r="B110" i="10"/>
  <c r="D109" i="10"/>
  <c r="C109" i="10"/>
  <c r="B109" i="10"/>
  <c r="D108" i="10"/>
  <c r="C108" i="10"/>
  <c r="B108" i="10"/>
  <c r="D107" i="10"/>
  <c r="C107" i="10"/>
  <c r="B107" i="10"/>
  <c r="D106" i="10"/>
  <c r="C106" i="10"/>
  <c r="B106" i="10"/>
  <c r="D105" i="10"/>
  <c r="C105" i="10"/>
  <c r="B105" i="10"/>
  <c r="D104" i="10"/>
  <c r="C104" i="10"/>
  <c r="B104" i="10"/>
  <c r="D103" i="10"/>
  <c r="C103" i="10"/>
  <c r="B103" i="10"/>
  <c r="D102" i="10"/>
  <c r="C102" i="10"/>
  <c r="B102" i="10"/>
  <c r="D101" i="10"/>
  <c r="C101" i="10"/>
  <c r="B101" i="10"/>
  <c r="D100" i="10"/>
  <c r="C100" i="10"/>
  <c r="B100" i="10"/>
  <c r="D99" i="10"/>
  <c r="C99" i="10"/>
  <c r="B99" i="10"/>
  <c r="D98" i="10"/>
  <c r="C98" i="10"/>
  <c r="B98" i="10"/>
  <c r="D97" i="10"/>
  <c r="C97" i="10"/>
  <c r="B97" i="10"/>
  <c r="D96" i="10"/>
  <c r="C96" i="10"/>
  <c r="B96" i="10"/>
  <c r="D95" i="10"/>
  <c r="C95" i="10"/>
  <c r="B95" i="10"/>
  <c r="D94" i="10"/>
  <c r="C94" i="10"/>
  <c r="B94" i="10"/>
  <c r="D93" i="10"/>
  <c r="C93" i="10"/>
  <c r="B93" i="10"/>
  <c r="D92" i="10"/>
  <c r="C92" i="10"/>
  <c r="B92" i="10"/>
  <c r="D91" i="10"/>
  <c r="C91" i="10"/>
  <c r="B91" i="10"/>
  <c r="D90" i="10"/>
  <c r="C90" i="10"/>
  <c r="B90" i="10"/>
  <c r="D89" i="10"/>
  <c r="C89" i="10"/>
  <c r="B89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83" i="10"/>
  <c r="C83" i="10"/>
  <c r="B83" i="10"/>
  <c r="D82" i="10"/>
  <c r="C82" i="10"/>
  <c r="B82" i="10"/>
  <c r="D81" i="10"/>
  <c r="C81" i="10"/>
  <c r="B81" i="10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5" i="10"/>
  <c r="C75" i="10"/>
  <c r="B75" i="10"/>
  <c r="D74" i="10"/>
  <c r="C74" i="10"/>
  <c r="B74" i="10"/>
  <c r="D73" i="10"/>
  <c r="C73" i="10"/>
  <c r="B73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7" i="10"/>
  <c r="C67" i="10"/>
  <c r="B67" i="10"/>
  <c r="D66" i="10"/>
  <c r="C66" i="10"/>
  <c r="B66" i="10"/>
  <c r="D65" i="10"/>
  <c r="C65" i="10"/>
  <c r="B65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B136" i="9"/>
  <c r="B135" i="9"/>
  <c r="B134" i="9"/>
  <c r="B133" i="9"/>
  <c r="B132" i="9"/>
  <c r="B131" i="9"/>
  <c r="D130" i="9"/>
  <c r="C130" i="9"/>
  <c r="B130" i="9"/>
  <c r="D129" i="9"/>
  <c r="C129" i="9"/>
  <c r="B129" i="9"/>
  <c r="D128" i="9"/>
  <c r="C128" i="9"/>
  <c r="B128" i="9"/>
  <c r="D127" i="9"/>
  <c r="C127" i="9"/>
  <c r="B127" i="9"/>
  <c r="D126" i="9"/>
  <c r="C126" i="9"/>
  <c r="B126" i="9"/>
  <c r="D125" i="9"/>
  <c r="C125" i="9"/>
  <c r="B125" i="9"/>
  <c r="D124" i="9"/>
  <c r="C124" i="9"/>
  <c r="B124" i="9"/>
  <c r="D123" i="9"/>
  <c r="C123" i="9"/>
  <c r="B123" i="9"/>
  <c r="D122" i="9"/>
  <c r="C122" i="9"/>
  <c r="B122" i="9"/>
  <c r="D121" i="9"/>
  <c r="C121" i="9"/>
  <c r="B121" i="9"/>
  <c r="D120" i="9"/>
  <c r="C120" i="9"/>
  <c r="B120" i="9"/>
  <c r="D119" i="9"/>
  <c r="C119" i="9"/>
  <c r="B119" i="9"/>
  <c r="D118" i="9"/>
  <c r="C118" i="9"/>
  <c r="B118" i="9"/>
  <c r="D117" i="9"/>
  <c r="C117" i="9"/>
  <c r="B117" i="9"/>
  <c r="D116" i="9"/>
  <c r="C116" i="9"/>
  <c r="B116" i="9"/>
  <c r="D115" i="9"/>
  <c r="C115" i="9"/>
  <c r="B115" i="9"/>
  <c r="D114" i="9"/>
  <c r="C114" i="9"/>
  <c r="B114" i="9"/>
  <c r="D113" i="9"/>
  <c r="C113" i="9"/>
  <c r="B113" i="9"/>
  <c r="D112" i="9"/>
  <c r="C112" i="9"/>
  <c r="B112" i="9"/>
  <c r="D111" i="9"/>
  <c r="C111" i="9"/>
  <c r="B111" i="9"/>
  <c r="D110" i="9"/>
  <c r="C110" i="9"/>
  <c r="B110" i="9"/>
  <c r="D109" i="9"/>
  <c r="C109" i="9"/>
  <c r="B109" i="9"/>
  <c r="D108" i="9"/>
  <c r="C108" i="9"/>
  <c r="B108" i="9"/>
  <c r="D107" i="9"/>
  <c r="C107" i="9"/>
  <c r="B107" i="9"/>
  <c r="D106" i="9"/>
  <c r="C106" i="9"/>
  <c r="B106" i="9"/>
  <c r="D105" i="9"/>
  <c r="C105" i="9"/>
  <c r="B105" i="9"/>
  <c r="D104" i="9"/>
  <c r="C104" i="9"/>
  <c r="B104" i="9"/>
  <c r="D103" i="9"/>
  <c r="C103" i="9"/>
  <c r="B103" i="9"/>
  <c r="D102" i="9"/>
  <c r="C102" i="9"/>
  <c r="B102" i="9"/>
  <c r="D101" i="9"/>
  <c r="C101" i="9"/>
  <c r="B101" i="9"/>
  <c r="D100" i="9"/>
  <c r="C100" i="9"/>
  <c r="B100" i="9"/>
  <c r="D99" i="9"/>
  <c r="C99" i="9"/>
  <c r="B99" i="9"/>
  <c r="D98" i="9"/>
  <c r="C98" i="9"/>
  <c r="B98" i="9"/>
  <c r="D97" i="9"/>
  <c r="C97" i="9"/>
  <c r="B97" i="9"/>
  <c r="D96" i="9"/>
  <c r="C96" i="9"/>
  <c r="B96" i="9"/>
  <c r="D95" i="9"/>
  <c r="C95" i="9"/>
  <c r="B95" i="9"/>
  <c r="D94" i="9"/>
  <c r="C94" i="9"/>
  <c r="B94" i="9"/>
  <c r="D93" i="9"/>
  <c r="C93" i="9"/>
  <c r="B93" i="9"/>
  <c r="D92" i="9"/>
  <c r="C92" i="9"/>
  <c r="B92" i="9"/>
  <c r="D91" i="9"/>
  <c r="C91" i="9"/>
  <c r="B91" i="9"/>
  <c r="D90" i="9"/>
  <c r="C90" i="9"/>
  <c r="B90" i="9"/>
  <c r="D89" i="9"/>
  <c r="C89" i="9"/>
  <c r="B89" i="9"/>
  <c r="D88" i="9"/>
  <c r="C88" i="9"/>
  <c r="B88" i="9"/>
  <c r="D87" i="9"/>
  <c r="C87" i="9"/>
  <c r="B87" i="9"/>
  <c r="D86" i="9"/>
  <c r="C86" i="9"/>
  <c r="B86" i="9"/>
  <c r="D85" i="9"/>
  <c r="C85" i="9"/>
  <c r="B85" i="9"/>
  <c r="D84" i="9"/>
  <c r="C84" i="9"/>
  <c r="B84" i="9"/>
  <c r="D83" i="9"/>
  <c r="C83" i="9"/>
  <c r="B83" i="9"/>
  <c r="D82" i="9"/>
  <c r="C82" i="9"/>
  <c r="B82" i="9"/>
  <c r="D81" i="9"/>
  <c r="C81" i="9"/>
  <c r="B81" i="9"/>
  <c r="D80" i="9"/>
  <c r="C80" i="9"/>
  <c r="B80" i="9"/>
  <c r="D79" i="9"/>
  <c r="C79" i="9"/>
  <c r="B79" i="9"/>
  <c r="D78" i="9"/>
  <c r="C78" i="9"/>
  <c r="B78" i="9"/>
  <c r="D77" i="9"/>
  <c r="C77" i="9"/>
  <c r="B77" i="9"/>
  <c r="D76" i="9"/>
  <c r="C76" i="9"/>
  <c r="B76" i="9"/>
  <c r="D75" i="9"/>
  <c r="C75" i="9"/>
  <c r="B75" i="9"/>
  <c r="D74" i="9"/>
  <c r="C74" i="9"/>
  <c r="B74" i="9"/>
  <c r="D73" i="9"/>
  <c r="C73" i="9"/>
  <c r="B73" i="9"/>
  <c r="D72" i="9"/>
  <c r="C72" i="9"/>
  <c r="B72" i="9"/>
  <c r="D71" i="9"/>
  <c r="C71" i="9"/>
  <c r="B71" i="9"/>
  <c r="D70" i="9"/>
  <c r="C70" i="9"/>
  <c r="B70" i="9"/>
  <c r="E419" i="6"/>
  <c r="E418" i="6"/>
  <c r="E417" i="6"/>
  <c r="E416" i="6"/>
  <c r="E415" i="6"/>
  <c r="E414" i="6"/>
  <c r="E413" i="6"/>
  <c r="E412" i="6"/>
  <c r="E411" i="6"/>
  <c r="D410" i="6"/>
  <c r="E410" i="6" s="1"/>
  <c r="D409" i="6"/>
  <c r="E409" i="6" s="1"/>
  <c r="D408" i="6"/>
  <c r="E408" i="6" s="1"/>
  <c r="D407" i="6"/>
  <c r="E407" i="6" s="1"/>
  <c r="D406" i="6"/>
  <c r="E406" i="6" s="1"/>
  <c r="D405" i="6"/>
  <c r="E405" i="6" s="1"/>
  <c r="D404" i="6"/>
  <c r="E404" i="6" s="1"/>
  <c r="D403" i="6"/>
  <c r="E403" i="6" s="1"/>
  <c r="D402" i="6"/>
  <c r="E402" i="6" s="1"/>
  <c r="D401" i="6"/>
  <c r="E401" i="6" s="1"/>
  <c r="D400" i="6"/>
  <c r="E400" i="6" s="1"/>
  <c r="D399" i="6"/>
  <c r="E399" i="6" s="1"/>
  <c r="D398" i="6"/>
  <c r="E398" i="6" s="1"/>
  <c r="D397" i="6"/>
  <c r="E397" i="6" s="1"/>
  <c r="D396" i="6"/>
  <c r="E396" i="6" s="1"/>
  <c r="D395" i="6"/>
  <c r="E395" i="6" s="1"/>
  <c r="D394" i="6"/>
  <c r="E394" i="6" s="1"/>
  <c r="D393" i="6"/>
  <c r="E393" i="6" s="1"/>
  <c r="D392" i="6"/>
  <c r="E392" i="6" s="1"/>
  <c r="D391" i="6"/>
  <c r="E391" i="6" s="1"/>
  <c r="D390" i="6"/>
  <c r="E390" i="6" s="1"/>
  <c r="A390" i="6"/>
  <c r="D389" i="6"/>
  <c r="E389" i="6" s="1"/>
  <c r="A389" i="6"/>
  <c r="D388" i="6"/>
  <c r="E388" i="6" s="1"/>
  <c r="A388" i="6"/>
  <c r="D387" i="6"/>
  <c r="E387" i="6" s="1"/>
  <c r="A387" i="6"/>
  <c r="D386" i="6"/>
  <c r="E386" i="6" s="1"/>
  <c r="A386" i="6"/>
  <c r="D385" i="6"/>
  <c r="E385" i="6" s="1"/>
  <c r="A385" i="6"/>
  <c r="D384" i="6"/>
  <c r="E384" i="6" s="1"/>
  <c r="A384" i="6"/>
  <c r="D383" i="6"/>
  <c r="E383" i="6" s="1"/>
  <c r="A383" i="6"/>
  <c r="D382" i="6"/>
  <c r="E382" i="6" s="1"/>
  <c r="A382" i="6"/>
  <c r="D381" i="6"/>
  <c r="E381" i="6" s="1"/>
  <c r="A381" i="6"/>
  <c r="D380" i="6"/>
  <c r="E380" i="6" s="1"/>
  <c r="A380" i="6"/>
  <c r="D379" i="6"/>
  <c r="E379" i="6" s="1"/>
  <c r="A379" i="6"/>
  <c r="D378" i="6"/>
  <c r="E378" i="6" s="1"/>
  <c r="A378" i="6"/>
  <c r="D377" i="6"/>
  <c r="E377" i="6" s="1"/>
  <c r="A377" i="6"/>
  <c r="D376" i="6"/>
  <c r="E376" i="6" s="1"/>
  <c r="A376" i="6"/>
  <c r="D375" i="6"/>
  <c r="E375" i="6" s="1"/>
  <c r="A375" i="6"/>
  <c r="D374" i="6"/>
  <c r="E374" i="6" s="1"/>
  <c r="A374" i="6"/>
  <c r="D373" i="6"/>
  <c r="E373" i="6" s="1"/>
  <c r="A373" i="6"/>
  <c r="D372" i="6"/>
  <c r="E372" i="6" s="1"/>
  <c r="A372" i="6"/>
  <c r="D371" i="6"/>
  <c r="E371" i="6" s="1"/>
  <c r="A371" i="6"/>
  <c r="D370" i="6"/>
  <c r="E370" i="6" s="1"/>
  <c r="A370" i="6"/>
  <c r="D369" i="6"/>
  <c r="E369" i="6" s="1"/>
  <c r="A369" i="6"/>
  <c r="D368" i="6"/>
  <c r="E368" i="6" s="1"/>
  <c r="A368" i="6"/>
  <c r="D367" i="6"/>
  <c r="E367" i="6" s="1"/>
  <c r="A367" i="6"/>
  <c r="D366" i="6"/>
  <c r="E366" i="6" s="1"/>
  <c r="A366" i="6"/>
  <c r="D365" i="6"/>
  <c r="E365" i="6" s="1"/>
  <c r="A365" i="6"/>
  <c r="D364" i="6"/>
  <c r="E364" i="6" s="1"/>
  <c r="A364" i="6"/>
  <c r="D363" i="6"/>
  <c r="E363" i="6" s="1"/>
  <c r="A363" i="6"/>
  <c r="D362" i="6"/>
  <c r="E362" i="6" s="1"/>
  <c r="A362" i="6"/>
  <c r="D361" i="6"/>
  <c r="E361" i="6" s="1"/>
  <c r="A361" i="6"/>
  <c r="D360" i="6"/>
  <c r="E360" i="6" s="1"/>
  <c r="A360" i="6"/>
  <c r="D359" i="6"/>
  <c r="E359" i="6" s="1"/>
  <c r="A359" i="6"/>
  <c r="D358" i="6"/>
  <c r="E358" i="6" s="1"/>
  <c r="A358" i="6"/>
  <c r="D357" i="6"/>
  <c r="E357" i="6" s="1"/>
  <c r="A357" i="6"/>
  <c r="D356" i="6"/>
  <c r="E356" i="6" s="1"/>
  <c r="A356" i="6"/>
  <c r="D355" i="6"/>
  <c r="E355" i="6" s="1"/>
  <c r="A355" i="6"/>
  <c r="D354" i="6"/>
  <c r="E354" i="6" s="1"/>
  <c r="A354" i="6"/>
  <c r="D353" i="6"/>
  <c r="E353" i="6" s="1"/>
  <c r="A353" i="6"/>
  <c r="D352" i="6"/>
  <c r="E352" i="6" s="1"/>
  <c r="A352" i="6"/>
  <c r="D351" i="6"/>
  <c r="E351" i="6" s="1"/>
  <c r="A351" i="6"/>
  <c r="D350" i="6"/>
  <c r="E350" i="6" s="1"/>
  <c r="A350" i="6"/>
  <c r="D349" i="6"/>
  <c r="E349" i="6" s="1"/>
  <c r="A349" i="6"/>
  <c r="D348" i="6"/>
  <c r="E348" i="6" s="1"/>
  <c r="A348" i="6"/>
  <c r="D347" i="6"/>
  <c r="E347" i="6" s="1"/>
  <c r="A347" i="6"/>
  <c r="D346" i="6"/>
  <c r="E346" i="6" s="1"/>
  <c r="A346" i="6"/>
  <c r="D345" i="6"/>
  <c r="E345" i="6" s="1"/>
  <c r="A345" i="6"/>
  <c r="D344" i="6"/>
  <c r="E344" i="6" s="1"/>
  <c r="A344" i="6"/>
  <c r="D343" i="6"/>
  <c r="E343" i="6" s="1"/>
  <c r="A343" i="6"/>
  <c r="D342" i="6"/>
  <c r="E342" i="6" s="1"/>
  <c r="A342" i="6"/>
  <c r="D341" i="6"/>
  <c r="E341" i="6" s="1"/>
  <c r="A341" i="6"/>
  <c r="D340" i="6"/>
  <c r="E340" i="6" s="1"/>
  <c r="A340" i="6"/>
  <c r="D339" i="6"/>
  <c r="E339" i="6" s="1"/>
  <c r="D338" i="6"/>
  <c r="E338" i="6" s="1"/>
  <c r="A338" i="6"/>
  <c r="D337" i="6"/>
  <c r="E337" i="6" s="1"/>
  <c r="A337" i="6"/>
  <c r="D336" i="6"/>
  <c r="E336" i="6" s="1"/>
  <c r="A336" i="6"/>
  <c r="D335" i="6"/>
  <c r="E335" i="6" s="1"/>
  <c r="A335" i="6"/>
  <c r="D334" i="6"/>
  <c r="E334" i="6" s="1"/>
  <c r="A334" i="6"/>
  <c r="D333" i="6"/>
  <c r="E333" i="6" s="1"/>
  <c r="A333" i="6"/>
  <c r="D332" i="6"/>
  <c r="E332" i="6" s="1"/>
  <c r="A332" i="6"/>
  <c r="D331" i="6"/>
  <c r="E331" i="6" s="1"/>
  <c r="A331" i="6"/>
  <c r="D330" i="6"/>
  <c r="E330" i="6" s="1"/>
  <c r="A330" i="6"/>
  <c r="D329" i="6"/>
  <c r="E329" i="6" s="1"/>
  <c r="A329" i="6"/>
  <c r="D328" i="6"/>
  <c r="E328" i="6" s="1"/>
  <c r="A328" i="6"/>
  <c r="D327" i="6"/>
  <c r="E327" i="6" s="1"/>
  <c r="A327" i="6"/>
  <c r="D326" i="6"/>
  <c r="E326" i="6" s="1"/>
  <c r="A326" i="6"/>
  <c r="D325" i="6"/>
  <c r="E325" i="6" s="1"/>
  <c r="A325" i="6"/>
  <c r="D324" i="6"/>
  <c r="E324" i="6" s="1"/>
  <c r="A324" i="6"/>
  <c r="D323" i="6"/>
  <c r="E323" i="6" s="1"/>
  <c r="A323" i="6"/>
  <c r="D322" i="6"/>
  <c r="E322" i="6" s="1"/>
  <c r="A322" i="6"/>
  <c r="D321" i="6"/>
  <c r="E321" i="6" s="1"/>
  <c r="A321" i="6"/>
  <c r="D320" i="6"/>
  <c r="E320" i="6" s="1"/>
  <c r="A320" i="6"/>
  <c r="D319" i="6"/>
  <c r="E319" i="6" s="1"/>
  <c r="A319" i="6"/>
  <c r="D318" i="6"/>
  <c r="E318" i="6" s="1"/>
  <c r="A318" i="6"/>
  <c r="D317" i="6"/>
  <c r="E317" i="6" s="1"/>
  <c r="A317" i="6"/>
  <c r="D316" i="6"/>
  <c r="E316" i="6" s="1"/>
  <c r="A316" i="6"/>
  <c r="D315" i="6"/>
  <c r="E315" i="6" s="1"/>
  <c r="A315" i="6"/>
  <c r="D314" i="6"/>
  <c r="E314" i="6" s="1"/>
  <c r="A314" i="6"/>
  <c r="D313" i="6"/>
  <c r="E313" i="6" s="1"/>
  <c r="A313" i="6"/>
  <c r="D312" i="6"/>
  <c r="E312" i="6" s="1"/>
  <c r="A312" i="6"/>
  <c r="D311" i="6"/>
  <c r="E311" i="6" s="1"/>
  <c r="A311" i="6"/>
  <c r="D310" i="6"/>
  <c r="E310" i="6" s="1"/>
  <c r="A310" i="6"/>
  <c r="D309" i="6"/>
  <c r="E309" i="6" s="1"/>
  <c r="A309" i="6"/>
  <c r="D308" i="6"/>
  <c r="E308" i="6" s="1"/>
  <c r="A308" i="6"/>
  <c r="D307" i="6"/>
  <c r="E307" i="6" s="1"/>
  <c r="A307" i="6"/>
  <c r="D306" i="6"/>
  <c r="E306" i="6" s="1"/>
  <c r="A306" i="6"/>
  <c r="D305" i="6"/>
  <c r="E305" i="6" s="1"/>
  <c r="A305" i="6"/>
  <c r="D304" i="6"/>
  <c r="E304" i="6" s="1"/>
  <c r="A304" i="6"/>
  <c r="D303" i="6"/>
  <c r="E303" i="6" s="1"/>
  <c r="A303" i="6"/>
  <c r="D302" i="6"/>
  <c r="E302" i="6" s="1"/>
  <c r="A302" i="6"/>
  <c r="D301" i="6"/>
  <c r="E301" i="6" s="1"/>
  <c r="A301" i="6"/>
  <c r="D300" i="6"/>
  <c r="E300" i="6" s="1"/>
  <c r="A300" i="6"/>
  <c r="D299" i="6"/>
  <c r="E299" i="6" s="1"/>
  <c r="A299" i="6"/>
  <c r="D298" i="6"/>
  <c r="E298" i="6" s="1"/>
  <c r="A298" i="6"/>
  <c r="D297" i="6"/>
  <c r="E297" i="6" s="1"/>
  <c r="A297" i="6"/>
  <c r="D296" i="6"/>
  <c r="E296" i="6" s="1"/>
  <c r="A296" i="6"/>
  <c r="D295" i="6"/>
  <c r="E295" i="6" s="1"/>
  <c r="A295" i="6"/>
  <c r="D294" i="6"/>
  <c r="E294" i="6" s="1"/>
  <c r="A294" i="6"/>
  <c r="D293" i="6"/>
  <c r="E293" i="6" s="1"/>
  <c r="A293" i="6"/>
  <c r="D292" i="6"/>
  <c r="E292" i="6" s="1"/>
  <c r="A292" i="6"/>
  <c r="D291" i="6"/>
  <c r="E291" i="6" s="1"/>
  <c r="A291" i="6"/>
  <c r="D290" i="6"/>
  <c r="E290" i="6" s="1"/>
  <c r="A290" i="6"/>
  <c r="D289" i="6"/>
  <c r="E289" i="6" s="1"/>
  <c r="A289" i="6"/>
  <c r="D288" i="6"/>
  <c r="E288" i="6" s="1"/>
  <c r="A288" i="6"/>
  <c r="D287" i="6"/>
  <c r="E287" i="6" s="1"/>
  <c r="A287" i="6"/>
  <c r="D286" i="6"/>
  <c r="E286" i="6" s="1"/>
  <c r="D285" i="6"/>
  <c r="E285" i="6" s="1"/>
  <c r="A285" i="6"/>
  <c r="D284" i="6"/>
  <c r="E284" i="6" s="1"/>
  <c r="A284" i="6"/>
  <c r="D283" i="6"/>
  <c r="E283" i="6" s="1"/>
  <c r="A283" i="6"/>
  <c r="D282" i="6"/>
  <c r="E282" i="6" s="1"/>
  <c r="A282" i="6"/>
  <c r="D281" i="6"/>
  <c r="E281" i="6" s="1"/>
  <c r="A281" i="6"/>
  <c r="D280" i="6"/>
  <c r="A280" i="6"/>
  <c r="D279" i="6"/>
  <c r="E279" i="6" s="1"/>
  <c r="A279" i="6"/>
  <c r="D278" i="6"/>
  <c r="E278" i="6" s="1"/>
  <c r="A278" i="6"/>
  <c r="D277" i="6"/>
  <c r="E277" i="6" s="1"/>
  <c r="A277" i="6"/>
  <c r="D276" i="6"/>
  <c r="E276" i="6" s="1"/>
  <c r="A276" i="6"/>
  <c r="D275" i="6"/>
  <c r="E275" i="6" s="1"/>
  <c r="A275" i="6"/>
  <c r="D274" i="6"/>
  <c r="E274" i="6" s="1"/>
  <c r="A274" i="6"/>
  <c r="D273" i="6"/>
  <c r="E273" i="6" s="1"/>
  <c r="A273" i="6"/>
  <c r="D272" i="6"/>
  <c r="E272" i="6" s="1"/>
  <c r="A272" i="6"/>
  <c r="D271" i="6"/>
  <c r="E271" i="6" s="1"/>
  <c r="A271" i="6"/>
  <c r="D270" i="6"/>
  <c r="E270" i="6" s="1"/>
  <c r="A270" i="6"/>
  <c r="D269" i="6"/>
  <c r="E269" i="6" s="1"/>
  <c r="A269" i="6"/>
  <c r="D268" i="6"/>
  <c r="E268" i="6" s="1"/>
  <c r="A268" i="6"/>
  <c r="D267" i="6"/>
  <c r="E267" i="6" s="1"/>
  <c r="A267" i="6"/>
  <c r="D266" i="6"/>
  <c r="E266" i="6" s="1"/>
  <c r="A266" i="6"/>
  <c r="D265" i="6"/>
  <c r="E265" i="6" s="1"/>
  <c r="A265" i="6"/>
  <c r="D264" i="6"/>
  <c r="E264" i="6" s="1"/>
  <c r="A264" i="6"/>
  <c r="D263" i="6"/>
  <c r="E263" i="6" s="1"/>
  <c r="A263" i="6"/>
  <c r="D262" i="6"/>
  <c r="A262" i="6"/>
  <c r="D261" i="6"/>
  <c r="E261" i="6" s="1"/>
  <c r="A261" i="6"/>
  <c r="D260" i="6"/>
  <c r="E260" i="6" s="1"/>
  <c r="A260" i="6"/>
  <c r="D259" i="6"/>
  <c r="E259" i="6" s="1"/>
  <c r="A259" i="6"/>
  <c r="D258" i="6"/>
  <c r="E258" i="6" s="1"/>
  <c r="A258" i="6"/>
  <c r="D257" i="6"/>
  <c r="E257" i="6" s="1"/>
  <c r="A257" i="6"/>
  <c r="D256" i="6"/>
  <c r="E256" i="6" s="1"/>
  <c r="A256" i="6"/>
  <c r="D255" i="6"/>
  <c r="E255" i="6" s="1"/>
  <c r="A255" i="6"/>
  <c r="D254" i="6"/>
  <c r="E254" i="6" s="1"/>
  <c r="A254" i="6"/>
  <c r="D253" i="6"/>
  <c r="E253" i="6" s="1"/>
  <c r="A253" i="6"/>
  <c r="D252" i="6"/>
  <c r="E252" i="6" s="1"/>
  <c r="A252" i="6"/>
  <c r="D251" i="6"/>
  <c r="E251" i="6" s="1"/>
  <c r="A251" i="6"/>
  <c r="D250" i="6"/>
  <c r="E250" i="6" s="1"/>
  <c r="A250" i="6"/>
  <c r="D249" i="6"/>
  <c r="E249" i="6" s="1"/>
  <c r="A249" i="6"/>
  <c r="D248" i="6"/>
  <c r="E248" i="6" s="1"/>
  <c r="A248" i="6"/>
  <c r="D247" i="6"/>
  <c r="E247" i="6" s="1"/>
  <c r="A247" i="6"/>
  <c r="D246" i="6"/>
  <c r="A246" i="6"/>
  <c r="D245" i="6"/>
  <c r="E245" i="6" s="1"/>
  <c r="A245" i="6"/>
  <c r="D244" i="6"/>
  <c r="E244" i="6" s="1"/>
  <c r="A244" i="6"/>
  <c r="D243" i="6"/>
  <c r="A243" i="6"/>
  <c r="D242" i="6"/>
  <c r="E242" i="6" s="1"/>
  <c r="A242" i="6"/>
  <c r="D241" i="6"/>
  <c r="E241" i="6" s="1"/>
  <c r="A241" i="6"/>
  <c r="D240" i="6"/>
  <c r="E240" i="6" s="1"/>
  <c r="A240" i="6"/>
  <c r="D239" i="6"/>
  <c r="A239" i="6"/>
  <c r="D238" i="6"/>
  <c r="E238" i="6" s="1"/>
  <c r="A238" i="6"/>
  <c r="D237" i="6"/>
  <c r="E237" i="6" s="1"/>
  <c r="A237" i="6"/>
  <c r="D236" i="6"/>
  <c r="E236" i="6" s="1"/>
  <c r="A236" i="6"/>
  <c r="D235" i="6"/>
  <c r="E235" i="6" s="1"/>
  <c r="A235" i="6"/>
  <c r="D234" i="6"/>
  <c r="E234" i="6" s="1"/>
  <c r="A234" i="6"/>
  <c r="D233" i="6"/>
  <c r="E233" i="6" s="1"/>
  <c r="A233" i="6"/>
  <c r="D232" i="6"/>
  <c r="E232" i="6" s="1"/>
  <c r="A232" i="6"/>
  <c r="D231" i="6"/>
  <c r="E231" i="6" s="1"/>
  <c r="A231" i="6"/>
  <c r="D230" i="6"/>
  <c r="E230" i="6" s="1"/>
  <c r="A230" i="6"/>
  <c r="D229" i="6"/>
  <c r="E229" i="6" s="1"/>
  <c r="A229" i="6"/>
  <c r="D228" i="6"/>
  <c r="E228" i="6" s="1"/>
  <c r="A228" i="6"/>
  <c r="D227" i="6"/>
  <c r="E227" i="6" s="1"/>
  <c r="A227" i="6"/>
  <c r="D226" i="6"/>
  <c r="E226" i="6" s="1"/>
  <c r="A226" i="6"/>
  <c r="D225" i="6"/>
  <c r="E225" i="6" s="1"/>
  <c r="A225" i="6"/>
  <c r="D224" i="6"/>
  <c r="E224" i="6" s="1"/>
  <c r="A224" i="6"/>
  <c r="D223" i="6"/>
  <c r="E223" i="6" s="1"/>
  <c r="A223" i="6"/>
  <c r="D222" i="6"/>
  <c r="E222" i="6" s="1"/>
  <c r="A222" i="6"/>
  <c r="D221" i="6"/>
  <c r="E221" i="6" s="1"/>
  <c r="A221" i="6"/>
  <c r="D220" i="6"/>
  <c r="E220" i="6" s="1"/>
  <c r="A220" i="6"/>
  <c r="D219" i="6"/>
  <c r="E219" i="6" s="1"/>
  <c r="A219" i="6"/>
  <c r="D218" i="6"/>
  <c r="E218" i="6" s="1"/>
  <c r="A218" i="6"/>
  <c r="D217" i="6"/>
  <c r="E217" i="6" s="1"/>
  <c r="A217" i="6"/>
  <c r="D216" i="6"/>
  <c r="E216" i="6" s="1"/>
  <c r="A216" i="6"/>
  <c r="D215" i="6"/>
  <c r="E215" i="6" s="1"/>
  <c r="A215" i="6"/>
  <c r="D214" i="6"/>
  <c r="E214" i="6" s="1"/>
  <c r="A214" i="6"/>
  <c r="D213" i="6"/>
  <c r="E213" i="6" s="1"/>
  <c r="A213" i="6"/>
  <c r="D212" i="6"/>
  <c r="E212" i="6" s="1"/>
  <c r="A212" i="6"/>
  <c r="D211" i="6"/>
  <c r="E211" i="6" s="1"/>
  <c r="A211" i="6"/>
  <c r="D210" i="6"/>
  <c r="E210" i="6" s="1"/>
  <c r="A210" i="6"/>
  <c r="D209" i="6"/>
  <c r="E209" i="6" s="1"/>
  <c r="A209" i="6"/>
  <c r="D208" i="6"/>
  <c r="A208" i="6"/>
  <c r="D207" i="6"/>
  <c r="E207" i="6" s="1"/>
  <c r="A207" i="6"/>
  <c r="D206" i="6"/>
  <c r="E206" i="6" s="1"/>
  <c r="A206" i="6"/>
  <c r="D205" i="6"/>
  <c r="E205" i="6" s="1"/>
  <c r="A205" i="6"/>
  <c r="D204" i="6"/>
  <c r="E204" i="6" s="1"/>
  <c r="A204" i="6"/>
  <c r="D203" i="6"/>
  <c r="E203" i="6" s="1"/>
  <c r="A203" i="6"/>
  <c r="D202" i="6"/>
  <c r="E202" i="6" s="1"/>
  <c r="A202" i="6"/>
  <c r="D201" i="6"/>
  <c r="E201" i="6" s="1"/>
  <c r="A201" i="6"/>
  <c r="D200" i="6"/>
  <c r="E200" i="6" s="1"/>
  <c r="A200" i="6"/>
  <c r="D199" i="6"/>
  <c r="E199" i="6" s="1"/>
  <c r="A199" i="6"/>
  <c r="D198" i="6"/>
  <c r="E198" i="6" s="1"/>
  <c r="A198" i="6"/>
  <c r="D197" i="6"/>
  <c r="E197" i="6" s="1"/>
  <c r="A197" i="6"/>
  <c r="D196" i="6"/>
  <c r="E196" i="6" s="1"/>
  <c r="A196" i="6"/>
  <c r="D195" i="6"/>
  <c r="E195" i="6" s="1"/>
  <c r="A195" i="6"/>
  <c r="D194" i="6"/>
  <c r="E194" i="6" s="1"/>
  <c r="A194" i="6"/>
  <c r="D193" i="6"/>
  <c r="E193" i="6" s="1"/>
  <c r="A193" i="6"/>
  <c r="D192" i="6"/>
  <c r="E192" i="6" s="1"/>
  <c r="A192" i="6"/>
  <c r="D191" i="6"/>
  <c r="E191" i="6" s="1"/>
  <c r="A191" i="6"/>
  <c r="D190" i="6"/>
  <c r="E190" i="6" s="1"/>
  <c r="A190" i="6"/>
  <c r="D189" i="6"/>
  <c r="E189" i="6" s="1"/>
  <c r="A189" i="6"/>
  <c r="D188" i="6"/>
  <c r="E188" i="6" s="1"/>
  <c r="A188" i="6"/>
  <c r="D187" i="6"/>
  <c r="E187" i="6" s="1"/>
  <c r="A187" i="6"/>
  <c r="D186" i="6"/>
  <c r="E186" i="6" s="1"/>
  <c r="A186" i="6"/>
  <c r="D185" i="6"/>
  <c r="E185" i="6" s="1"/>
  <c r="A185" i="6"/>
  <c r="D184" i="6"/>
  <c r="E184" i="6" s="1"/>
  <c r="A184" i="6"/>
  <c r="D183" i="6"/>
  <c r="A183" i="6"/>
  <c r="D182" i="6"/>
  <c r="E182" i="6" s="1"/>
  <c r="A182" i="6"/>
  <c r="D181" i="6"/>
  <c r="E181" i="6" s="1"/>
  <c r="A181" i="6"/>
  <c r="D180" i="6"/>
  <c r="E180" i="6" s="1"/>
  <c r="A180" i="6"/>
  <c r="D179" i="6"/>
  <c r="E179" i="6" s="1"/>
  <c r="A179" i="6"/>
  <c r="D178" i="6"/>
  <c r="E178" i="6" s="1"/>
  <c r="A178" i="6"/>
  <c r="D177" i="6"/>
  <c r="A177" i="6"/>
  <c r="D176" i="6"/>
  <c r="E176" i="6" s="1"/>
  <c r="A176" i="6"/>
  <c r="D175" i="6"/>
  <c r="E175" i="6" s="1"/>
  <c r="A175" i="6"/>
  <c r="D174" i="6"/>
  <c r="E174" i="6" s="1"/>
  <c r="A174" i="6"/>
  <c r="D173" i="6"/>
  <c r="E173" i="6" s="1"/>
  <c r="A173" i="6"/>
  <c r="D172" i="6"/>
  <c r="E172" i="6" s="1"/>
  <c r="A172" i="6"/>
  <c r="D171" i="6"/>
  <c r="E171" i="6" s="1"/>
  <c r="A171" i="6"/>
  <c r="D170" i="6"/>
  <c r="E170" i="6" s="1"/>
  <c r="A170" i="6"/>
  <c r="D169" i="6"/>
  <c r="E169" i="6" s="1"/>
  <c r="A169" i="6"/>
  <c r="D168" i="6"/>
  <c r="E168" i="6" s="1"/>
  <c r="A168" i="6"/>
  <c r="D167" i="6"/>
  <c r="E167" i="6" s="1"/>
  <c r="A167" i="6"/>
  <c r="D166" i="6"/>
  <c r="E166" i="6" s="1"/>
  <c r="A166" i="6"/>
  <c r="D165" i="6"/>
  <c r="E165" i="6" s="1"/>
  <c r="A165" i="6"/>
  <c r="D164" i="6"/>
  <c r="E164" i="6" s="1"/>
  <c r="A164" i="6"/>
  <c r="D163" i="6"/>
  <c r="E163" i="6" s="1"/>
  <c r="A163" i="6"/>
  <c r="D162" i="6"/>
  <c r="E162" i="6" s="1"/>
  <c r="A162" i="6"/>
  <c r="D161" i="6"/>
  <c r="E161" i="6" s="1"/>
  <c r="A161" i="6"/>
  <c r="D160" i="6"/>
  <c r="E160" i="6" s="1"/>
  <c r="A160" i="6"/>
  <c r="D159" i="6"/>
  <c r="E159" i="6" s="1"/>
  <c r="A159" i="6"/>
  <c r="D158" i="6"/>
  <c r="E158" i="6" s="1"/>
  <c r="A158" i="6"/>
  <c r="D157" i="6"/>
  <c r="E157" i="6" s="1"/>
  <c r="A157" i="6"/>
  <c r="D156" i="6"/>
  <c r="E156" i="6" s="1"/>
  <c r="A156" i="6"/>
  <c r="D155" i="6"/>
  <c r="E155" i="6" s="1"/>
  <c r="A155" i="6"/>
  <c r="D154" i="6"/>
  <c r="E154" i="6" s="1"/>
  <c r="A154" i="6"/>
  <c r="D153" i="6"/>
  <c r="E153" i="6" s="1"/>
  <c r="A153" i="6"/>
  <c r="D152" i="6"/>
  <c r="E152" i="6" s="1"/>
  <c r="A152" i="6"/>
  <c r="D151" i="6"/>
  <c r="E151" i="6" s="1"/>
  <c r="A151" i="6"/>
  <c r="D150" i="6"/>
  <c r="E150" i="6" s="1"/>
  <c r="A150" i="6"/>
  <c r="D149" i="6"/>
  <c r="E149" i="6" s="1"/>
  <c r="A149" i="6"/>
  <c r="D148" i="6"/>
  <c r="E148" i="6" s="1"/>
  <c r="A148" i="6"/>
  <c r="D147" i="6"/>
  <c r="E147" i="6" s="1"/>
  <c r="A147" i="6"/>
  <c r="D146" i="6"/>
  <c r="E146" i="6" s="1"/>
  <c r="A146" i="6"/>
  <c r="D145" i="6"/>
  <c r="A145" i="6"/>
  <c r="D144" i="6"/>
  <c r="E144" i="6" s="1"/>
  <c r="A144" i="6"/>
  <c r="D143" i="6"/>
  <c r="E143" i="6" s="1"/>
  <c r="A143" i="6"/>
  <c r="D142" i="6"/>
  <c r="E142" i="6" s="1"/>
  <c r="A142" i="6"/>
  <c r="D141" i="6"/>
  <c r="E141" i="6" s="1"/>
  <c r="A141" i="6"/>
  <c r="D140" i="6"/>
  <c r="E140" i="6" s="1"/>
  <c r="A140" i="6"/>
  <c r="D139" i="6"/>
  <c r="E139" i="6" s="1"/>
  <c r="A139" i="6"/>
  <c r="D138" i="6"/>
  <c r="E138" i="6" s="1"/>
  <c r="A138" i="6"/>
  <c r="D137" i="6"/>
  <c r="E137" i="6" s="1"/>
  <c r="A137" i="6"/>
  <c r="D136" i="6"/>
  <c r="E136" i="6" s="1"/>
  <c r="A136" i="6"/>
  <c r="D135" i="6"/>
  <c r="E135" i="6" s="1"/>
  <c r="A135" i="6"/>
  <c r="D134" i="6"/>
  <c r="E134" i="6" s="1"/>
  <c r="A134" i="6"/>
  <c r="D133" i="6"/>
  <c r="E133" i="6" s="1"/>
  <c r="A133" i="6"/>
  <c r="D132" i="6"/>
  <c r="E132" i="6" s="1"/>
  <c r="A132" i="6"/>
  <c r="D131" i="6"/>
  <c r="E131" i="6" s="1"/>
  <c r="A131" i="6"/>
  <c r="D130" i="6"/>
  <c r="E130" i="6" s="1"/>
  <c r="A130" i="6"/>
  <c r="D129" i="6"/>
  <c r="E129" i="6" s="1"/>
  <c r="A129" i="6"/>
  <c r="D128" i="6"/>
  <c r="E128" i="6" s="1"/>
  <c r="A128" i="6"/>
  <c r="D127" i="6"/>
  <c r="E127" i="6" s="1"/>
  <c r="A127" i="6"/>
  <c r="D126" i="6"/>
  <c r="E126" i="6" s="1"/>
  <c r="A126" i="6"/>
  <c r="D125" i="6"/>
  <c r="E125" i="6" s="1"/>
  <c r="A125" i="6"/>
  <c r="D124" i="6"/>
  <c r="E124" i="6" s="1"/>
  <c r="A124" i="6"/>
  <c r="D123" i="6"/>
  <c r="E123" i="6" s="1"/>
  <c r="A123" i="6"/>
  <c r="D122" i="6"/>
  <c r="E122" i="6" s="1"/>
  <c r="A122" i="6"/>
  <c r="D121" i="6"/>
  <c r="E121" i="6" s="1"/>
  <c r="A121" i="6"/>
  <c r="D120" i="6"/>
  <c r="E120" i="6" s="1"/>
  <c r="A120" i="6"/>
  <c r="D119" i="6"/>
  <c r="A119" i="6"/>
  <c r="D118" i="6"/>
  <c r="E118" i="6" s="1"/>
  <c r="A118" i="6"/>
  <c r="D117" i="6"/>
  <c r="E117" i="6" s="1"/>
  <c r="A117" i="6"/>
  <c r="D116" i="6"/>
  <c r="E116" i="6" s="1"/>
  <c r="A116" i="6"/>
  <c r="D115" i="6"/>
  <c r="E115" i="6" s="1"/>
  <c r="A115" i="6"/>
  <c r="D114" i="6"/>
  <c r="E114" i="6" s="1"/>
  <c r="A114" i="6"/>
  <c r="D113" i="6"/>
  <c r="E113" i="6" s="1"/>
  <c r="A113" i="6"/>
  <c r="D112" i="6"/>
  <c r="E112" i="6" s="1"/>
  <c r="A112" i="6"/>
  <c r="D111" i="6"/>
  <c r="E111" i="6" s="1"/>
  <c r="A111" i="6"/>
  <c r="D110" i="6"/>
  <c r="E110" i="6" s="1"/>
  <c r="A110" i="6"/>
  <c r="D109" i="6"/>
  <c r="E109" i="6" s="1"/>
  <c r="A109" i="6"/>
  <c r="D108" i="6"/>
  <c r="E108" i="6" s="1"/>
  <c r="A108" i="6"/>
  <c r="D107" i="6"/>
  <c r="E107" i="6" s="1"/>
  <c r="A107" i="6"/>
  <c r="D106" i="6"/>
  <c r="E106" i="6" s="1"/>
  <c r="A106" i="6"/>
  <c r="D105" i="6"/>
  <c r="E105" i="6" s="1"/>
  <c r="A105" i="6"/>
  <c r="D104" i="6"/>
  <c r="E104" i="6" s="1"/>
  <c r="A104" i="6"/>
  <c r="D103" i="6"/>
  <c r="E103" i="6" s="1"/>
  <c r="A103" i="6"/>
  <c r="D102" i="6"/>
  <c r="E102" i="6" s="1"/>
  <c r="A102" i="6"/>
  <c r="D101" i="6"/>
  <c r="E101" i="6" s="1"/>
  <c r="A101" i="6"/>
  <c r="D100" i="6"/>
  <c r="E100" i="6" s="1"/>
  <c r="A100" i="6"/>
  <c r="D99" i="6"/>
  <c r="E99" i="6" s="1"/>
  <c r="A99" i="6"/>
  <c r="D98" i="6"/>
  <c r="E98" i="6" s="1"/>
  <c r="A98" i="6"/>
  <c r="D97" i="6"/>
  <c r="E97" i="6" s="1"/>
  <c r="A97" i="6"/>
  <c r="D96" i="6"/>
  <c r="E96" i="6" s="1"/>
  <c r="A96" i="6"/>
  <c r="D95" i="6"/>
  <c r="E95" i="6" s="1"/>
  <c r="A95" i="6"/>
  <c r="D94" i="6"/>
  <c r="E94" i="6" s="1"/>
  <c r="A94" i="6"/>
  <c r="D93" i="6"/>
  <c r="E93" i="6" s="1"/>
  <c r="A93" i="6"/>
  <c r="D92" i="6"/>
  <c r="E92" i="6" s="1"/>
  <c r="A92" i="6"/>
  <c r="D91" i="6"/>
  <c r="E91" i="6" s="1"/>
  <c r="A91" i="6"/>
  <c r="D90" i="6"/>
  <c r="E90" i="6" s="1"/>
  <c r="A90" i="6"/>
  <c r="D89" i="6"/>
  <c r="E89" i="6" s="1"/>
  <c r="A89" i="6"/>
  <c r="D88" i="6"/>
  <c r="E88" i="6" s="1"/>
  <c r="D87" i="6"/>
  <c r="E87" i="6" s="1"/>
  <c r="A87" i="6"/>
  <c r="D86" i="6"/>
  <c r="E86" i="6" s="1"/>
  <c r="A86" i="6"/>
  <c r="D85" i="6"/>
  <c r="E85" i="6" s="1"/>
  <c r="A85" i="6"/>
  <c r="D84" i="6"/>
  <c r="E84" i="6" s="1"/>
  <c r="A84" i="6"/>
  <c r="D83" i="6"/>
  <c r="E83" i="6" s="1"/>
  <c r="A83" i="6"/>
  <c r="D82" i="6"/>
  <c r="E82" i="6" s="1"/>
  <c r="A82" i="6"/>
  <c r="D81" i="6"/>
  <c r="E81" i="6" s="1"/>
  <c r="A81" i="6"/>
  <c r="D80" i="6"/>
  <c r="E80" i="6" s="1"/>
  <c r="A80" i="6"/>
  <c r="D79" i="6"/>
  <c r="A79" i="6"/>
  <c r="D78" i="6"/>
  <c r="E78" i="6" s="1"/>
  <c r="A78" i="6"/>
  <c r="D77" i="6"/>
  <c r="E77" i="6" s="1"/>
  <c r="A77" i="6"/>
  <c r="D76" i="6"/>
  <c r="E76" i="6" s="1"/>
  <c r="A76" i="6"/>
  <c r="D75" i="6"/>
  <c r="E75" i="6" s="1"/>
  <c r="A75" i="6"/>
  <c r="D74" i="6"/>
  <c r="E74" i="6" s="1"/>
  <c r="A74" i="6"/>
  <c r="D73" i="6"/>
  <c r="E73" i="6" s="1"/>
  <c r="A73" i="6"/>
  <c r="D72" i="6"/>
  <c r="E72" i="6" s="1"/>
  <c r="A72" i="6"/>
  <c r="D71" i="6"/>
  <c r="E71" i="6" s="1"/>
  <c r="A71" i="6"/>
  <c r="D70" i="6"/>
  <c r="E70" i="6" s="1"/>
  <c r="A70" i="6"/>
  <c r="D69" i="6"/>
  <c r="E69" i="6" s="1"/>
  <c r="A69" i="6"/>
  <c r="D68" i="6"/>
  <c r="E68" i="6" s="1"/>
  <c r="A68" i="6"/>
  <c r="D67" i="6"/>
  <c r="E67" i="6" s="1"/>
  <c r="A67" i="6"/>
  <c r="D66" i="6"/>
  <c r="E66" i="6" s="1"/>
  <c r="A66" i="6"/>
  <c r="D65" i="6"/>
  <c r="E65" i="6" s="1"/>
  <c r="A65" i="6"/>
  <c r="D64" i="6"/>
  <c r="E64" i="6" s="1"/>
  <c r="A64" i="6"/>
  <c r="D63" i="6"/>
  <c r="E63" i="6" s="1"/>
  <c r="A63" i="6"/>
  <c r="D62" i="6"/>
  <c r="E62" i="6" s="1"/>
  <c r="A62" i="6"/>
  <c r="D61" i="6"/>
  <c r="E61" i="6" s="1"/>
  <c r="A61" i="6"/>
  <c r="D60" i="6"/>
  <c r="E60" i="6" s="1"/>
  <c r="A60" i="6"/>
  <c r="D59" i="6"/>
  <c r="E59" i="6" s="1"/>
  <c r="A59" i="6"/>
  <c r="D58" i="6"/>
  <c r="E58" i="6" s="1"/>
  <c r="A58" i="6"/>
  <c r="D57" i="6"/>
  <c r="E57" i="6" s="1"/>
  <c r="A57" i="6"/>
  <c r="D56" i="6"/>
  <c r="E56" i="6" s="1"/>
  <c r="A56" i="6"/>
  <c r="D55" i="6"/>
  <c r="E55" i="6" s="1"/>
  <c r="A55" i="6"/>
  <c r="D54" i="6"/>
  <c r="E54" i="6" s="1"/>
  <c r="A54" i="6"/>
  <c r="D53" i="6"/>
  <c r="E53" i="6" s="1"/>
  <c r="A53" i="6"/>
  <c r="D52" i="6"/>
  <c r="E52" i="6" s="1"/>
  <c r="A52" i="6"/>
  <c r="D51" i="6"/>
  <c r="E51" i="6" s="1"/>
  <c r="A51" i="6"/>
  <c r="D50" i="6"/>
  <c r="E50" i="6" s="1"/>
  <c r="A50" i="6"/>
  <c r="D49" i="6"/>
  <c r="E49" i="6" s="1"/>
  <c r="A49" i="6"/>
  <c r="D48" i="6"/>
  <c r="E48" i="6" s="1"/>
  <c r="A48" i="6"/>
  <c r="D47" i="6"/>
  <c r="E47" i="6" s="1"/>
  <c r="A47" i="6"/>
  <c r="D46" i="6"/>
  <c r="E46" i="6" s="1"/>
  <c r="A46" i="6"/>
  <c r="D45" i="6"/>
  <c r="E45" i="6" s="1"/>
  <c r="A45" i="6"/>
  <c r="D44" i="6"/>
  <c r="E44" i="6" s="1"/>
  <c r="A44" i="6"/>
  <c r="D43" i="6"/>
  <c r="E43" i="6" s="1"/>
  <c r="A43" i="6"/>
  <c r="D42" i="6"/>
  <c r="E42" i="6" s="1"/>
  <c r="A42" i="6"/>
  <c r="D41" i="6"/>
  <c r="E41" i="6" s="1"/>
  <c r="A41" i="6"/>
  <c r="D40" i="6"/>
  <c r="E40" i="6" s="1"/>
  <c r="A40" i="6"/>
  <c r="D39" i="6"/>
  <c r="E39" i="6" s="1"/>
  <c r="A39" i="6"/>
  <c r="D38" i="6"/>
  <c r="E38" i="6" s="1"/>
  <c r="A38" i="6"/>
  <c r="D37" i="6"/>
  <c r="E37" i="6" s="1"/>
  <c r="A37" i="6"/>
  <c r="D36" i="6"/>
  <c r="E36" i="6" s="1"/>
  <c r="A36" i="6"/>
  <c r="D35" i="6"/>
  <c r="E35" i="6" s="1"/>
  <c r="A35" i="6"/>
  <c r="D34" i="6"/>
  <c r="E34" i="6" s="1"/>
  <c r="A34" i="6"/>
  <c r="D33" i="6"/>
  <c r="E33" i="6" s="1"/>
  <c r="A33" i="6"/>
  <c r="D32" i="6"/>
  <c r="E32" i="6" s="1"/>
  <c r="A32" i="6"/>
  <c r="D31" i="6"/>
  <c r="E31" i="6" s="1"/>
  <c r="A31" i="6"/>
  <c r="D30" i="6"/>
  <c r="E30" i="6" s="1"/>
  <c r="A30" i="6"/>
  <c r="D29" i="6"/>
  <c r="E29" i="6" s="1"/>
  <c r="A29" i="6"/>
  <c r="D28" i="6"/>
  <c r="E28" i="6" s="1"/>
  <c r="A28" i="6"/>
  <c r="D27" i="6"/>
  <c r="E27" i="6" s="1"/>
  <c r="A27" i="6"/>
  <c r="D26" i="6"/>
  <c r="E26" i="6" s="1"/>
  <c r="A26" i="6"/>
  <c r="D25" i="6"/>
  <c r="E25" i="6" s="1"/>
  <c r="A25" i="6"/>
  <c r="D24" i="6"/>
  <c r="E24" i="6" s="1"/>
  <c r="A24" i="6"/>
  <c r="D23" i="6"/>
  <c r="E23" i="6" s="1"/>
  <c r="A23" i="6"/>
  <c r="D22" i="6"/>
  <c r="E22" i="6" s="1"/>
  <c r="A22" i="6"/>
  <c r="D21" i="6"/>
  <c r="E21" i="6" s="1"/>
  <c r="A21" i="6"/>
  <c r="D20" i="6"/>
  <c r="E20" i="6" s="1"/>
  <c r="A20" i="6"/>
  <c r="D19" i="6"/>
  <c r="E19" i="6" s="1"/>
  <c r="A19" i="6"/>
  <c r="D18" i="6"/>
  <c r="E18" i="6" s="1"/>
  <c r="A18" i="6"/>
  <c r="D17" i="6"/>
  <c r="E17" i="6" s="1"/>
  <c r="A17" i="6"/>
  <c r="D16" i="6"/>
  <c r="E16" i="6" s="1"/>
  <c r="A16" i="6"/>
  <c r="D15" i="6"/>
  <c r="E15" i="6" s="1"/>
  <c r="A15" i="6"/>
  <c r="D14" i="6"/>
  <c r="E14" i="6" s="1"/>
  <c r="A14" i="6"/>
  <c r="D13" i="6"/>
  <c r="E13" i="6" s="1"/>
  <c r="A13" i="6"/>
  <c r="A12" i="6"/>
  <c r="C9" i="6"/>
  <c r="C8" i="6"/>
  <c r="C7" i="6"/>
  <c r="C6" i="6"/>
  <c r="C5" i="6"/>
  <c r="C4" i="6"/>
  <c r="C3" i="6"/>
  <c r="C2" i="6"/>
  <c r="R379" i="5"/>
  <c r="Q379" i="5"/>
  <c r="Q378" i="5"/>
  <c r="Q376" i="5"/>
  <c r="Q375" i="5"/>
  <c r="Q374" i="5"/>
  <c r="R372" i="5"/>
  <c r="R371" i="5"/>
  <c r="R369" i="5"/>
  <c r="Q368" i="5"/>
  <c r="R367" i="5"/>
  <c r="N366" i="5"/>
  <c r="O366" i="5" s="1"/>
  <c r="M362" i="5"/>
  <c r="Q362" i="5"/>
  <c r="R361" i="5"/>
  <c r="Q360" i="5"/>
  <c r="M359" i="5"/>
  <c r="R359" i="5"/>
  <c r="Q358" i="5"/>
  <c r="R358" i="5"/>
  <c r="R356" i="5"/>
  <c r="Q355" i="5"/>
  <c r="R354" i="5"/>
  <c r="Q352" i="5"/>
  <c r="R351" i="5"/>
  <c r="Q351" i="5"/>
  <c r="Q350" i="5"/>
  <c r="M351" i="5"/>
  <c r="M348" i="5"/>
  <c r="R348" i="5"/>
  <c r="R347" i="5"/>
  <c r="M347" i="5"/>
  <c r="Q347" i="5"/>
  <c r="S347" i="5" s="1"/>
  <c r="R346" i="5"/>
  <c r="N344" i="5"/>
  <c r="O344" i="5" s="1"/>
  <c r="Q344" i="5"/>
  <c r="Q343" i="5"/>
  <c r="R342" i="5"/>
  <c r="R341" i="5"/>
  <c r="R339" i="5"/>
  <c r="Q339" i="5"/>
  <c r="R337" i="5"/>
  <c r="Q337" i="5"/>
  <c r="Q336" i="5"/>
  <c r="R334" i="5"/>
  <c r="R332" i="5"/>
  <c r="R331" i="5"/>
  <c r="R330" i="5"/>
  <c r="Q328" i="5"/>
  <c r="Q326" i="5"/>
  <c r="R324" i="5"/>
  <c r="Q323" i="5"/>
  <c r="M322" i="5"/>
  <c r="R321" i="5"/>
  <c r="R316" i="5"/>
  <c r="R315" i="5"/>
  <c r="Q315" i="5"/>
  <c r="R314" i="5"/>
  <c r="R313" i="5"/>
  <c r="E313" i="5"/>
  <c r="C313" i="5" s="1"/>
  <c r="B316" i="1" s="1"/>
  <c r="E312" i="5"/>
  <c r="C312" i="5" s="1"/>
  <c r="B315" i="1" s="1"/>
  <c r="Q311" i="5"/>
  <c r="E310" i="5"/>
  <c r="C310" i="5" s="1"/>
  <c r="B313" i="1" s="1"/>
  <c r="E309" i="5"/>
  <c r="C309" i="5" s="1"/>
  <c r="B312" i="1" s="1"/>
  <c r="R308" i="5"/>
  <c r="E308" i="5"/>
  <c r="C308" i="5" s="1"/>
  <c r="B311" i="1" s="1"/>
  <c r="Q307" i="5"/>
  <c r="E307" i="5"/>
  <c r="C307" i="5" s="1"/>
  <c r="B310" i="1" s="1"/>
  <c r="E306" i="5"/>
  <c r="C306" i="5" s="1"/>
  <c r="B309" i="1" s="1"/>
  <c r="R305" i="5"/>
  <c r="E305" i="5"/>
  <c r="C305" i="5" s="1"/>
  <c r="B308" i="1" s="1"/>
  <c r="Q304" i="5"/>
  <c r="E304" i="5"/>
  <c r="C304" i="5" s="1"/>
  <c r="B307" i="1" s="1"/>
  <c r="Q303" i="5"/>
  <c r="E300" i="5"/>
  <c r="C300" i="5" s="1"/>
  <c r="B303" i="1" s="1"/>
  <c r="R299" i="5"/>
  <c r="E299" i="5"/>
  <c r="C299" i="5" s="1"/>
  <c r="B302" i="1" s="1"/>
  <c r="N298" i="5"/>
  <c r="O298" i="5" s="1"/>
  <c r="E298" i="5"/>
  <c r="C298" i="5" s="1"/>
  <c r="B301" i="1" s="1"/>
  <c r="R297" i="5"/>
  <c r="E297" i="5"/>
  <c r="C297" i="5" s="1"/>
  <c r="B300" i="1" s="1"/>
  <c r="E296" i="5"/>
  <c r="C296" i="5" s="1"/>
  <c r="B299" i="1" s="1"/>
  <c r="R294" i="5"/>
  <c r="E294" i="5"/>
  <c r="C294" i="5" s="1"/>
  <c r="R292" i="5"/>
  <c r="E292" i="5"/>
  <c r="C292" i="5" s="1"/>
  <c r="B295" i="1" s="1"/>
  <c r="E291" i="5"/>
  <c r="C291" i="5" s="1"/>
  <c r="B294" i="1" s="1"/>
  <c r="Q290" i="5"/>
  <c r="E290" i="5"/>
  <c r="C290" i="5" s="1"/>
  <c r="B293" i="1" s="1"/>
  <c r="R289" i="5"/>
  <c r="E289" i="5"/>
  <c r="C289" i="5" s="1"/>
  <c r="B292" i="1" s="1"/>
  <c r="E288" i="5"/>
  <c r="C288" i="5" s="1"/>
  <c r="B291" i="1" s="1"/>
  <c r="Q287" i="5"/>
  <c r="R284" i="5"/>
  <c r="Q284" i="5"/>
  <c r="E284" i="5"/>
  <c r="C284" i="5" s="1"/>
  <c r="B287" i="1" s="1"/>
  <c r="E283" i="5"/>
  <c r="C283" i="5" s="1"/>
  <c r="B286" i="1" s="1"/>
  <c r="Q282" i="5"/>
  <c r="E282" i="5"/>
  <c r="C282" i="5" s="1"/>
  <c r="B285" i="1" s="1"/>
  <c r="R281" i="5"/>
  <c r="E281" i="5"/>
  <c r="C281" i="5" s="1"/>
  <c r="B284" i="1" s="1"/>
  <c r="Q280" i="5"/>
  <c r="E280" i="5"/>
  <c r="C280" i="5" s="1"/>
  <c r="B283" i="1" s="1"/>
  <c r="E279" i="5"/>
  <c r="C279" i="5" s="1"/>
  <c r="R278" i="5"/>
  <c r="R276" i="5"/>
  <c r="E276" i="5"/>
  <c r="C276" i="5" s="1"/>
  <c r="B279" i="1" s="1"/>
  <c r="R275" i="5"/>
  <c r="E275" i="5"/>
  <c r="C275" i="5" s="1"/>
  <c r="B278" i="1" s="1"/>
  <c r="R274" i="5"/>
  <c r="E274" i="5"/>
  <c r="C274" i="5" s="1"/>
  <c r="B277" i="1" s="1"/>
  <c r="E273" i="5"/>
  <c r="C273" i="5" s="1"/>
  <c r="B276" i="1" s="1"/>
  <c r="E272" i="5"/>
  <c r="C272" i="5" s="1"/>
  <c r="B275" i="1" s="1"/>
  <c r="R271" i="5"/>
  <c r="E269" i="5"/>
  <c r="C269" i="5" s="1"/>
  <c r="B272" i="1" s="1"/>
  <c r="E268" i="5"/>
  <c r="C268" i="5" s="1"/>
  <c r="B271" i="1" s="1"/>
  <c r="R267" i="5"/>
  <c r="E267" i="5"/>
  <c r="C267" i="5" s="1"/>
  <c r="R266" i="5"/>
  <c r="E266" i="5"/>
  <c r="C266" i="5" s="1"/>
  <c r="B269" i="1" s="1"/>
  <c r="Q265" i="5"/>
  <c r="E265" i="5"/>
  <c r="C265" i="5" s="1"/>
  <c r="R264" i="5"/>
  <c r="Q264" i="5"/>
  <c r="E264" i="5"/>
  <c r="C264" i="5" s="1"/>
  <c r="B267" i="1" s="1"/>
  <c r="R263" i="5"/>
  <c r="R262" i="5"/>
  <c r="E261" i="5"/>
  <c r="C261" i="5" s="1"/>
  <c r="B264" i="1" s="1"/>
  <c r="R260" i="5"/>
  <c r="E260" i="5"/>
  <c r="C260" i="5" s="1"/>
  <c r="B263" i="1" s="1"/>
  <c r="Q259" i="5"/>
  <c r="E259" i="5"/>
  <c r="C259" i="5" s="1"/>
  <c r="B262" i="1" s="1"/>
  <c r="R258" i="5"/>
  <c r="Q258" i="5"/>
  <c r="E258" i="5"/>
  <c r="C258" i="5" s="1"/>
  <c r="B261" i="1" s="1"/>
  <c r="R257" i="5"/>
  <c r="Q257" i="5"/>
  <c r="E257" i="5"/>
  <c r="C257" i="5" s="1"/>
  <c r="B260" i="1" s="1"/>
  <c r="R256" i="5"/>
  <c r="E256" i="5"/>
  <c r="C256" i="5" s="1"/>
  <c r="B259" i="1" s="1"/>
  <c r="R255" i="5"/>
  <c r="R254" i="5"/>
  <c r="L253" i="5"/>
  <c r="R253" i="5" s="1"/>
  <c r="H253" i="5"/>
  <c r="E253" i="5"/>
  <c r="C253" i="5" s="1"/>
  <c r="B256" i="1" s="1"/>
  <c r="L252" i="5"/>
  <c r="R252" i="5" s="1"/>
  <c r="H252" i="5"/>
  <c r="E252" i="5"/>
  <c r="C252" i="5" s="1"/>
  <c r="B255" i="1" s="1"/>
  <c r="L251" i="5"/>
  <c r="H251" i="5"/>
  <c r="Q251" i="5" s="1"/>
  <c r="E251" i="5"/>
  <c r="C251" i="5" s="1"/>
  <c r="B254" i="1" s="1"/>
  <c r="L250" i="5"/>
  <c r="H250" i="5"/>
  <c r="E250" i="5"/>
  <c r="C250" i="5" s="1"/>
  <c r="B253" i="1" s="1"/>
  <c r="L249" i="5"/>
  <c r="R249" i="5" s="1"/>
  <c r="H249" i="5"/>
  <c r="E249" i="5"/>
  <c r="C249" i="5" s="1"/>
  <c r="B252" i="1" s="1"/>
  <c r="L248" i="5"/>
  <c r="H248" i="5"/>
  <c r="E248" i="5"/>
  <c r="C248" i="5" s="1"/>
  <c r="B251" i="1" s="1"/>
  <c r="L247" i="5"/>
  <c r="R247" i="5" s="1"/>
  <c r="H247" i="5"/>
  <c r="L246" i="5"/>
  <c r="R246" i="5" s="1"/>
  <c r="H246" i="5"/>
  <c r="L245" i="5"/>
  <c r="R245" i="5" s="1"/>
  <c r="H245" i="5"/>
  <c r="Q245" i="5" s="1"/>
  <c r="E245" i="5"/>
  <c r="C245" i="5" s="1"/>
  <c r="B248" i="1" s="1"/>
  <c r="L244" i="5"/>
  <c r="R244" i="5" s="1"/>
  <c r="H244" i="5"/>
  <c r="E244" i="5"/>
  <c r="C244" i="5" s="1"/>
  <c r="B247" i="1" s="1"/>
  <c r="L243" i="5"/>
  <c r="H243" i="5"/>
  <c r="E243" i="5"/>
  <c r="C243" i="5" s="1"/>
  <c r="B246" i="1" s="1"/>
  <c r="L242" i="5"/>
  <c r="H242" i="5"/>
  <c r="Q242" i="5" s="1"/>
  <c r="E242" i="5"/>
  <c r="C242" i="5" s="1"/>
  <c r="B245" i="1" s="1"/>
  <c r="L241" i="5"/>
  <c r="R241" i="5" s="1"/>
  <c r="H241" i="5"/>
  <c r="Q241" i="5" s="1"/>
  <c r="E241" i="5"/>
  <c r="C241" i="5" s="1"/>
  <c r="B244" i="1" s="1"/>
  <c r="L240" i="5"/>
  <c r="H240" i="5"/>
  <c r="E240" i="5"/>
  <c r="C240" i="5" s="1"/>
  <c r="I7" i="4" s="1"/>
  <c r="L239" i="5"/>
  <c r="R239" i="5" s="1"/>
  <c r="H239" i="5"/>
  <c r="L238" i="5"/>
  <c r="H238" i="5"/>
  <c r="L237" i="5"/>
  <c r="R237" i="5" s="1"/>
  <c r="H237" i="5"/>
  <c r="Q237" i="5" s="1"/>
  <c r="E237" i="5"/>
  <c r="C237" i="5" s="1"/>
  <c r="B240" i="1" s="1"/>
  <c r="L236" i="5"/>
  <c r="H236" i="5"/>
  <c r="E236" i="5"/>
  <c r="C236" i="5" s="1"/>
  <c r="B239" i="1" s="1"/>
  <c r="L235" i="5"/>
  <c r="H235" i="5"/>
  <c r="Q235" i="5" s="1"/>
  <c r="E235" i="5"/>
  <c r="C235" i="5" s="1"/>
  <c r="B238" i="1" s="1"/>
  <c r="L234" i="5"/>
  <c r="H234" i="5"/>
  <c r="E234" i="5"/>
  <c r="C234" i="5" s="1"/>
  <c r="B237" i="1" s="1"/>
  <c r="L233" i="5"/>
  <c r="R233" i="5" s="1"/>
  <c r="H233" i="5"/>
  <c r="Q233" i="5" s="1"/>
  <c r="E233" i="5"/>
  <c r="C233" i="5" s="1"/>
  <c r="B236" i="1" s="1"/>
  <c r="L232" i="5"/>
  <c r="H232" i="5"/>
  <c r="E232" i="5"/>
  <c r="C232" i="5" s="1"/>
  <c r="B235" i="1" s="1"/>
  <c r="L231" i="5"/>
  <c r="R231" i="5" s="1"/>
  <c r="H231" i="5"/>
  <c r="L230" i="5"/>
  <c r="R230" i="5" s="1"/>
  <c r="H230" i="5"/>
  <c r="L229" i="5"/>
  <c r="R229" i="5" s="1"/>
  <c r="H229" i="5"/>
  <c r="E229" i="5"/>
  <c r="C229" i="5" s="1"/>
  <c r="B232" i="1" s="1"/>
  <c r="L228" i="5"/>
  <c r="R228" i="5" s="1"/>
  <c r="H228" i="5"/>
  <c r="E228" i="5"/>
  <c r="C228" i="5" s="1"/>
  <c r="B231" i="1" s="1"/>
  <c r="L227" i="5"/>
  <c r="H227" i="5"/>
  <c r="Q227" i="5" s="1"/>
  <c r="E227" i="5"/>
  <c r="C227" i="5" s="1"/>
  <c r="B230" i="1" s="1"/>
  <c r="L226" i="5"/>
  <c r="H226" i="5"/>
  <c r="E226" i="5"/>
  <c r="C226" i="5" s="1"/>
  <c r="B229" i="1" s="1"/>
  <c r="L225" i="5"/>
  <c r="R225" i="5" s="1"/>
  <c r="H225" i="5"/>
  <c r="Q225" i="5" s="1"/>
  <c r="E225" i="5"/>
  <c r="C225" i="5" s="1"/>
  <c r="B228" i="1" s="1"/>
  <c r="L224" i="5"/>
  <c r="H224" i="5"/>
  <c r="Q224" i="5" s="1"/>
  <c r="E224" i="5"/>
  <c r="C224" i="5" s="1"/>
  <c r="B227" i="1" s="1"/>
  <c r="L223" i="5"/>
  <c r="R223" i="5" s="1"/>
  <c r="H223" i="5"/>
  <c r="L222" i="5"/>
  <c r="R222" i="5" s="1"/>
  <c r="H222" i="5"/>
  <c r="L221" i="5"/>
  <c r="R221" i="5" s="1"/>
  <c r="H221" i="5"/>
  <c r="Q221" i="5" s="1"/>
  <c r="E221" i="5"/>
  <c r="C221" i="5" s="1"/>
  <c r="B224" i="1" s="1"/>
  <c r="L220" i="5"/>
  <c r="R220" i="5" s="1"/>
  <c r="H220" i="5"/>
  <c r="E220" i="5"/>
  <c r="C220" i="5" s="1"/>
  <c r="B223" i="1" s="1"/>
  <c r="L219" i="5"/>
  <c r="H219" i="5"/>
  <c r="Q219" i="5" s="1"/>
  <c r="E219" i="5"/>
  <c r="C219" i="5" s="1"/>
  <c r="B222" i="1" s="1"/>
  <c r="L218" i="5"/>
  <c r="R218" i="5" s="1"/>
  <c r="H218" i="5"/>
  <c r="Q218" i="5" s="1"/>
  <c r="E218" i="5"/>
  <c r="C218" i="5" s="1"/>
  <c r="B221" i="1" s="1"/>
  <c r="L217" i="5"/>
  <c r="R217" i="5" s="1"/>
  <c r="H217" i="5"/>
  <c r="Q217" i="5" s="1"/>
  <c r="E217" i="5"/>
  <c r="C217" i="5" s="1"/>
  <c r="B220" i="1" s="1"/>
  <c r="L216" i="5"/>
  <c r="H216" i="5"/>
  <c r="E216" i="5"/>
  <c r="C216" i="5" s="1"/>
  <c r="B219" i="1" s="1"/>
  <c r="L215" i="5"/>
  <c r="R215" i="5" s="1"/>
  <c r="H215" i="5"/>
  <c r="Q215" i="5" s="1"/>
  <c r="L214" i="5"/>
  <c r="H214" i="5"/>
  <c r="L213" i="5"/>
  <c r="R213" i="5" s="1"/>
  <c r="H213" i="5"/>
  <c r="E213" i="5"/>
  <c r="C213" i="5" s="1"/>
  <c r="B216" i="1" s="1"/>
  <c r="L212" i="5"/>
  <c r="H212" i="5"/>
  <c r="E212" i="5"/>
  <c r="C212" i="5" s="1"/>
  <c r="B215" i="1" s="1"/>
  <c r="L211" i="5"/>
  <c r="R211" i="5" s="1"/>
  <c r="H211" i="5"/>
  <c r="Q211" i="5" s="1"/>
  <c r="E211" i="5"/>
  <c r="C211" i="5" s="1"/>
  <c r="B214" i="1" s="1"/>
  <c r="L210" i="5"/>
  <c r="H210" i="5"/>
  <c r="E210" i="5"/>
  <c r="C210" i="5" s="1"/>
  <c r="L209" i="5"/>
  <c r="R209" i="5" s="1"/>
  <c r="H209" i="5"/>
  <c r="Q209" i="5" s="1"/>
  <c r="E209" i="5"/>
  <c r="C209" i="5" s="1"/>
  <c r="B212" i="1" s="1"/>
  <c r="L208" i="5"/>
  <c r="H208" i="5"/>
  <c r="E208" i="5"/>
  <c r="C208" i="5" s="1"/>
  <c r="L207" i="5"/>
  <c r="R207" i="5" s="1"/>
  <c r="H207" i="5"/>
  <c r="Q207" i="5" s="1"/>
  <c r="L206" i="5"/>
  <c r="H206" i="5"/>
  <c r="Q206" i="5" s="1"/>
  <c r="L205" i="5"/>
  <c r="R205" i="5" s="1"/>
  <c r="H205" i="5"/>
  <c r="Q205" i="5" s="1"/>
  <c r="E205" i="5"/>
  <c r="C205" i="5" s="1"/>
  <c r="B208" i="1" s="1"/>
  <c r="L204" i="5"/>
  <c r="H204" i="5"/>
  <c r="E204" i="5"/>
  <c r="C204" i="5" s="1"/>
  <c r="B207" i="1" s="1"/>
  <c r="L203" i="5"/>
  <c r="R203" i="5" s="1"/>
  <c r="H203" i="5"/>
  <c r="E203" i="5"/>
  <c r="C203" i="5" s="1"/>
  <c r="B206" i="1" s="1"/>
  <c r="L202" i="5"/>
  <c r="H202" i="5"/>
  <c r="Q202" i="5" s="1"/>
  <c r="E202" i="5"/>
  <c r="C202" i="5" s="1"/>
  <c r="B205" i="1" s="1"/>
  <c r="L201" i="5"/>
  <c r="H201" i="5"/>
  <c r="E201" i="5"/>
  <c r="C201" i="5" s="1"/>
  <c r="B204" i="1" s="1"/>
  <c r="L200" i="5"/>
  <c r="R200" i="5" s="1"/>
  <c r="H200" i="5"/>
  <c r="Q200" i="5" s="1"/>
  <c r="E200" i="5"/>
  <c r="C200" i="5" s="1"/>
  <c r="L199" i="5"/>
  <c r="H199" i="5"/>
  <c r="Q199" i="5" s="1"/>
  <c r="D199" i="5"/>
  <c r="E199" i="5" s="1"/>
  <c r="C199" i="5" s="1"/>
  <c r="B202" i="1" s="1"/>
  <c r="L198" i="5"/>
  <c r="R198" i="5" s="1"/>
  <c r="H198" i="5"/>
  <c r="Q198" i="5" s="1"/>
  <c r="D198" i="5"/>
  <c r="E198" i="5" s="1"/>
  <c r="C198" i="5" s="1"/>
  <c r="B201" i="1" s="1"/>
  <c r="L197" i="5"/>
  <c r="H197" i="5"/>
  <c r="D197" i="5"/>
  <c r="E197" i="5" s="1"/>
  <c r="C197" i="5" s="1"/>
  <c r="B200" i="1" s="1"/>
  <c r="L196" i="5"/>
  <c r="R196" i="5" s="1"/>
  <c r="H196" i="5"/>
  <c r="D196" i="5"/>
  <c r="E196" i="5" s="1"/>
  <c r="C196" i="5" s="1"/>
  <c r="B199" i="1" s="1"/>
  <c r="L195" i="5"/>
  <c r="R195" i="5" s="1"/>
  <c r="H195" i="5"/>
  <c r="Q195" i="5" s="1"/>
  <c r="D195" i="5"/>
  <c r="E195" i="5" s="1"/>
  <c r="C195" i="5" s="1"/>
  <c r="B198" i="1" s="1"/>
  <c r="L194" i="5"/>
  <c r="R194" i="5" s="1"/>
  <c r="H194" i="5"/>
  <c r="D194" i="5"/>
  <c r="E194" i="5" s="1"/>
  <c r="C194" i="5" s="1"/>
  <c r="B197" i="1" s="1"/>
  <c r="L193" i="5"/>
  <c r="R193" i="5" s="1"/>
  <c r="H193" i="5"/>
  <c r="D193" i="5"/>
  <c r="E193" i="5" s="1"/>
  <c r="C193" i="5" s="1"/>
  <c r="B196" i="1" s="1"/>
  <c r="L192" i="5"/>
  <c r="H192" i="5"/>
  <c r="D192" i="5"/>
  <c r="E192" i="5" s="1"/>
  <c r="C192" i="5" s="1"/>
  <c r="B195" i="1" s="1"/>
  <c r="L191" i="5"/>
  <c r="R191" i="5" s="1"/>
  <c r="H191" i="5"/>
  <c r="D191" i="5"/>
  <c r="E191" i="5" s="1"/>
  <c r="C191" i="5" s="1"/>
  <c r="B194" i="1" s="1"/>
  <c r="L190" i="5"/>
  <c r="R190" i="5" s="1"/>
  <c r="H190" i="5"/>
  <c r="D190" i="5"/>
  <c r="E190" i="5" s="1"/>
  <c r="C190" i="5" s="1"/>
  <c r="B193" i="1" s="1"/>
  <c r="L189" i="5"/>
  <c r="R189" i="5" s="1"/>
  <c r="H189" i="5"/>
  <c r="D189" i="5"/>
  <c r="E189" i="5" s="1"/>
  <c r="C189" i="5" s="1"/>
  <c r="B192" i="1" s="1"/>
  <c r="L188" i="5"/>
  <c r="H188" i="5"/>
  <c r="D188" i="5"/>
  <c r="E188" i="5" s="1"/>
  <c r="C188" i="5" s="1"/>
  <c r="B191" i="1" s="1"/>
  <c r="L187" i="5"/>
  <c r="R187" i="5" s="1"/>
  <c r="H187" i="5"/>
  <c r="Q187" i="5" s="1"/>
  <c r="D187" i="5"/>
  <c r="E187" i="5" s="1"/>
  <c r="C187" i="5" s="1"/>
  <c r="B190" i="1" s="1"/>
  <c r="L186" i="5"/>
  <c r="H186" i="5"/>
  <c r="D186" i="5"/>
  <c r="E186" i="5" s="1"/>
  <c r="C186" i="5" s="1"/>
  <c r="B189" i="1" s="1"/>
  <c r="L185" i="5"/>
  <c r="R185" i="5" s="1"/>
  <c r="H185" i="5"/>
  <c r="D185" i="5"/>
  <c r="E185" i="5" s="1"/>
  <c r="C185" i="5" s="1"/>
  <c r="B188" i="1" s="1"/>
  <c r="L184" i="5"/>
  <c r="H184" i="5"/>
  <c r="Q184" i="5" s="1"/>
  <c r="D184" i="5"/>
  <c r="E184" i="5" s="1"/>
  <c r="C184" i="5" s="1"/>
  <c r="B187" i="1" s="1"/>
  <c r="L183" i="5"/>
  <c r="R183" i="5" s="1"/>
  <c r="H183" i="5"/>
  <c r="D183" i="5"/>
  <c r="E183" i="5" s="1"/>
  <c r="C183" i="5" s="1"/>
  <c r="B186" i="1" s="1"/>
  <c r="L182" i="5"/>
  <c r="R182" i="5" s="1"/>
  <c r="H182" i="5"/>
  <c r="Q182" i="5" s="1"/>
  <c r="D182" i="5"/>
  <c r="E182" i="5" s="1"/>
  <c r="C182" i="5" s="1"/>
  <c r="B185" i="1" s="1"/>
  <c r="L181" i="5"/>
  <c r="R181" i="5" s="1"/>
  <c r="H181" i="5"/>
  <c r="Q181" i="5" s="1"/>
  <c r="D181" i="5"/>
  <c r="E181" i="5" s="1"/>
  <c r="C181" i="5" s="1"/>
  <c r="B184" i="1" s="1"/>
  <c r="L180" i="5"/>
  <c r="R180" i="5" s="1"/>
  <c r="H180" i="5"/>
  <c r="Q180" i="5" s="1"/>
  <c r="D180" i="5"/>
  <c r="E180" i="5" s="1"/>
  <c r="C180" i="5" s="1"/>
  <c r="B183" i="1" s="1"/>
  <c r="L179" i="5"/>
  <c r="R179" i="5" s="1"/>
  <c r="H179" i="5"/>
  <c r="D179" i="5"/>
  <c r="E179" i="5" s="1"/>
  <c r="C179" i="5" s="1"/>
  <c r="B182" i="1" s="1"/>
  <c r="L178" i="5"/>
  <c r="R178" i="5" s="1"/>
  <c r="H178" i="5"/>
  <c r="Q178" i="5" s="1"/>
  <c r="D178" i="5"/>
  <c r="E178" i="5" s="1"/>
  <c r="C178" i="5" s="1"/>
  <c r="B181" i="1" s="1"/>
  <c r="L177" i="5"/>
  <c r="R177" i="5" s="1"/>
  <c r="H177" i="5"/>
  <c r="D177" i="5"/>
  <c r="E177" i="5" s="1"/>
  <c r="C177" i="5" s="1"/>
  <c r="B180" i="1" s="1"/>
  <c r="L176" i="5"/>
  <c r="H176" i="5"/>
  <c r="Q176" i="5" s="1"/>
  <c r="D176" i="5"/>
  <c r="E176" i="5" s="1"/>
  <c r="C176" i="5" s="1"/>
  <c r="B179" i="1" s="1"/>
  <c r="L175" i="5"/>
  <c r="R175" i="5" s="1"/>
  <c r="H175" i="5"/>
  <c r="Q175" i="5" s="1"/>
  <c r="D175" i="5"/>
  <c r="E175" i="5" s="1"/>
  <c r="C175" i="5" s="1"/>
  <c r="B178" i="1" s="1"/>
  <c r="L174" i="5"/>
  <c r="H174" i="5"/>
  <c r="D174" i="5"/>
  <c r="E174" i="5" s="1"/>
  <c r="C174" i="5" s="1"/>
  <c r="B177" i="1" s="1"/>
  <c r="L173" i="5"/>
  <c r="R173" i="5" s="1"/>
  <c r="H173" i="5"/>
  <c r="D173" i="5"/>
  <c r="E173" i="5" s="1"/>
  <c r="C173" i="5" s="1"/>
  <c r="B176" i="1" s="1"/>
  <c r="L172" i="5"/>
  <c r="R172" i="5" s="1"/>
  <c r="H172" i="5"/>
  <c r="Q172" i="5" s="1"/>
  <c r="D172" i="5"/>
  <c r="E172" i="5" s="1"/>
  <c r="C172" i="5" s="1"/>
  <c r="B175" i="1" s="1"/>
  <c r="L171" i="5"/>
  <c r="R171" i="5" s="1"/>
  <c r="H171" i="5"/>
  <c r="D171" i="5"/>
  <c r="E171" i="5" s="1"/>
  <c r="C171" i="5" s="1"/>
  <c r="B174" i="1" s="1"/>
  <c r="L170" i="5"/>
  <c r="H170" i="5"/>
  <c r="Q170" i="5" s="1"/>
  <c r="D170" i="5"/>
  <c r="E170" i="5" s="1"/>
  <c r="C170" i="5" s="1"/>
  <c r="B173" i="1" s="1"/>
  <c r="L169" i="5"/>
  <c r="R169" i="5" s="1"/>
  <c r="H169" i="5"/>
  <c r="Q169" i="5" s="1"/>
  <c r="D169" i="5"/>
  <c r="E169" i="5" s="1"/>
  <c r="C169" i="5" s="1"/>
  <c r="B172" i="1" s="1"/>
  <c r="L168" i="5"/>
  <c r="H168" i="5"/>
  <c r="D168" i="5"/>
  <c r="E168" i="5" s="1"/>
  <c r="C168" i="5" s="1"/>
  <c r="B171" i="1" s="1"/>
  <c r="L167" i="5"/>
  <c r="R167" i="5" s="1"/>
  <c r="H167" i="5"/>
  <c r="D167" i="5"/>
  <c r="E167" i="5" s="1"/>
  <c r="C167" i="5" s="1"/>
  <c r="B170" i="1" s="1"/>
  <c r="L166" i="5"/>
  <c r="H166" i="5"/>
  <c r="Q166" i="5" s="1"/>
  <c r="D166" i="5"/>
  <c r="E166" i="5" s="1"/>
  <c r="C166" i="5" s="1"/>
  <c r="B169" i="1" s="1"/>
  <c r="L165" i="5"/>
  <c r="R165" i="5" s="1"/>
  <c r="H165" i="5"/>
  <c r="D165" i="5"/>
  <c r="E165" i="5" s="1"/>
  <c r="C165" i="5" s="1"/>
  <c r="L164" i="5"/>
  <c r="R164" i="5" s="1"/>
  <c r="H164" i="5"/>
  <c r="D164" i="5"/>
  <c r="E164" i="5" s="1"/>
  <c r="C164" i="5" s="1"/>
  <c r="B167" i="1" s="1"/>
  <c r="L163" i="5"/>
  <c r="R163" i="5" s="1"/>
  <c r="H163" i="5"/>
  <c r="D163" i="5"/>
  <c r="E163" i="5" s="1"/>
  <c r="C163" i="5" s="1"/>
  <c r="B166" i="1" s="1"/>
  <c r="L162" i="5"/>
  <c r="R162" i="5" s="1"/>
  <c r="H162" i="5"/>
  <c r="D162" i="5"/>
  <c r="E162" i="5" s="1"/>
  <c r="C162" i="5" s="1"/>
  <c r="B165" i="1" s="1"/>
  <c r="L161" i="5"/>
  <c r="R161" i="5" s="1"/>
  <c r="H161" i="5"/>
  <c r="D161" i="5"/>
  <c r="E161" i="5" s="1"/>
  <c r="C161" i="5" s="1"/>
  <c r="B164" i="1" s="1"/>
  <c r="L160" i="5"/>
  <c r="H160" i="5"/>
  <c r="D160" i="5"/>
  <c r="E160" i="5" s="1"/>
  <c r="C160" i="5" s="1"/>
  <c r="B163" i="1" s="1"/>
  <c r="L159" i="5"/>
  <c r="H159" i="5"/>
  <c r="D159" i="5"/>
  <c r="E159" i="5" s="1"/>
  <c r="C159" i="5" s="1"/>
  <c r="B162" i="1" s="1"/>
  <c r="L158" i="5"/>
  <c r="H158" i="5"/>
  <c r="Q158" i="5" s="1"/>
  <c r="D158" i="5"/>
  <c r="E158" i="5" s="1"/>
  <c r="C158" i="5" s="1"/>
  <c r="B161" i="1" s="1"/>
  <c r="L157" i="5"/>
  <c r="H157" i="5"/>
  <c r="D157" i="5"/>
  <c r="E157" i="5" s="1"/>
  <c r="C157" i="5" s="1"/>
  <c r="B160" i="1" s="1"/>
  <c r="L156" i="5"/>
  <c r="H156" i="5"/>
  <c r="Q156" i="5" s="1"/>
  <c r="D156" i="5"/>
  <c r="E156" i="5" s="1"/>
  <c r="C156" i="5" s="1"/>
  <c r="B159" i="1" s="1"/>
  <c r="L155" i="5"/>
  <c r="R155" i="5" s="1"/>
  <c r="H155" i="5"/>
  <c r="Q155" i="5" s="1"/>
  <c r="D155" i="5"/>
  <c r="E155" i="5" s="1"/>
  <c r="C155" i="5" s="1"/>
  <c r="B158" i="1" s="1"/>
  <c r="L154" i="5"/>
  <c r="H154" i="5"/>
  <c r="D154" i="5"/>
  <c r="E154" i="5" s="1"/>
  <c r="C154" i="5" s="1"/>
  <c r="B157" i="1" s="1"/>
  <c r="L153" i="5"/>
  <c r="R153" i="5" s="1"/>
  <c r="H153" i="5"/>
  <c r="D153" i="5"/>
  <c r="E153" i="5" s="1"/>
  <c r="C153" i="5" s="1"/>
  <c r="B156" i="1" s="1"/>
  <c r="L152" i="5"/>
  <c r="H152" i="5"/>
  <c r="Q152" i="5" s="1"/>
  <c r="D152" i="5"/>
  <c r="E152" i="5" s="1"/>
  <c r="C152" i="5" s="1"/>
  <c r="L151" i="5"/>
  <c r="H151" i="5"/>
  <c r="D151" i="5"/>
  <c r="E151" i="5" s="1"/>
  <c r="C151" i="5" s="1"/>
  <c r="B154" i="1" s="1"/>
  <c r="L150" i="5"/>
  <c r="R150" i="5" s="1"/>
  <c r="H150" i="5"/>
  <c r="D150" i="5"/>
  <c r="E150" i="5" s="1"/>
  <c r="C150" i="5" s="1"/>
  <c r="B153" i="1" s="1"/>
  <c r="L149" i="5"/>
  <c r="R149" i="5" s="1"/>
  <c r="H149" i="5"/>
  <c r="Q149" i="5" s="1"/>
  <c r="D149" i="5"/>
  <c r="E149" i="5" s="1"/>
  <c r="C149" i="5" s="1"/>
  <c r="B152" i="1" s="1"/>
  <c r="L148" i="5"/>
  <c r="H148" i="5"/>
  <c r="D148" i="5"/>
  <c r="E148" i="5" s="1"/>
  <c r="C148" i="5" s="1"/>
  <c r="B151" i="1" s="1"/>
  <c r="L147" i="5"/>
  <c r="R147" i="5" s="1"/>
  <c r="H147" i="5"/>
  <c r="D147" i="5"/>
  <c r="E147" i="5" s="1"/>
  <c r="C147" i="5" s="1"/>
  <c r="B150" i="1" s="1"/>
  <c r="L146" i="5"/>
  <c r="R146" i="5" s="1"/>
  <c r="H146" i="5"/>
  <c r="D146" i="5"/>
  <c r="E146" i="5" s="1"/>
  <c r="C146" i="5" s="1"/>
  <c r="B149" i="1" s="1"/>
  <c r="L145" i="5"/>
  <c r="H145" i="5"/>
  <c r="Q145" i="5" s="1"/>
  <c r="D145" i="5"/>
  <c r="E145" i="5" s="1"/>
  <c r="C145" i="5" s="1"/>
  <c r="B148" i="1" s="1"/>
  <c r="L144" i="5"/>
  <c r="R144" i="5" s="1"/>
  <c r="H144" i="5"/>
  <c r="Q144" i="5" s="1"/>
  <c r="D144" i="5"/>
  <c r="E144" i="5" s="1"/>
  <c r="C144" i="5" s="1"/>
  <c r="B147" i="1" s="1"/>
  <c r="L143" i="5"/>
  <c r="R143" i="5" s="1"/>
  <c r="H143" i="5"/>
  <c r="D143" i="5"/>
  <c r="E143" i="5" s="1"/>
  <c r="C143" i="5" s="1"/>
  <c r="L142" i="5"/>
  <c r="R142" i="5" s="1"/>
  <c r="H142" i="5"/>
  <c r="D142" i="5"/>
  <c r="E142" i="5" s="1"/>
  <c r="C142" i="5" s="1"/>
  <c r="B145" i="1" s="1"/>
  <c r="L141" i="5"/>
  <c r="H141" i="5"/>
  <c r="Q141" i="5" s="1"/>
  <c r="D141" i="5"/>
  <c r="E141" i="5" s="1"/>
  <c r="C141" i="5" s="1"/>
  <c r="B144" i="1" s="1"/>
  <c r="L140" i="5"/>
  <c r="R140" i="5" s="1"/>
  <c r="H140" i="5"/>
  <c r="Q140" i="5" s="1"/>
  <c r="D140" i="5"/>
  <c r="E140" i="5" s="1"/>
  <c r="C140" i="5" s="1"/>
  <c r="B143" i="1" s="1"/>
  <c r="L139" i="5"/>
  <c r="R139" i="5" s="1"/>
  <c r="H139" i="5"/>
  <c r="D139" i="5"/>
  <c r="E139" i="5" s="1"/>
  <c r="C139" i="5" s="1"/>
  <c r="B142" i="1" s="1"/>
  <c r="L138" i="5"/>
  <c r="H138" i="5"/>
  <c r="Q138" i="5" s="1"/>
  <c r="D138" i="5"/>
  <c r="E138" i="5" s="1"/>
  <c r="C138" i="5" s="1"/>
  <c r="B141" i="1" s="1"/>
  <c r="L137" i="5"/>
  <c r="R137" i="5" s="1"/>
  <c r="H137" i="5"/>
  <c r="Q137" i="5" s="1"/>
  <c r="D137" i="5"/>
  <c r="E137" i="5" s="1"/>
  <c r="C137" i="5" s="1"/>
  <c r="B140" i="1" s="1"/>
  <c r="L136" i="5"/>
  <c r="H136" i="5"/>
  <c r="Q136" i="5" s="1"/>
  <c r="D136" i="5"/>
  <c r="E136" i="5" s="1"/>
  <c r="C136" i="5" s="1"/>
  <c r="L135" i="5"/>
  <c r="H135" i="5"/>
  <c r="D135" i="5"/>
  <c r="E135" i="5" s="1"/>
  <c r="C135" i="5" s="1"/>
  <c r="B138" i="1" s="1"/>
  <c r="L134" i="5"/>
  <c r="R134" i="5" s="1"/>
  <c r="H134" i="5"/>
  <c r="Q134" i="5" s="1"/>
  <c r="D134" i="5"/>
  <c r="E134" i="5" s="1"/>
  <c r="C134" i="5" s="1"/>
  <c r="B137" i="1" s="1"/>
  <c r="L133" i="5"/>
  <c r="H133" i="5"/>
  <c r="Q133" i="5" s="1"/>
  <c r="D133" i="5"/>
  <c r="E133" i="5" s="1"/>
  <c r="C133" i="5" s="1"/>
  <c r="L132" i="5"/>
  <c r="R132" i="5" s="1"/>
  <c r="H132" i="5"/>
  <c r="D132" i="5"/>
  <c r="E132" i="5" s="1"/>
  <c r="C132" i="5" s="1"/>
  <c r="B135" i="1" s="1"/>
  <c r="L131" i="5"/>
  <c r="R131" i="5" s="1"/>
  <c r="H131" i="5"/>
  <c r="Q131" i="5" s="1"/>
  <c r="D131" i="5"/>
  <c r="E131" i="5" s="1"/>
  <c r="C131" i="5" s="1"/>
  <c r="B134" i="1" s="1"/>
  <c r="L130" i="5"/>
  <c r="R130" i="5" s="1"/>
  <c r="H130" i="5"/>
  <c r="Q130" i="5" s="1"/>
  <c r="D130" i="5"/>
  <c r="E130" i="5" s="1"/>
  <c r="C130" i="5" s="1"/>
  <c r="L129" i="5"/>
  <c r="R129" i="5" s="1"/>
  <c r="H129" i="5"/>
  <c r="D129" i="5"/>
  <c r="E129" i="5" s="1"/>
  <c r="C129" i="5" s="1"/>
  <c r="B132" i="1" s="1"/>
  <c r="L128" i="5"/>
  <c r="R128" i="5" s="1"/>
  <c r="H128" i="5"/>
  <c r="Q128" i="5" s="1"/>
  <c r="D128" i="5"/>
  <c r="E128" i="5" s="1"/>
  <c r="C128" i="5" s="1"/>
  <c r="B131" i="1" s="1"/>
  <c r="L127" i="5"/>
  <c r="H127" i="5"/>
  <c r="D127" i="5"/>
  <c r="E127" i="5" s="1"/>
  <c r="C127" i="5" s="1"/>
  <c r="B130" i="1" s="1"/>
  <c r="L126" i="5"/>
  <c r="R126" i="5" s="1"/>
  <c r="H126" i="5"/>
  <c r="D126" i="5"/>
  <c r="E126" i="5" s="1"/>
  <c r="C126" i="5" s="1"/>
  <c r="L125" i="5"/>
  <c r="H125" i="5"/>
  <c r="Q125" i="5" s="1"/>
  <c r="D125" i="5"/>
  <c r="E125" i="5" s="1"/>
  <c r="C125" i="5" s="1"/>
  <c r="L124" i="5"/>
  <c r="R124" i="5" s="1"/>
  <c r="H124" i="5"/>
  <c r="D124" i="5"/>
  <c r="E124" i="5" s="1"/>
  <c r="C124" i="5" s="1"/>
  <c r="B127" i="1" s="1"/>
  <c r="L123" i="5"/>
  <c r="R123" i="5" s="1"/>
  <c r="H123" i="5"/>
  <c r="Q123" i="5" s="1"/>
  <c r="D123" i="5"/>
  <c r="E123" i="5" s="1"/>
  <c r="C123" i="5" s="1"/>
  <c r="B126" i="1" s="1"/>
  <c r="L122" i="5"/>
  <c r="H122" i="5"/>
  <c r="Q122" i="5" s="1"/>
  <c r="D122" i="5"/>
  <c r="E122" i="5" s="1"/>
  <c r="C122" i="5" s="1"/>
  <c r="B125" i="1" s="1"/>
  <c r="L121" i="5"/>
  <c r="R121" i="5" s="1"/>
  <c r="H121" i="5"/>
  <c r="D121" i="5"/>
  <c r="E121" i="5" s="1"/>
  <c r="C121" i="5" s="1"/>
  <c r="B124" i="1" s="1"/>
  <c r="L120" i="5"/>
  <c r="R120" i="5" s="1"/>
  <c r="H120" i="5"/>
  <c r="Q120" i="5" s="1"/>
  <c r="D120" i="5"/>
  <c r="E120" i="5" s="1"/>
  <c r="C120" i="5" s="1"/>
  <c r="B123" i="1" s="1"/>
  <c r="L119" i="5"/>
  <c r="H119" i="5"/>
  <c r="D119" i="5"/>
  <c r="E119" i="5" s="1"/>
  <c r="C119" i="5" s="1"/>
  <c r="B122" i="1" s="1"/>
  <c r="L118" i="5"/>
  <c r="R118" i="5" s="1"/>
  <c r="H118" i="5"/>
  <c r="D118" i="5"/>
  <c r="E118" i="5" s="1"/>
  <c r="C118" i="5" s="1"/>
  <c r="B121" i="1" s="1"/>
  <c r="L117" i="5"/>
  <c r="H117" i="5"/>
  <c r="Q117" i="5" s="1"/>
  <c r="D117" i="5"/>
  <c r="E117" i="5" s="1"/>
  <c r="C117" i="5" s="1"/>
  <c r="L116" i="5"/>
  <c r="R116" i="5" s="1"/>
  <c r="H116" i="5"/>
  <c r="Q116" i="5" s="1"/>
  <c r="D116" i="5"/>
  <c r="E116" i="5" s="1"/>
  <c r="C116" i="5" s="1"/>
  <c r="B119" i="1" s="1"/>
  <c r="L115" i="5"/>
  <c r="R115" i="5" s="1"/>
  <c r="H115" i="5"/>
  <c r="Q115" i="5" s="1"/>
  <c r="D115" i="5"/>
  <c r="E115" i="5" s="1"/>
  <c r="C115" i="5" s="1"/>
  <c r="L114" i="5"/>
  <c r="R114" i="5" s="1"/>
  <c r="H114" i="5"/>
  <c r="Q114" i="5" s="1"/>
  <c r="D114" i="5"/>
  <c r="E114" i="5" s="1"/>
  <c r="C114" i="5" s="1"/>
  <c r="B117" i="1" s="1"/>
  <c r="L113" i="5"/>
  <c r="R113" i="5" s="1"/>
  <c r="H113" i="5"/>
  <c r="D113" i="5"/>
  <c r="E113" i="5" s="1"/>
  <c r="C113" i="5" s="1"/>
  <c r="B116" i="1" s="1"/>
  <c r="L112" i="5"/>
  <c r="R112" i="5" s="1"/>
  <c r="H112" i="5"/>
  <c r="Q112" i="5" s="1"/>
  <c r="D112" i="5"/>
  <c r="E112" i="5" s="1"/>
  <c r="C112" i="5" s="1"/>
  <c r="L111" i="5"/>
  <c r="H111" i="5"/>
  <c r="D111" i="5"/>
  <c r="E111" i="5" s="1"/>
  <c r="C111" i="5" s="1"/>
  <c r="B114" i="1" s="1"/>
  <c r="L110" i="5"/>
  <c r="R110" i="5" s="1"/>
  <c r="H110" i="5"/>
  <c r="Q110" i="5" s="1"/>
  <c r="D110" i="5"/>
  <c r="E110" i="5" s="1"/>
  <c r="C110" i="5" s="1"/>
  <c r="B113" i="1" s="1"/>
  <c r="L109" i="5"/>
  <c r="H109" i="5"/>
  <c r="Q109" i="5" s="1"/>
  <c r="D109" i="5"/>
  <c r="E109" i="5" s="1"/>
  <c r="C109" i="5" s="1"/>
  <c r="L108" i="5"/>
  <c r="R108" i="5" s="1"/>
  <c r="H108" i="5"/>
  <c r="Q108" i="5" s="1"/>
  <c r="D108" i="5"/>
  <c r="E108" i="5" s="1"/>
  <c r="C108" i="5" s="1"/>
  <c r="B111" i="1" s="1"/>
  <c r="L107" i="5"/>
  <c r="R107" i="5" s="1"/>
  <c r="H107" i="5"/>
  <c r="Q107" i="5" s="1"/>
  <c r="D107" i="5"/>
  <c r="E107" i="5" s="1"/>
  <c r="C107" i="5" s="1"/>
  <c r="B110" i="1" s="1"/>
  <c r="L106" i="5"/>
  <c r="H106" i="5"/>
  <c r="Q106" i="5" s="1"/>
  <c r="D106" i="5"/>
  <c r="E106" i="5" s="1"/>
  <c r="C106" i="5" s="1"/>
  <c r="L105" i="5"/>
  <c r="R105" i="5" s="1"/>
  <c r="H105" i="5"/>
  <c r="D105" i="5"/>
  <c r="E105" i="5" s="1"/>
  <c r="C105" i="5" s="1"/>
  <c r="B108" i="1" s="1"/>
  <c r="L104" i="5"/>
  <c r="R104" i="5" s="1"/>
  <c r="H104" i="5"/>
  <c r="Q104" i="5" s="1"/>
  <c r="D104" i="5"/>
  <c r="E104" i="5" s="1"/>
  <c r="C104" i="5" s="1"/>
  <c r="B107" i="1" s="1"/>
  <c r="L103" i="5"/>
  <c r="H103" i="5"/>
  <c r="D103" i="5"/>
  <c r="E103" i="5" s="1"/>
  <c r="C103" i="5" s="1"/>
  <c r="B106" i="1" s="1"/>
  <c r="L102" i="5"/>
  <c r="R102" i="5" s="1"/>
  <c r="H102" i="5"/>
  <c r="Q102" i="5" s="1"/>
  <c r="D102" i="5"/>
  <c r="E102" i="5" s="1"/>
  <c r="C102" i="5" s="1"/>
  <c r="B105" i="1" s="1"/>
  <c r="L101" i="5"/>
  <c r="R101" i="5" s="1"/>
  <c r="H101" i="5"/>
  <c r="D101" i="5"/>
  <c r="E101" i="5" s="1"/>
  <c r="C101" i="5" s="1"/>
  <c r="B104" i="1" s="1"/>
  <c r="L100" i="5"/>
  <c r="R100" i="5" s="1"/>
  <c r="H100" i="5"/>
  <c r="Q100" i="5" s="1"/>
  <c r="D100" i="5"/>
  <c r="E100" i="5" s="1"/>
  <c r="C100" i="5" s="1"/>
  <c r="B103" i="1" s="1"/>
  <c r="L99" i="5"/>
  <c r="H99" i="5"/>
  <c r="Q99" i="5" s="1"/>
  <c r="D99" i="5"/>
  <c r="E99" i="5" s="1"/>
  <c r="C99" i="5" s="1"/>
  <c r="L98" i="5"/>
  <c r="H98" i="5"/>
  <c r="D98" i="5"/>
  <c r="E98" i="5" s="1"/>
  <c r="C98" i="5" s="1"/>
  <c r="B101" i="1" s="1"/>
  <c r="L97" i="5"/>
  <c r="H97" i="5"/>
  <c r="D97" i="5"/>
  <c r="E97" i="5" s="1"/>
  <c r="C97" i="5" s="1"/>
  <c r="B100" i="1" s="1"/>
  <c r="L96" i="5"/>
  <c r="R96" i="5" s="1"/>
  <c r="H96" i="5"/>
  <c r="D96" i="5"/>
  <c r="E96" i="5" s="1"/>
  <c r="C96" i="5" s="1"/>
  <c r="L95" i="5"/>
  <c r="R95" i="5" s="1"/>
  <c r="H95" i="5"/>
  <c r="D95" i="5"/>
  <c r="E95" i="5" s="1"/>
  <c r="C95" i="5" s="1"/>
  <c r="B98" i="1" s="1"/>
  <c r="L94" i="5"/>
  <c r="R94" i="5" s="1"/>
  <c r="H94" i="5"/>
  <c r="D94" i="5"/>
  <c r="E94" i="5" s="1"/>
  <c r="C94" i="5" s="1"/>
  <c r="B97" i="1" s="1"/>
  <c r="L93" i="5"/>
  <c r="H93" i="5"/>
  <c r="D93" i="5"/>
  <c r="E93" i="5" s="1"/>
  <c r="C93" i="5" s="1"/>
  <c r="L92" i="5"/>
  <c r="R92" i="5" s="1"/>
  <c r="H92" i="5"/>
  <c r="D92" i="5"/>
  <c r="E92" i="5" s="1"/>
  <c r="C92" i="5" s="1"/>
  <c r="B95" i="1" s="1"/>
  <c r="L91" i="5"/>
  <c r="H91" i="5"/>
  <c r="D91" i="5"/>
  <c r="E91" i="5" s="1"/>
  <c r="C91" i="5" s="1"/>
  <c r="B94" i="1" s="1"/>
  <c r="L90" i="5"/>
  <c r="R90" i="5" s="1"/>
  <c r="H90" i="5"/>
  <c r="D90" i="5"/>
  <c r="E90" i="5" s="1"/>
  <c r="C90" i="5" s="1"/>
  <c r="B93" i="1" s="1"/>
  <c r="L89" i="5"/>
  <c r="R89" i="5" s="1"/>
  <c r="H89" i="5"/>
  <c r="D89" i="5"/>
  <c r="E89" i="5" s="1"/>
  <c r="C89" i="5" s="1"/>
  <c r="B92" i="1" s="1"/>
  <c r="L88" i="5"/>
  <c r="R88" i="5" s="1"/>
  <c r="H88" i="5"/>
  <c r="D88" i="5"/>
  <c r="E88" i="5" s="1"/>
  <c r="C88" i="5" s="1"/>
  <c r="B91" i="1" s="1"/>
  <c r="L87" i="5"/>
  <c r="R87" i="5" s="1"/>
  <c r="H87" i="5"/>
  <c r="Q87" i="5" s="1"/>
  <c r="D87" i="5"/>
  <c r="E87" i="5" s="1"/>
  <c r="C87" i="5" s="1"/>
  <c r="B90" i="1" s="1"/>
  <c r="L86" i="5"/>
  <c r="R86" i="5" s="1"/>
  <c r="H86" i="5"/>
  <c r="Q86" i="5" s="1"/>
  <c r="D86" i="5"/>
  <c r="E86" i="5" s="1"/>
  <c r="C86" i="5" s="1"/>
  <c r="B89" i="1" s="1"/>
  <c r="L85" i="5"/>
  <c r="R85" i="5" s="1"/>
  <c r="H85" i="5"/>
  <c r="Q85" i="5" s="1"/>
  <c r="D85" i="5"/>
  <c r="E85" i="5" s="1"/>
  <c r="C85" i="5" s="1"/>
  <c r="L84" i="5"/>
  <c r="R84" i="5" s="1"/>
  <c r="H84" i="5"/>
  <c r="D84" i="5"/>
  <c r="E84" i="5" s="1"/>
  <c r="C84" i="5" s="1"/>
  <c r="B87" i="1" s="1"/>
  <c r="L83" i="5"/>
  <c r="H83" i="5"/>
  <c r="Q83" i="5" s="1"/>
  <c r="D83" i="5"/>
  <c r="E83" i="5" s="1"/>
  <c r="C83" i="5" s="1"/>
  <c r="B86" i="1" s="1"/>
  <c r="L82" i="5"/>
  <c r="H82" i="5"/>
  <c r="Q82" i="5" s="1"/>
  <c r="D82" i="5"/>
  <c r="E82" i="5" s="1"/>
  <c r="C82" i="5" s="1"/>
  <c r="B85" i="1" s="1"/>
  <c r="L81" i="5"/>
  <c r="H81" i="5"/>
  <c r="D81" i="5"/>
  <c r="E81" i="5" s="1"/>
  <c r="C81" i="5" s="1"/>
  <c r="B84" i="1" s="1"/>
  <c r="L80" i="5"/>
  <c r="R80" i="5" s="1"/>
  <c r="H80" i="5"/>
  <c r="D80" i="5"/>
  <c r="E80" i="5" s="1"/>
  <c r="C80" i="5" s="1"/>
  <c r="L79" i="5"/>
  <c r="R79" i="5" s="1"/>
  <c r="H79" i="5"/>
  <c r="D79" i="5"/>
  <c r="E79" i="5" s="1"/>
  <c r="C79" i="5" s="1"/>
  <c r="B82" i="1" s="1"/>
  <c r="L78" i="5"/>
  <c r="R78" i="5" s="1"/>
  <c r="H78" i="5"/>
  <c r="D78" i="5"/>
  <c r="E78" i="5" s="1"/>
  <c r="C78" i="5" s="1"/>
  <c r="B81" i="1" s="1"/>
  <c r="L77" i="5"/>
  <c r="H77" i="5"/>
  <c r="Q77" i="5" s="1"/>
  <c r="D77" i="5"/>
  <c r="E77" i="5" s="1"/>
  <c r="C77" i="5" s="1"/>
  <c r="B80" i="1" s="1"/>
  <c r="L76" i="5"/>
  <c r="R76" i="5" s="1"/>
  <c r="H76" i="5"/>
  <c r="Q76" i="5" s="1"/>
  <c r="D76" i="5"/>
  <c r="E76" i="5" s="1"/>
  <c r="C76" i="5" s="1"/>
  <c r="B79" i="1" s="1"/>
  <c r="L75" i="5"/>
  <c r="H75" i="5"/>
  <c r="D75" i="5"/>
  <c r="E75" i="5" s="1"/>
  <c r="C75" i="5" s="1"/>
  <c r="B78" i="1" s="1"/>
  <c r="L74" i="5"/>
  <c r="R74" i="5" s="1"/>
  <c r="H74" i="5"/>
  <c r="D74" i="5"/>
  <c r="E74" i="5" s="1"/>
  <c r="C74" i="5" s="1"/>
  <c r="B77" i="1" s="1"/>
  <c r="L73" i="5"/>
  <c r="R73" i="5" s="1"/>
  <c r="H73" i="5"/>
  <c r="D73" i="5"/>
  <c r="E73" i="5" s="1"/>
  <c r="C73" i="5" s="1"/>
  <c r="B76" i="1" s="1"/>
  <c r="L72" i="5"/>
  <c r="R72" i="5" s="1"/>
  <c r="H72" i="5"/>
  <c r="D72" i="5"/>
  <c r="E72" i="5" s="1"/>
  <c r="C72" i="5" s="1"/>
  <c r="B75" i="1" s="1"/>
  <c r="L71" i="5"/>
  <c r="R71" i="5" s="1"/>
  <c r="H71" i="5"/>
  <c r="Q71" i="5" s="1"/>
  <c r="D71" i="5"/>
  <c r="E71" i="5" s="1"/>
  <c r="C71" i="5" s="1"/>
  <c r="B74" i="1" s="1"/>
  <c r="L70" i="5"/>
  <c r="R70" i="5" s="1"/>
  <c r="H70" i="5"/>
  <c r="D70" i="5"/>
  <c r="E70" i="5" s="1"/>
  <c r="C70" i="5" s="1"/>
  <c r="B73" i="1" s="1"/>
  <c r="L69" i="5"/>
  <c r="R69" i="5" s="1"/>
  <c r="H69" i="5"/>
  <c r="Q69" i="5" s="1"/>
  <c r="D69" i="5"/>
  <c r="E69" i="5" s="1"/>
  <c r="C69" i="5" s="1"/>
  <c r="B72" i="1" s="1"/>
  <c r="L68" i="5"/>
  <c r="R68" i="5" s="1"/>
  <c r="H68" i="5"/>
  <c r="D68" i="5"/>
  <c r="E68" i="5" s="1"/>
  <c r="C68" i="5" s="1"/>
  <c r="B71" i="1" s="1"/>
  <c r="L67" i="5"/>
  <c r="H67" i="5"/>
  <c r="Q67" i="5" s="1"/>
  <c r="D67" i="5"/>
  <c r="E67" i="5" s="1"/>
  <c r="C67" i="5" s="1"/>
  <c r="B70" i="1" s="1"/>
  <c r="L66" i="5"/>
  <c r="R66" i="5" s="1"/>
  <c r="H66" i="5"/>
  <c r="D66" i="5"/>
  <c r="E66" i="5" s="1"/>
  <c r="C66" i="5" s="1"/>
  <c r="B69" i="1" s="1"/>
  <c r="L65" i="5"/>
  <c r="H65" i="5"/>
  <c r="D65" i="5"/>
  <c r="E65" i="5" s="1"/>
  <c r="C65" i="5" s="1"/>
  <c r="L64" i="5"/>
  <c r="H64" i="5"/>
  <c r="D64" i="5"/>
  <c r="E64" i="5" s="1"/>
  <c r="C64" i="5" s="1"/>
  <c r="B67" i="1" s="1"/>
  <c r="L63" i="5"/>
  <c r="R63" i="5" s="1"/>
  <c r="H63" i="5"/>
  <c r="D63" i="5"/>
  <c r="E63" i="5" s="1"/>
  <c r="C63" i="5" s="1"/>
  <c r="B66" i="1" s="1"/>
  <c r="L62" i="5"/>
  <c r="R62" i="5" s="1"/>
  <c r="H62" i="5"/>
  <c r="D62" i="5"/>
  <c r="E62" i="5" s="1"/>
  <c r="C62" i="5" s="1"/>
  <c r="B65" i="1" s="1"/>
  <c r="L61" i="5"/>
  <c r="H61" i="5"/>
  <c r="Q61" i="5" s="1"/>
  <c r="D61" i="5"/>
  <c r="E61" i="5" s="1"/>
  <c r="C61" i="5" s="1"/>
  <c r="B64" i="1" s="1"/>
  <c r="L60" i="5"/>
  <c r="R60" i="5" s="1"/>
  <c r="H60" i="5"/>
  <c r="D60" i="5"/>
  <c r="E60" i="5" s="1"/>
  <c r="C60" i="5" s="1"/>
  <c r="L59" i="5"/>
  <c r="H59" i="5"/>
  <c r="D59" i="5"/>
  <c r="E59" i="5" s="1"/>
  <c r="C59" i="5" s="1"/>
  <c r="B62" i="1" s="1"/>
  <c r="L58" i="5"/>
  <c r="R58" i="5" s="1"/>
  <c r="H58" i="5"/>
  <c r="D58" i="5"/>
  <c r="E58" i="5" s="1"/>
  <c r="C58" i="5" s="1"/>
  <c r="B61" i="1" s="1"/>
  <c r="L57" i="5"/>
  <c r="R57" i="5" s="1"/>
  <c r="H57" i="5"/>
  <c r="D57" i="5"/>
  <c r="E57" i="5" s="1"/>
  <c r="C57" i="5" s="1"/>
  <c r="B60" i="1" s="1"/>
  <c r="L56" i="5"/>
  <c r="R56" i="5" s="1"/>
  <c r="H56" i="5"/>
  <c r="Q56" i="5" s="1"/>
  <c r="D56" i="5"/>
  <c r="E56" i="5" s="1"/>
  <c r="C56" i="5" s="1"/>
  <c r="B59" i="1" s="1"/>
  <c r="L55" i="5"/>
  <c r="R55" i="5" s="1"/>
  <c r="H55" i="5"/>
  <c r="Q55" i="5" s="1"/>
  <c r="D55" i="5"/>
  <c r="E55" i="5" s="1"/>
  <c r="C55" i="5" s="1"/>
  <c r="B58" i="1" s="1"/>
  <c r="L54" i="5"/>
  <c r="R54" i="5" s="1"/>
  <c r="H54" i="5"/>
  <c r="D54" i="5"/>
  <c r="E54" i="5" s="1"/>
  <c r="C54" i="5" s="1"/>
  <c r="B57" i="1" s="1"/>
  <c r="L53" i="5"/>
  <c r="R53" i="5" s="1"/>
  <c r="H53" i="5"/>
  <c r="D53" i="5"/>
  <c r="E53" i="5" s="1"/>
  <c r="C53" i="5" s="1"/>
  <c r="B56" i="1" s="1"/>
  <c r="L52" i="5"/>
  <c r="R52" i="5" s="1"/>
  <c r="H52" i="5"/>
  <c r="D52" i="5"/>
  <c r="E52" i="5" s="1"/>
  <c r="C52" i="5" s="1"/>
  <c r="B55" i="1" s="1"/>
  <c r="L51" i="5"/>
  <c r="H51" i="5"/>
  <c r="Q51" i="5" s="1"/>
  <c r="D51" i="5"/>
  <c r="E51" i="5" s="1"/>
  <c r="C51" i="5" s="1"/>
  <c r="B54" i="1" s="1"/>
  <c r="L50" i="5"/>
  <c r="R50" i="5" s="1"/>
  <c r="H50" i="5"/>
  <c r="Q50" i="5" s="1"/>
  <c r="D50" i="5"/>
  <c r="E50" i="5" s="1"/>
  <c r="C50" i="5" s="1"/>
  <c r="B53" i="1" s="1"/>
  <c r="L49" i="5"/>
  <c r="H49" i="5"/>
  <c r="D49" i="5"/>
  <c r="E49" i="5" s="1"/>
  <c r="C49" i="5" s="1"/>
  <c r="B52" i="1" s="1"/>
  <c r="L48" i="5"/>
  <c r="R48" i="5" s="1"/>
  <c r="H48" i="5"/>
  <c r="Q48" i="5" s="1"/>
  <c r="D48" i="5"/>
  <c r="E48" i="5" s="1"/>
  <c r="C48" i="5" s="1"/>
  <c r="B51" i="1" s="1"/>
  <c r="L47" i="5"/>
  <c r="R47" i="5" s="1"/>
  <c r="H47" i="5"/>
  <c r="Q47" i="5" s="1"/>
  <c r="D47" i="5"/>
  <c r="E47" i="5" s="1"/>
  <c r="C47" i="5" s="1"/>
  <c r="B50" i="1" s="1"/>
  <c r="L46" i="5"/>
  <c r="H46" i="5"/>
  <c r="D46" i="5"/>
  <c r="E46" i="5" s="1"/>
  <c r="C46" i="5" s="1"/>
  <c r="L45" i="5"/>
  <c r="R45" i="5" s="1"/>
  <c r="H45" i="5"/>
  <c r="D45" i="5"/>
  <c r="E45" i="5" s="1"/>
  <c r="C45" i="5" s="1"/>
  <c r="B48" i="1" s="1"/>
  <c r="L44" i="5"/>
  <c r="R44" i="5" s="1"/>
  <c r="H44" i="5"/>
  <c r="Q44" i="5" s="1"/>
  <c r="D44" i="5"/>
  <c r="E44" i="5" s="1"/>
  <c r="C44" i="5" s="1"/>
  <c r="L43" i="5"/>
  <c r="R43" i="5" s="1"/>
  <c r="H43" i="5"/>
  <c r="Q43" i="5" s="1"/>
  <c r="D43" i="5"/>
  <c r="E43" i="5" s="1"/>
  <c r="C43" i="5" s="1"/>
  <c r="B46" i="1" s="1"/>
  <c r="L42" i="5"/>
  <c r="H42" i="5"/>
  <c r="Q42" i="5" s="1"/>
  <c r="D42" i="5"/>
  <c r="E42" i="5" s="1"/>
  <c r="C42" i="5" s="1"/>
  <c r="B45" i="1" s="1"/>
  <c r="L41" i="5"/>
  <c r="R41" i="5" s="1"/>
  <c r="H41" i="5"/>
  <c r="D41" i="5"/>
  <c r="E41" i="5" s="1"/>
  <c r="C41" i="5" s="1"/>
  <c r="B44" i="1" s="1"/>
  <c r="L40" i="5"/>
  <c r="R40" i="5" s="1"/>
  <c r="H40" i="5"/>
  <c r="Q40" i="5" s="1"/>
  <c r="D40" i="5"/>
  <c r="E40" i="5" s="1"/>
  <c r="C40" i="5" s="1"/>
  <c r="L39" i="5"/>
  <c r="R39" i="5" s="1"/>
  <c r="H39" i="5"/>
  <c r="D39" i="5"/>
  <c r="E39" i="5" s="1"/>
  <c r="C39" i="5" s="1"/>
  <c r="B42" i="1" s="1"/>
  <c r="L38" i="5"/>
  <c r="H38" i="5"/>
  <c r="Q38" i="5" s="1"/>
  <c r="D38" i="5"/>
  <c r="E38" i="5" s="1"/>
  <c r="C38" i="5" s="1"/>
  <c r="B41" i="1" s="1"/>
  <c r="L37" i="5"/>
  <c r="R37" i="5" s="1"/>
  <c r="H37" i="5"/>
  <c r="D37" i="5"/>
  <c r="E37" i="5" s="1"/>
  <c r="C37" i="5" s="1"/>
  <c r="B40" i="1" s="1"/>
  <c r="L36" i="5"/>
  <c r="R36" i="5" s="1"/>
  <c r="H36" i="5"/>
  <c r="Q36" i="5" s="1"/>
  <c r="D36" i="5"/>
  <c r="E36" i="5" s="1"/>
  <c r="C36" i="5" s="1"/>
  <c r="L35" i="5"/>
  <c r="R35" i="5" s="1"/>
  <c r="H35" i="5"/>
  <c r="Q35" i="5" s="1"/>
  <c r="D35" i="5"/>
  <c r="E35" i="5" s="1"/>
  <c r="C35" i="5" s="1"/>
  <c r="B38" i="1" s="1"/>
  <c r="L34" i="5"/>
  <c r="R34" i="5" s="1"/>
  <c r="H34" i="5"/>
  <c r="D34" i="5"/>
  <c r="E34" i="5" s="1"/>
  <c r="C34" i="5" s="1"/>
  <c r="B37" i="1" s="1"/>
  <c r="L33" i="5"/>
  <c r="R33" i="5" s="1"/>
  <c r="H33" i="5"/>
  <c r="Q33" i="5" s="1"/>
  <c r="D33" i="5"/>
  <c r="E33" i="5" s="1"/>
  <c r="C33" i="5" s="1"/>
  <c r="B36" i="1" s="1"/>
  <c r="L32" i="5"/>
  <c r="R32" i="5" s="1"/>
  <c r="H32" i="5"/>
  <c r="D32" i="5"/>
  <c r="E32" i="5" s="1"/>
  <c r="C32" i="5" s="1"/>
  <c r="L31" i="5"/>
  <c r="R31" i="5" s="1"/>
  <c r="H31" i="5"/>
  <c r="D31" i="5"/>
  <c r="E31" i="5" s="1"/>
  <c r="C31" i="5" s="1"/>
  <c r="B34" i="1" s="1"/>
  <c r="L30" i="5"/>
  <c r="H30" i="5"/>
  <c r="D30" i="5"/>
  <c r="E30" i="5" s="1"/>
  <c r="C30" i="5" s="1"/>
  <c r="B33" i="1" s="1"/>
  <c r="L29" i="5"/>
  <c r="R29" i="5" s="1"/>
  <c r="H29" i="5"/>
  <c r="D29" i="5"/>
  <c r="E29" i="5" s="1"/>
  <c r="C29" i="5" s="1"/>
  <c r="B32" i="1" s="1"/>
  <c r="L28" i="5"/>
  <c r="R28" i="5" s="1"/>
  <c r="H28" i="5"/>
  <c r="Q28" i="5" s="1"/>
  <c r="D28" i="5"/>
  <c r="E28" i="5" s="1"/>
  <c r="C28" i="5" s="1"/>
  <c r="L27" i="5"/>
  <c r="R27" i="5" s="1"/>
  <c r="H27" i="5"/>
  <c r="D27" i="5"/>
  <c r="E27" i="5" s="1"/>
  <c r="C27" i="5" s="1"/>
  <c r="B30" i="1" s="1"/>
  <c r="L26" i="5"/>
  <c r="R26" i="5" s="1"/>
  <c r="H26" i="5"/>
  <c r="Q26" i="5" s="1"/>
  <c r="D26" i="5"/>
  <c r="E26" i="5" s="1"/>
  <c r="C26" i="5" s="1"/>
  <c r="B29" i="1" s="1"/>
  <c r="L25" i="5"/>
  <c r="R25" i="5" s="1"/>
  <c r="H25" i="5"/>
  <c r="D25" i="5"/>
  <c r="E25" i="5" s="1"/>
  <c r="C25" i="5" s="1"/>
  <c r="B28" i="1" s="1"/>
  <c r="L24" i="5"/>
  <c r="R24" i="5" s="1"/>
  <c r="H24" i="5"/>
  <c r="Q24" i="5" s="1"/>
  <c r="D24" i="5"/>
  <c r="E24" i="5" s="1"/>
  <c r="C24" i="5" s="1"/>
  <c r="L23" i="5"/>
  <c r="R23" i="5" s="1"/>
  <c r="H23" i="5"/>
  <c r="D23" i="5"/>
  <c r="E23" i="5" s="1"/>
  <c r="C23" i="5" s="1"/>
  <c r="B26" i="1" s="1"/>
  <c r="L22" i="5"/>
  <c r="R22" i="5" s="1"/>
  <c r="H22" i="5"/>
  <c r="Q22" i="5" s="1"/>
  <c r="D22" i="5"/>
  <c r="E22" i="5" s="1"/>
  <c r="C22" i="5" s="1"/>
  <c r="B25" i="1" s="1"/>
  <c r="L21" i="5"/>
  <c r="R21" i="5" s="1"/>
  <c r="H21" i="5"/>
  <c r="D21" i="5"/>
  <c r="E21" i="5" s="1"/>
  <c r="C21" i="5" s="1"/>
  <c r="B24" i="1" s="1"/>
  <c r="L20" i="5"/>
  <c r="H20" i="5"/>
  <c r="Q20" i="5" s="1"/>
  <c r="D20" i="5"/>
  <c r="E20" i="5" s="1"/>
  <c r="C20" i="5" s="1"/>
  <c r="L19" i="5"/>
  <c r="R19" i="5" s="1"/>
  <c r="H19" i="5"/>
  <c r="D19" i="5"/>
  <c r="E19" i="5" s="1"/>
  <c r="C19" i="5" s="1"/>
  <c r="B22" i="1" s="1"/>
  <c r="L18" i="5"/>
  <c r="H18" i="5"/>
  <c r="D18" i="5"/>
  <c r="E18" i="5" s="1"/>
  <c r="C18" i="5" s="1"/>
  <c r="B21" i="1" s="1"/>
  <c r="L17" i="5"/>
  <c r="R17" i="5" s="1"/>
  <c r="H17" i="5"/>
  <c r="D17" i="5"/>
  <c r="E17" i="5" s="1"/>
  <c r="C17" i="5" s="1"/>
  <c r="B20" i="1" s="1"/>
  <c r="L16" i="5"/>
  <c r="R16" i="5" s="1"/>
  <c r="H16" i="5"/>
  <c r="Q16" i="5" s="1"/>
  <c r="D16" i="5"/>
  <c r="E16" i="5" s="1"/>
  <c r="C16" i="5" s="1"/>
  <c r="L15" i="5"/>
  <c r="R15" i="5" s="1"/>
  <c r="H15" i="5"/>
  <c r="Q15" i="5" s="1"/>
  <c r="D15" i="5"/>
  <c r="E15" i="5" s="1"/>
  <c r="C15" i="5" s="1"/>
  <c r="B18" i="1" s="1"/>
  <c r="L14" i="5"/>
  <c r="R14" i="5" s="1"/>
  <c r="H14" i="5"/>
  <c r="Q14" i="5" s="1"/>
  <c r="D14" i="5"/>
  <c r="E14" i="5" s="1"/>
  <c r="C14" i="5" s="1"/>
  <c r="B17" i="1" s="1"/>
  <c r="L13" i="5"/>
  <c r="R13" i="5" s="1"/>
  <c r="H13" i="5"/>
  <c r="Q13" i="5" s="1"/>
  <c r="D13" i="5"/>
  <c r="E13" i="5" s="1"/>
  <c r="C13" i="5" s="1"/>
  <c r="B16" i="1" s="1"/>
  <c r="L12" i="5"/>
  <c r="H12" i="5"/>
  <c r="D12" i="5"/>
  <c r="E12" i="5" s="1"/>
  <c r="C12" i="5" s="1"/>
  <c r="B15" i="1" s="1"/>
  <c r="L11" i="5"/>
  <c r="R11" i="5" s="1"/>
  <c r="H11" i="5"/>
  <c r="D11" i="5"/>
  <c r="E11" i="5" s="1"/>
  <c r="C11" i="5" s="1"/>
  <c r="B14" i="1" s="1"/>
  <c r="L10" i="5"/>
  <c r="R10" i="5" s="1"/>
  <c r="H10" i="5"/>
  <c r="Q10" i="5" s="1"/>
  <c r="D10" i="5"/>
  <c r="E10" i="5" s="1"/>
  <c r="C10" i="5" s="1"/>
  <c r="L9" i="5"/>
  <c r="R9" i="5" s="1"/>
  <c r="H9" i="5"/>
  <c r="Q9" i="5" s="1"/>
  <c r="D9" i="5"/>
  <c r="E9" i="5" s="1"/>
  <c r="C9" i="5" s="1"/>
  <c r="L8" i="5"/>
  <c r="R8" i="5" s="1"/>
  <c r="H8" i="5"/>
  <c r="Q8" i="5" s="1"/>
  <c r="D8" i="5"/>
  <c r="E8" i="5" s="1"/>
  <c r="C8" i="5" s="1"/>
  <c r="L7" i="5"/>
  <c r="H7" i="5"/>
  <c r="D7" i="5"/>
  <c r="E7" i="5" s="1"/>
  <c r="C7" i="5" s="1"/>
  <c r="B10" i="1" s="1"/>
  <c r="L6" i="5"/>
  <c r="R6" i="5" s="1"/>
  <c r="H6" i="5"/>
  <c r="Q6" i="5" s="1"/>
  <c r="D6" i="5"/>
  <c r="E6" i="5" s="1"/>
  <c r="C6" i="5" s="1"/>
  <c r="L5" i="5"/>
  <c r="R5" i="5" s="1"/>
  <c r="H5" i="5"/>
  <c r="Q5" i="5" s="1"/>
  <c r="D5" i="5"/>
  <c r="E5" i="5" s="1"/>
  <c r="C5" i="5" s="1"/>
  <c r="B8" i="1" s="1"/>
  <c r="U4" i="5"/>
  <c r="L4" i="5"/>
  <c r="R4" i="5" s="1"/>
  <c r="H4" i="5"/>
  <c r="D4" i="5"/>
  <c r="E4" i="5" s="1"/>
  <c r="C4" i="5" s="1"/>
  <c r="B7" i="1" s="1"/>
  <c r="W3" i="5"/>
  <c r="U3" i="5"/>
  <c r="L3" i="5"/>
  <c r="R3" i="5" s="1"/>
  <c r="C2" i="5"/>
  <c r="H443" i="4"/>
  <c r="H442" i="4"/>
  <c r="H441" i="4"/>
  <c r="H436" i="4"/>
  <c r="H434" i="4"/>
  <c r="H433" i="4"/>
  <c r="H432" i="4"/>
  <c r="H431" i="4"/>
  <c r="H430" i="4"/>
  <c r="H429" i="4"/>
  <c r="H427" i="4"/>
  <c r="H424" i="4"/>
  <c r="H418" i="4"/>
  <c r="H417" i="4"/>
  <c r="H416" i="4"/>
  <c r="H414" i="4"/>
  <c r="H413" i="4"/>
  <c r="H412" i="4"/>
  <c r="H411" i="4"/>
  <c r="H410" i="4"/>
  <c r="H408" i="4"/>
  <c r="H404" i="4"/>
  <c r="G403" i="4"/>
  <c r="H403" i="4" s="1"/>
  <c r="G402" i="4"/>
  <c r="H402" i="4" s="1"/>
  <c r="G401" i="4"/>
  <c r="H401" i="4" s="1"/>
  <c r="G400" i="4"/>
  <c r="H400" i="4" s="1"/>
  <c r="I399" i="4"/>
  <c r="G399" i="4"/>
  <c r="H399" i="4" s="1"/>
  <c r="I398" i="4"/>
  <c r="G398" i="4"/>
  <c r="H398" i="4" s="1"/>
  <c r="I397" i="4"/>
  <c r="G397" i="4"/>
  <c r="H397" i="4" s="1"/>
  <c r="I396" i="4"/>
  <c r="G396" i="4"/>
  <c r="H396" i="4" s="1"/>
  <c r="I395" i="4"/>
  <c r="G395" i="4"/>
  <c r="H395" i="4" s="1"/>
  <c r="I394" i="4"/>
  <c r="G394" i="4"/>
  <c r="H394" i="4" s="1"/>
  <c r="I393" i="4"/>
  <c r="G393" i="4"/>
  <c r="H393" i="4" s="1"/>
  <c r="I390" i="4"/>
  <c r="G390" i="4"/>
  <c r="H390" i="4" s="1"/>
  <c r="I389" i="4"/>
  <c r="G389" i="4"/>
  <c r="H389" i="4" s="1"/>
  <c r="I388" i="4"/>
  <c r="G388" i="4"/>
  <c r="H388" i="4" s="1"/>
  <c r="I387" i="4"/>
  <c r="G387" i="4"/>
  <c r="H387" i="4" s="1"/>
  <c r="I386" i="4"/>
  <c r="G386" i="4"/>
  <c r="H386" i="4" s="1"/>
  <c r="I385" i="4"/>
  <c r="G385" i="4"/>
  <c r="H385" i="4" s="1"/>
  <c r="I384" i="4"/>
  <c r="G384" i="4"/>
  <c r="H384" i="4" s="1"/>
  <c r="I383" i="4"/>
  <c r="G383" i="4"/>
  <c r="H383" i="4" s="1"/>
  <c r="I382" i="4"/>
  <c r="I381" i="4"/>
  <c r="G381" i="4"/>
  <c r="H380" i="4" s="1"/>
  <c r="I379" i="4"/>
  <c r="G379" i="4"/>
  <c r="H379" i="4" s="1"/>
  <c r="I378" i="4"/>
  <c r="G378" i="4"/>
  <c r="H378" i="4" s="1"/>
  <c r="I377" i="4"/>
  <c r="G377" i="4"/>
  <c r="H377" i="4" s="1"/>
  <c r="I376" i="4"/>
  <c r="G376" i="4"/>
  <c r="H376" i="4" s="1"/>
  <c r="I375" i="4"/>
  <c r="G375" i="4"/>
  <c r="H375" i="4" s="1"/>
  <c r="I374" i="4"/>
  <c r="G374" i="4"/>
  <c r="H374" i="4" s="1"/>
  <c r="I373" i="4"/>
  <c r="G373" i="4"/>
  <c r="H373" i="4" s="1"/>
  <c r="I372" i="4"/>
  <c r="G372" i="4"/>
  <c r="H372" i="4" s="1"/>
  <c r="I371" i="4"/>
  <c r="G371" i="4"/>
  <c r="H371" i="4" s="1"/>
  <c r="I370" i="4"/>
  <c r="G370" i="4"/>
  <c r="H370" i="4" s="1"/>
  <c r="I369" i="4"/>
  <c r="G369" i="4"/>
  <c r="H369" i="4" s="1"/>
  <c r="I368" i="4"/>
  <c r="G368" i="4"/>
  <c r="H368" i="4" s="1"/>
  <c r="I367" i="4"/>
  <c r="G367" i="4"/>
  <c r="H367" i="4" s="1"/>
  <c r="I366" i="4"/>
  <c r="G366" i="4"/>
  <c r="H366" i="4" s="1"/>
  <c r="I365" i="4"/>
  <c r="G365" i="4"/>
  <c r="H365" i="4" s="1"/>
  <c r="I364" i="4"/>
  <c r="G364" i="4"/>
  <c r="H364" i="4" s="1"/>
  <c r="I363" i="4"/>
  <c r="G363" i="4"/>
  <c r="H363" i="4" s="1"/>
  <c r="H361" i="4"/>
  <c r="I360" i="4"/>
  <c r="G360" i="4"/>
  <c r="H360" i="4" s="1"/>
  <c r="I359" i="4"/>
  <c r="G359" i="4"/>
  <c r="H359" i="4" s="1"/>
  <c r="I358" i="4"/>
  <c r="G358" i="4"/>
  <c r="H358" i="4" s="1"/>
  <c r="I357" i="4"/>
  <c r="G357" i="4"/>
  <c r="H357" i="4" s="1"/>
  <c r="I356" i="4"/>
  <c r="G356" i="4"/>
  <c r="H356" i="4" s="1"/>
  <c r="I355" i="4"/>
  <c r="G355" i="4"/>
  <c r="H355" i="4" s="1"/>
  <c r="I354" i="4"/>
  <c r="G354" i="4"/>
  <c r="H354" i="4" s="1"/>
  <c r="I353" i="4"/>
  <c r="G353" i="4"/>
  <c r="H353" i="4" s="1"/>
  <c r="I352" i="4"/>
  <c r="G352" i="4"/>
  <c r="H352" i="4" s="1"/>
  <c r="I351" i="4"/>
  <c r="G351" i="4"/>
  <c r="H351" i="4" s="1"/>
  <c r="I350" i="4"/>
  <c r="G350" i="4"/>
  <c r="H350" i="4" s="1"/>
  <c r="I349" i="4"/>
  <c r="G349" i="4"/>
  <c r="H349" i="4" s="1"/>
  <c r="I348" i="4"/>
  <c r="G348" i="4"/>
  <c r="H348" i="4" s="1"/>
  <c r="I347" i="4"/>
  <c r="G347" i="4"/>
  <c r="H347" i="4" s="1"/>
  <c r="I346" i="4"/>
  <c r="G346" i="4"/>
  <c r="H346" i="4" s="1"/>
  <c r="I345" i="4"/>
  <c r="G345" i="4"/>
  <c r="H345" i="4" s="1"/>
  <c r="I344" i="4"/>
  <c r="G344" i="4"/>
  <c r="H344" i="4" s="1"/>
  <c r="I343" i="4"/>
  <c r="G343" i="4"/>
  <c r="H343" i="4" s="1"/>
  <c r="I342" i="4"/>
  <c r="G342" i="4"/>
  <c r="H342" i="4" s="1"/>
  <c r="I341" i="4"/>
  <c r="G341" i="4"/>
  <c r="H341" i="4" s="1"/>
  <c r="I340" i="4"/>
  <c r="G340" i="4"/>
  <c r="H340" i="4" s="1"/>
  <c r="I339" i="4"/>
  <c r="G339" i="4"/>
  <c r="H339" i="4" s="1"/>
  <c r="I338" i="4"/>
  <c r="G338" i="4"/>
  <c r="H338" i="4" s="1"/>
  <c r="I337" i="4"/>
  <c r="G337" i="4"/>
  <c r="H337" i="4" s="1"/>
  <c r="I336" i="4"/>
  <c r="H336" i="4"/>
  <c r="G98" i="4"/>
  <c r="M4" i="4"/>
  <c r="K4" i="4"/>
  <c r="M3" i="4"/>
  <c r="K3" i="4"/>
  <c r="G3" i="4"/>
  <c r="H3" i="4" s="1"/>
  <c r="F3" i="4"/>
  <c r="M2" i="4"/>
  <c r="K2" i="4"/>
  <c r="M1" i="4"/>
  <c r="K1" i="4"/>
  <c r="K401" i="1"/>
  <c r="M388" i="1"/>
  <c r="W387" i="1"/>
  <c r="AE365" i="1"/>
  <c r="W364" i="1"/>
  <c r="AH361" i="1"/>
  <c r="K357" i="1"/>
  <c r="AE354" i="1"/>
  <c r="AL351" i="1"/>
  <c r="P348" i="1"/>
  <c r="AB347" i="1"/>
  <c r="AB346" i="1"/>
  <c r="AF345" i="1"/>
  <c r="AD344" i="1"/>
  <c r="AH338" i="1"/>
  <c r="AM337" i="1"/>
  <c r="AL336" i="1"/>
  <c r="E317" i="1"/>
  <c r="D317" i="1"/>
  <c r="C317" i="1"/>
  <c r="E316" i="1"/>
  <c r="D316" i="1"/>
  <c r="C316" i="1"/>
  <c r="E315" i="1"/>
  <c r="D315" i="1"/>
  <c r="C315" i="1"/>
  <c r="E314" i="1"/>
  <c r="D314" i="1"/>
  <c r="C314" i="1"/>
  <c r="E313" i="1"/>
  <c r="D313" i="1"/>
  <c r="C313" i="1"/>
  <c r="E312" i="1"/>
  <c r="D312" i="1"/>
  <c r="C312" i="1"/>
  <c r="E311" i="1"/>
  <c r="D311" i="1"/>
  <c r="C311" i="1"/>
  <c r="E310" i="1"/>
  <c r="D310" i="1"/>
  <c r="C310" i="1"/>
  <c r="E309" i="1"/>
  <c r="D309" i="1"/>
  <c r="C309" i="1"/>
  <c r="E308" i="1"/>
  <c r="D308" i="1"/>
  <c r="C308" i="1"/>
  <c r="E307" i="1"/>
  <c r="D307" i="1"/>
  <c r="C307" i="1"/>
  <c r="E306" i="1"/>
  <c r="D306" i="1"/>
  <c r="C306" i="1"/>
  <c r="E305" i="1"/>
  <c r="D305" i="1"/>
  <c r="C305" i="1"/>
  <c r="E304" i="1"/>
  <c r="D304" i="1"/>
  <c r="C304" i="1"/>
  <c r="E303" i="1"/>
  <c r="D303" i="1"/>
  <c r="C303" i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5" i="1"/>
  <c r="D295" i="1"/>
  <c r="C295" i="1"/>
  <c r="E294" i="1"/>
  <c r="D294" i="1"/>
  <c r="C294" i="1"/>
  <c r="E293" i="1"/>
  <c r="D293" i="1"/>
  <c r="C293" i="1"/>
  <c r="E292" i="1"/>
  <c r="D292" i="1"/>
  <c r="C292" i="1"/>
  <c r="E291" i="1"/>
  <c r="D291" i="1"/>
  <c r="C291" i="1"/>
  <c r="E290" i="1"/>
  <c r="D290" i="1"/>
  <c r="C290" i="1"/>
  <c r="E289" i="1"/>
  <c r="D289" i="1"/>
  <c r="C289" i="1"/>
  <c r="E288" i="1"/>
  <c r="D288" i="1"/>
  <c r="C288" i="1"/>
  <c r="E287" i="1"/>
  <c r="D287" i="1"/>
  <c r="C287" i="1"/>
  <c r="E286" i="1"/>
  <c r="D286" i="1"/>
  <c r="C286" i="1"/>
  <c r="E285" i="1"/>
  <c r="D285" i="1"/>
  <c r="C285" i="1"/>
  <c r="E284" i="1"/>
  <c r="D284" i="1"/>
  <c r="C284" i="1"/>
  <c r="E283" i="1"/>
  <c r="D283" i="1"/>
  <c r="C283" i="1"/>
  <c r="E282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3" i="1"/>
  <c r="D243" i="1"/>
  <c r="C243" i="1"/>
  <c r="E242" i="1"/>
  <c r="D242" i="1"/>
  <c r="C242" i="1"/>
  <c r="E241" i="1"/>
  <c r="D241" i="1"/>
  <c r="C241" i="1"/>
  <c r="E240" i="1"/>
  <c r="D240" i="1"/>
  <c r="C240" i="1"/>
  <c r="E239" i="1"/>
  <c r="D239" i="1"/>
  <c r="C239" i="1"/>
  <c r="E238" i="1"/>
  <c r="D238" i="1"/>
  <c r="C238" i="1"/>
  <c r="E237" i="1"/>
  <c r="D237" i="1"/>
  <c r="C237" i="1"/>
  <c r="E236" i="1"/>
  <c r="D236" i="1"/>
  <c r="C236" i="1"/>
  <c r="E235" i="1"/>
  <c r="D235" i="1"/>
  <c r="C235" i="1"/>
  <c r="E234" i="1"/>
  <c r="D234" i="1"/>
  <c r="C234" i="1"/>
  <c r="E233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E224" i="1"/>
  <c r="D224" i="1"/>
  <c r="C224" i="1"/>
  <c r="E223" i="1"/>
  <c r="D223" i="1"/>
  <c r="C223" i="1"/>
  <c r="E222" i="1"/>
  <c r="D222" i="1"/>
  <c r="C222" i="1"/>
  <c r="E221" i="1"/>
  <c r="D221" i="1"/>
  <c r="C221" i="1"/>
  <c r="E220" i="1"/>
  <c r="D220" i="1"/>
  <c r="C220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8" i="1"/>
  <c r="D208" i="1"/>
  <c r="C208" i="1"/>
  <c r="E207" i="1"/>
  <c r="D207" i="1"/>
  <c r="C207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4" i="1"/>
  <c r="D154" i="1"/>
  <c r="C154" i="1"/>
  <c r="E153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D6" i="1"/>
  <c r="C6" i="1"/>
  <c r="I380" i="5" l="1"/>
  <c r="I372" i="5"/>
  <c r="I324" i="5"/>
  <c r="B68" i="1"/>
  <c r="B12" i="1"/>
  <c r="B155" i="1"/>
  <c r="B139" i="1"/>
  <c r="B115" i="1"/>
  <c r="B99" i="1"/>
  <c r="B83" i="1"/>
  <c r="B43" i="1"/>
  <c r="B35" i="1"/>
  <c r="B27" i="1"/>
  <c r="B19" i="1"/>
  <c r="B11" i="1"/>
  <c r="B213" i="1"/>
  <c r="B146" i="1"/>
  <c r="B270" i="1"/>
  <c r="Q325" i="5"/>
  <c r="I377" i="5"/>
  <c r="I361" i="5"/>
  <c r="I345" i="5"/>
  <c r="B129" i="1"/>
  <c r="B49" i="1"/>
  <c r="B9" i="1"/>
  <c r="S221" i="5"/>
  <c r="B168" i="1"/>
  <c r="B136" i="1"/>
  <c r="B128" i="1"/>
  <c r="B120" i="1"/>
  <c r="B112" i="1"/>
  <c r="B96" i="1"/>
  <c r="B88" i="1"/>
  <c r="Q317" i="5"/>
  <c r="B63" i="1"/>
  <c r="B47" i="1"/>
  <c r="B39" i="1"/>
  <c r="B31" i="1"/>
  <c r="B23" i="1"/>
  <c r="Q365" i="5"/>
  <c r="B118" i="1"/>
  <c r="B102" i="1"/>
  <c r="B133" i="1"/>
  <c r="B109" i="1"/>
  <c r="B13" i="1"/>
  <c r="B289" i="1"/>
  <c r="B281" i="1"/>
  <c r="B265" i="1"/>
  <c r="B249" i="1"/>
  <c r="B233" i="1"/>
  <c r="B217" i="1"/>
  <c r="B288" i="1"/>
  <c r="B274" i="1"/>
  <c r="B280" i="1"/>
  <c r="B210" i="1"/>
  <c r="B268" i="1"/>
  <c r="B243" i="1"/>
  <c r="B211" i="1"/>
  <c r="B203" i="1"/>
  <c r="B282" i="1"/>
  <c r="B297" i="1"/>
  <c r="G20" i="1"/>
  <c r="H20" i="1" s="1"/>
  <c r="Q369" i="5"/>
  <c r="S369" i="5" s="1"/>
  <c r="M381" i="5"/>
  <c r="I247" i="5"/>
  <c r="G122" i="1"/>
  <c r="AC122" i="1" s="1"/>
  <c r="G59" i="1"/>
  <c r="U59" i="1" s="1"/>
  <c r="G84" i="1"/>
  <c r="G115" i="1"/>
  <c r="AE115" i="1" s="1"/>
  <c r="G63" i="1"/>
  <c r="AL63" i="1" s="1"/>
  <c r="G148" i="1"/>
  <c r="AC148" i="1" s="1"/>
  <c r="G123" i="1"/>
  <c r="T123" i="1" s="1"/>
  <c r="G224" i="1"/>
  <c r="O224" i="1" s="1"/>
  <c r="G139" i="1"/>
  <c r="AK139" i="1" s="1"/>
  <c r="G171" i="1"/>
  <c r="U171" i="1" s="1"/>
  <c r="G227" i="1"/>
  <c r="AG227" i="1" s="1"/>
  <c r="G184" i="1"/>
  <c r="AL184" i="1" s="1"/>
  <c r="G43" i="1"/>
  <c r="AA43" i="1" s="1"/>
  <c r="N341" i="5"/>
  <c r="O341" i="5" s="1"/>
  <c r="R381" i="5"/>
  <c r="N163" i="5"/>
  <c r="O163" i="5" s="1"/>
  <c r="I17" i="5"/>
  <c r="I190" i="5"/>
  <c r="I166" i="5"/>
  <c r="I231" i="5"/>
  <c r="S86" i="5"/>
  <c r="N179" i="5"/>
  <c r="O179" i="5" s="1"/>
  <c r="M238" i="5"/>
  <c r="N93" i="5"/>
  <c r="O93" i="5" s="1"/>
  <c r="M212" i="5"/>
  <c r="M151" i="5"/>
  <c r="S26" i="5"/>
  <c r="N147" i="5"/>
  <c r="O147" i="5" s="1"/>
  <c r="S225" i="5"/>
  <c r="I155" i="5"/>
  <c r="I175" i="5"/>
  <c r="I197" i="5"/>
  <c r="I12" i="5"/>
  <c r="I291" i="5"/>
  <c r="I286" i="5"/>
  <c r="Q163" i="5"/>
  <c r="S163" i="5" s="1"/>
  <c r="I52" i="5"/>
  <c r="N333" i="5"/>
  <c r="O333" i="5" s="1"/>
  <c r="M158" i="5"/>
  <c r="M203" i="5"/>
  <c r="S110" i="5"/>
  <c r="M120" i="5"/>
  <c r="M138" i="5"/>
  <c r="N146" i="5"/>
  <c r="O146" i="5" s="1"/>
  <c r="M215" i="5"/>
  <c r="M155" i="5"/>
  <c r="N215" i="5"/>
  <c r="O215" i="5" s="1"/>
  <c r="M111" i="5"/>
  <c r="N155" i="5"/>
  <c r="O155" i="5" s="1"/>
  <c r="M157" i="5"/>
  <c r="S205" i="5"/>
  <c r="S215" i="5"/>
  <c r="N256" i="5"/>
  <c r="O256" i="5" s="1"/>
  <c r="S233" i="5"/>
  <c r="S241" i="5"/>
  <c r="M127" i="5"/>
  <c r="M146" i="5"/>
  <c r="S155" i="5"/>
  <c r="I232" i="5"/>
  <c r="I39" i="5"/>
  <c r="N120" i="5"/>
  <c r="O120" i="5" s="1"/>
  <c r="N304" i="5"/>
  <c r="O304" i="5" s="1"/>
  <c r="N42" i="5"/>
  <c r="O42" i="5" s="1"/>
  <c r="N12" i="5"/>
  <c r="O12" i="5" s="1"/>
  <c r="Q146" i="5"/>
  <c r="S146" i="5" s="1"/>
  <c r="N20" i="5"/>
  <c r="O20" i="5" s="1"/>
  <c r="N30" i="5"/>
  <c r="O30" i="5" s="1"/>
  <c r="I187" i="5"/>
  <c r="I188" i="5"/>
  <c r="N328" i="5"/>
  <c r="O328" i="5" s="1"/>
  <c r="N18" i="5"/>
  <c r="O18" i="5" s="1"/>
  <c r="N38" i="5"/>
  <c r="O38" i="5" s="1"/>
  <c r="G161" i="1"/>
  <c r="AG161" i="1" s="1"/>
  <c r="G182" i="1"/>
  <c r="K182" i="1" s="1"/>
  <c r="G145" i="1"/>
  <c r="S145" i="1" s="1"/>
  <c r="G39" i="1"/>
  <c r="AA39" i="1" s="1"/>
  <c r="G24" i="1"/>
  <c r="H24" i="1" s="1"/>
  <c r="G33" i="1"/>
  <c r="AM33" i="1" s="1"/>
  <c r="G174" i="1"/>
  <c r="AG174" i="1" s="1"/>
  <c r="G217" i="1"/>
  <c r="AI217" i="1" s="1"/>
  <c r="G68" i="1"/>
  <c r="Y68" i="1" s="1"/>
  <c r="G205" i="1"/>
  <c r="AK205" i="1" s="1"/>
  <c r="G210" i="1"/>
  <c r="AE210" i="1" s="1"/>
  <c r="G219" i="1"/>
  <c r="AM219" i="1" s="1"/>
  <c r="G70" i="1"/>
  <c r="AC70" i="1" s="1"/>
  <c r="G188" i="1"/>
  <c r="AK188" i="1" s="1"/>
  <c r="G262" i="1"/>
  <c r="AL262" i="1" s="1"/>
  <c r="G281" i="1"/>
  <c r="K281" i="1" s="1"/>
  <c r="N8" i="5"/>
  <c r="O8" i="5" s="1"/>
  <c r="I195" i="5"/>
  <c r="N337" i="5"/>
  <c r="O337" i="5" s="1"/>
  <c r="I22" i="5"/>
  <c r="S76" i="5"/>
  <c r="N156" i="5"/>
  <c r="O156" i="5" s="1"/>
  <c r="Q349" i="5"/>
  <c r="N46" i="5"/>
  <c r="O46" i="5" s="1"/>
  <c r="I168" i="5"/>
  <c r="I261" i="5"/>
  <c r="I30" i="5"/>
  <c r="I37" i="5"/>
  <c r="I150" i="5"/>
  <c r="I162" i="5"/>
  <c r="Q188" i="5"/>
  <c r="S261" i="5"/>
  <c r="N324" i="5"/>
  <c r="O324" i="5" s="1"/>
  <c r="I172" i="5"/>
  <c r="I180" i="5"/>
  <c r="N206" i="5"/>
  <c r="O206" i="5" s="1"/>
  <c r="I216" i="5"/>
  <c r="N261" i="5"/>
  <c r="O261" i="5" s="1"/>
  <c r="N16" i="5"/>
  <c r="O16" i="5" s="1"/>
  <c r="I70" i="5"/>
  <c r="I149" i="5"/>
  <c r="I160" i="5"/>
  <c r="I179" i="5"/>
  <c r="I227" i="5"/>
  <c r="N343" i="5"/>
  <c r="O343" i="5" s="1"/>
  <c r="N348" i="5"/>
  <c r="O348" i="5" s="1"/>
  <c r="Q382" i="5"/>
  <c r="I20" i="5"/>
  <c r="I176" i="5"/>
  <c r="I193" i="5"/>
  <c r="I308" i="5"/>
  <c r="B6" i="1"/>
  <c r="G250" i="1"/>
  <c r="AM250" i="1" s="1"/>
  <c r="G291" i="1"/>
  <c r="AL291" i="1" s="1"/>
  <c r="AF327" i="1"/>
  <c r="G179" i="1"/>
  <c r="AC179" i="1" s="1"/>
  <c r="G307" i="1"/>
  <c r="K307" i="1" s="1"/>
  <c r="G314" i="1"/>
  <c r="T314" i="1" s="1"/>
  <c r="G100" i="1"/>
  <c r="L100" i="1" s="1"/>
  <c r="G312" i="1"/>
  <c r="P312" i="1" s="1"/>
  <c r="G251" i="1"/>
  <c r="Y251" i="1" s="1"/>
  <c r="G283" i="1"/>
  <c r="K283" i="1" s="1"/>
  <c r="G317" i="1"/>
  <c r="Q317" i="1" s="1"/>
  <c r="G6" i="1"/>
  <c r="V6" i="1" s="1"/>
  <c r="G26" i="1"/>
  <c r="Q26" i="1" s="1"/>
  <c r="G35" i="1"/>
  <c r="R35" i="1" s="1"/>
  <c r="G118" i="1"/>
  <c r="AK118" i="1" s="1"/>
  <c r="G164" i="1"/>
  <c r="AM164" i="1" s="1"/>
  <c r="G187" i="1"/>
  <c r="AC187" i="1" s="1"/>
  <c r="G201" i="1"/>
  <c r="AG201" i="1" s="1"/>
  <c r="G212" i="1"/>
  <c r="AG212" i="1" s="1"/>
  <c r="G240" i="1"/>
  <c r="K240" i="1" s="1"/>
  <c r="G275" i="1"/>
  <c r="AE275" i="1" s="1"/>
  <c r="G159" i="1"/>
  <c r="AF159" i="1" s="1"/>
  <c r="G264" i="1"/>
  <c r="AI264" i="1" s="1"/>
  <c r="G81" i="1"/>
  <c r="S81" i="1" s="1"/>
  <c r="G98" i="1"/>
  <c r="AM98" i="1" s="1"/>
  <c r="G102" i="1"/>
  <c r="AE102" i="1" s="1"/>
  <c r="G107" i="1"/>
  <c r="AG107" i="1" s="1"/>
  <c r="G153" i="1"/>
  <c r="AJ153" i="1" s="1"/>
  <c r="G206" i="1"/>
  <c r="I206" i="1" s="1"/>
  <c r="G302" i="1"/>
  <c r="AM302" i="1" s="1"/>
  <c r="G86" i="1"/>
  <c r="P86" i="1" s="1"/>
  <c r="G173" i="1"/>
  <c r="J173" i="1" s="1"/>
  <c r="G74" i="1"/>
  <c r="AB74" i="1" s="1"/>
  <c r="G87" i="1"/>
  <c r="W87" i="1" s="1"/>
  <c r="G7" i="1"/>
  <c r="AM7" i="1" s="1"/>
  <c r="G13" i="1"/>
  <c r="S13" i="1" s="1"/>
  <c r="G27" i="1"/>
  <c r="AM27" i="1" s="1"/>
  <c r="G29" i="1"/>
  <c r="R29" i="1" s="1"/>
  <c r="G36" i="1"/>
  <c r="AG36" i="1" s="1"/>
  <c r="G8" i="1"/>
  <c r="S8" i="1" s="1"/>
  <c r="G12" i="1"/>
  <c r="AG12" i="1" s="1"/>
  <c r="G28" i="1"/>
  <c r="AF28" i="1" s="1"/>
  <c r="G37" i="1"/>
  <c r="AG37" i="1" s="1"/>
  <c r="G78" i="1"/>
  <c r="AB78" i="1" s="1"/>
  <c r="G166" i="1"/>
  <c r="P166" i="1" s="1"/>
  <c r="G180" i="1"/>
  <c r="AE180" i="1" s="1"/>
  <c r="G216" i="1"/>
  <c r="AE216" i="1" s="1"/>
  <c r="G218" i="1"/>
  <c r="AC218" i="1" s="1"/>
  <c r="G253" i="1"/>
  <c r="AC253" i="1" s="1"/>
  <c r="G297" i="1"/>
  <c r="O297" i="1" s="1"/>
  <c r="AE322" i="1"/>
  <c r="G92" i="1"/>
  <c r="AK92" i="1" s="1"/>
  <c r="G17" i="1"/>
  <c r="AH17" i="1" s="1"/>
  <c r="G19" i="1"/>
  <c r="AM19" i="1" s="1"/>
  <c r="G85" i="1"/>
  <c r="S85" i="1" s="1"/>
  <c r="G256" i="1"/>
  <c r="V256" i="1" s="1"/>
  <c r="G31" i="1"/>
  <c r="AF31" i="1" s="1"/>
  <c r="G72" i="1"/>
  <c r="AF72" i="1" s="1"/>
  <c r="G79" i="1"/>
  <c r="AK79" i="1" s="1"/>
  <c r="G134" i="1"/>
  <c r="AK134" i="1" s="1"/>
  <c r="G151" i="1"/>
  <c r="AJ151" i="1" s="1"/>
  <c r="G18" i="1"/>
  <c r="AK18" i="1" s="1"/>
  <c r="G90" i="1"/>
  <c r="AJ90" i="1" s="1"/>
  <c r="G289" i="1"/>
  <c r="T289" i="1" s="1"/>
  <c r="G14" i="1"/>
  <c r="AG14" i="1" s="1"/>
  <c r="G16" i="1"/>
  <c r="AI16" i="1" s="1"/>
  <c r="G48" i="1"/>
  <c r="R48" i="1" s="1"/>
  <c r="G73" i="1"/>
  <c r="G67" i="1"/>
  <c r="O67" i="1" s="1"/>
  <c r="G197" i="1"/>
  <c r="AH197" i="1" s="1"/>
  <c r="G311" i="1"/>
  <c r="AG311" i="1" s="1"/>
  <c r="G45" i="1"/>
  <c r="AF45" i="1" s="1"/>
  <c r="G138" i="1"/>
  <c r="AC138" i="1" s="1"/>
  <c r="G149" i="1"/>
  <c r="K149" i="1" s="1"/>
  <c r="G248" i="1"/>
  <c r="AG248" i="1" s="1"/>
  <c r="G209" i="1"/>
  <c r="AH209" i="1" s="1"/>
  <c r="AE330" i="1"/>
  <c r="G57" i="1"/>
  <c r="S57" i="1" s="1"/>
  <c r="Q328" i="1"/>
  <c r="G277" i="1"/>
  <c r="Z277" i="1" s="1"/>
  <c r="G189" i="1"/>
  <c r="Y189" i="1" s="1"/>
  <c r="G235" i="1"/>
  <c r="G255" i="1"/>
  <c r="Y255" i="1" s="1"/>
  <c r="G301" i="1"/>
  <c r="X301" i="1" s="1"/>
  <c r="G49" i="1"/>
  <c r="S49" i="1" s="1"/>
  <c r="G51" i="1"/>
  <c r="AL51" i="1" s="1"/>
  <c r="G155" i="1"/>
  <c r="W155" i="1" s="1"/>
  <c r="G190" i="1"/>
  <c r="AL190" i="1" s="1"/>
  <c r="G53" i="1"/>
  <c r="AA53" i="1" s="1"/>
  <c r="G131" i="1"/>
  <c r="AL131" i="1" s="1"/>
  <c r="G192" i="1"/>
  <c r="W192" i="1" s="1"/>
  <c r="AA331" i="1"/>
  <c r="G9" i="1"/>
  <c r="T9" i="1" s="1"/>
  <c r="G11" i="1"/>
  <c r="I11" i="1" s="1"/>
  <c r="G77" i="1"/>
  <c r="R77" i="1" s="1"/>
  <c r="G94" i="1"/>
  <c r="AH94" i="1" s="1"/>
  <c r="G96" i="1"/>
  <c r="M96" i="1" s="1"/>
  <c r="G160" i="1"/>
  <c r="AM160" i="1" s="1"/>
  <c r="G181" i="1"/>
  <c r="Y181" i="1" s="1"/>
  <c r="G195" i="1"/>
  <c r="K195" i="1" s="1"/>
  <c r="G204" i="1"/>
  <c r="AH204" i="1" s="1"/>
  <c r="G213" i="1"/>
  <c r="AK213" i="1" s="1"/>
  <c r="G232" i="1"/>
  <c r="AG232" i="1" s="1"/>
  <c r="G234" i="1"/>
  <c r="AM234" i="1" s="1"/>
  <c r="G252" i="1"/>
  <c r="R252" i="1" s="1"/>
  <c r="G309" i="1"/>
  <c r="AB309" i="1" s="1"/>
  <c r="G316" i="1"/>
  <c r="Y316" i="1" s="1"/>
  <c r="AG323" i="1"/>
  <c r="Y334" i="1"/>
  <c r="G154" i="1"/>
  <c r="AM154" i="1" s="1"/>
  <c r="G168" i="1"/>
  <c r="W168" i="1" s="1"/>
  <c r="G278" i="1"/>
  <c r="L278" i="1" s="1"/>
  <c r="X319" i="1"/>
  <c r="G65" i="1"/>
  <c r="AA65" i="1" s="1"/>
  <c r="G52" i="1"/>
  <c r="Q52" i="1" s="1"/>
  <c r="G202" i="1"/>
  <c r="G21" i="1"/>
  <c r="AA21" i="1" s="1"/>
  <c r="G106" i="1"/>
  <c r="AI106" i="1" s="1"/>
  <c r="G111" i="1"/>
  <c r="AL111" i="1" s="1"/>
  <c r="G83" i="1"/>
  <c r="AK83" i="1" s="1"/>
  <c r="G236" i="1"/>
  <c r="Z236" i="1" s="1"/>
  <c r="G243" i="1"/>
  <c r="AG243" i="1" s="1"/>
  <c r="G293" i="1"/>
  <c r="AL293" i="1" s="1"/>
  <c r="AC329" i="1"/>
  <c r="G231" i="1"/>
  <c r="Y231" i="1" s="1"/>
  <c r="U333" i="1"/>
  <c r="G22" i="1"/>
  <c r="AL22" i="1" s="1"/>
  <c r="G40" i="1"/>
  <c r="H40" i="1" s="1"/>
  <c r="G56" i="1"/>
  <c r="Q56" i="1" s="1"/>
  <c r="G30" i="1"/>
  <c r="AK30" i="1" s="1"/>
  <c r="G55" i="1"/>
  <c r="AE55" i="1" s="1"/>
  <c r="G178" i="1"/>
  <c r="J178" i="1" s="1"/>
  <c r="G260" i="1"/>
  <c r="J260" i="1" s="1"/>
  <c r="G295" i="1"/>
  <c r="AA295" i="1" s="1"/>
  <c r="G306" i="1"/>
  <c r="AE306" i="1" s="1"/>
  <c r="G221" i="1"/>
  <c r="AM221" i="1" s="1"/>
  <c r="AA320" i="1"/>
  <c r="G25" i="1"/>
  <c r="S25" i="1" s="1"/>
  <c r="G54" i="1"/>
  <c r="AC54" i="1" s="1"/>
  <c r="G119" i="1"/>
  <c r="AL119" i="1" s="1"/>
  <c r="G23" i="1"/>
  <c r="Q23" i="1" s="1"/>
  <c r="G222" i="1"/>
  <c r="V222" i="1" s="1"/>
  <c r="G305" i="1"/>
  <c r="P305" i="1" s="1"/>
  <c r="G244" i="1"/>
  <c r="AB244" i="1" s="1"/>
  <c r="G247" i="1"/>
  <c r="N247" i="1" s="1"/>
  <c r="G315" i="1"/>
  <c r="M315" i="1" s="1"/>
  <c r="G186" i="1"/>
  <c r="AA186" i="1" s="1"/>
  <c r="G41" i="1"/>
  <c r="G198" i="1"/>
  <c r="AG198" i="1" s="1"/>
  <c r="G15" i="1"/>
  <c r="Y15" i="1" s="1"/>
  <c r="G208" i="1"/>
  <c r="AK208" i="1" s="1"/>
  <c r="G61" i="1"/>
  <c r="M61" i="1" s="1"/>
  <c r="G75" i="1"/>
  <c r="AL75" i="1" s="1"/>
  <c r="G263" i="1"/>
  <c r="I263" i="1" s="1"/>
  <c r="G99" i="1"/>
  <c r="Y99" i="1" s="1"/>
  <c r="G196" i="1"/>
  <c r="N196" i="1" s="1"/>
  <c r="G285" i="1"/>
  <c r="AJ285" i="1" s="1"/>
  <c r="G310" i="1"/>
  <c r="O310" i="1" s="1"/>
  <c r="G10" i="1"/>
  <c r="AK10" i="1" s="1"/>
  <c r="G44" i="1"/>
  <c r="AL44" i="1" s="1"/>
  <c r="G46" i="1"/>
  <c r="AK46" i="1" s="1"/>
  <c r="G135" i="1"/>
  <c r="O135" i="1" s="1"/>
  <c r="Z324" i="1"/>
  <c r="G272" i="1"/>
  <c r="AE272" i="1" s="1"/>
  <c r="G76" i="1"/>
  <c r="T76" i="1" s="1"/>
  <c r="G176" i="1"/>
  <c r="AJ176" i="1" s="1"/>
  <c r="G226" i="1"/>
  <c r="AL226" i="1" s="1"/>
  <c r="G246" i="1"/>
  <c r="T246" i="1" s="1"/>
  <c r="G127" i="1"/>
  <c r="AD127" i="1" s="1"/>
  <c r="G93" i="1"/>
  <c r="AI93" i="1" s="1"/>
  <c r="G214" i="1"/>
  <c r="G242" i="1"/>
  <c r="G158" i="1"/>
  <c r="AE158" i="1" s="1"/>
  <c r="G177" i="1"/>
  <c r="AG177" i="1" s="1"/>
  <c r="G193" i="1"/>
  <c r="G32" i="1"/>
  <c r="W32" i="1" s="1"/>
  <c r="G64" i="1"/>
  <c r="P64" i="1" s="1"/>
  <c r="G60" i="1"/>
  <c r="AG60" i="1" s="1"/>
  <c r="G194" i="1"/>
  <c r="AI194" i="1" s="1"/>
  <c r="G299" i="1"/>
  <c r="N299" i="1" s="1"/>
  <c r="G89" i="1"/>
  <c r="J89" i="1" s="1"/>
  <c r="G228" i="1"/>
  <c r="K228" i="1" s="1"/>
  <c r="G273" i="1"/>
  <c r="AI273" i="1" s="1"/>
  <c r="G313" i="1"/>
  <c r="N313" i="1" s="1"/>
  <c r="G156" i="1"/>
  <c r="AH156" i="1" s="1"/>
  <c r="G162" i="1"/>
  <c r="W162" i="1" s="1"/>
  <c r="G266" i="1"/>
  <c r="W266" i="1" s="1"/>
  <c r="G268" i="1"/>
  <c r="AA268" i="1" s="1"/>
  <c r="G203" i="1"/>
  <c r="AE203" i="1" s="1"/>
  <c r="G259" i="1"/>
  <c r="Y259" i="1" s="1"/>
  <c r="G287" i="1"/>
  <c r="AA287" i="1" s="1"/>
  <c r="G71" i="1"/>
  <c r="W71" i="1" s="1"/>
  <c r="G254" i="1"/>
  <c r="AL254" i="1" s="1"/>
  <c r="K338" i="1"/>
  <c r="R346" i="1"/>
  <c r="AA338" i="1"/>
  <c r="AM326" i="1"/>
  <c r="G120" i="1"/>
  <c r="AF120" i="1" s="1"/>
  <c r="G172" i="1"/>
  <c r="AE172" i="1" s="1"/>
  <c r="G163" i="1"/>
  <c r="AC163" i="1" s="1"/>
  <c r="G95" i="1"/>
  <c r="S95" i="1" s="1"/>
  <c r="G117" i="1"/>
  <c r="AM341" i="1"/>
  <c r="J341" i="1"/>
  <c r="R341" i="1"/>
  <c r="AH341" i="1"/>
  <c r="Z341" i="1"/>
  <c r="F10" i="1"/>
  <c r="M354" i="1"/>
  <c r="F8" i="1"/>
  <c r="G47" i="1"/>
  <c r="V47" i="1" s="1"/>
  <c r="L338" i="1"/>
  <c r="AG354" i="1"/>
  <c r="G88" i="1"/>
  <c r="Y88" i="1" s="1"/>
  <c r="G220" i="1"/>
  <c r="AI220" i="1" s="1"/>
  <c r="G230" i="1"/>
  <c r="AL230" i="1" s="1"/>
  <c r="G298" i="1"/>
  <c r="W298" i="1" s="1"/>
  <c r="G103" i="1"/>
  <c r="AG103" i="1" s="1"/>
  <c r="G200" i="1"/>
  <c r="AL200" i="1" s="1"/>
  <c r="T346" i="1"/>
  <c r="M387" i="1"/>
  <c r="G38" i="1"/>
  <c r="R38" i="1" s="1"/>
  <c r="G185" i="1"/>
  <c r="X185" i="1" s="1"/>
  <c r="T336" i="1"/>
  <c r="X348" i="1"/>
  <c r="AE368" i="1"/>
  <c r="X368" i="1"/>
  <c r="Z378" i="1"/>
  <c r="S378" i="1"/>
  <c r="Q378" i="1"/>
  <c r="AK378" i="1"/>
  <c r="AG182" i="1"/>
  <c r="T374" i="1"/>
  <c r="AJ374" i="1"/>
  <c r="Y374" i="1"/>
  <c r="F17" i="1"/>
  <c r="G80" i="1"/>
  <c r="Y80" i="1" s="1"/>
  <c r="G140" i="1"/>
  <c r="G170" i="1"/>
  <c r="R170" i="1" s="1"/>
  <c r="J337" i="1"/>
  <c r="H348" i="1"/>
  <c r="U351" i="1"/>
  <c r="G82" i="1"/>
  <c r="AH82" i="1" s="1"/>
  <c r="G112" i="1"/>
  <c r="AF112" i="1" s="1"/>
  <c r="U122" i="1"/>
  <c r="G267" i="1"/>
  <c r="O267" i="1" s="1"/>
  <c r="V337" i="1"/>
  <c r="V348" i="1"/>
  <c r="AF351" i="1"/>
  <c r="H364" i="1"/>
  <c r="AB122" i="1"/>
  <c r="AD337" i="1"/>
  <c r="G69" i="1"/>
  <c r="J69" i="1" s="1"/>
  <c r="G238" i="1"/>
  <c r="N238" i="1" s="1"/>
  <c r="AL347" i="1"/>
  <c r="AI379" i="1"/>
  <c r="F18" i="1"/>
  <c r="F22" i="1"/>
  <c r="G129" i="1"/>
  <c r="AA129" i="1" s="1"/>
  <c r="G258" i="1"/>
  <c r="O258" i="1" s="1"/>
  <c r="F30" i="1"/>
  <c r="G237" i="1"/>
  <c r="AA237" i="1" s="1"/>
  <c r="G239" i="1"/>
  <c r="AD239" i="1" s="1"/>
  <c r="G249" i="1"/>
  <c r="AG249" i="1" s="1"/>
  <c r="H381" i="4"/>
  <c r="R154" i="5"/>
  <c r="M175" i="5"/>
  <c r="M229" i="5"/>
  <c r="M253" i="5"/>
  <c r="M275" i="5"/>
  <c r="M276" i="5"/>
  <c r="M309" i="5"/>
  <c r="N332" i="5"/>
  <c r="O332" i="5" s="1"/>
  <c r="M335" i="5"/>
  <c r="M342" i="5"/>
  <c r="R352" i="5"/>
  <c r="M356" i="5"/>
  <c r="S123" i="5"/>
  <c r="M103" i="5"/>
  <c r="N128" i="5"/>
  <c r="O128" i="5" s="1"/>
  <c r="M150" i="5"/>
  <c r="M156" i="5"/>
  <c r="N161" i="5"/>
  <c r="O161" i="5" s="1"/>
  <c r="N169" i="5"/>
  <c r="O169" i="5" s="1"/>
  <c r="M211" i="5"/>
  <c r="M237" i="5"/>
  <c r="M245" i="5"/>
  <c r="M247" i="5"/>
  <c r="R335" i="5"/>
  <c r="S337" i="5"/>
  <c r="S341" i="5"/>
  <c r="N110" i="5"/>
  <c r="O110" i="5" s="1"/>
  <c r="S128" i="5"/>
  <c r="M187" i="5"/>
  <c r="S195" i="5"/>
  <c r="M205" i="5"/>
  <c r="N223" i="5"/>
  <c r="O223" i="5" s="1"/>
  <c r="M272" i="5"/>
  <c r="S285" i="5"/>
  <c r="M334" i="5"/>
  <c r="S339" i="5"/>
  <c r="S351" i="5"/>
  <c r="S358" i="5"/>
  <c r="M369" i="5"/>
  <c r="M379" i="5"/>
  <c r="N3" i="5"/>
  <c r="O3" i="5" s="1"/>
  <c r="M4" i="5"/>
  <c r="S87" i="5"/>
  <c r="M142" i="5"/>
  <c r="S237" i="5"/>
  <c r="M261" i="5"/>
  <c r="M269" i="5"/>
  <c r="N334" i="5"/>
  <c r="O334" i="5" s="1"/>
  <c r="S372" i="5"/>
  <c r="S260" i="5"/>
  <c r="R268" i="5"/>
  <c r="M306" i="5"/>
  <c r="M317" i="5"/>
  <c r="M321" i="5"/>
  <c r="M332" i="5"/>
  <c r="R344" i="5"/>
  <c r="S344" i="5" s="1"/>
  <c r="M357" i="5"/>
  <c r="M360" i="5"/>
  <c r="S3" i="5"/>
  <c r="S107" i="5"/>
  <c r="N118" i="5"/>
  <c r="O118" i="5" s="1"/>
  <c r="S137" i="5"/>
  <c r="N193" i="5"/>
  <c r="O193" i="5" s="1"/>
  <c r="M195" i="5"/>
  <c r="S264" i="5"/>
  <c r="M331" i="5"/>
  <c r="M333" i="5"/>
  <c r="S357" i="5"/>
  <c r="M372" i="5"/>
  <c r="M52" i="5"/>
  <c r="N175" i="5"/>
  <c r="O175" i="5" s="1"/>
  <c r="M207" i="5"/>
  <c r="M225" i="5"/>
  <c r="N262" i="5"/>
  <c r="O262" i="5" s="1"/>
  <c r="N289" i="5"/>
  <c r="O289" i="5" s="1"/>
  <c r="M312" i="5"/>
  <c r="S55" i="5"/>
  <c r="M5" i="5"/>
  <c r="N60" i="5"/>
  <c r="O60" i="5" s="1"/>
  <c r="N76" i="5"/>
  <c r="O76" i="5" s="1"/>
  <c r="S100" i="5"/>
  <c r="M112" i="5"/>
  <c r="S134" i="5"/>
  <c r="S140" i="5"/>
  <c r="S149" i="5"/>
  <c r="R157" i="5"/>
  <c r="N173" i="5"/>
  <c r="O173" i="5" s="1"/>
  <c r="M183" i="5"/>
  <c r="N185" i="5"/>
  <c r="O185" i="5" s="1"/>
  <c r="N187" i="5"/>
  <c r="O187" i="5" s="1"/>
  <c r="N194" i="5"/>
  <c r="O194" i="5" s="1"/>
  <c r="S198" i="5"/>
  <c r="R210" i="5"/>
  <c r="R212" i="5"/>
  <c r="N217" i="5"/>
  <c r="O217" i="5" s="1"/>
  <c r="M231" i="5"/>
  <c r="S257" i="5"/>
  <c r="M264" i="5"/>
  <c r="R272" i="5"/>
  <c r="N288" i="5"/>
  <c r="O288" i="5" s="1"/>
  <c r="R306" i="5"/>
  <c r="S315" i="5"/>
  <c r="S5" i="5"/>
  <c r="M11" i="5"/>
  <c r="M15" i="5"/>
  <c r="M19" i="5"/>
  <c r="M31" i="5"/>
  <c r="M35" i="5"/>
  <c r="M39" i="5"/>
  <c r="M43" i="5"/>
  <c r="M47" i="5"/>
  <c r="N112" i="5"/>
  <c r="O112" i="5" s="1"/>
  <c r="M125" i="5"/>
  <c r="S169" i="5"/>
  <c r="M221" i="5"/>
  <c r="S181" i="5"/>
  <c r="S308" i="5"/>
  <c r="M27" i="5"/>
  <c r="S56" i="5"/>
  <c r="M100" i="5"/>
  <c r="N102" i="5"/>
  <c r="O102" i="5" s="1"/>
  <c r="M104" i="5"/>
  <c r="S108" i="5"/>
  <c r="S115" i="5"/>
  <c r="M119" i="5"/>
  <c r="M143" i="5"/>
  <c r="M147" i="5"/>
  <c r="R151" i="5"/>
  <c r="S182" i="5"/>
  <c r="M196" i="5"/>
  <c r="N198" i="5"/>
  <c r="O198" i="5" s="1"/>
  <c r="N207" i="5"/>
  <c r="O207" i="5" s="1"/>
  <c r="S211" i="5"/>
  <c r="S217" i="5"/>
  <c r="M230" i="5"/>
  <c r="R236" i="5"/>
  <c r="R238" i="5"/>
  <c r="N242" i="5"/>
  <c r="O242" i="5" s="1"/>
  <c r="M246" i="5"/>
  <c r="M257" i="5"/>
  <c r="M281" i="5"/>
  <c r="M297" i="5"/>
  <c r="N305" i="5"/>
  <c r="O305" i="5" s="1"/>
  <c r="M308" i="5"/>
  <c r="M315" i="5"/>
  <c r="S317" i="5"/>
  <c r="S324" i="5"/>
  <c r="S10" i="5"/>
  <c r="S14" i="5"/>
  <c r="M23" i="5"/>
  <c r="N100" i="5"/>
  <c r="O100" i="5" s="1"/>
  <c r="S102" i="5"/>
  <c r="N104" i="5"/>
  <c r="O104" i="5" s="1"/>
  <c r="M128" i="5"/>
  <c r="R156" i="5"/>
  <c r="S175" i="5"/>
  <c r="N177" i="5"/>
  <c r="O177" i="5" s="1"/>
  <c r="S187" i="5"/>
  <c r="N189" i="5"/>
  <c r="O189" i="5" s="1"/>
  <c r="N191" i="5"/>
  <c r="O191" i="5" s="1"/>
  <c r="S209" i="5"/>
  <c r="M307" i="5"/>
  <c r="S22" i="5"/>
  <c r="M213" i="5"/>
  <c r="M310" i="5"/>
  <c r="M314" i="5"/>
  <c r="M324" i="5"/>
  <c r="M328" i="5"/>
  <c r="R12" i="5"/>
  <c r="R18" i="5"/>
  <c r="R30" i="5"/>
  <c r="R38" i="5"/>
  <c r="S38" i="5" s="1"/>
  <c r="R42" i="5"/>
  <c r="S42" i="5" s="1"/>
  <c r="R46" i="5"/>
  <c r="N53" i="5"/>
  <c r="O53" i="5" s="1"/>
  <c r="N66" i="5"/>
  <c r="O66" i="5" s="1"/>
  <c r="N85" i="5"/>
  <c r="O85" i="5" s="1"/>
  <c r="N101" i="5"/>
  <c r="O101" i="5" s="1"/>
  <c r="M109" i="5"/>
  <c r="N157" i="5"/>
  <c r="O157" i="5" s="1"/>
  <c r="N165" i="5"/>
  <c r="O165" i="5" s="1"/>
  <c r="N181" i="5"/>
  <c r="O181" i="5" s="1"/>
  <c r="M191" i="5"/>
  <c r="S207" i="5"/>
  <c r="M218" i="5"/>
  <c r="N231" i="5"/>
  <c r="O231" i="5" s="1"/>
  <c r="N233" i="5"/>
  <c r="O233" i="5" s="1"/>
  <c r="M241" i="5"/>
  <c r="S245" i="5"/>
  <c r="N247" i="5"/>
  <c r="O247" i="5" s="1"/>
  <c r="N254" i="5"/>
  <c r="O254" i="5" s="1"/>
  <c r="M260" i="5"/>
  <c r="M263" i="5"/>
  <c r="M289" i="5"/>
  <c r="R307" i="5"/>
  <c r="S307" i="5" s="1"/>
  <c r="R310" i="5"/>
  <c r="R20" i="5"/>
  <c r="S69" i="5"/>
  <c r="S112" i="5"/>
  <c r="S131" i="5"/>
  <c r="N140" i="5"/>
  <c r="O140" i="5" s="1"/>
  <c r="N167" i="5"/>
  <c r="O167" i="5" s="1"/>
  <c r="N210" i="5"/>
  <c r="O210" i="5" s="1"/>
  <c r="M239" i="5"/>
  <c r="N241" i="5"/>
  <c r="O241" i="5" s="1"/>
  <c r="S258" i="5"/>
  <c r="N278" i="5"/>
  <c r="O278" i="5" s="1"/>
  <c r="N10" i="5"/>
  <c r="O10" i="5" s="1"/>
  <c r="N22" i="5"/>
  <c r="O22" i="5" s="1"/>
  <c r="I28" i="5"/>
  <c r="I44" i="5"/>
  <c r="N61" i="5"/>
  <c r="O61" i="5" s="1"/>
  <c r="I145" i="5"/>
  <c r="I174" i="5"/>
  <c r="Q210" i="5"/>
  <c r="I219" i="5"/>
  <c r="I276" i="5"/>
  <c r="Q17" i="5"/>
  <c r="S17" i="5" s="1"/>
  <c r="N44" i="5"/>
  <c r="O44" i="5" s="1"/>
  <c r="Q101" i="5"/>
  <c r="S101" i="5" s="1"/>
  <c r="I165" i="5"/>
  <c r="I186" i="5"/>
  <c r="Q190" i="5"/>
  <c r="S190" i="5" s="1"/>
  <c r="Q278" i="5"/>
  <c r="S278" i="5" s="1"/>
  <c r="I9" i="5"/>
  <c r="I14" i="5"/>
  <c r="N34" i="5"/>
  <c r="O34" i="5" s="1"/>
  <c r="I43" i="5"/>
  <c r="I48" i="5"/>
  <c r="Q66" i="5"/>
  <c r="S66" i="5" s="1"/>
  <c r="Q70" i="5"/>
  <c r="S70" i="5" s="1"/>
  <c r="N145" i="5"/>
  <c r="O145" i="5" s="1"/>
  <c r="Q154" i="5"/>
  <c r="S154" i="5" s="1"/>
  <c r="Q160" i="5"/>
  <c r="I173" i="5"/>
  <c r="Q177" i="5"/>
  <c r="S177" i="5" s="1"/>
  <c r="I182" i="5"/>
  <c r="Q197" i="5"/>
  <c r="I241" i="5"/>
  <c r="I23" i="5"/>
  <c r="I27" i="5"/>
  <c r="I36" i="5"/>
  <c r="Q39" i="5"/>
  <c r="S39" i="5" s="1"/>
  <c r="N48" i="5"/>
  <c r="O48" i="5" s="1"/>
  <c r="N52" i="5"/>
  <c r="O52" i="5" s="1"/>
  <c r="Q60" i="5"/>
  <c r="S60" i="5" s="1"/>
  <c r="N86" i="5"/>
  <c r="O86" i="5" s="1"/>
  <c r="Q162" i="5"/>
  <c r="S162" i="5" s="1"/>
  <c r="Q168" i="5"/>
  <c r="I185" i="5"/>
  <c r="Q186" i="5"/>
  <c r="Q194" i="5"/>
  <c r="S194" i="5" s="1"/>
  <c r="I215" i="5"/>
  <c r="N218" i="5"/>
  <c r="O218" i="5" s="1"/>
  <c r="Q223" i="5"/>
  <c r="S223" i="5" s="1"/>
  <c r="I225" i="5"/>
  <c r="I283" i="5"/>
  <c r="I11" i="5"/>
  <c r="N36" i="5"/>
  <c r="O36" i="5" s="1"/>
  <c r="I38" i="5"/>
  <c r="N69" i="5"/>
  <c r="O69" i="5" s="1"/>
  <c r="N77" i="5"/>
  <c r="O77" i="5" s="1"/>
  <c r="Q189" i="5"/>
  <c r="S189" i="5" s="1"/>
  <c r="I265" i="5"/>
  <c r="N308" i="5"/>
  <c r="O308" i="5" s="1"/>
  <c r="I29" i="5"/>
  <c r="I45" i="5"/>
  <c r="I108" i="5"/>
  <c r="I116" i="5"/>
  <c r="I156" i="5"/>
  <c r="I170" i="5"/>
  <c r="Q247" i="5"/>
  <c r="S247" i="5" s="1"/>
  <c r="I251" i="5"/>
  <c r="I312" i="5"/>
  <c r="I40" i="5"/>
  <c r="I49" i="5"/>
  <c r="Q231" i="5"/>
  <c r="S231" i="5" s="1"/>
  <c r="Q254" i="5"/>
  <c r="S254" i="5" s="1"/>
  <c r="I274" i="5"/>
  <c r="N6" i="5"/>
  <c r="O6" i="5" s="1"/>
  <c r="Q12" i="5"/>
  <c r="Q23" i="5"/>
  <c r="I25" i="5"/>
  <c r="Q25" i="5"/>
  <c r="S25" i="5" s="1"/>
  <c r="Q243" i="5"/>
  <c r="I243" i="5"/>
  <c r="Q255" i="5"/>
  <c r="S255" i="5" s="1"/>
  <c r="N255" i="5"/>
  <c r="O255" i="5" s="1"/>
  <c r="I32" i="5"/>
  <c r="Q53" i="5"/>
  <c r="S53" i="5" s="1"/>
  <c r="Q93" i="5"/>
  <c r="N98" i="5"/>
  <c r="O98" i="5" s="1"/>
  <c r="Q98" i="5"/>
  <c r="Q234" i="5"/>
  <c r="N234" i="5"/>
  <c r="O234" i="5" s="1"/>
  <c r="Q249" i="5"/>
  <c r="S249" i="5" s="1"/>
  <c r="N249" i="5"/>
  <c r="O249" i="5" s="1"/>
  <c r="I249" i="5"/>
  <c r="N14" i="5"/>
  <c r="O14" i="5" s="1"/>
  <c r="I19" i="5"/>
  <c r="Q19" i="5"/>
  <c r="S19" i="5" s="1"/>
  <c r="Q30" i="5"/>
  <c r="N32" i="5"/>
  <c r="O32" i="5" s="1"/>
  <c r="Q46" i="5"/>
  <c r="I46" i="5"/>
  <c r="I126" i="5"/>
  <c r="Q126" i="5"/>
  <c r="S126" i="5" s="1"/>
  <c r="N126" i="5"/>
  <c r="O126" i="5" s="1"/>
  <c r="Q164" i="5"/>
  <c r="S164" i="5" s="1"/>
  <c r="I164" i="5"/>
  <c r="Q275" i="5"/>
  <c r="S275" i="5" s="1"/>
  <c r="N275" i="5"/>
  <c r="O275" i="5" s="1"/>
  <c r="I10" i="5"/>
  <c r="Q11" i="5"/>
  <c r="I13" i="5"/>
  <c r="I24" i="5"/>
  <c r="Q32" i="5"/>
  <c r="Q34" i="5"/>
  <c r="S34" i="5" s="1"/>
  <c r="I34" i="5"/>
  <c r="I68" i="5"/>
  <c r="N68" i="5"/>
  <c r="O68" i="5" s="1"/>
  <c r="N159" i="5"/>
  <c r="O159" i="5" s="1"/>
  <c r="Q159" i="5"/>
  <c r="I159" i="5"/>
  <c r="I280" i="5"/>
  <c r="Q279" i="5"/>
  <c r="Q353" i="5"/>
  <c r="N353" i="5"/>
  <c r="O353" i="5" s="1"/>
  <c r="I7" i="5"/>
  <c r="I16" i="5"/>
  <c r="I26" i="5"/>
  <c r="Q27" i="5"/>
  <c r="S27" i="5" s="1"/>
  <c r="I54" i="5"/>
  <c r="Q54" i="5"/>
  <c r="S54" i="5" s="1"/>
  <c r="I72" i="5"/>
  <c r="Q72" i="5"/>
  <c r="S72" i="5" s="1"/>
  <c r="Q92" i="5"/>
  <c r="S92" i="5" s="1"/>
  <c r="N92" i="5"/>
  <c r="O92" i="5" s="1"/>
  <c r="I124" i="5"/>
  <c r="Q124" i="5"/>
  <c r="S124" i="5" s="1"/>
  <c r="I235" i="5"/>
  <c r="I31" i="5"/>
  <c r="Q31" i="5"/>
  <c r="S31" i="5" s="1"/>
  <c r="I41" i="5"/>
  <c r="I42" i="5"/>
  <c r="Q41" i="5"/>
  <c r="N239" i="5"/>
  <c r="O239" i="5" s="1"/>
  <c r="Q239" i="5"/>
  <c r="S239" i="5" s="1"/>
  <c r="I239" i="5"/>
  <c r="Q7" i="5"/>
  <c r="I15" i="5"/>
  <c r="Q18" i="5"/>
  <c r="I18" i="5"/>
  <c r="Q29" i="5"/>
  <c r="N54" i="5"/>
  <c r="O54" i="5" s="1"/>
  <c r="Q84" i="5"/>
  <c r="S84" i="5" s="1"/>
  <c r="N84" i="5"/>
  <c r="O84" i="5" s="1"/>
  <c r="N171" i="5"/>
  <c r="O171" i="5" s="1"/>
  <c r="Q171" i="5"/>
  <c r="S171" i="5" s="1"/>
  <c r="I171" i="5"/>
  <c r="N183" i="5"/>
  <c r="O183" i="5" s="1"/>
  <c r="Q183" i="5"/>
  <c r="S183" i="5" s="1"/>
  <c r="I184" i="5"/>
  <c r="I183" i="5"/>
  <c r="I272" i="5"/>
  <c r="Q272" i="5"/>
  <c r="N272" i="5"/>
  <c r="O272" i="5" s="1"/>
  <c r="Q306" i="5"/>
  <c r="N306" i="5"/>
  <c r="O306" i="5" s="1"/>
  <c r="N320" i="5"/>
  <c r="O320" i="5" s="1"/>
  <c r="Q320" i="5"/>
  <c r="S320" i="5" s="1"/>
  <c r="Q359" i="5"/>
  <c r="S359" i="5" s="1"/>
  <c r="N359" i="5"/>
  <c r="O359" i="5" s="1"/>
  <c r="I21" i="5"/>
  <c r="N28" i="5"/>
  <c r="O28" i="5" s="1"/>
  <c r="I88" i="5"/>
  <c r="I102" i="5"/>
  <c r="I147" i="5"/>
  <c r="Q167" i="5"/>
  <c r="S167" i="5" s="1"/>
  <c r="N174" i="5"/>
  <c r="O174" i="5" s="1"/>
  <c r="N211" i="5"/>
  <c r="O211" i="5" s="1"/>
  <c r="Q216" i="5"/>
  <c r="Q226" i="5"/>
  <c r="Q240" i="5"/>
  <c r="Q250" i="5"/>
  <c r="I258" i="5"/>
  <c r="N259" i="5"/>
  <c r="O259" i="5" s="1"/>
  <c r="Q291" i="5"/>
  <c r="Q312" i="5"/>
  <c r="Q332" i="5"/>
  <c r="S332" i="5" s="1"/>
  <c r="N361" i="5"/>
  <c r="O361" i="5" s="1"/>
  <c r="N372" i="5"/>
  <c r="O372" i="5" s="1"/>
  <c r="I94" i="5"/>
  <c r="I138" i="5"/>
  <c r="I158" i="5"/>
  <c r="I163" i="5"/>
  <c r="I181" i="5"/>
  <c r="I191" i="5"/>
  <c r="S200" i="5"/>
  <c r="I233" i="5"/>
  <c r="Q364" i="5"/>
  <c r="Q21" i="5"/>
  <c r="S21" i="5" s="1"/>
  <c r="N24" i="5"/>
  <c r="O24" i="5" s="1"/>
  <c r="I33" i="5"/>
  <c r="Q37" i="5"/>
  <c r="N40" i="5"/>
  <c r="O40" i="5" s="1"/>
  <c r="N51" i="5"/>
  <c r="O51" i="5" s="1"/>
  <c r="I56" i="5"/>
  <c r="Q88" i="5"/>
  <c r="S88" i="5" s="1"/>
  <c r="I118" i="5"/>
  <c r="I157" i="5"/>
  <c r="Q165" i="5"/>
  <c r="Q173" i="5"/>
  <c r="S173" i="5" s="1"/>
  <c r="Q174" i="5"/>
  <c r="Q185" i="5"/>
  <c r="S185" i="5" s="1"/>
  <c r="N195" i="5"/>
  <c r="O195" i="5" s="1"/>
  <c r="I198" i="5"/>
  <c r="I206" i="5"/>
  <c r="I224" i="5"/>
  <c r="N225" i="5"/>
  <c r="O225" i="5" s="1"/>
  <c r="I257" i="5"/>
  <c r="N258" i="5"/>
  <c r="O258" i="5" s="1"/>
  <c r="N369" i="5"/>
  <c r="O369" i="5" s="1"/>
  <c r="N137" i="5"/>
  <c r="O137" i="5" s="1"/>
  <c r="I161" i="5"/>
  <c r="I169" i="5"/>
  <c r="I189" i="5"/>
  <c r="I199" i="5"/>
  <c r="N209" i="5"/>
  <c r="O209" i="5" s="1"/>
  <c r="I217" i="5"/>
  <c r="I248" i="5"/>
  <c r="N264" i="5"/>
  <c r="O264" i="5" s="1"/>
  <c r="Q283" i="5"/>
  <c r="Q286" i="5"/>
  <c r="I132" i="5"/>
  <c r="I141" i="5"/>
  <c r="N150" i="5"/>
  <c r="O150" i="5" s="1"/>
  <c r="I178" i="5"/>
  <c r="I212" i="5"/>
  <c r="N26" i="5"/>
  <c r="O26" i="5" s="1"/>
  <c r="I35" i="5"/>
  <c r="Q45" i="5"/>
  <c r="S45" i="5" s="1"/>
  <c r="I47" i="5"/>
  <c r="S50" i="5"/>
  <c r="N70" i="5"/>
  <c r="O70" i="5" s="1"/>
  <c r="I86" i="5"/>
  <c r="I110" i="5"/>
  <c r="Q118" i="5"/>
  <c r="S118" i="5" s="1"/>
  <c r="N154" i="5"/>
  <c r="O154" i="5" s="1"/>
  <c r="Q157" i="5"/>
  <c r="Q161" i="5"/>
  <c r="S161" i="5" s="1"/>
  <c r="I167" i="5"/>
  <c r="I177" i="5"/>
  <c r="Q179" i="5"/>
  <c r="S179" i="5" s="1"/>
  <c r="Q191" i="5"/>
  <c r="S191" i="5" s="1"/>
  <c r="N197" i="5"/>
  <c r="O197" i="5" s="1"/>
  <c r="I211" i="5"/>
  <c r="I223" i="5"/>
  <c r="Q248" i="5"/>
  <c r="N285" i="5"/>
  <c r="O285" i="5" s="1"/>
  <c r="N351" i="5"/>
  <c r="O351" i="5" s="1"/>
  <c r="Q132" i="5"/>
  <c r="N134" i="5"/>
  <c r="O134" i="5" s="1"/>
  <c r="I196" i="5"/>
  <c r="I210" i="5"/>
  <c r="Q232" i="5"/>
  <c r="I240" i="5"/>
  <c r="N280" i="5"/>
  <c r="O280" i="5" s="1"/>
  <c r="Q333" i="5"/>
  <c r="S333" i="5" s="1"/>
  <c r="N339" i="5"/>
  <c r="O339" i="5" s="1"/>
  <c r="AM84" i="1"/>
  <c r="X84" i="1"/>
  <c r="Q84" i="1"/>
  <c r="P84" i="1"/>
  <c r="I84" i="1"/>
  <c r="H84" i="1"/>
  <c r="Y84" i="1"/>
  <c r="AG84" i="1"/>
  <c r="AF84" i="1"/>
  <c r="F15" i="1"/>
  <c r="F27" i="1"/>
  <c r="G121" i="1"/>
  <c r="F11" i="1"/>
  <c r="F20" i="1"/>
  <c r="F29" i="1"/>
  <c r="F87" i="1"/>
  <c r="F13" i="1"/>
  <c r="F25" i="1"/>
  <c r="F32" i="1"/>
  <c r="F34" i="1"/>
  <c r="G124" i="1"/>
  <c r="G137" i="1"/>
  <c r="AF137" i="1" s="1"/>
  <c r="G146" i="1"/>
  <c r="P146" i="1" s="1"/>
  <c r="F16" i="1"/>
  <c r="F23" i="1"/>
  <c r="F37" i="1"/>
  <c r="G128" i="1"/>
  <c r="P128" i="1" s="1"/>
  <c r="G132" i="1"/>
  <c r="G136" i="1"/>
  <c r="AE136" i="1" s="1"/>
  <c r="G141" i="1"/>
  <c r="Q141" i="1" s="1"/>
  <c r="F39" i="1"/>
  <c r="F6" i="1"/>
  <c r="F79" i="1"/>
  <c r="G113" i="1"/>
  <c r="X113" i="1" s="1"/>
  <c r="G116" i="1"/>
  <c r="AG116" i="1" s="1"/>
  <c r="G125" i="1"/>
  <c r="I125" i="1" s="1"/>
  <c r="G152" i="1"/>
  <c r="T152" i="1" s="1"/>
  <c r="F14" i="1"/>
  <c r="F26" i="1"/>
  <c r="F21" i="1"/>
  <c r="F28" i="1"/>
  <c r="F31" i="1"/>
  <c r="G91" i="1"/>
  <c r="AI91" i="1" s="1"/>
  <c r="G108" i="1"/>
  <c r="AE108" i="1" s="1"/>
  <c r="E1" i="1"/>
  <c r="F12" i="1"/>
  <c r="F19" i="1"/>
  <c r="F24" i="1"/>
  <c r="F33" i="1"/>
  <c r="G290" i="1"/>
  <c r="AK357" i="1"/>
  <c r="J357" i="1"/>
  <c r="AH357" i="1"/>
  <c r="AG357" i="1"/>
  <c r="W357" i="1"/>
  <c r="U357" i="1"/>
  <c r="T357" i="1"/>
  <c r="L357" i="1"/>
  <c r="AK171" i="1"/>
  <c r="AL340" i="1"/>
  <c r="AB340" i="1"/>
  <c r="X340" i="1"/>
  <c r="L340" i="1"/>
  <c r="H340" i="1"/>
  <c r="AD345" i="1"/>
  <c r="N345" i="1"/>
  <c r="Z345" i="1"/>
  <c r="J345" i="1"/>
  <c r="Y345" i="1"/>
  <c r="I345" i="1"/>
  <c r="X345" i="1"/>
  <c r="H345" i="1"/>
  <c r="AL345" i="1"/>
  <c r="V345" i="1"/>
  <c r="AH345" i="1"/>
  <c r="R345" i="1"/>
  <c r="AG345" i="1"/>
  <c r="Q345" i="1"/>
  <c r="G133" i="1"/>
  <c r="I133" i="1" s="1"/>
  <c r="AM363" i="1"/>
  <c r="AC363" i="1"/>
  <c r="S391" i="1"/>
  <c r="R391" i="1"/>
  <c r="Q391" i="1"/>
  <c r="J391" i="1"/>
  <c r="P345" i="1"/>
  <c r="S395" i="1"/>
  <c r="Q395" i="1"/>
  <c r="K395" i="1"/>
  <c r="S397" i="1"/>
  <c r="Q397" i="1"/>
  <c r="AM353" i="1"/>
  <c r="J353" i="1"/>
  <c r="AM380" i="1"/>
  <c r="W380" i="1"/>
  <c r="Q380" i="1"/>
  <c r="L380" i="1"/>
  <c r="AJ384" i="1"/>
  <c r="O384" i="1"/>
  <c r="S393" i="1"/>
  <c r="K393" i="1"/>
  <c r="S399" i="1"/>
  <c r="Q399" i="1"/>
  <c r="K399" i="1"/>
  <c r="S401" i="1"/>
  <c r="Q401" i="1"/>
  <c r="G294" i="1"/>
  <c r="AM350" i="1"/>
  <c r="S350" i="1"/>
  <c r="K350" i="1"/>
  <c r="AK364" i="1"/>
  <c r="AI364" i="1"/>
  <c r="U364" i="1"/>
  <c r="AH364" i="1"/>
  <c r="S364" i="1"/>
  <c r="AG364" i="1"/>
  <c r="R364" i="1"/>
  <c r="AF364" i="1"/>
  <c r="O364" i="1"/>
  <c r="AE364" i="1"/>
  <c r="M364" i="1"/>
  <c r="AC364" i="1"/>
  <c r="K364" i="1"/>
  <c r="X364" i="1"/>
  <c r="J364" i="1"/>
  <c r="K397" i="1"/>
  <c r="S403" i="1"/>
  <c r="Q403" i="1"/>
  <c r="K403" i="1"/>
  <c r="X337" i="1"/>
  <c r="V341" i="1"/>
  <c r="AL341" i="1"/>
  <c r="AG351" i="1"/>
  <c r="AI354" i="1"/>
  <c r="Y368" i="1"/>
  <c r="X383" i="1"/>
  <c r="H337" i="1"/>
  <c r="Y337" i="1"/>
  <c r="H341" i="1"/>
  <c r="X341" i="1"/>
  <c r="Z346" i="1"/>
  <c r="I351" i="1"/>
  <c r="K354" i="1"/>
  <c r="AI368" i="1"/>
  <c r="AG378" i="1"/>
  <c r="I337" i="1"/>
  <c r="Z337" i="1"/>
  <c r="I341" i="1"/>
  <c r="Y341" i="1"/>
  <c r="K351" i="1"/>
  <c r="L354" i="1"/>
  <c r="AK368" i="1"/>
  <c r="AI378" i="1"/>
  <c r="I1" i="4"/>
  <c r="N337" i="1"/>
  <c r="AF337" i="1"/>
  <c r="N341" i="1"/>
  <c r="AD341" i="1"/>
  <c r="V351" i="1"/>
  <c r="U354" i="1"/>
  <c r="Q365" i="1"/>
  <c r="I368" i="1"/>
  <c r="T375" i="1"/>
  <c r="AA318" i="1"/>
  <c r="P337" i="1"/>
  <c r="AH337" i="1"/>
  <c r="P341" i="1"/>
  <c r="AF341" i="1"/>
  <c r="X344" i="1"/>
  <c r="N348" i="1"/>
  <c r="W351" i="1"/>
  <c r="W354" i="1"/>
  <c r="AC365" i="1"/>
  <c r="M367" i="1"/>
  <c r="K368" i="1"/>
  <c r="I374" i="1"/>
  <c r="I378" i="1"/>
  <c r="R337" i="1"/>
  <c r="AL337" i="1"/>
  <c r="AB338" i="1"/>
  <c r="Q341" i="1"/>
  <c r="AG341" i="1"/>
  <c r="AJ347" i="1"/>
  <c r="AE351" i="1"/>
  <c r="L361" i="1"/>
  <c r="M368" i="1"/>
  <c r="K378" i="1"/>
  <c r="I20" i="1"/>
  <c r="P20" i="1"/>
  <c r="O20" i="1"/>
  <c r="AL20" i="1"/>
  <c r="U20" i="1"/>
  <c r="AJ20" i="1"/>
  <c r="R20" i="1"/>
  <c r="E2" i="1"/>
  <c r="F86" i="1"/>
  <c r="F54" i="1"/>
  <c r="F59" i="1"/>
  <c r="G66" i="1"/>
  <c r="F69" i="1"/>
  <c r="F81" i="1"/>
  <c r="F123" i="1"/>
  <c r="F139" i="1"/>
  <c r="F154" i="1"/>
  <c r="F262" i="1"/>
  <c r="F77" i="1"/>
  <c r="F9" i="1"/>
  <c r="F36" i="1"/>
  <c r="F44" i="1"/>
  <c r="F49" i="1"/>
  <c r="AK59" i="1"/>
  <c r="AC59" i="1"/>
  <c r="L59" i="1"/>
  <c r="AI59" i="1"/>
  <c r="AA59" i="1"/>
  <c r="Y59" i="1"/>
  <c r="Q59" i="1"/>
  <c r="I59" i="1"/>
  <c r="F66" i="1"/>
  <c r="F71" i="1"/>
  <c r="F83" i="1"/>
  <c r="F147" i="1"/>
  <c r="F183" i="1"/>
  <c r="F62" i="1"/>
  <c r="F57" i="1"/>
  <c r="F38" i="1"/>
  <c r="F41" i="1"/>
  <c r="F45" i="1"/>
  <c r="F46" i="1"/>
  <c r="F51" i="1"/>
  <c r="G58" i="1"/>
  <c r="F61" i="1"/>
  <c r="AE63" i="1"/>
  <c r="F78" i="1"/>
  <c r="F90" i="1"/>
  <c r="F67" i="1"/>
  <c r="F89" i="1"/>
  <c r="AI343" i="1"/>
  <c r="AA343" i="1"/>
  <c r="S343" i="1"/>
  <c r="K343" i="1"/>
  <c r="AH343" i="1"/>
  <c r="AG343" i="1"/>
  <c r="Y343" i="1"/>
  <c r="Q343" i="1"/>
  <c r="I343" i="1"/>
  <c r="AF343" i="1"/>
  <c r="X343" i="1"/>
  <c r="P343" i="1"/>
  <c r="H343" i="1"/>
  <c r="AE343" i="1"/>
  <c r="O343" i="1"/>
  <c r="AK343" i="1"/>
  <c r="AC343" i="1"/>
  <c r="U343" i="1"/>
  <c r="M343" i="1"/>
  <c r="R343" i="1"/>
  <c r="AL343" i="1"/>
  <c r="N343" i="1"/>
  <c r="AJ343" i="1"/>
  <c r="L343" i="1"/>
  <c r="AD343" i="1"/>
  <c r="J343" i="1"/>
  <c r="AB343" i="1"/>
  <c r="Z343" i="1"/>
  <c r="V343" i="1"/>
  <c r="T343" i="1"/>
  <c r="F74" i="1"/>
  <c r="F157" i="1"/>
  <c r="F35" i="1"/>
  <c r="F43" i="1"/>
  <c r="F47" i="1"/>
  <c r="F58" i="1"/>
  <c r="F63" i="1"/>
  <c r="F73" i="1"/>
  <c r="F85" i="1"/>
  <c r="F101" i="1"/>
  <c r="G144" i="1"/>
  <c r="F144" i="1"/>
  <c r="F95" i="1"/>
  <c r="F11" i="7"/>
  <c r="F7" i="7"/>
  <c r="F10" i="7"/>
  <c r="F6" i="7"/>
  <c r="F9" i="7"/>
  <c r="F5" i="7"/>
  <c r="F8" i="7"/>
  <c r="F4" i="7"/>
  <c r="F7" i="1"/>
  <c r="G50" i="1"/>
  <c r="F53" i="1"/>
  <c r="V59" i="1"/>
  <c r="AK63" i="1"/>
  <c r="AC63" i="1"/>
  <c r="U63" i="1"/>
  <c r="M63" i="1"/>
  <c r="AJ63" i="1"/>
  <c r="T63" i="1"/>
  <c r="AI63" i="1"/>
  <c r="AA63" i="1"/>
  <c r="S63" i="1"/>
  <c r="K63" i="1"/>
  <c r="AH63" i="1"/>
  <c r="R63" i="1"/>
  <c r="AG63" i="1"/>
  <c r="Y63" i="1"/>
  <c r="Q63" i="1"/>
  <c r="I63" i="1"/>
  <c r="AF63" i="1"/>
  <c r="X63" i="1"/>
  <c r="P63" i="1"/>
  <c r="H63" i="1"/>
  <c r="AM63" i="1"/>
  <c r="F70" i="1"/>
  <c r="F75" i="1"/>
  <c r="F82" i="1"/>
  <c r="G101" i="1"/>
  <c r="F102" i="1"/>
  <c r="G104" i="1"/>
  <c r="F104" i="1"/>
  <c r="F118" i="1"/>
  <c r="F134" i="1"/>
  <c r="F42" i="1"/>
  <c r="F314" i="1"/>
  <c r="F302" i="1"/>
  <c r="F301" i="1"/>
  <c r="F297" i="1"/>
  <c r="F293" i="1"/>
  <c r="F289" i="1"/>
  <c r="F285" i="1"/>
  <c r="F306" i="1"/>
  <c r="F238" i="1"/>
  <c r="F258" i="1"/>
  <c r="F226" i="1"/>
  <c r="F218" i="1"/>
  <c r="F210" i="1"/>
  <c r="F246" i="1"/>
  <c r="F266" i="1"/>
  <c r="F234" i="1"/>
  <c r="F202" i="1"/>
  <c r="F254" i="1"/>
  <c r="F222" i="1"/>
  <c r="F242" i="1"/>
  <c r="F214" i="1"/>
  <c r="F206" i="1"/>
  <c r="F196" i="1"/>
  <c r="F160" i="1"/>
  <c r="F156" i="1"/>
  <c r="F148" i="1"/>
  <c r="F184" i="1"/>
  <c r="F172" i="1"/>
  <c r="F152" i="1"/>
  <c r="F192" i="1"/>
  <c r="F250" i="1"/>
  <c r="F180" i="1"/>
  <c r="F164" i="1"/>
  <c r="F230" i="1"/>
  <c r="F200" i="1"/>
  <c r="F168" i="1"/>
  <c r="F135" i="1"/>
  <c r="F119" i="1"/>
  <c r="F99" i="1"/>
  <c r="F88" i="1"/>
  <c r="F84" i="1"/>
  <c r="F80" i="1"/>
  <c r="F76" i="1"/>
  <c r="F72" i="1"/>
  <c r="F68" i="1"/>
  <c r="F64" i="1"/>
  <c r="F60" i="1"/>
  <c r="F56" i="1"/>
  <c r="F52" i="1"/>
  <c r="F48" i="1"/>
  <c r="F107" i="1"/>
  <c r="F131" i="1"/>
  <c r="F115" i="1"/>
  <c r="F188" i="1"/>
  <c r="F176" i="1"/>
  <c r="F127" i="1"/>
  <c r="F111" i="1"/>
  <c r="G34" i="1"/>
  <c r="F40" i="1"/>
  <c r="G42" i="1"/>
  <c r="F50" i="1"/>
  <c r="F55" i="1"/>
  <c r="G62" i="1"/>
  <c r="F65" i="1"/>
  <c r="F91" i="1"/>
  <c r="F165" i="1"/>
  <c r="R84" i="1"/>
  <c r="AH84" i="1"/>
  <c r="F96" i="1"/>
  <c r="AI122" i="1"/>
  <c r="S122" i="1"/>
  <c r="AH122" i="1"/>
  <c r="R122" i="1"/>
  <c r="AG122" i="1"/>
  <c r="Y122" i="1"/>
  <c r="Q122" i="1"/>
  <c r="I122" i="1"/>
  <c r="AF122" i="1"/>
  <c r="X122" i="1"/>
  <c r="P122" i="1"/>
  <c r="H122" i="1"/>
  <c r="AM122" i="1"/>
  <c r="AE122" i="1"/>
  <c r="W122" i="1"/>
  <c r="O122" i="1"/>
  <c r="AL122" i="1"/>
  <c r="AD122" i="1"/>
  <c r="V122" i="1"/>
  <c r="N122" i="1"/>
  <c r="AJ122" i="1"/>
  <c r="K84" i="1"/>
  <c r="S84" i="1"/>
  <c r="AA84" i="1"/>
  <c r="AI84" i="1"/>
  <c r="F93" i="1"/>
  <c r="F97" i="1"/>
  <c r="F103" i="1"/>
  <c r="G105" i="1"/>
  <c r="F105" i="1"/>
  <c r="F106" i="1"/>
  <c r="F122" i="1"/>
  <c r="AK122" i="1"/>
  <c r="F138" i="1"/>
  <c r="AJ148" i="1"/>
  <c r="AB148" i="1"/>
  <c r="T148" i="1"/>
  <c r="L148" i="1"/>
  <c r="AF148" i="1"/>
  <c r="X148" i="1"/>
  <c r="P148" i="1"/>
  <c r="H148" i="1"/>
  <c r="AA148" i="1"/>
  <c r="Q148" i="1"/>
  <c r="AK148" i="1"/>
  <c r="O148" i="1"/>
  <c r="AI148" i="1"/>
  <c r="Y148" i="1"/>
  <c r="AH148" i="1"/>
  <c r="W148" i="1"/>
  <c r="M148" i="1"/>
  <c r="AG148" i="1"/>
  <c r="K148" i="1"/>
  <c r="AE148" i="1"/>
  <c r="U148" i="1"/>
  <c r="F159" i="1"/>
  <c r="F181" i="1"/>
  <c r="L84" i="1"/>
  <c r="AB84" i="1"/>
  <c r="G97" i="1"/>
  <c r="F98" i="1"/>
  <c r="G110" i="1"/>
  <c r="L122" i="1"/>
  <c r="G126" i="1"/>
  <c r="G142" i="1"/>
  <c r="I148" i="1"/>
  <c r="AJ152" i="1"/>
  <c r="F162" i="1"/>
  <c r="F178" i="1"/>
  <c r="F198" i="1"/>
  <c r="M84" i="1"/>
  <c r="U84" i="1"/>
  <c r="AC84" i="1"/>
  <c r="AK84" i="1"/>
  <c r="F110" i="1"/>
  <c r="AK115" i="1"/>
  <c r="AC115" i="1"/>
  <c r="U115" i="1"/>
  <c r="M115" i="1"/>
  <c r="AJ115" i="1"/>
  <c r="T115" i="1"/>
  <c r="AI115" i="1"/>
  <c r="AA115" i="1"/>
  <c r="S115" i="1"/>
  <c r="K115" i="1"/>
  <c r="AH115" i="1"/>
  <c r="R115" i="1"/>
  <c r="AG115" i="1"/>
  <c r="Y115" i="1"/>
  <c r="Q115" i="1"/>
  <c r="I115" i="1"/>
  <c r="AF115" i="1"/>
  <c r="X115" i="1"/>
  <c r="P115" i="1"/>
  <c r="H115" i="1"/>
  <c r="AM115" i="1"/>
  <c r="M122" i="1"/>
  <c r="F126" i="1"/>
  <c r="F142" i="1"/>
  <c r="R148" i="1"/>
  <c r="G167" i="1"/>
  <c r="N84" i="1"/>
  <c r="V84" i="1"/>
  <c r="AD84" i="1"/>
  <c r="AL84" i="1"/>
  <c r="F92" i="1"/>
  <c r="G109" i="1"/>
  <c r="F109" i="1"/>
  <c r="G114" i="1"/>
  <c r="T122" i="1"/>
  <c r="G130" i="1"/>
  <c r="F167" i="1"/>
  <c r="F193" i="1"/>
  <c r="W84" i="1"/>
  <c r="F94" i="1"/>
  <c r="F100" i="1"/>
  <c r="F114" i="1"/>
  <c r="F130" i="1"/>
  <c r="G147" i="1"/>
  <c r="G150" i="1"/>
  <c r="F150" i="1"/>
  <c r="F166" i="1"/>
  <c r="G183" i="1"/>
  <c r="F209" i="1"/>
  <c r="F267" i="1"/>
  <c r="F153" i="1"/>
  <c r="G169" i="1"/>
  <c r="F173" i="1"/>
  <c r="G175" i="1"/>
  <c r="F190" i="1"/>
  <c r="F195" i="1"/>
  <c r="F217" i="1"/>
  <c r="F220" i="1"/>
  <c r="F252" i="1"/>
  <c r="G257" i="1"/>
  <c r="F274" i="1"/>
  <c r="G274" i="1"/>
  <c r="F143" i="1"/>
  <c r="F169" i="1"/>
  <c r="F170" i="1"/>
  <c r="AI171" i="1"/>
  <c r="AA171" i="1"/>
  <c r="S171" i="1"/>
  <c r="K171" i="1"/>
  <c r="AH171" i="1"/>
  <c r="R171" i="1"/>
  <c r="AF171" i="1"/>
  <c r="X171" i="1"/>
  <c r="P171" i="1"/>
  <c r="H171" i="1"/>
  <c r="AM171" i="1"/>
  <c r="AE171" i="1"/>
  <c r="W171" i="1"/>
  <c r="O171" i="1"/>
  <c r="AL171" i="1"/>
  <c r="AD171" i="1"/>
  <c r="V171" i="1"/>
  <c r="N171" i="1"/>
  <c r="Y171" i="1"/>
  <c r="F175" i="1"/>
  <c r="F185" i="1"/>
  <c r="F235" i="1"/>
  <c r="F257" i="1"/>
  <c r="F279" i="1"/>
  <c r="G279" i="1"/>
  <c r="F113" i="1"/>
  <c r="F117" i="1"/>
  <c r="F121" i="1"/>
  <c r="F125" i="1"/>
  <c r="F129" i="1"/>
  <c r="F133" i="1"/>
  <c r="F137" i="1"/>
  <c r="F141" i="1"/>
  <c r="G143" i="1"/>
  <c r="F146" i="1"/>
  <c r="F149" i="1"/>
  <c r="F158" i="1"/>
  <c r="F161" i="1"/>
  <c r="F171" i="1"/>
  <c r="AB171" i="1"/>
  <c r="F182" i="1"/>
  <c r="F187" i="1"/>
  <c r="F197" i="1"/>
  <c r="G199" i="1"/>
  <c r="F219" i="1"/>
  <c r="F240" i="1"/>
  <c r="F155" i="1"/>
  <c r="F163" i="1"/>
  <c r="I171" i="1"/>
  <c r="F177" i="1"/>
  <c r="F194" i="1"/>
  <c r="F199" i="1"/>
  <c r="F108" i="1"/>
  <c r="F112" i="1"/>
  <c r="F116" i="1"/>
  <c r="F120" i="1"/>
  <c r="F124" i="1"/>
  <c r="F128" i="1"/>
  <c r="F132" i="1"/>
  <c r="F136" i="1"/>
  <c r="F140" i="1"/>
  <c r="F145" i="1"/>
  <c r="L171" i="1"/>
  <c r="AG171" i="1"/>
  <c r="F174" i="1"/>
  <c r="F179" i="1"/>
  <c r="F189" i="1"/>
  <c r="G191" i="1"/>
  <c r="F255" i="1"/>
  <c r="G269" i="1"/>
  <c r="F269" i="1"/>
  <c r="F272" i="1"/>
  <c r="F151" i="1"/>
  <c r="G157" i="1"/>
  <c r="G165" i="1"/>
  <c r="AJ171" i="1"/>
  <c r="AG184" i="1"/>
  <c r="F186" i="1"/>
  <c r="F191" i="1"/>
  <c r="F201" i="1"/>
  <c r="F245" i="1"/>
  <c r="L182" i="1"/>
  <c r="T182" i="1"/>
  <c r="AB182" i="1"/>
  <c r="AJ182" i="1"/>
  <c r="G211" i="1"/>
  <c r="F221" i="1"/>
  <c r="F232" i="1"/>
  <c r="F237" i="1"/>
  <c r="F247" i="1"/>
  <c r="F264" i="1"/>
  <c r="F273" i="1"/>
  <c r="G286" i="1"/>
  <c r="F286" i="1"/>
  <c r="U182" i="1"/>
  <c r="AK182" i="1"/>
  <c r="F204" i="1"/>
  <c r="F208" i="1"/>
  <c r="F211" i="1"/>
  <c r="F216" i="1"/>
  <c r="G223" i="1"/>
  <c r="F227" i="1"/>
  <c r="G229" i="1"/>
  <c r="F244" i="1"/>
  <c r="F249" i="1"/>
  <c r="F259" i="1"/>
  <c r="G261" i="1"/>
  <c r="N182" i="1"/>
  <c r="V182" i="1"/>
  <c r="AD182" i="1"/>
  <c r="AL182" i="1"/>
  <c r="F205" i="1"/>
  <c r="F213" i="1"/>
  <c r="F223" i="1"/>
  <c r="F224" i="1"/>
  <c r="G225" i="1"/>
  <c r="F229" i="1"/>
  <c r="F239" i="1"/>
  <c r="G241" i="1"/>
  <c r="F256" i="1"/>
  <c r="F261" i="1"/>
  <c r="O182" i="1"/>
  <c r="W182" i="1"/>
  <c r="AE182" i="1"/>
  <c r="AM182" i="1"/>
  <c r="F225" i="1"/>
  <c r="F236" i="1"/>
  <c r="F241" i="1"/>
  <c r="F251" i="1"/>
  <c r="F268" i="1"/>
  <c r="F271" i="1"/>
  <c r="G284" i="1"/>
  <c r="F284" i="1"/>
  <c r="P182" i="1"/>
  <c r="AF182" i="1"/>
  <c r="F203" i="1"/>
  <c r="G207" i="1"/>
  <c r="G215" i="1"/>
  <c r="F231" i="1"/>
  <c r="G233" i="1"/>
  <c r="F248" i="1"/>
  <c r="F253" i="1"/>
  <c r="F263" i="1"/>
  <c r="G265" i="1"/>
  <c r="G271" i="1"/>
  <c r="F291" i="1"/>
  <c r="I182" i="1"/>
  <c r="Q182" i="1"/>
  <c r="Y182" i="1"/>
  <c r="F207" i="1"/>
  <c r="F212" i="1"/>
  <c r="F215" i="1"/>
  <c r="F228" i="1"/>
  <c r="F233" i="1"/>
  <c r="F243" i="1"/>
  <c r="G245" i="1"/>
  <c r="F260" i="1"/>
  <c r="F265" i="1"/>
  <c r="F280" i="1"/>
  <c r="G280" i="1"/>
  <c r="G292" i="1"/>
  <c r="F292" i="1"/>
  <c r="F276" i="1"/>
  <c r="F281" i="1"/>
  <c r="G288" i="1"/>
  <c r="F288" i="1"/>
  <c r="F295" i="1"/>
  <c r="G296" i="1"/>
  <c r="F270" i="1"/>
  <c r="G276" i="1"/>
  <c r="G282" i="1"/>
  <c r="F282" i="1"/>
  <c r="F283" i="1"/>
  <c r="F296" i="1"/>
  <c r="F311" i="1"/>
  <c r="AK333" i="1"/>
  <c r="G270" i="1"/>
  <c r="F278" i="1"/>
  <c r="F299" i="1"/>
  <c r="G300" i="1"/>
  <c r="F310" i="1"/>
  <c r="AF349" i="1"/>
  <c r="AL349" i="1"/>
  <c r="AD349" i="1"/>
  <c r="V349" i="1"/>
  <c r="N349" i="1"/>
  <c r="AI349" i="1"/>
  <c r="Y349" i="1"/>
  <c r="P349" i="1"/>
  <c r="AH349" i="1"/>
  <c r="X349" i="1"/>
  <c r="O349" i="1"/>
  <c r="AG349" i="1"/>
  <c r="W349" i="1"/>
  <c r="M349" i="1"/>
  <c r="AE349" i="1"/>
  <c r="U349" i="1"/>
  <c r="AC349" i="1"/>
  <c r="T349" i="1"/>
  <c r="K349" i="1"/>
  <c r="AK349" i="1"/>
  <c r="AA349" i="1"/>
  <c r="R349" i="1"/>
  <c r="I349" i="1"/>
  <c r="Z349" i="1"/>
  <c r="S349" i="1"/>
  <c r="Q349" i="1"/>
  <c r="J349" i="1"/>
  <c r="H349" i="1"/>
  <c r="AM349" i="1"/>
  <c r="AJ349" i="1"/>
  <c r="H278" i="1"/>
  <c r="F287" i="1"/>
  <c r="F300" i="1"/>
  <c r="J313" i="1"/>
  <c r="F275" i="1"/>
  <c r="F277" i="1"/>
  <c r="F304" i="1"/>
  <c r="G308" i="1"/>
  <c r="F308" i="1"/>
  <c r="F313" i="1"/>
  <c r="F316" i="1"/>
  <c r="F317" i="1"/>
  <c r="V336" i="1"/>
  <c r="T386" i="1"/>
  <c r="L386" i="1"/>
  <c r="P386" i="1"/>
  <c r="V386" i="1"/>
  <c r="K386" i="1"/>
  <c r="U386" i="1"/>
  <c r="J386" i="1"/>
  <c r="S386" i="1"/>
  <c r="Q386" i="1"/>
  <c r="O386" i="1"/>
  <c r="N386" i="1"/>
  <c r="W386" i="1"/>
  <c r="M386" i="1"/>
  <c r="G304" i="1"/>
  <c r="F305" i="1"/>
  <c r="AJ336" i="1"/>
  <c r="AG342" i="1"/>
  <c r="Y342" i="1"/>
  <c r="Q342" i="1"/>
  <c r="I342" i="1"/>
  <c r="AE342" i="1"/>
  <c r="W342" i="1"/>
  <c r="O342" i="1"/>
  <c r="AL342" i="1"/>
  <c r="AD342" i="1"/>
  <c r="V342" i="1"/>
  <c r="N342" i="1"/>
  <c r="AK342" i="1"/>
  <c r="AC342" i="1"/>
  <c r="U342" i="1"/>
  <c r="M342" i="1"/>
  <c r="AI342" i="1"/>
  <c r="AA342" i="1"/>
  <c r="S342" i="1"/>
  <c r="R342" i="1"/>
  <c r="AJ342" i="1"/>
  <c r="P342" i="1"/>
  <c r="AH342" i="1"/>
  <c r="L342" i="1"/>
  <c r="AF342" i="1"/>
  <c r="K342" i="1"/>
  <c r="AB342" i="1"/>
  <c r="J342" i="1"/>
  <c r="Z342" i="1"/>
  <c r="H342" i="1"/>
  <c r="AK330" i="1"/>
  <c r="T330" i="1"/>
  <c r="AI330" i="1"/>
  <c r="AG330" i="1"/>
  <c r="AF330" i="1"/>
  <c r="L367" i="1"/>
  <c r="H367" i="1"/>
  <c r="AE367" i="1"/>
  <c r="AL367" i="1"/>
  <c r="F303" i="1"/>
  <c r="F307" i="1"/>
  <c r="F315" i="1"/>
  <c r="T342" i="1"/>
  <c r="F290" i="1"/>
  <c r="F294" i="1"/>
  <c r="F298" i="1"/>
  <c r="G303" i="1"/>
  <c r="F309" i="1"/>
  <c r="F312" i="1"/>
  <c r="AK336" i="1"/>
  <c r="AC336" i="1"/>
  <c r="U336" i="1"/>
  <c r="M336" i="1"/>
  <c r="AI336" i="1"/>
  <c r="AA336" i="1"/>
  <c r="S336" i="1"/>
  <c r="K336" i="1"/>
  <c r="AH336" i="1"/>
  <c r="Z336" i="1"/>
  <c r="R336" i="1"/>
  <c r="J336" i="1"/>
  <c r="Y336" i="1"/>
  <c r="I336" i="1"/>
  <c r="AF336" i="1"/>
  <c r="P336" i="1"/>
  <c r="AE336" i="1"/>
  <c r="O336" i="1"/>
  <c r="AD336" i="1"/>
  <c r="N336" i="1"/>
  <c r="AB336" i="1"/>
  <c r="L336" i="1"/>
  <c r="X336" i="1"/>
  <c r="H336" i="1"/>
  <c r="AM336" i="1"/>
  <c r="W336" i="1"/>
  <c r="X342" i="1"/>
  <c r="X307" i="1"/>
  <c r="AK344" i="1"/>
  <c r="AC344" i="1"/>
  <c r="U344" i="1"/>
  <c r="M344" i="1"/>
  <c r="AJ344" i="1"/>
  <c r="AB344" i="1"/>
  <c r="T344" i="1"/>
  <c r="L344" i="1"/>
  <c r="AI344" i="1"/>
  <c r="AA344" i="1"/>
  <c r="S344" i="1"/>
  <c r="K344" i="1"/>
  <c r="AH344" i="1"/>
  <c r="Z344" i="1"/>
  <c r="R344" i="1"/>
  <c r="J344" i="1"/>
  <c r="AG344" i="1"/>
  <c r="Q344" i="1"/>
  <c r="I344" i="1"/>
  <c r="AM344" i="1"/>
  <c r="AE344" i="1"/>
  <c r="W344" i="1"/>
  <c r="O344" i="1"/>
  <c r="V344" i="1"/>
  <c r="P344" i="1"/>
  <c r="N344" i="1"/>
  <c r="H344" i="1"/>
  <c r="AL344" i="1"/>
  <c r="AF344" i="1"/>
  <c r="AH366" i="1"/>
  <c r="Z366" i="1"/>
  <c r="R366" i="1"/>
  <c r="J366" i="1"/>
  <c r="AF366" i="1"/>
  <c r="X366" i="1"/>
  <c r="P366" i="1"/>
  <c r="H366" i="1"/>
  <c r="AL366" i="1"/>
  <c r="AD366" i="1"/>
  <c r="V366" i="1"/>
  <c r="N366" i="1"/>
  <c r="AM366" i="1"/>
  <c r="AA366" i="1"/>
  <c r="AK366" i="1"/>
  <c r="Y366" i="1"/>
  <c r="L366" i="1"/>
  <c r="AJ366" i="1"/>
  <c r="W366" i="1"/>
  <c r="K366" i="1"/>
  <c r="AI366" i="1"/>
  <c r="U366" i="1"/>
  <c r="I366" i="1"/>
  <c r="AG366" i="1"/>
  <c r="T366" i="1"/>
  <c r="AE366" i="1"/>
  <c r="S366" i="1"/>
  <c r="Q366" i="1"/>
  <c r="AB366" i="1"/>
  <c r="O366" i="1"/>
  <c r="AD334" i="1"/>
  <c r="N334" i="1"/>
  <c r="R338" i="1"/>
  <c r="N340" i="1"/>
  <c r="AD340" i="1"/>
  <c r="L347" i="1"/>
  <c r="U350" i="1"/>
  <c r="AF353" i="1"/>
  <c r="P353" i="1"/>
  <c r="AL353" i="1"/>
  <c r="AD353" i="1"/>
  <c r="V353" i="1"/>
  <c r="N353" i="1"/>
  <c r="AK353" i="1"/>
  <c r="AA353" i="1"/>
  <c r="Q353" i="1"/>
  <c r="AJ353" i="1"/>
  <c r="Z353" i="1"/>
  <c r="O353" i="1"/>
  <c r="AI353" i="1"/>
  <c r="Y353" i="1"/>
  <c r="M353" i="1"/>
  <c r="AH353" i="1"/>
  <c r="W353" i="1"/>
  <c r="L353" i="1"/>
  <c r="AG353" i="1"/>
  <c r="U353" i="1"/>
  <c r="K353" i="1"/>
  <c r="AC353" i="1"/>
  <c r="S353" i="1"/>
  <c r="I353" i="1"/>
  <c r="AF377" i="1"/>
  <c r="X377" i="1"/>
  <c r="P377" i="1"/>
  <c r="H377" i="1"/>
  <c r="AL377" i="1"/>
  <c r="AD377" i="1"/>
  <c r="V377" i="1"/>
  <c r="N377" i="1"/>
  <c r="AJ377" i="1"/>
  <c r="AB377" i="1"/>
  <c r="T377" i="1"/>
  <c r="L377" i="1"/>
  <c r="AI377" i="1"/>
  <c r="AA377" i="1"/>
  <c r="S377" i="1"/>
  <c r="K377" i="1"/>
  <c r="AK377" i="1"/>
  <c r="U377" i="1"/>
  <c r="AH377" i="1"/>
  <c r="R377" i="1"/>
  <c r="AG377" i="1"/>
  <c r="Q377" i="1"/>
  <c r="AE377" i="1"/>
  <c r="O377" i="1"/>
  <c r="AC377" i="1"/>
  <c r="M377" i="1"/>
  <c r="Z377" i="1"/>
  <c r="J377" i="1"/>
  <c r="Y377" i="1"/>
  <c r="I377" i="1"/>
  <c r="AG338" i="1"/>
  <c r="Y338" i="1"/>
  <c r="Q338" i="1"/>
  <c r="I338" i="1"/>
  <c r="AM338" i="1"/>
  <c r="AE338" i="1"/>
  <c r="W338" i="1"/>
  <c r="O338" i="1"/>
  <c r="AL338" i="1"/>
  <c r="AD338" i="1"/>
  <c r="V338" i="1"/>
  <c r="N338" i="1"/>
  <c r="AK338" i="1"/>
  <c r="AC338" i="1"/>
  <c r="U338" i="1"/>
  <c r="M338" i="1"/>
  <c r="S338" i="1"/>
  <c r="AI338" i="1"/>
  <c r="O340" i="1"/>
  <c r="AE340" i="1"/>
  <c r="AG346" i="1"/>
  <c r="Y346" i="1"/>
  <c r="Q346" i="1"/>
  <c r="I346" i="1"/>
  <c r="AF346" i="1"/>
  <c r="X346" i="1"/>
  <c r="P346" i="1"/>
  <c r="H346" i="1"/>
  <c r="AM346" i="1"/>
  <c r="AE346" i="1"/>
  <c r="W346" i="1"/>
  <c r="O346" i="1"/>
  <c r="AL346" i="1"/>
  <c r="AD346" i="1"/>
  <c r="V346" i="1"/>
  <c r="N346" i="1"/>
  <c r="AK346" i="1"/>
  <c r="AC346" i="1"/>
  <c r="U346" i="1"/>
  <c r="M346" i="1"/>
  <c r="AA346" i="1"/>
  <c r="K346" i="1"/>
  <c r="AH346" i="1"/>
  <c r="N347" i="1"/>
  <c r="S334" i="1"/>
  <c r="T338" i="1"/>
  <c r="AJ338" i="1"/>
  <c r="P340" i="1"/>
  <c r="AF340" i="1"/>
  <c r="AJ346" i="1"/>
  <c r="T347" i="1"/>
  <c r="AK348" i="1"/>
  <c r="AC348" i="1"/>
  <c r="U348" i="1"/>
  <c r="M348" i="1"/>
  <c r="AJ348" i="1"/>
  <c r="AB348" i="1"/>
  <c r="T348" i="1"/>
  <c r="L348" i="1"/>
  <c r="AI348" i="1"/>
  <c r="AA348" i="1"/>
  <c r="S348" i="1"/>
  <c r="K348" i="1"/>
  <c r="AH348" i="1"/>
  <c r="Z348" i="1"/>
  <c r="R348" i="1"/>
  <c r="J348" i="1"/>
  <c r="AG348" i="1"/>
  <c r="Y348" i="1"/>
  <c r="Q348" i="1"/>
  <c r="I348" i="1"/>
  <c r="AE348" i="1"/>
  <c r="O348" i="1"/>
  <c r="AD348" i="1"/>
  <c r="AE350" i="1"/>
  <c r="R353" i="1"/>
  <c r="AH370" i="1"/>
  <c r="Z370" i="1"/>
  <c r="R370" i="1"/>
  <c r="J370" i="1"/>
  <c r="AF370" i="1"/>
  <c r="X370" i="1"/>
  <c r="P370" i="1"/>
  <c r="H370" i="1"/>
  <c r="AL370" i="1"/>
  <c r="AD370" i="1"/>
  <c r="V370" i="1"/>
  <c r="N370" i="1"/>
  <c r="AE370" i="1"/>
  <c r="S370" i="1"/>
  <c r="AC370" i="1"/>
  <c r="Q370" i="1"/>
  <c r="O370" i="1"/>
  <c r="AM370" i="1"/>
  <c r="AA370" i="1"/>
  <c r="M370" i="1"/>
  <c r="AK370" i="1"/>
  <c r="Y370" i="1"/>
  <c r="AJ370" i="1"/>
  <c r="W370" i="1"/>
  <c r="K370" i="1"/>
  <c r="AI370" i="1"/>
  <c r="U370" i="1"/>
  <c r="I370" i="1"/>
  <c r="T334" i="1"/>
  <c r="H338" i="1"/>
  <c r="X338" i="1"/>
  <c r="T340" i="1"/>
  <c r="AJ340" i="1"/>
  <c r="J346" i="1"/>
  <c r="V347" i="1"/>
  <c r="AF348" i="1"/>
  <c r="T353" i="1"/>
  <c r="T370" i="1"/>
  <c r="J338" i="1"/>
  <c r="Z338" i="1"/>
  <c r="V340" i="1"/>
  <c r="L346" i="1"/>
  <c r="AL348" i="1"/>
  <c r="AB353" i="1"/>
  <c r="AG370" i="1"/>
  <c r="AK340" i="1"/>
  <c r="AC340" i="1"/>
  <c r="U340" i="1"/>
  <c r="M340" i="1"/>
  <c r="AI340" i="1"/>
  <c r="AA340" i="1"/>
  <c r="S340" i="1"/>
  <c r="K340" i="1"/>
  <c r="Z340" i="1"/>
  <c r="R340" i="1"/>
  <c r="J340" i="1"/>
  <c r="AG340" i="1"/>
  <c r="Y340" i="1"/>
  <c r="Q340" i="1"/>
  <c r="I340" i="1"/>
  <c r="W340" i="1"/>
  <c r="AM340" i="1"/>
  <c r="AA347" i="1"/>
  <c r="K347" i="1"/>
  <c r="AH347" i="1"/>
  <c r="Z347" i="1"/>
  <c r="R347" i="1"/>
  <c r="J347" i="1"/>
  <c r="AG347" i="1"/>
  <c r="Y347" i="1"/>
  <c r="Q347" i="1"/>
  <c r="I347" i="1"/>
  <c r="AF347" i="1"/>
  <c r="X347" i="1"/>
  <c r="P347" i="1"/>
  <c r="H347" i="1"/>
  <c r="AM347" i="1"/>
  <c r="AE347" i="1"/>
  <c r="W347" i="1"/>
  <c r="O347" i="1"/>
  <c r="AK347" i="1"/>
  <c r="AC347" i="1"/>
  <c r="U347" i="1"/>
  <c r="M347" i="1"/>
  <c r="AD347" i="1"/>
  <c r="AH350" i="1"/>
  <c r="Z350" i="1"/>
  <c r="R350" i="1"/>
  <c r="J350" i="1"/>
  <c r="AF350" i="1"/>
  <c r="X350" i="1"/>
  <c r="P350" i="1"/>
  <c r="H350" i="1"/>
  <c r="AL350" i="1"/>
  <c r="AB350" i="1"/>
  <c r="Q350" i="1"/>
  <c r="AK350" i="1"/>
  <c r="AA350" i="1"/>
  <c r="O350" i="1"/>
  <c r="AJ350" i="1"/>
  <c r="Y350" i="1"/>
  <c r="N350" i="1"/>
  <c r="AI350" i="1"/>
  <c r="W350" i="1"/>
  <c r="AG350" i="1"/>
  <c r="V350" i="1"/>
  <c r="L350" i="1"/>
  <c r="AD350" i="1"/>
  <c r="T350" i="1"/>
  <c r="I350" i="1"/>
  <c r="AE353" i="1"/>
  <c r="AF361" i="1"/>
  <c r="X361" i="1"/>
  <c r="P361" i="1"/>
  <c r="H361" i="1"/>
  <c r="AL361" i="1"/>
  <c r="AD361" i="1"/>
  <c r="V361" i="1"/>
  <c r="N361" i="1"/>
  <c r="AG361" i="1"/>
  <c r="U361" i="1"/>
  <c r="K361" i="1"/>
  <c r="AE361" i="1"/>
  <c r="T361" i="1"/>
  <c r="J361" i="1"/>
  <c r="AC361" i="1"/>
  <c r="S361" i="1"/>
  <c r="I361" i="1"/>
  <c r="AB361" i="1"/>
  <c r="R361" i="1"/>
  <c r="AK361" i="1"/>
  <c r="AA361" i="1"/>
  <c r="Q361" i="1"/>
  <c r="AJ361" i="1"/>
  <c r="Z361" i="1"/>
  <c r="O361" i="1"/>
  <c r="AI361" i="1"/>
  <c r="Y361" i="1"/>
  <c r="M361" i="1"/>
  <c r="AJ363" i="1"/>
  <c r="AB363" i="1"/>
  <c r="T363" i="1"/>
  <c r="L363" i="1"/>
  <c r="AH363" i="1"/>
  <c r="Z363" i="1"/>
  <c r="R363" i="1"/>
  <c r="J363" i="1"/>
  <c r="AL363" i="1"/>
  <c r="AA363" i="1"/>
  <c r="P363" i="1"/>
  <c r="AK363" i="1"/>
  <c r="Y363" i="1"/>
  <c r="O363" i="1"/>
  <c r="AI363" i="1"/>
  <c r="X363" i="1"/>
  <c r="N363" i="1"/>
  <c r="W363" i="1"/>
  <c r="M363" i="1"/>
  <c r="AF363" i="1"/>
  <c r="V363" i="1"/>
  <c r="K363" i="1"/>
  <c r="AE363" i="1"/>
  <c r="U363" i="1"/>
  <c r="I363" i="1"/>
  <c r="AD363" i="1"/>
  <c r="S363" i="1"/>
  <c r="H363" i="1"/>
  <c r="R365" i="1"/>
  <c r="AH374" i="1"/>
  <c r="Z374" i="1"/>
  <c r="R374" i="1"/>
  <c r="J374" i="1"/>
  <c r="AF374" i="1"/>
  <c r="X374" i="1"/>
  <c r="P374" i="1"/>
  <c r="H374" i="1"/>
  <c r="AL374" i="1"/>
  <c r="AD374" i="1"/>
  <c r="V374" i="1"/>
  <c r="N374" i="1"/>
  <c r="AK374" i="1"/>
  <c r="AC374" i="1"/>
  <c r="U374" i="1"/>
  <c r="M374" i="1"/>
  <c r="AF365" i="1"/>
  <c r="X365" i="1"/>
  <c r="P365" i="1"/>
  <c r="H365" i="1"/>
  <c r="AL365" i="1"/>
  <c r="AD365" i="1"/>
  <c r="V365" i="1"/>
  <c r="N365" i="1"/>
  <c r="AJ365" i="1"/>
  <c r="AB365" i="1"/>
  <c r="T365" i="1"/>
  <c r="L365" i="1"/>
  <c r="S365" i="1"/>
  <c r="AG365" i="1"/>
  <c r="AF385" i="1"/>
  <c r="X385" i="1"/>
  <c r="P385" i="1"/>
  <c r="H385" i="1"/>
  <c r="AJ385" i="1"/>
  <c r="AB385" i="1"/>
  <c r="T385" i="1"/>
  <c r="L385" i="1"/>
  <c r="AL385" i="1"/>
  <c r="AA385" i="1"/>
  <c r="Q385" i="1"/>
  <c r="AK385" i="1"/>
  <c r="Z385" i="1"/>
  <c r="AI385" i="1"/>
  <c r="Y385" i="1"/>
  <c r="N385" i="1"/>
  <c r="AH385" i="1"/>
  <c r="W385" i="1"/>
  <c r="M385" i="1"/>
  <c r="AG385" i="1"/>
  <c r="V385" i="1"/>
  <c r="K385" i="1"/>
  <c r="U385" i="1"/>
  <c r="J385" i="1"/>
  <c r="AD385" i="1"/>
  <c r="S385" i="1"/>
  <c r="I385" i="1"/>
  <c r="K337" i="1"/>
  <c r="S337" i="1"/>
  <c r="AA337" i="1"/>
  <c r="AI337" i="1"/>
  <c r="K341" i="1"/>
  <c r="AA341" i="1"/>
  <c r="K345" i="1"/>
  <c r="S345" i="1"/>
  <c r="AA345" i="1"/>
  <c r="AI345" i="1"/>
  <c r="N351" i="1"/>
  <c r="X351" i="1"/>
  <c r="AI351" i="1"/>
  <c r="N354" i="1"/>
  <c r="Y354" i="1"/>
  <c r="AJ354" i="1"/>
  <c r="M357" i="1"/>
  <c r="Y357" i="1"/>
  <c r="AI357" i="1"/>
  <c r="U365" i="1"/>
  <c r="AH365" i="1"/>
  <c r="O368" i="1"/>
  <c r="AA368" i="1"/>
  <c r="K374" i="1"/>
  <c r="AA374" i="1"/>
  <c r="X378" i="1"/>
  <c r="AB380" i="1"/>
  <c r="T384" i="1"/>
  <c r="R385" i="1"/>
  <c r="L337" i="1"/>
  <c r="T337" i="1"/>
  <c r="AB337" i="1"/>
  <c r="AJ337" i="1"/>
  <c r="L341" i="1"/>
  <c r="T341" i="1"/>
  <c r="AB341" i="1"/>
  <c r="AJ341" i="1"/>
  <c r="L345" i="1"/>
  <c r="T345" i="1"/>
  <c r="AB345" i="1"/>
  <c r="AJ345" i="1"/>
  <c r="O351" i="1"/>
  <c r="Y351" i="1"/>
  <c r="AK351" i="1"/>
  <c r="O354" i="1"/>
  <c r="AA354" i="1"/>
  <c r="AK354" i="1"/>
  <c r="O357" i="1"/>
  <c r="Z357" i="1"/>
  <c r="AJ357" i="1"/>
  <c r="P364" i="1"/>
  <c r="Z364" i="1"/>
  <c r="J365" i="1"/>
  <c r="W365" i="1"/>
  <c r="AI365" i="1"/>
  <c r="P368" i="1"/>
  <c r="AC368" i="1"/>
  <c r="L374" i="1"/>
  <c r="AB374" i="1"/>
  <c r="AG380" i="1"/>
  <c r="AC385" i="1"/>
  <c r="T388" i="1"/>
  <c r="L388" i="1"/>
  <c r="P388" i="1"/>
  <c r="V388" i="1"/>
  <c r="K388" i="1"/>
  <c r="U388" i="1"/>
  <c r="J388" i="1"/>
  <c r="S388" i="1"/>
  <c r="R388" i="1"/>
  <c r="Q388" i="1"/>
  <c r="O388" i="1"/>
  <c r="N388" i="1"/>
  <c r="M337" i="1"/>
  <c r="U337" i="1"/>
  <c r="AC337" i="1"/>
  <c r="AK337" i="1"/>
  <c r="M341" i="1"/>
  <c r="U341" i="1"/>
  <c r="AC341" i="1"/>
  <c r="AK341" i="1"/>
  <c r="M345" i="1"/>
  <c r="U345" i="1"/>
  <c r="AC345" i="1"/>
  <c r="AK345" i="1"/>
  <c r="P351" i="1"/>
  <c r="AA351" i="1"/>
  <c r="Q354" i="1"/>
  <c r="AB354" i="1"/>
  <c r="Q357" i="1"/>
  <c r="AA357" i="1"/>
  <c r="AL364" i="1"/>
  <c r="AD364" i="1"/>
  <c r="V364" i="1"/>
  <c r="N364" i="1"/>
  <c r="AJ364" i="1"/>
  <c r="AB364" i="1"/>
  <c r="T364" i="1"/>
  <c r="L364" i="1"/>
  <c r="Q364" i="1"/>
  <c r="AA364" i="1"/>
  <c r="AM364" i="1"/>
  <c r="K365" i="1"/>
  <c r="AK365" i="1"/>
  <c r="Q368" i="1"/>
  <c r="O374" i="1"/>
  <c r="AE374" i="1"/>
  <c r="AB375" i="1"/>
  <c r="X375" i="1"/>
  <c r="AK375" i="1"/>
  <c r="AL378" i="1"/>
  <c r="AD378" i="1"/>
  <c r="V378" i="1"/>
  <c r="AJ378" i="1"/>
  <c r="AA378" i="1"/>
  <c r="R378" i="1"/>
  <c r="J378" i="1"/>
  <c r="AH378" i="1"/>
  <c r="Y378" i="1"/>
  <c r="P378" i="1"/>
  <c r="H378" i="1"/>
  <c r="AF378" i="1"/>
  <c r="W378" i="1"/>
  <c r="N378" i="1"/>
  <c r="U378" i="1"/>
  <c r="M378" i="1"/>
  <c r="AM378" i="1"/>
  <c r="AC378" i="1"/>
  <c r="T378" i="1"/>
  <c r="L378" i="1"/>
  <c r="AB378" i="1"/>
  <c r="AM385" i="1"/>
  <c r="AJ351" i="1"/>
  <c r="AB351" i="1"/>
  <c r="T351" i="1"/>
  <c r="L351" i="1"/>
  <c r="AH351" i="1"/>
  <c r="Z351" i="1"/>
  <c r="R351" i="1"/>
  <c r="J351" i="1"/>
  <c r="Q351" i="1"/>
  <c r="AM351" i="1"/>
  <c r="AH354" i="1"/>
  <c r="Z354" i="1"/>
  <c r="R354" i="1"/>
  <c r="J354" i="1"/>
  <c r="AF354" i="1"/>
  <c r="X354" i="1"/>
  <c r="P354" i="1"/>
  <c r="H354" i="1"/>
  <c r="S354" i="1"/>
  <c r="AC354" i="1"/>
  <c r="AM354" i="1"/>
  <c r="AF357" i="1"/>
  <c r="X357" i="1"/>
  <c r="P357" i="1"/>
  <c r="H357" i="1"/>
  <c r="AL357" i="1"/>
  <c r="AD357" i="1"/>
  <c r="V357" i="1"/>
  <c r="N357" i="1"/>
  <c r="R357" i="1"/>
  <c r="AB357" i="1"/>
  <c r="AM357" i="1"/>
  <c r="M365" i="1"/>
  <c r="Z365" i="1"/>
  <c r="AM365" i="1"/>
  <c r="AL368" i="1"/>
  <c r="AD368" i="1"/>
  <c r="V368" i="1"/>
  <c r="N368" i="1"/>
  <c r="AJ368" i="1"/>
  <c r="AB368" i="1"/>
  <c r="T368" i="1"/>
  <c r="L368" i="1"/>
  <c r="AH368" i="1"/>
  <c r="Z368" i="1"/>
  <c r="R368" i="1"/>
  <c r="J368" i="1"/>
  <c r="S368" i="1"/>
  <c r="AF368" i="1"/>
  <c r="Q374" i="1"/>
  <c r="AG374" i="1"/>
  <c r="P387" i="1"/>
  <c r="T387" i="1"/>
  <c r="L387" i="1"/>
  <c r="V387" i="1"/>
  <c r="K387" i="1"/>
  <c r="U387" i="1"/>
  <c r="J387" i="1"/>
  <c r="S387" i="1"/>
  <c r="R387" i="1"/>
  <c r="Q387" i="1"/>
  <c r="O387" i="1"/>
  <c r="N387" i="1"/>
  <c r="O337" i="1"/>
  <c r="W337" i="1"/>
  <c r="AE337" i="1"/>
  <c r="O341" i="1"/>
  <c r="W341" i="1"/>
  <c r="AE341" i="1"/>
  <c r="O345" i="1"/>
  <c r="AE345" i="1"/>
  <c r="H351" i="1"/>
  <c r="S351" i="1"/>
  <c r="AD351" i="1"/>
  <c r="I354" i="1"/>
  <c r="T354" i="1"/>
  <c r="AD354" i="1"/>
  <c r="I357" i="1"/>
  <c r="S357" i="1"/>
  <c r="AC357" i="1"/>
  <c r="O365" i="1"/>
  <c r="AA365" i="1"/>
  <c r="H368" i="1"/>
  <c r="U368" i="1"/>
  <c r="AG368" i="1"/>
  <c r="S374" i="1"/>
  <c r="AI374" i="1"/>
  <c r="AL380" i="1"/>
  <c r="AD380" i="1"/>
  <c r="V380" i="1"/>
  <c r="N380" i="1"/>
  <c r="AH380" i="1"/>
  <c r="Z380" i="1"/>
  <c r="R380" i="1"/>
  <c r="J380" i="1"/>
  <c r="AF380" i="1"/>
  <c r="K380" i="1"/>
  <c r="AE380" i="1"/>
  <c r="T380" i="1"/>
  <c r="I380" i="1"/>
  <c r="AC380" i="1"/>
  <c r="S380" i="1"/>
  <c r="H380" i="1"/>
  <c r="AA380" i="1"/>
  <c r="P380" i="1"/>
  <c r="AJ380" i="1"/>
  <c r="Y380" i="1"/>
  <c r="O380" i="1"/>
  <c r="AI380" i="1"/>
  <c r="X380" i="1"/>
  <c r="M380" i="1"/>
  <c r="AL384" i="1"/>
  <c r="AD384" i="1"/>
  <c r="V384" i="1"/>
  <c r="N384" i="1"/>
  <c r="AH384" i="1"/>
  <c r="Z384" i="1"/>
  <c r="R384" i="1"/>
  <c r="J384" i="1"/>
  <c r="AI384" i="1"/>
  <c r="X384" i="1"/>
  <c r="M384" i="1"/>
  <c r="AG384" i="1"/>
  <c r="W384" i="1"/>
  <c r="L384" i="1"/>
  <c r="AF384" i="1"/>
  <c r="U384" i="1"/>
  <c r="K384" i="1"/>
  <c r="AE384" i="1"/>
  <c r="AC384" i="1"/>
  <c r="S384" i="1"/>
  <c r="H384" i="1"/>
  <c r="AM384" i="1"/>
  <c r="AB384" i="1"/>
  <c r="Q384" i="1"/>
  <c r="AK384" i="1"/>
  <c r="AA384" i="1"/>
  <c r="P384" i="1"/>
  <c r="W388" i="1"/>
  <c r="I81" i="5"/>
  <c r="Q81" i="5"/>
  <c r="N81" i="5"/>
  <c r="O81" i="5" s="1"/>
  <c r="M83" i="5"/>
  <c r="R83" i="5"/>
  <c r="S83" i="5" s="1"/>
  <c r="N83" i="5"/>
  <c r="O83" i="5" s="1"/>
  <c r="M84" i="5"/>
  <c r="R7" i="5"/>
  <c r="M7" i="5"/>
  <c r="N170" i="5"/>
  <c r="O170" i="5" s="1"/>
  <c r="M171" i="5"/>
  <c r="M170" i="5"/>
  <c r="R170" i="5"/>
  <c r="S170" i="5" s="1"/>
  <c r="N127" i="5"/>
  <c r="O127" i="5" s="1"/>
  <c r="I127" i="5"/>
  <c r="Q127" i="5"/>
  <c r="P391" i="1"/>
  <c r="O391" i="1"/>
  <c r="V391" i="1"/>
  <c r="N391" i="1"/>
  <c r="U391" i="1"/>
  <c r="M391" i="1"/>
  <c r="T391" i="1"/>
  <c r="L391" i="1"/>
  <c r="K391" i="1"/>
  <c r="P393" i="1"/>
  <c r="W393" i="1"/>
  <c r="O393" i="1"/>
  <c r="V393" i="1"/>
  <c r="N393" i="1"/>
  <c r="U393" i="1"/>
  <c r="M393" i="1"/>
  <c r="T393" i="1"/>
  <c r="L393" i="1"/>
  <c r="R393" i="1"/>
  <c r="J393" i="1"/>
  <c r="P395" i="1"/>
  <c r="W395" i="1"/>
  <c r="O395" i="1"/>
  <c r="V395" i="1"/>
  <c r="N395" i="1"/>
  <c r="U395" i="1"/>
  <c r="M395" i="1"/>
  <c r="T395" i="1"/>
  <c r="L395" i="1"/>
  <c r="R395" i="1"/>
  <c r="J395" i="1"/>
  <c r="P397" i="1"/>
  <c r="O397" i="1"/>
  <c r="V397" i="1"/>
  <c r="N397" i="1"/>
  <c r="U397" i="1"/>
  <c r="M397" i="1"/>
  <c r="T397" i="1"/>
  <c r="L397" i="1"/>
  <c r="R397" i="1"/>
  <c r="J397" i="1"/>
  <c r="P399" i="1"/>
  <c r="O399" i="1"/>
  <c r="V399" i="1"/>
  <c r="N399" i="1"/>
  <c r="U399" i="1"/>
  <c r="M399" i="1"/>
  <c r="T399" i="1"/>
  <c r="L399" i="1"/>
  <c r="R399" i="1"/>
  <c r="J399" i="1"/>
  <c r="P401" i="1"/>
  <c r="O401" i="1"/>
  <c r="V401" i="1"/>
  <c r="N401" i="1"/>
  <c r="U401" i="1"/>
  <c r="M401" i="1"/>
  <c r="T401" i="1"/>
  <c r="L401" i="1"/>
  <c r="R401" i="1"/>
  <c r="J401" i="1"/>
  <c r="P403" i="1"/>
  <c r="O403" i="1"/>
  <c r="V403" i="1"/>
  <c r="N403" i="1"/>
  <c r="U403" i="1"/>
  <c r="M403" i="1"/>
  <c r="T403" i="1"/>
  <c r="L403" i="1"/>
  <c r="R403" i="1"/>
  <c r="J403" i="1"/>
  <c r="I63" i="5"/>
  <c r="Q63" i="5"/>
  <c r="S63" i="5" s="1"/>
  <c r="N63" i="5"/>
  <c r="O63" i="5" s="1"/>
  <c r="M65" i="5"/>
  <c r="R65" i="5"/>
  <c r="M67" i="5"/>
  <c r="R67" i="5"/>
  <c r="S67" i="5" s="1"/>
  <c r="S11" i="5"/>
  <c r="S15" i="5"/>
  <c r="S23" i="5"/>
  <c r="S35" i="5"/>
  <c r="S43" i="5"/>
  <c r="S47" i="5"/>
  <c r="M50" i="5"/>
  <c r="N67" i="5"/>
  <c r="O67" i="5" s="1"/>
  <c r="R106" i="5"/>
  <c r="N106" i="5"/>
  <c r="O106" i="5" s="1"/>
  <c r="M106" i="5"/>
  <c r="I301" i="5"/>
  <c r="N301" i="5"/>
  <c r="O301" i="5" s="1"/>
  <c r="Q301" i="5"/>
  <c r="N330" i="5"/>
  <c r="O330" i="5" s="1"/>
  <c r="Q330" i="5"/>
  <c r="S330" i="5" s="1"/>
  <c r="M49" i="5"/>
  <c r="R49" i="5"/>
  <c r="I79" i="5"/>
  <c r="Q79" i="5"/>
  <c r="S79" i="5" s="1"/>
  <c r="N79" i="5"/>
  <c r="O79" i="5" s="1"/>
  <c r="R98" i="5"/>
  <c r="M98" i="5"/>
  <c r="M117" i="5"/>
  <c r="R117" i="5"/>
  <c r="S117" i="5" s="1"/>
  <c r="I5" i="5"/>
  <c r="S6" i="5"/>
  <c r="M9" i="5"/>
  <c r="M13" i="5"/>
  <c r="M17" i="5"/>
  <c r="M21" i="5"/>
  <c r="M25" i="5"/>
  <c r="M29" i="5"/>
  <c r="M33" i="5"/>
  <c r="M37" i="5"/>
  <c r="M41" i="5"/>
  <c r="M45" i="5"/>
  <c r="N49" i="5"/>
  <c r="O49" i="5" s="1"/>
  <c r="I62" i="5"/>
  <c r="Q62" i="5"/>
  <c r="S62" i="5" s="1"/>
  <c r="N62" i="5"/>
  <c r="O62" i="5" s="1"/>
  <c r="I64" i="5"/>
  <c r="Q64" i="5"/>
  <c r="N64" i="5"/>
  <c r="O64" i="5" s="1"/>
  <c r="M66" i="5"/>
  <c r="S85" i="5"/>
  <c r="I96" i="5"/>
  <c r="Q96" i="5"/>
  <c r="S96" i="5" s="1"/>
  <c r="N96" i="5"/>
  <c r="O96" i="5" s="1"/>
  <c r="R122" i="5"/>
  <c r="S122" i="5" s="1"/>
  <c r="N122" i="5"/>
  <c r="O122" i="5" s="1"/>
  <c r="M122" i="5"/>
  <c r="Q148" i="5"/>
  <c r="N148" i="5"/>
  <c r="O148" i="5" s="1"/>
  <c r="I148" i="5"/>
  <c r="Q4" i="5"/>
  <c r="S4" i="5" s="1"/>
  <c r="N4" i="5"/>
  <c r="O4" i="5" s="1"/>
  <c r="I4" i="5"/>
  <c r="S9" i="5"/>
  <c r="S13" i="5"/>
  <c r="S29" i="5"/>
  <c r="S33" i="5"/>
  <c r="S37" i="5"/>
  <c r="S41" i="5"/>
  <c r="M51" i="5"/>
  <c r="R51" i="5"/>
  <c r="S51" i="5" s="1"/>
  <c r="R64" i="5"/>
  <c r="M64" i="5"/>
  <c r="M68" i="5"/>
  <c r="N82" i="5"/>
  <c r="O82" i="5" s="1"/>
  <c r="S71" i="5"/>
  <c r="R82" i="5"/>
  <c r="S82" i="5" s="1"/>
  <c r="M82" i="5"/>
  <c r="M133" i="5"/>
  <c r="M134" i="5"/>
  <c r="R133" i="5"/>
  <c r="S133" i="5" s="1"/>
  <c r="N166" i="5"/>
  <c r="O166" i="5" s="1"/>
  <c r="R166" i="5"/>
  <c r="S166" i="5" s="1"/>
  <c r="M167" i="5"/>
  <c r="M166" i="5"/>
  <c r="N176" i="5"/>
  <c r="O176" i="5" s="1"/>
  <c r="M177" i="5"/>
  <c r="R176" i="5"/>
  <c r="S176" i="5" s="1"/>
  <c r="M176" i="5"/>
  <c r="S8" i="5"/>
  <c r="S16" i="5"/>
  <c r="S20" i="5"/>
  <c r="S24" i="5"/>
  <c r="S28" i="5"/>
  <c r="S32" i="5"/>
  <c r="S36" i="5"/>
  <c r="S40" i="5"/>
  <c r="S44" i="5"/>
  <c r="S48" i="5"/>
  <c r="N50" i="5"/>
  <c r="O50" i="5" s="1"/>
  <c r="I65" i="5"/>
  <c r="Q65" i="5"/>
  <c r="S65" i="5" s="1"/>
  <c r="N65" i="5"/>
  <c r="O65" i="5" s="1"/>
  <c r="I78" i="5"/>
  <c r="Q78" i="5"/>
  <c r="S78" i="5" s="1"/>
  <c r="N78" i="5"/>
  <c r="O78" i="5" s="1"/>
  <c r="I80" i="5"/>
  <c r="Q80" i="5"/>
  <c r="S80" i="5" s="1"/>
  <c r="N80" i="5"/>
  <c r="O80" i="5" s="1"/>
  <c r="I97" i="5"/>
  <c r="Q97" i="5"/>
  <c r="N97" i="5"/>
  <c r="O97" i="5" s="1"/>
  <c r="M99" i="5"/>
  <c r="R99" i="5"/>
  <c r="S99" i="5" s="1"/>
  <c r="N99" i="5"/>
  <c r="O99" i="5" s="1"/>
  <c r="N111" i="5"/>
  <c r="O111" i="5" s="1"/>
  <c r="I111" i="5"/>
  <c r="Q111" i="5"/>
  <c r="M81" i="5"/>
  <c r="I95" i="5"/>
  <c r="M97" i="5"/>
  <c r="N105" i="5"/>
  <c r="O105" i="5" s="1"/>
  <c r="I105" i="5"/>
  <c r="N121" i="5"/>
  <c r="O121" i="5" s="1"/>
  <c r="I121" i="5"/>
  <c r="Q139" i="5"/>
  <c r="S139" i="5" s="1"/>
  <c r="N139" i="5"/>
  <c r="O139" i="5" s="1"/>
  <c r="I139" i="5"/>
  <c r="M141" i="5"/>
  <c r="R141" i="5"/>
  <c r="S141" i="5" s="1"/>
  <c r="N153" i="5"/>
  <c r="O153" i="5" s="1"/>
  <c r="I154" i="5"/>
  <c r="Q153" i="5"/>
  <c r="S153" i="5" s="1"/>
  <c r="I153" i="5"/>
  <c r="N204" i="5"/>
  <c r="O204" i="5" s="1"/>
  <c r="I204" i="5"/>
  <c r="Q204" i="5"/>
  <c r="I208" i="5"/>
  <c r="Q208" i="5"/>
  <c r="N208" i="5"/>
  <c r="O208" i="5" s="1"/>
  <c r="M250" i="5"/>
  <c r="R250" i="5"/>
  <c r="S250" i="5" s="1"/>
  <c r="I299" i="5"/>
  <c r="Q299" i="5"/>
  <c r="S299" i="5" s="1"/>
  <c r="N299" i="5"/>
  <c r="O299" i="5" s="1"/>
  <c r="M374" i="5"/>
  <c r="R374" i="5"/>
  <c r="S374" i="5" s="1"/>
  <c r="N374" i="5"/>
  <c r="O374" i="5" s="1"/>
  <c r="N5" i="5"/>
  <c r="O5" i="5" s="1"/>
  <c r="N7" i="5"/>
  <c r="O7" i="5" s="1"/>
  <c r="N9" i="5"/>
  <c r="O9" i="5" s="1"/>
  <c r="N11" i="5"/>
  <c r="O11" i="5" s="1"/>
  <c r="N13" i="5"/>
  <c r="O13" i="5" s="1"/>
  <c r="N15" i="5"/>
  <c r="O15" i="5" s="1"/>
  <c r="N17" i="5"/>
  <c r="O17" i="5" s="1"/>
  <c r="N19" i="5"/>
  <c r="O19" i="5" s="1"/>
  <c r="N21" i="5"/>
  <c r="O21" i="5" s="1"/>
  <c r="N23" i="5"/>
  <c r="O23" i="5" s="1"/>
  <c r="N25" i="5"/>
  <c r="O25" i="5" s="1"/>
  <c r="N27" i="5"/>
  <c r="O27" i="5" s="1"/>
  <c r="N29" i="5"/>
  <c r="O29" i="5" s="1"/>
  <c r="N31" i="5"/>
  <c r="O31" i="5" s="1"/>
  <c r="N33" i="5"/>
  <c r="O33" i="5" s="1"/>
  <c r="N35" i="5"/>
  <c r="O35" i="5" s="1"/>
  <c r="N37" i="5"/>
  <c r="O37" i="5" s="1"/>
  <c r="N39" i="5"/>
  <c r="O39" i="5" s="1"/>
  <c r="N41" i="5"/>
  <c r="O41" i="5" s="1"/>
  <c r="N43" i="5"/>
  <c r="O43" i="5" s="1"/>
  <c r="N45" i="5"/>
  <c r="O45" i="5" s="1"/>
  <c r="N47" i="5"/>
  <c r="O47" i="5" s="1"/>
  <c r="Q49" i="5"/>
  <c r="Q52" i="5"/>
  <c r="S52" i="5" s="1"/>
  <c r="I60" i="5"/>
  <c r="I61" i="5"/>
  <c r="M63" i="5"/>
  <c r="Q68" i="5"/>
  <c r="S68" i="5" s="1"/>
  <c r="I76" i="5"/>
  <c r="I77" i="5"/>
  <c r="M79" i="5"/>
  <c r="M80" i="5"/>
  <c r="I92" i="5"/>
  <c r="I93" i="5"/>
  <c r="M95" i="5"/>
  <c r="M96" i="5"/>
  <c r="I104" i="5"/>
  <c r="M105" i="5"/>
  <c r="N115" i="5"/>
  <c r="O115" i="5" s="1"/>
  <c r="I115" i="5"/>
  <c r="M116" i="5"/>
  <c r="I120" i="5"/>
  <c r="M121" i="5"/>
  <c r="N131" i="5"/>
  <c r="O131" i="5" s="1"/>
  <c r="I131" i="5"/>
  <c r="M132" i="5"/>
  <c r="I137" i="5"/>
  <c r="N136" i="5"/>
  <c r="O136" i="5" s="1"/>
  <c r="I136" i="5"/>
  <c r="M139" i="5"/>
  <c r="N141" i="5"/>
  <c r="O141" i="5" s="1"/>
  <c r="I146" i="5"/>
  <c r="R148" i="5"/>
  <c r="M148" i="5"/>
  <c r="N162" i="5"/>
  <c r="O162" i="5" s="1"/>
  <c r="M163" i="5"/>
  <c r="M162" i="5"/>
  <c r="S165" i="5"/>
  <c r="N168" i="5"/>
  <c r="O168" i="5" s="1"/>
  <c r="M169" i="5"/>
  <c r="R168" i="5"/>
  <c r="M168" i="5"/>
  <c r="R174" i="5"/>
  <c r="Q193" i="5"/>
  <c r="S193" i="5" s="1"/>
  <c r="I194" i="5"/>
  <c r="M204" i="5"/>
  <c r="R204" i="5"/>
  <c r="N250" i="5"/>
  <c r="O250" i="5" s="1"/>
  <c r="I6" i="5"/>
  <c r="I8" i="5"/>
  <c r="I58" i="5"/>
  <c r="I59" i="5"/>
  <c r="M61" i="5"/>
  <c r="M62" i="5"/>
  <c r="I74" i="5"/>
  <c r="I75" i="5"/>
  <c r="M77" i="5"/>
  <c r="M78" i="5"/>
  <c r="I90" i="5"/>
  <c r="I91" i="5"/>
  <c r="M93" i="5"/>
  <c r="M94" i="5"/>
  <c r="N95" i="5"/>
  <c r="O95" i="5" s="1"/>
  <c r="Q105" i="5"/>
  <c r="S105" i="5" s="1"/>
  <c r="S106" i="5"/>
  <c r="N109" i="5"/>
  <c r="O109" i="5" s="1"/>
  <c r="I109" i="5"/>
  <c r="M110" i="5"/>
  <c r="R111" i="5"/>
  <c r="I114" i="5"/>
  <c r="M115" i="5"/>
  <c r="N116" i="5"/>
  <c r="O116" i="5" s="1"/>
  <c r="Q121" i="5"/>
  <c r="S121" i="5" s="1"/>
  <c r="N125" i="5"/>
  <c r="O125" i="5" s="1"/>
  <c r="I125" i="5"/>
  <c r="M126" i="5"/>
  <c r="R127" i="5"/>
  <c r="I130" i="5"/>
  <c r="M131" i="5"/>
  <c r="N132" i="5"/>
  <c r="O132" i="5" s="1"/>
  <c r="R136" i="5"/>
  <c r="S136" i="5" s="1"/>
  <c r="M136" i="5"/>
  <c r="R138" i="5"/>
  <c r="S138" i="5" s="1"/>
  <c r="N138" i="5"/>
  <c r="O138" i="5" s="1"/>
  <c r="I144" i="5"/>
  <c r="S218" i="5"/>
  <c r="R227" i="5"/>
  <c r="S227" i="5" s="1"/>
  <c r="N227" i="5"/>
  <c r="O227" i="5" s="1"/>
  <c r="M227" i="5"/>
  <c r="I57" i="5"/>
  <c r="M59" i="5"/>
  <c r="M60" i="5"/>
  <c r="I73" i="5"/>
  <c r="M75" i="5"/>
  <c r="M76" i="5"/>
  <c r="R81" i="5"/>
  <c r="I89" i="5"/>
  <c r="M91" i="5"/>
  <c r="M92" i="5"/>
  <c r="N94" i="5"/>
  <c r="O94" i="5" s="1"/>
  <c r="Q95" i="5"/>
  <c r="S95" i="5" s="1"/>
  <c r="R97" i="5"/>
  <c r="N103" i="5"/>
  <c r="O103" i="5" s="1"/>
  <c r="I103" i="5"/>
  <c r="S116" i="5"/>
  <c r="N119" i="5"/>
  <c r="O119" i="5" s="1"/>
  <c r="I119" i="5"/>
  <c r="S132" i="5"/>
  <c r="Q135" i="5"/>
  <c r="N135" i="5"/>
  <c r="O135" i="5" s="1"/>
  <c r="N143" i="5"/>
  <c r="O143" i="5" s="1"/>
  <c r="I143" i="5"/>
  <c r="N160" i="5"/>
  <c r="O160" i="5" s="1"/>
  <c r="M161" i="5"/>
  <c r="R160" i="5"/>
  <c r="S160" i="5" s="1"/>
  <c r="M160" i="5"/>
  <c r="N184" i="5"/>
  <c r="O184" i="5" s="1"/>
  <c r="M184" i="5"/>
  <c r="R184" i="5"/>
  <c r="S184" i="5" s="1"/>
  <c r="M185" i="5"/>
  <c r="N186" i="5"/>
  <c r="O186" i="5" s="1"/>
  <c r="M186" i="5"/>
  <c r="R186" i="5"/>
  <c r="N188" i="5"/>
  <c r="O188" i="5" s="1"/>
  <c r="M188" i="5"/>
  <c r="M189" i="5"/>
  <c r="R188" i="5"/>
  <c r="M216" i="5"/>
  <c r="R216" i="5"/>
  <c r="M217" i="5"/>
  <c r="I220" i="5"/>
  <c r="Q220" i="5"/>
  <c r="S220" i="5" s="1"/>
  <c r="N220" i="5"/>
  <c r="O220" i="5" s="1"/>
  <c r="I252" i="5"/>
  <c r="Q252" i="5"/>
  <c r="S252" i="5" s="1"/>
  <c r="N252" i="5"/>
  <c r="O252" i="5" s="1"/>
  <c r="R318" i="5"/>
  <c r="M318" i="5"/>
  <c r="M6" i="5"/>
  <c r="M8" i="5"/>
  <c r="M10" i="5"/>
  <c r="M12" i="5"/>
  <c r="M14" i="5"/>
  <c r="M16" i="5"/>
  <c r="M18" i="5"/>
  <c r="M20" i="5"/>
  <c r="M22" i="5"/>
  <c r="M24" i="5"/>
  <c r="M26" i="5"/>
  <c r="M28" i="5"/>
  <c r="M30" i="5"/>
  <c r="M32" i="5"/>
  <c r="M34" i="5"/>
  <c r="M36" i="5"/>
  <c r="M38" i="5"/>
  <c r="M40" i="5"/>
  <c r="M42" i="5"/>
  <c r="M44" i="5"/>
  <c r="M46" i="5"/>
  <c r="M48" i="5"/>
  <c r="I55" i="5"/>
  <c r="M57" i="5"/>
  <c r="M58" i="5"/>
  <c r="N59" i="5"/>
  <c r="O59" i="5" s="1"/>
  <c r="I71" i="5"/>
  <c r="M73" i="5"/>
  <c r="M74" i="5"/>
  <c r="N75" i="5"/>
  <c r="O75" i="5" s="1"/>
  <c r="I87" i="5"/>
  <c r="M89" i="5"/>
  <c r="M90" i="5"/>
  <c r="N91" i="5"/>
  <c r="O91" i="5" s="1"/>
  <c r="Q94" i="5"/>
  <c r="S94" i="5" s="1"/>
  <c r="N113" i="5"/>
  <c r="O113" i="5" s="1"/>
  <c r="I113" i="5"/>
  <c r="M114" i="5"/>
  <c r="N129" i="5"/>
  <c r="O129" i="5" s="1"/>
  <c r="I129" i="5"/>
  <c r="M130" i="5"/>
  <c r="I135" i="5"/>
  <c r="Q142" i="5"/>
  <c r="S142" i="5" s="1"/>
  <c r="N142" i="5"/>
  <c r="O142" i="5" s="1"/>
  <c r="M144" i="5"/>
  <c r="Q151" i="5"/>
  <c r="S151" i="5" s="1"/>
  <c r="I152" i="5"/>
  <c r="N151" i="5"/>
  <c r="O151" i="5" s="1"/>
  <c r="R152" i="5"/>
  <c r="S152" i="5" s="1"/>
  <c r="N152" i="5"/>
  <c r="O152" i="5" s="1"/>
  <c r="M152" i="5"/>
  <c r="I201" i="5"/>
  <c r="Q201" i="5"/>
  <c r="N201" i="5"/>
  <c r="O201" i="5" s="1"/>
  <c r="I202" i="5"/>
  <c r="M232" i="5"/>
  <c r="R232" i="5"/>
  <c r="M233" i="5"/>
  <c r="I266" i="5"/>
  <c r="Q266" i="5"/>
  <c r="S266" i="5" s="1"/>
  <c r="N266" i="5"/>
  <c r="O266" i="5" s="1"/>
  <c r="I53" i="5"/>
  <c r="M55" i="5"/>
  <c r="M56" i="5"/>
  <c r="N57" i="5"/>
  <c r="O57" i="5" s="1"/>
  <c r="N58" i="5"/>
  <c r="O58" i="5" s="1"/>
  <c r="Q59" i="5"/>
  <c r="R61" i="5"/>
  <c r="S61" i="5" s="1"/>
  <c r="I69" i="5"/>
  <c r="M71" i="5"/>
  <c r="M72" i="5"/>
  <c r="N73" i="5"/>
  <c r="O73" i="5" s="1"/>
  <c r="N74" i="5"/>
  <c r="O74" i="5" s="1"/>
  <c r="Q75" i="5"/>
  <c r="R77" i="5"/>
  <c r="S77" i="5" s="1"/>
  <c r="I84" i="5"/>
  <c r="I85" i="5"/>
  <c r="M87" i="5"/>
  <c r="M88" i="5"/>
  <c r="N89" i="5"/>
  <c r="O89" i="5" s="1"/>
  <c r="N90" i="5"/>
  <c r="O90" i="5" s="1"/>
  <c r="Q91" i="5"/>
  <c r="R93" i="5"/>
  <c r="I100" i="5"/>
  <c r="I101" i="5"/>
  <c r="Q103" i="5"/>
  <c r="S104" i="5"/>
  <c r="N107" i="5"/>
  <c r="O107" i="5" s="1"/>
  <c r="I107" i="5"/>
  <c r="M108" i="5"/>
  <c r="R109" i="5"/>
  <c r="S109" i="5" s="1"/>
  <c r="I112" i="5"/>
  <c r="M113" i="5"/>
  <c r="N114" i="5"/>
  <c r="O114" i="5" s="1"/>
  <c r="Q119" i="5"/>
  <c r="S120" i="5"/>
  <c r="N123" i="5"/>
  <c r="O123" i="5" s="1"/>
  <c r="I123" i="5"/>
  <c r="M124" i="5"/>
  <c r="R125" i="5"/>
  <c r="S125" i="5" s="1"/>
  <c r="I128" i="5"/>
  <c r="M129" i="5"/>
  <c r="N130" i="5"/>
  <c r="O130" i="5" s="1"/>
  <c r="M135" i="5"/>
  <c r="R135" i="5"/>
  <c r="I142" i="5"/>
  <c r="N144" i="5"/>
  <c r="O144" i="5" s="1"/>
  <c r="I151" i="5"/>
  <c r="R159" i="5"/>
  <c r="M159" i="5"/>
  <c r="N178" i="5"/>
  <c r="O178" i="5" s="1"/>
  <c r="M179" i="5"/>
  <c r="M178" i="5"/>
  <c r="I244" i="5"/>
  <c r="Q244" i="5"/>
  <c r="S244" i="5" s="1"/>
  <c r="N244" i="5"/>
  <c r="O244" i="5" s="1"/>
  <c r="M248" i="5"/>
  <c r="R248" i="5"/>
  <c r="M249" i="5"/>
  <c r="I50" i="5"/>
  <c r="I51" i="5"/>
  <c r="M53" i="5"/>
  <c r="M54" i="5"/>
  <c r="N55" i="5"/>
  <c r="O55" i="5" s="1"/>
  <c r="N56" i="5"/>
  <c r="O56" i="5" s="1"/>
  <c r="Q57" i="5"/>
  <c r="S57" i="5" s="1"/>
  <c r="Q58" i="5"/>
  <c r="S58" i="5" s="1"/>
  <c r="R59" i="5"/>
  <c r="I66" i="5"/>
  <c r="I67" i="5"/>
  <c r="M69" i="5"/>
  <c r="M70" i="5"/>
  <c r="N71" i="5"/>
  <c r="O71" i="5" s="1"/>
  <c r="N72" i="5"/>
  <c r="O72" i="5" s="1"/>
  <c r="Q73" i="5"/>
  <c r="S73" i="5" s="1"/>
  <c r="Q74" i="5"/>
  <c r="S74" i="5" s="1"/>
  <c r="R75" i="5"/>
  <c r="I82" i="5"/>
  <c r="I83" i="5"/>
  <c r="M85" i="5"/>
  <c r="M86" i="5"/>
  <c r="N87" i="5"/>
  <c r="O87" i="5" s="1"/>
  <c r="N88" i="5"/>
  <c r="O88" i="5" s="1"/>
  <c r="Q89" i="5"/>
  <c r="S89" i="5" s="1"/>
  <c r="Q90" i="5"/>
  <c r="S90" i="5" s="1"/>
  <c r="R91" i="5"/>
  <c r="I98" i="5"/>
  <c r="I99" i="5"/>
  <c r="M101" i="5"/>
  <c r="M102" i="5"/>
  <c r="R103" i="5"/>
  <c r="I106" i="5"/>
  <c r="M107" i="5"/>
  <c r="N108" i="5"/>
  <c r="O108" i="5" s="1"/>
  <c r="Q113" i="5"/>
  <c r="S113" i="5" s="1"/>
  <c r="S114" i="5"/>
  <c r="N117" i="5"/>
  <c r="O117" i="5" s="1"/>
  <c r="I117" i="5"/>
  <c r="M118" i="5"/>
  <c r="R119" i="5"/>
  <c r="I122" i="5"/>
  <c r="M123" i="5"/>
  <c r="N124" i="5"/>
  <c r="O124" i="5" s="1"/>
  <c r="Q129" i="5"/>
  <c r="S129" i="5" s="1"/>
  <c r="S130" i="5"/>
  <c r="I134" i="5"/>
  <c r="N133" i="5"/>
  <c r="O133" i="5" s="1"/>
  <c r="I133" i="5"/>
  <c r="I140" i="5"/>
  <c r="Q143" i="5"/>
  <c r="S143" i="5" s="1"/>
  <c r="S144" i="5"/>
  <c r="N158" i="5"/>
  <c r="O158" i="5" s="1"/>
  <c r="R158" i="5"/>
  <c r="S158" i="5" s="1"/>
  <c r="M174" i="5"/>
  <c r="M145" i="5"/>
  <c r="Q147" i="5"/>
  <c r="S147" i="5" s="1"/>
  <c r="Q150" i="5"/>
  <c r="S150" i="5" s="1"/>
  <c r="Q203" i="5"/>
  <c r="S203" i="5" s="1"/>
  <c r="N203" i="5"/>
  <c r="O203" i="5" s="1"/>
  <c r="I203" i="5"/>
  <c r="M208" i="5"/>
  <c r="R208" i="5"/>
  <c r="R235" i="5"/>
  <c r="S235" i="5" s="1"/>
  <c r="N235" i="5"/>
  <c r="O235" i="5" s="1"/>
  <c r="M235" i="5"/>
  <c r="N274" i="5"/>
  <c r="O274" i="5" s="1"/>
  <c r="Q274" i="5"/>
  <c r="S274" i="5" s="1"/>
  <c r="I281" i="5"/>
  <c r="Q281" i="5"/>
  <c r="S281" i="5" s="1"/>
  <c r="N281" i="5"/>
  <c r="O281" i="5" s="1"/>
  <c r="I282" i="5"/>
  <c r="M149" i="5"/>
  <c r="I192" i="5"/>
  <c r="Q192" i="5"/>
  <c r="N192" i="5"/>
  <c r="O192" i="5" s="1"/>
  <c r="M214" i="5"/>
  <c r="N214" i="5"/>
  <c r="O214" i="5" s="1"/>
  <c r="R214" i="5"/>
  <c r="M240" i="5"/>
  <c r="R240" i="5"/>
  <c r="S240" i="5" s="1"/>
  <c r="Q267" i="5"/>
  <c r="S267" i="5" s="1"/>
  <c r="N267" i="5"/>
  <c r="O267" i="5" s="1"/>
  <c r="M286" i="5"/>
  <c r="R286" i="5"/>
  <c r="S286" i="5" s="1"/>
  <c r="N286" i="5"/>
  <c r="O286" i="5" s="1"/>
  <c r="N149" i="5"/>
  <c r="O149" i="5" s="1"/>
  <c r="M153" i="5"/>
  <c r="N164" i="5"/>
  <c r="O164" i="5" s="1"/>
  <c r="M165" i="5"/>
  <c r="N172" i="5"/>
  <c r="O172" i="5" s="1"/>
  <c r="M173" i="5"/>
  <c r="N180" i="5"/>
  <c r="O180" i="5" s="1"/>
  <c r="M181" i="5"/>
  <c r="M192" i="5"/>
  <c r="R192" i="5"/>
  <c r="N221" i="5"/>
  <c r="O221" i="5" s="1"/>
  <c r="I221" i="5"/>
  <c r="M226" i="5"/>
  <c r="R226" i="5"/>
  <c r="N229" i="5"/>
  <c r="O229" i="5" s="1"/>
  <c r="I229" i="5"/>
  <c r="Q229" i="5"/>
  <c r="S229" i="5" s="1"/>
  <c r="I262" i="5"/>
  <c r="Q262" i="5"/>
  <c r="S262" i="5" s="1"/>
  <c r="I267" i="5"/>
  <c r="M137" i="5"/>
  <c r="M140" i="5"/>
  <c r="R145" i="5"/>
  <c r="S145" i="5" s="1"/>
  <c r="M154" i="5"/>
  <c r="M164" i="5"/>
  <c r="M172" i="5"/>
  <c r="S178" i="5"/>
  <c r="M180" i="5"/>
  <c r="I209" i="5"/>
  <c r="N213" i="5"/>
  <c r="O213" i="5" s="1"/>
  <c r="I213" i="5"/>
  <c r="Q213" i="5"/>
  <c r="S213" i="5" s="1"/>
  <c r="N226" i="5"/>
  <c r="O226" i="5" s="1"/>
  <c r="I236" i="5"/>
  <c r="Q236" i="5"/>
  <c r="S236" i="5" s="1"/>
  <c r="N236" i="5"/>
  <c r="O236" i="5" s="1"/>
  <c r="R265" i="5"/>
  <c r="S265" i="5" s="1"/>
  <c r="N265" i="5"/>
  <c r="O265" i="5" s="1"/>
  <c r="M265" i="5"/>
  <c r="M277" i="5"/>
  <c r="M278" i="5"/>
  <c r="R277" i="5"/>
  <c r="S277" i="5" s="1"/>
  <c r="R283" i="5"/>
  <c r="M283" i="5"/>
  <c r="R295" i="5"/>
  <c r="M295" i="5"/>
  <c r="M304" i="5"/>
  <c r="R304" i="5"/>
  <c r="S304" i="5" s="1"/>
  <c r="M305" i="5"/>
  <c r="M325" i="5"/>
  <c r="R325" i="5"/>
  <c r="S325" i="5" s="1"/>
  <c r="R201" i="5"/>
  <c r="M201" i="5"/>
  <c r="M202" i="5"/>
  <c r="R202" i="5"/>
  <c r="S202" i="5" s="1"/>
  <c r="N202" i="5"/>
  <c r="O202" i="5" s="1"/>
  <c r="I207" i="5"/>
  <c r="M224" i="5"/>
  <c r="R224" i="5"/>
  <c r="S224" i="5" s="1"/>
  <c r="N237" i="5"/>
  <c r="O237" i="5" s="1"/>
  <c r="I237" i="5"/>
  <c r="R243" i="5"/>
  <c r="N243" i="5"/>
  <c r="O243" i="5" s="1"/>
  <c r="M243" i="5"/>
  <c r="M266" i="5"/>
  <c r="I273" i="5"/>
  <c r="Q273" i="5"/>
  <c r="N273" i="5"/>
  <c r="O273" i="5" s="1"/>
  <c r="S156" i="5"/>
  <c r="S172" i="5"/>
  <c r="S180" i="5"/>
  <c r="N182" i="5"/>
  <c r="O182" i="5" s="1"/>
  <c r="M182" i="5"/>
  <c r="N190" i="5"/>
  <c r="O190" i="5" s="1"/>
  <c r="M190" i="5"/>
  <c r="Q196" i="5"/>
  <c r="S196" i="5" s="1"/>
  <c r="N196" i="5"/>
  <c r="O196" i="5" s="1"/>
  <c r="R197" i="5"/>
  <c r="S197" i="5" s="1"/>
  <c r="M197" i="5"/>
  <c r="M200" i="5"/>
  <c r="I205" i="5"/>
  <c r="N205" i="5"/>
  <c r="O205" i="5" s="1"/>
  <c r="Q212" i="5"/>
  <c r="N212" i="5"/>
  <c r="O212" i="5" s="1"/>
  <c r="R219" i="5"/>
  <c r="S219" i="5" s="1"/>
  <c r="N219" i="5"/>
  <c r="O219" i="5" s="1"/>
  <c r="M219" i="5"/>
  <c r="M234" i="5"/>
  <c r="R234" i="5"/>
  <c r="N245" i="5"/>
  <c r="O245" i="5" s="1"/>
  <c r="I245" i="5"/>
  <c r="R251" i="5"/>
  <c r="S251" i="5" s="1"/>
  <c r="N251" i="5"/>
  <c r="O251" i="5" s="1"/>
  <c r="M251" i="5"/>
  <c r="R259" i="5"/>
  <c r="S259" i="5" s="1"/>
  <c r="M259" i="5"/>
  <c r="Q263" i="5"/>
  <c r="S263" i="5" s="1"/>
  <c r="I263" i="5"/>
  <c r="N263" i="5"/>
  <c r="O263" i="5" s="1"/>
  <c r="Q276" i="5"/>
  <c r="S276" i="5" s="1"/>
  <c r="N276" i="5"/>
  <c r="O276" i="5" s="1"/>
  <c r="N292" i="5"/>
  <c r="O292" i="5" s="1"/>
  <c r="I292" i="5"/>
  <c r="Q292" i="5"/>
  <c r="S292" i="5" s="1"/>
  <c r="N338" i="5"/>
  <c r="O338" i="5" s="1"/>
  <c r="Q338" i="5"/>
  <c r="R199" i="5"/>
  <c r="S199" i="5" s="1"/>
  <c r="N199" i="5"/>
  <c r="O199" i="5" s="1"/>
  <c r="M199" i="5"/>
  <c r="M222" i="5"/>
  <c r="N222" i="5"/>
  <c r="O222" i="5" s="1"/>
  <c r="M223" i="5"/>
  <c r="I228" i="5"/>
  <c r="Q228" i="5"/>
  <c r="S228" i="5" s="1"/>
  <c r="N228" i="5"/>
  <c r="O228" i="5" s="1"/>
  <c r="M242" i="5"/>
  <c r="R242" i="5"/>
  <c r="S242" i="5" s="1"/>
  <c r="Q253" i="5"/>
  <c r="S253" i="5" s="1"/>
  <c r="N253" i="5"/>
  <c r="O253" i="5" s="1"/>
  <c r="I253" i="5"/>
  <c r="I268" i="5"/>
  <c r="Q268" i="5"/>
  <c r="N268" i="5"/>
  <c r="O268" i="5" s="1"/>
  <c r="R279" i="5"/>
  <c r="N279" i="5"/>
  <c r="O279" i="5" s="1"/>
  <c r="M279" i="5"/>
  <c r="M282" i="5"/>
  <c r="R282" i="5"/>
  <c r="S282" i="5" s="1"/>
  <c r="M338" i="5"/>
  <c r="R338" i="5"/>
  <c r="M220" i="5"/>
  <c r="M228" i="5"/>
  <c r="M236" i="5"/>
  <c r="M244" i="5"/>
  <c r="M252" i="5"/>
  <c r="I254" i="5"/>
  <c r="M268" i="5"/>
  <c r="Q270" i="5"/>
  <c r="N270" i="5"/>
  <c r="O270" i="5" s="1"/>
  <c r="I271" i="5"/>
  <c r="N271" i="5"/>
  <c r="O271" i="5" s="1"/>
  <c r="R273" i="5"/>
  <c r="M274" i="5"/>
  <c r="I294" i="5"/>
  <c r="Q294" i="5"/>
  <c r="S294" i="5" s="1"/>
  <c r="N294" i="5"/>
  <c r="O294" i="5" s="1"/>
  <c r="R301" i="5"/>
  <c r="M301" i="5"/>
  <c r="R303" i="5"/>
  <c r="S303" i="5" s="1"/>
  <c r="N303" i="5"/>
  <c r="O303" i="5" s="1"/>
  <c r="N317" i="5"/>
  <c r="O317" i="5" s="1"/>
  <c r="Q327" i="5"/>
  <c r="N327" i="5"/>
  <c r="O327" i="5" s="1"/>
  <c r="N356" i="5"/>
  <c r="O356" i="5" s="1"/>
  <c r="Q356" i="5"/>
  <c r="S356" i="5" s="1"/>
  <c r="M193" i="5"/>
  <c r="I200" i="5"/>
  <c r="M206" i="5"/>
  <c r="M209" i="5"/>
  <c r="I214" i="5"/>
  <c r="I222" i="5"/>
  <c r="I230" i="5"/>
  <c r="I238" i="5"/>
  <c r="I246" i="5"/>
  <c r="M254" i="5"/>
  <c r="I255" i="5"/>
  <c r="I256" i="5"/>
  <c r="M267" i="5"/>
  <c r="I270" i="5"/>
  <c r="M273" i="5"/>
  <c r="N284" i="5"/>
  <c r="O284" i="5" s="1"/>
  <c r="I284" i="5"/>
  <c r="I288" i="5"/>
  <c r="R291" i="5"/>
  <c r="M291" i="5"/>
  <c r="M303" i="5"/>
  <c r="R353" i="5"/>
  <c r="M353" i="5"/>
  <c r="M354" i="5"/>
  <c r="M256" i="5"/>
  <c r="R270" i="5"/>
  <c r="M271" i="5"/>
  <c r="M296" i="5"/>
  <c r="R296" i="5"/>
  <c r="N316" i="5"/>
  <c r="O316" i="5" s="1"/>
  <c r="Q322" i="5"/>
  <c r="N346" i="5"/>
  <c r="O346" i="5" s="1"/>
  <c r="Q346" i="5"/>
  <c r="S346" i="5" s="1"/>
  <c r="M194" i="5"/>
  <c r="N200" i="5"/>
  <c r="O200" i="5" s="1"/>
  <c r="M210" i="5"/>
  <c r="N230" i="5"/>
  <c r="O230" i="5" s="1"/>
  <c r="N238" i="5"/>
  <c r="O238" i="5" s="1"/>
  <c r="N246" i="5"/>
  <c r="O246" i="5" s="1"/>
  <c r="M255" i="5"/>
  <c r="M258" i="5"/>
  <c r="I259" i="5"/>
  <c r="I260" i="5"/>
  <c r="N269" i="5"/>
  <c r="O269" i="5" s="1"/>
  <c r="M270" i="5"/>
  <c r="Q271" i="5"/>
  <c r="S271" i="5" s="1"/>
  <c r="S284" i="5"/>
  <c r="Q288" i="5"/>
  <c r="I293" i="5"/>
  <c r="N293" i="5"/>
  <c r="O293" i="5" s="1"/>
  <c r="I300" i="5"/>
  <c r="N300" i="5"/>
  <c r="O300" i="5" s="1"/>
  <c r="I302" i="5"/>
  <c r="Q302" i="5"/>
  <c r="N302" i="5"/>
  <c r="O302" i="5" s="1"/>
  <c r="R363" i="5"/>
  <c r="N363" i="5"/>
  <c r="O363" i="5" s="1"/>
  <c r="R287" i="5"/>
  <c r="S287" i="5" s="1"/>
  <c r="N287" i="5"/>
  <c r="O287" i="5" s="1"/>
  <c r="M290" i="5"/>
  <c r="R290" i="5"/>
  <c r="S290" i="5" s="1"/>
  <c r="M302" i="5"/>
  <c r="Q316" i="5"/>
  <c r="S316" i="5" s="1"/>
  <c r="R319" i="5"/>
  <c r="M319" i="5"/>
  <c r="M320" i="5"/>
  <c r="N322" i="5"/>
  <c r="O322" i="5" s="1"/>
  <c r="N349" i="5"/>
  <c r="O349" i="5" s="1"/>
  <c r="M349" i="5"/>
  <c r="R349" i="5"/>
  <c r="M363" i="5"/>
  <c r="M198" i="5"/>
  <c r="R206" i="5"/>
  <c r="S206" i="5" s="1"/>
  <c r="Q214" i="5"/>
  <c r="N216" i="5"/>
  <c r="O216" i="5" s="1"/>
  <c r="I218" i="5"/>
  <c r="Q222" i="5"/>
  <c r="S222" i="5" s="1"/>
  <c r="N224" i="5"/>
  <c r="O224" i="5" s="1"/>
  <c r="I226" i="5"/>
  <c r="Q230" i="5"/>
  <c r="S230" i="5" s="1"/>
  <c r="N232" i="5"/>
  <c r="O232" i="5" s="1"/>
  <c r="I234" i="5"/>
  <c r="Q238" i="5"/>
  <c r="S238" i="5" s="1"/>
  <c r="N240" i="5"/>
  <c r="O240" i="5" s="1"/>
  <c r="I242" i="5"/>
  <c r="Q246" i="5"/>
  <c r="S246" i="5" s="1"/>
  <c r="N248" i="5"/>
  <c r="O248" i="5" s="1"/>
  <c r="I250" i="5"/>
  <c r="Q256" i="5"/>
  <c r="S256" i="5" s="1"/>
  <c r="N257" i="5"/>
  <c r="O257" i="5" s="1"/>
  <c r="N260" i="5"/>
  <c r="O260" i="5" s="1"/>
  <c r="M262" i="5"/>
  <c r="I264" i="5"/>
  <c r="S269" i="5"/>
  <c r="I277" i="5"/>
  <c r="I278" i="5"/>
  <c r="N277" i="5"/>
  <c r="O277" i="5" s="1"/>
  <c r="M287" i="5"/>
  <c r="I289" i="5"/>
  <c r="Q289" i="5"/>
  <c r="S289" i="5" s="1"/>
  <c r="I290" i="5"/>
  <c r="Q293" i="5"/>
  <c r="S293" i="5" s="1"/>
  <c r="Q300" i="5"/>
  <c r="R302" i="5"/>
  <c r="Q314" i="5"/>
  <c r="S314" i="5" s="1"/>
  <c r="N314" i="5"/>
  <c r="O314" i="5" s="1"/>
  <c r="N347" i="5"/>
  <c r="O347" i="5" s="1"/>
  <c r="M280" i="5"/>
  <c r="M288" i="5"/>
  <c r="I297" i="5"/>
  <c r="I298" i="5"/>
  <c r="M300" i="5"/>
  <c r="Q321" i="5"/>
  <c r="S321" i="5" s="1"/>
  <c r="M323" i="5"/>
  <c r="N331" i="5"/>
  <c r="O331" i="5" s="1"/>
  <c r="Q331" i="5"/>
  <c r="S331" i="5" s="1"/>
  <c r="Q370" i="5"/>
  <c r="N370" i="5"/>
  <c r="O370" i="5" s="1"/>
  <c r="M376" i="5"/>
  <c r="R376" i="5"/>
  <c r="S376" i="5" s="1"/>
  <c r="N376" i="5"/>
  <c r="O376" i="5" s="1"/>
  <c r="I295" i="5"/>
  <c r="I296" i="5"/>
  <c r="M298" i="5"/>
  <c r="M299" i="5"/>
  <c r="Q318" i="5"/>
  <c r="N323" i="5"/>
  <c r="O323" i="5" s="1"/>
  <c r="R326" i="5"/>
  <c r="S326" i="5" s="1"/>
  <c r="N326" i="5"/>
  <c r="O326" i="5" s="1"/>
  <c r="M326" i="5"/>
  <c r="M337" i="5"/>
  <c r="N336" i="5"/>
  <c r="O336" i="5" s="1"/>
  <c r="Q340" i="5"/>
  <c r="N340" i="5"/>
  <c r="O340" i="5" s="1"/>
  <c r="S352" i="5"/>
  <c r="R373" i="5"/>
  <c r="M373" i="5"/>
  <c r="M382" i="5"/>
  <c r="N382" i="5"/>
  <c r="O382" i="5" s="1"/>
  <c r="R382" i="5"/>
  <c r="R280" i="5"/>
  <c r="S280" i="5" s="1"/>
  <c r="N282" i="5"/>
  <c r="O282" i="5" s="1"/>
  <c r="I285" i="5"/>
  <c r="R288" i="5"/>
  <c r="N290" i="5"/>
  <c r="O290" i="5" s="1"/>
  <c r="M294" i="5"/>
  <c r="N296" i="5"/>
  <c r="O296" i="5" s="1"/>
  <c r="N297" i="5"/>
  <c r="O297" i="5" s="1"/>
  <c r="Q298" i="5"/>
  <c r="R300" i="5"/>
  <c r="Q310" i="5"/>
  <c r="I310" i="5"/>
  <c r="Q313" i="5"/>
  <c r="S313" i="5" s="1"/>
  <c r="N313" i="5"/>
  <c r="O313" i="5" s="1"/>
  <c r="N319" i="5"/>
  <c r="O319" i="5" s="1"/>
  <c r="N321" i="5"/>
  <c r="O321" i="5" s="1"/>
  <c r="R322" i="5"/>
  <c r="R323" i="5"/>
  <c r="S323" i="5" s="1"/>
  <c r="Q335" i="5"/>
  <c r="S335" i="5" s="1"/>
  <c r="N335" i="5"/>
  <c r="O335" i="5" s="1"/>
  <c r="S348" i="5"/>
  <c r="N354" i="5"/>
  <c r="O354" i="5" s="1"/>
  <c r="Q354" i="5"/>
  <c r="S354" i="5" s="1"/>
  <c r="R355" i="5"/>
  <c r="S355" i="5" s="1"/>
  <c r="M355" i="5"/>
  <c r="N355" i="5"/>
  <c r="O355" i="5" s="1"/>
  <c r="M361" i="5"/>
  <c r="R362" i="5"/>
  <c r="S362" i="5" s="1"/>
  <c r="M378" i="5"/>
  <c r="R378" i="5"/>
  <c r="S378" i="5" s="1"/>
  <c r="N378" i="5"/>
  <c r="O378" i="5" s="1"/>
  <c r="I275" i="5"/>
  <c r="N283" i="5"/>
  <c r="O283" i="5" s="1"/>
  <c r="M284" i="5"/>
  <c r="N291" i="5"/>
  <c r="O291" i="5" s="1"/>
  <c r="M292" i="5"/>
  <c r="M293" i="5"/>
  <c r="N295" i="5"/>
  <c r="O295" i="5" s="1"/>
  <c r="Q296" i="5"/>
  <c r="Q297" i="5"/>
  <c r="S297" i="5" s="1"/>
  <c r="R298" i="5"/>
  <c r="I305" i="5"/>
  <c r="Q305" i="5"/>
  <c r="S305" i="5" s="1"/>
  <c r="I306" i="5"/>
  <c r="I309" i="5"/>
  <c r="Q309" i="5"/>
  <c r="S309" i="5" s="1"/>
  <c r="N309" i="5"/>
  <c r="O309" i="5" s="1"/>
  <c r="M311" i="5"/>
  <c r="R311" i="5"/>
  <c r="S311" i="5" s="1"/>
  <c r="N318" i="5"/>
  <c r="O318" i="5" s="1"/>
  <c r="Q319" i="5"/>
  <c r="R329" i="5"/>
  <c r="M329" i="5"/>
  <c r="M330" i="5"/>
  <c r="Q334" i="5"/>
  <c r="S334" i="5" s="1"/>
  <c r="R336" i="5"/>
  <c r="S336" i="5" s="1"/>
  <c r="R345" i="5"/>
  <c r="S345" i="5" s="1"/>
  <c r="M345" i="5"/>
  <c r="M346" i="5"/>
  <c r="R365" i="5"/>
  <c r="S365" i="5" s="1"/>
  <c r="M365" i="5"/>
  <c r="M368" i="5"/>
  <c r="R368" i="5"/>
  <c r="S368" i="5" s="1"/>
  <c r="N368" i="5"/>
  <c r="O368" i="5" s="1"/>
  <c r="I269" i="5"/>
  <c r="I279" i="5"/>
  <c r="M285" i="5"/>
  <c r="I287" i="5"/>
  <c r="Q295" i="5"/>
  <c r="I303" i="5"/>
  <c r="I304" i="5"/>
  <c r="N307" i="5"/>
  <c r="O307" i="5" s="1"/>
  <c r="N310" i="5"/>
  <c r="O310" i="5" s="1"/>
  <c r="N311" i="5"/>
  <c r="O311" i="5" s="1"/>
  <c r="R312" i="5"/>
  <c r="N312" i="5"/>
  <c r="O312" i="5" s="1"/>
  <c r="M313" i="5"/>
  <c r="N315" i="5"/>
  <c r="O315" i="5" s="1"/>
  <c r="M316" i="5"/>
  <c r="N329" i="5"/>
  <c r="O329" i="5" s="1"/>
  <c r="N345" i="5"/>
  <c r="O345" i="5" s="1"/>
  <c r="R350" i="5"/>
  <c r="S350" i="5" s="1"/>
  <c r="M350" i="5"/>
  <c r="M340" i="5"/>
  <c r="S360" i="5"/>
  <c r="Q366" i="5"/>
  <c r="R377" i="5"/>
  <c r="S377" i="5" s="1"/>
  <c r="M377" i="5"/>
  <c r="I307" i="5"/>
  <c r="R327" i="5"/>
  <c r="M327" i="5"/>
  <c r="M339" i="5"/>
  <c r="M341" i="5"/>
  <c r="M370" i="5"/>
  <c r="R370" i="5"/>
  <c r="M371" i="5"/>
  <c r="N373" i="5"/>
  <c r="O373" i="5" s="1"/>
  <c r="Q373" i="5"/>
  <c r="I311" i="5"/>
  <c r="R340" i="5"/>
  <c r="N342" i="5"/>
  <c r="O342" i="5" s="1"/>
  <c r="R343" i="5"/>
  <c r="S343" i="5" s="1"/>
  <c r="M343" i="5"/>
  <c r="N352" i="5"/>
  <c r="O352" i="5" s="1"/>
  <c r="N358" i="5"/>
  <c r="O358" i="5" s="1"/>
  <c r="N367" i="5"/>
  <c r="O367" i="5" s="1"/>
  <c r="Q367" i="5"/>
  <c r="S367" i="5" s="1"/>
  <c r="S379" i="5"/>
  <c r="Q371" i="5"/>
  <c r="S371" i="5" s="1"/>
  <c r="N371" i="5"/>
  <c r="O371" i="5" s="1"/>
  <c r="R375" i="5"/>
  <c r="S375" i="5" s="1"/>
  <c r="M375" i="5"/>
  <c r="M380" i="5"/>
  <c r="R380" i="5"/>
  <c r="S380" i="5" s="1"/>
  <c r="N380" i="5"/>
  <c r="O380" i="5" s="1"/>
  <c r="N325" i="5"/>
  <c r="O325" i="5" s="1"/>
  <c r="R328" i="5"/>
  <c r="S328" i="5" s="1"/>
  <c r="Q329" i="5"/>
  <c r="N350" i="5"/>
  <c r="O350" i="5" s="1"/>
  <c r="N357" i="5"/>
  <c r="O357" i="5" s="1"/>
  <c r="M358" i="5"/>
  <c r="N360" i="5"/>
  <c r="O360" i="5" s="1"/>
  <c r="N365" i="5"/>
  <c r="O365" i="5" s="1"/>
  <c r="M367" i="5"/>
  <c r="Q342" i="5"/>
  <c r="S342" i="5" s="1"/>
  <c r="N362" i="5"/>
  <c r="O362" i="5" s="1"/>
  <c r="Q363" i="5"/>
  <c r="S363" i="5" s="1"/>
  <c r="S361" i="5"/>
  <c r="M364" i="5"/>
  <c r="R364" i="5"/>
  <c r="S364" i="5" s="1"/>
  <c r="M366" i="5"/>
  <c r="R366" i="5"/>
  <c r="N375" i="5"/>
  <c r="O375" i="5" s="1"/>
  <c r="N381" i="5"/>
  <c r="O381" i="5" s="1"/>
  <c r="Q381" i="5"/>
  <c r="S381" i="5" s="1"/>
  <c r="N377" i="5"/>
  <c r="O377" i="5" s="1"/>
  <c r="N379" i="5"/>
  <c r="O379" i="5" s="1"/>
  <c r="C1" i="6"/>
  <c r="M20" i="1" l="1"/>
  <c r="AA20" i="1"/>
  <c r="AF20" i="1"/>
  <c r="R182" i="1"/>
  <c r="AD115" i="1"/>
  <c r="S349" i="5"/>
  <c r="AG59" i="1"/>
  <c r="T59" i="1"/>
  <c r="S20" i="1"/>
  <c r="AC20" i="1"/>
  <c r="W20" i="1"/>
  <c r="Q20" i="1"/>
  <c r="AD59" i="1"/>
  <c r="S214" i="5"/>
  <c r="R59" i="1"/>
  <c r="AB59" i="1"/>
  <c r="AI20" i="1"/>
  <c r="AK20" i="1"/>
  <c r="AE20" i="1"/>
  <c r="Y20" i="1"/>
  <c r="S182" i="1"/>
  <c r="Q171" i="1"/>
  <c r="W59" i="1"/>
  <c r="AM59" i="1"/>
  <c r="AH59" i="1"/>
  <c r="AJ59" i="1"/>
  <c r="L20" i="1"/>
  <c r="N20" i="1"/>
  <c r="AM20" i="1"/>
  <c r="AG20" i="1"/>
  <c r="AI182" i="1"/>
  <c r="AL59" i="1"/>
  <c r="P59" i="1"/>
  <c r="K59" i="1"/>
  <c r="M59" i="1"/>
  <c r="T20" i="1"/>
  <c r="V20" i="1"/>
  <c r="K20" i="1"/>
  <c r="W115" i="1"/>
  <c r="O115" i="1"/>
  <c r="N59" i="1"/>
  <c r="AF59" i="1"/>
  <c r="S59" i="1"/>
  <c r="AB20" i="1"/>
  <c r="AD20" i="1"/>
  <c r="AH182" i="1"/>
  <c r="AA182" i="1"/>
  <c r="N115" i="1"/>
  <c r="AD188" i="1"/>
  <c r="W63" i="1"/>
  <c r="V63" i="1"/>
  <c r="O63" i="1"/>
  <c r="AM148" i="1"/>
  <c r="S148" i="1"/>
  <c r="S174" i="5"/>
  <c r="S159" i="5"/>
  <c r="S7" i="5"/>
  <c r="S98" i="5"/>
  <c r="S188" i="5"/>
  <c r="AK314" i="1"/>
  <c r="J20" i="1"/>
  <c r="Z314" i="1"/>
  <c r="U224" i="1"/>
  <c r="K159" i="1"/>
  <c r="I302" i="1"/>
  <c r="V35" i="1"/>
  <c r="AG302" i="1"/>
  <c r="AG219" i="1"/>
  <c r="Q29" i="1"/>
  <c r="H197" i="1"/>
  <c r="U197" i="1"/>
  <c r="N302" i="1"/>
  <c r="K314" i="1"/>
  <c r="AC224" i="1"/>
  <c r="P219" i="1"/>
  <c r="S29" i="1"/>
  <c r="AF35" i="1"/>
  <c r="R302" i="1"/>
  <c r="AJ314" i="1"/>
  <c r="M228" i="1"/>
  <c r="P224" i="1"/>
  <c r="AH219" i="1"/>
  <c r="AJ159" i="1"/>
  <c r="S35" i="1"/>
  <c r="Z302" i="1"/>
  <c r="X224" i="1"/>
  <c r="S224" i="1"/>
  <c r="S219" i="1"/>
  <c r="Z120" i="1"/>
  <c r="V39" i="1"/>
  <c r="AM314" i="1"/>
  <c r="K224" i="1"/>
  <c r="AH213" i="1"/>
  <c r="T177" i="1"/>
  <c r="V219" i="1"/>
  <c r="AJ39" i="1"/>
  <c r="N314" i="1"/>
  <c r="AD219" i="1"/>
  <c r="N15" i="1"/>
  <c r="Q32" i="1"/>
  <c r="AG39" i="1"/>
  <c r="I159" i="1"/>
  <c r="V29" i="1"/>
  <c r="U302" i="1"/>
  <c r="V314" i="1"/>
  <c r="Q259" i="1"/>
  <c r="W197" i="1"/>
  <c r="N159" i="1"/>
  <c r="AF51" i="1"/>
  <c r="AA19" i="1"/>
  <c r="O29" i="1"/>
  <c r="M307" i="1"/>
  <c r="W129" i="1"/>
  <c r="AC307" i="1"/>
  <c r="I260" i="1"/>
  <c r="O203" i="1"/>
  <c r="T210" i="1"/>
  <c r="AB123" i="1"/>
  <c r="W206" i="1"/>
  <c r="J307" i="1"/>
  <c r="O307" i="1"/>
  <c r="AC203" i="1"/>
  <c r="U129" i="1"/>
  <c r="K123" i="1"/>
  <c r="Z307" i="1"/>
  <c r="AD210" i="1"/>
  <c r="J203" i="1"/>
  <c r="O129" i="1"/>
  <c r="I89" i="1"/>
  <c r="S123" i="1"/>
  <c r="M260" i="1"/>
  <c r="AJ260" i="1"/>
  <c r="AB204" i="1"/>
  <c r="L206" i="1"/>
  <c r="T203" i="1"/>
  <c r="K145" i="1"/>
  <c r="Y129" i="1"/>
  <c r="N123" i="1"/>
  <c r="M123" i="1"/>
  <c r="AE206" i="1"/>
  <c r="AF231" i="1"/>
  <c r="O145" i="1"/>
  <c r="AG129" i="1"/>
  <c r="H123" i="1"/>
  <c r="AC123" i="1"/>
  <c r="J285" i="1"/>
  <c r="AJ231" i="1"/>
  <c r="R145" i="1"/>
  <c r="AE151" i="1"/>
  <c r="X123" i="1"/>
  <c r="AL231" i="1"/>
  <c r="O275" i="1"/>
  <c r="AF123" i="1"/>
  <c r="O260" i="1"/>
  <c r="AJ275" i="1"/>
  <c r="X158" i="1"/>
  <c r="M129" i="1"/>
  <c r="R123" i="1"/>
  <c r="U23" i="1"/>
  <c r="P123" i="1"/>
  <c r="AH123" i="1"/>
  <c r="AJ123" i="1"/>
  <c r="O123" i="1"/>
  <c r="I123" i="1"/>
  <c r="AA123" i="1"/>
  <c r="AG27" i="1"/>
  <c r="W123" i="1"/>
  <c r="Q123" i="1"/>
  <c r="AI123" i="1"/>
  <c r="AD123" i="1"/>
  <c r="Y123" i="1"/>
  <c r="L123" i="1"/>
  <c r="AM123" i="1"/>
  <c r="AE123" i="1"/>
  <c r="AG123" i="1"/>
  <c r="N63" i="1"/>
  <c r="O84" i="1"/>
  <c r="O140" i="1"/>
  <c r="O59" i="1"/>
  <c r="AL139" i="1"/>
  <c r="N139" i="1"/>
  <c r="I139" i="1"/>
  <c r="AA139" i="1"/>
  <c r="Z111" i="1"/>
  <c r="AM139" i="1"/>
  <c r="O139" i="1"/>
  <c r="Q139" i="1"/>
  <c r="AI139" i="1"/>
  <c r="Q226" i="1"/>
  <c r="V139" i="1"/>
  <c r="Y139" i="1"/>
  <c r="T139" i="1"/>
  <c r="N311" i="1"/>
  <c r="AM220" i="1"/>
  <c r="W139" i="1"/>
  <c r="AG139" i="1"/>
  <c r="AJ139" i="1"/>
  <c r="AF311" i="1"/>
  <c r="AD139" i="1"/>
  <c r="R139" i="1"/>
  <c r="M139" i="1"/>
  <c r="Q306" i="1"/>
  <c r="T232" i="1"/>
  <c r="AF216" i="1"/>
  <c r="AA220" i="1"/>
  <c r="AE139" i="1"/>
  <c r="AH139" i="1"/>
  <c r="U139" i="1"/>
  <c r="R306" i="1"/>
  <c r="V328" i="1"/>
  <c r="Q220" i="1"/>
  <c r="P139" i="1"/>
  <c r="K139" i="1"/>
  <c r="AC139" i="1"/>
  <c r="N306" i="1"/>
  <c r="AF139" i="1"/>
  <c r="S139" i="1"/>
  <c r="AD302" i="1"/>
  <c r="W302" i="1"/>
  <c r="J302" i="1"/>
  <c r="U314" i="1"/>
  <c r="J314" i="1"/>
  <c r="AB314" i="1"/>
  <c r="AE228" i="1"/>
  <c r="Z333" i="1"/>
  <c r="AH224" i="1"/>
  <c r="M224" i="1"/>
  <c r="H224" i="1"/>
  <c r="AL213" i="1"/>
  <c r="T213" i="1"/>
  <c r="H180" i="1"/>
  <c r="R177" i="1"/>
  <c r="M219" i="1"/>
  <c r="N219" i="1"/>
  <c r="N88" i="1"/>
  <c r="T159" i="1"/>
  <c r="R159" i="1"/>
  <c r="W159" i="1"/>
  <c r="Q159" i="1"/>
  <c r="J159" i="1"/>
  <c r="T154" i="1"/>
  <c r="AI18" i="1"/>
  <c r="AJ15" i="1"/>
  <c r="AC29" i="1"/>
  <c r="M29" i="1"/>
  <c r="U29" i="1"/>
  <c r="Z29" i="1"/>
  <c r="U35" i="1"/>
  <c r="AM35" i="1"/>
  <c r="AH35" i="1"/>
  <c r="L39" i="1"/>
  <c r="AE39" i="1"/>
  <c r="Q39" i="1"/>
  <c r="AI39" i="1"/>
  <c r="R224" i="1"/>
  <c r="AM159" i="1"/>
  <c r="AG159" i="1"/>
  <c r="Z159" i="1"/>
  <c r="AM106" i="1"/>
  <c r="N19" i="1"/>
  <c r="AJ11" i="1"/>
  <c r="N29" i="1"/>
  <c r="AK29" i="1"/>
  <c r="I29" i="1"/>
  <c r="K29" i="1"/>
  <c r="AK35" i="1"/>
  <c r="P35" i="1"/>
  <c r="K35" i="1"/>
  <c r="AB39" i="1"/>
  <c r="T39" i="1"/>
  <c r="Y39" i="1"/>
  <c r="AI224" i="1"/>
  <c r="X310" i="1"/>
  <c r="Q302" i="1"/>
  <c r="AE302" i="1"/>
  <c r="O302" i="1"/>
  <c r="AH302" i="1"/>
  <c r="AD314" i="1"/>
  <c r="AL314" i="1"/>
  <c r="S314" i="1"/>
  <c r="T228" i="1"/>
  <c r="AE224" i="1"/>
  <c r="AK224" i="1"/>
  <c r="AF224" i="1"/>
  <c r="AK219" i="1"/>
  <c r="AI219" i="1"/>
  <c r="AL219" i="1"/>
  <c r="AK159" i="1"/>
  <c r="M120" i="1"/>
  <c r="Y159" i="1"/>
  <c r="AD159" i="1"/>
  <c r="S159" i="1"/>
  <c r="AH51" i="1"/>
  <c r="AA15" i="1"/>
  <c r="L106" i="1"/>
  <c r="AF18" i="1"/>
  <c r="AD29" i="1"/>
  <c r="W29" i="1"/>
  <c r="Y29" i="1"/>
  <c r="AA29" i="1"/>
  <c r="O35" i="1"/>
  <c r="AL35" i="1"/>
  <c r="I35" i="1"/>
  <c r="AA35" i="1"/>
  <c r="M39" i="1"/>
  <c r="H39" i="1"/>
  <c r="R39" i="1"/>
  <c r="H295" i="1"/>
  <c r="AA310" i="1"/>
  <c r="K302" i="1"/>
  <c r="Y302" i="1"/>
  <c r="L302" i="1"/>
  <c r="O314" i="1"/>
  <c r="H314" i="1"/>
  <c r="AA314" i="1"/>
  <c r="N224" i="1"/>
  <c r="I224" i="1"/>
  <c r="AI259" i="1"/>
  <c r="Q219" i="1"/>
  <c r="L219" i="1"/>
  <c r="O219" i="1"/>
  <c r="AL154" i="1"/>
  <c r="N176" i="1"/>
  <c r="O120" i="1"/>
  <c r="M159" i="1"/>
  <c r="H159" i="1"/>
  <c r="AA159" i="1"/>
  <c r="AA11" i="1"/>
  <c r="AL29" i="1"/>
  <c r="AE29" i="1"/>
  <c r="AG29" i="1"/>
  <c r="AI29" i="1"/>
  <c r="AE35" i="1"/>
  <c r="M35" i="1"/>
  <c r="Q35" i="1"/>
  <c r="AI35" i="1"/>
  <c r="AC39" i="1"/>
  <c r="P39" i="1"/>
  <c r="AH39" i="1"/>
  <c r="V295" i="1"/>
  <c r="V302" i="1"/>
  <c r="AK302" i="1"/>
  <c r="T302" i="1"/>
  <c r="AE314" i="1"/>
  <c r="P314" i="1"/>
  <c r="AI314" i="1"/>
  <c r="AD228" i="1"/>
  <c r="AA224" i="1"/>
  <c r="V224" i="1"/>
  <c r="Q224" i="1"/>
  <c r="AK259" i="1"/>
  <c r="H219" i="1"/>
  <c r="U219" i="1"/>
  <c r="T219" i="1"/>
  <c r="W219" i="1"/>
  <c r="X176" i="1"/>
  <c r="AC159" i="1"/>
  <c r="P159" i="1"/>
  <c r="AI159" i="1"/>
  <c r="M18" i="1"/>
  <c r="AK57" i="1"/>
  <c r="J106" i="1"/>
  <c r="AE18" i="1"/>
  <c r="T29" i="1"/>
  <c r="AM29" i="1"/>
  <c r="L29" i="1"/>
  <c r="N35" i="1"/>
  <c r="AC35" i="1"/>
  <c r="Y35" i="1"/>
  <c r="W39" i="1"/>
  <c r="AL39" i="1"/>
  <c r="X39" i="1"/>
  <c r="K39" i="1"/>
  <c r="R314" i="1"/>
  <c r="Y228" i="1"/>
  <c r="AF302" i="1"/>
  <c r="P302" i="1"/>
  <c r="AB302" i="1"/>
  <c r="Q314" i="1"/>
  <c r="X314" i="1"/>
  <c r="L314" i="1"/>
  <c r="I333" i="1"/>
  <c r="P259" i="1"/>
  <c r="T224" i="1"/>
  <c r="AD224" i="1"/>
  <c r="Y224" i="1"/>
  <c r="P222" i="1"/>
  <c r="AM259" i="1"/>
  <c r="X219" i="1"/>
  <c r="AC219" i="1"/>
  <c r="J219" i="1"/>
  <c r="AB219" i="1"/>
  <c r="AE219" i="1"/>
  <c r="U159" i="1"/>
  <c r="Z176" i="1"/>
  <c r="O159" i="1"/>
  <c r="X159" i="1"/>
  <c r="J154" i="1"/>
  <c r="W11" i="1"/>
  <c r="AM57" i="1"/>
  <c r="AB29" i="1"/>
  <c r="P29" i="1"/>
  <c r="J29" i="1"/>
  <c r="T35" i="1"/>
  <c r="AD35" i="1"/>
  <c r="AG35" i="1"/>
  <c r="AM39" i="1"/>
  <c r="U39" i="1"/>
  <c r="AF39" i="1"/>
  <c r="S39" i="1"/>
  <c r="AE295" i="1"/>
  <c r="M295" i="1"/>
  <c r="W314" i="1"/>
  <c r="M302" i="1"/>
  <c r="AA302" i="1"/>
  <c r="AJ302" i="1"/>
  <c r="AG314" i="1"/>
  <c r="AF314" i="1"/>
  <c r="AG333" i="1"/>
  <c r="AJ224" i="1"/>
  <c r="AL224" i="1"/>
  <c r="AG224" i="1"/>
  <c r="AK222" i="1"/>
  <c r="AB180" i="1"/>
  <c r="AF219" i="1"/>
  <c r="R219" i="1"/>
  <c r="AJ219" i="1"/>
  <c r="M176" i="1"/>
  <c r="AE159" i="1"/>
  <c r="AH154" i="1"/>
  <c r="AG57" i="1"/>
  <c r="AJ19" i="1"/>
  <c r="AJ29" i="1"/>
  <c r="AF29" i="1"/>
  <c r="AJ35" i="1"/>
  <c r="W35" i="1"/>
  <c r="AK39" i="1"/>
  <c r="O39" i="1"/>
  <c r="I39" i="1"/>
  <c r="K184" i="1"/>
  <c r="S184" i="1"/>
  <c r="AE184" i="1"/>
  <c r="T184" i="1"/>
  <c r="V184" i="1"/>
  <c r="U184" i="1"/>
  <c r="AC184" i="1"/>
  <c r="H184" i="1"/>
  <c r="P184" i="1"/>
  <c r="S227" i="1"/>
  <c r="X184" i="1"/>
  <c r="AA184" i="1"/>
  <c r="AK184" i="1"/>
  <c r="AD184" i="1"/>
  <c r="AM227" i="1"/>
  <c r="AF184" i="1"/>
  <c r="AI184" i="1"/>
  <c r="Q184" i="1"/>
  <c r="L184" i="1"/>
  <c r="O184" i="1"/>
  <c r="R184" i="1"/>
  <c r="AJ184" i="1"/>
  <c r="AM184" i="1"/>
  <c r="AH184" i="1"/>
  <c r="M184" i="1"/>
  <c r="W184" i="1"/>
  <c r="V115" i="1"/>
  <c r="V148" i="1"/>
  <c r="N184" i="1"/>
  <c r="O200" i="1"/>
  <c r="U227" i="1"/>
  <c r="N200" i="1"/>
  <c r="AM200" i="1"/>
  <c r="T43" i="1"/>
  <c r="P200" i="1"/>
  <c r="M43" i="1"/>
  <c r="V200" i="1"/>
  <c r="AG200" i="1"/>
  <c r="AG43" i="1"/>
  <c r="W200" i="1"/>
  <c r="R200" i="1"/>
  <c r="AI200" i="1"/>
  <c r="AH227" i="1"/>
  <c r="AJ227" i="1"/>
  <c r="W227" i="1"/>
  <c r="Q227" i="1"/>
  <c r="K227" i="1"/>
  <c r="M227" i="1"/>
  <c r="AE227" i="1"/>
  <c r="AA227" i="1"/>
  <c r="AC227" i="1"/>
  <c r="AI227" i="1"/>
  <c r="AK227" i="1"/>
  <c r="X227" i="1"/>
  <c r="L227" i="1"/>
  <c r="N227" i="1"/>
  <c r="H227" i="1"/>
  <c r="P227" i="1"/>
  <c r="AF227" i="1"/>
  <c r="T227" i="1"/>
  <c r="AD227" i="1"/>
  <c r="R227" i="1"/>
  <c r="AB227" i="1"/>
  <c r="O227" i="1"/>
  <c r="I334" i="1"/>
  <c r="AB334" i="1"/>
  <c r="AL334" i="1"/>
  <c r="AH307" i="1"/>
  <c r="AK307" i="1"/>
  <c r="J330" i="1"/>
  <c r="AB330" i="1"/>
  <c r="Q307" i="1"/>
  <c r="K285" i="1"/>
  <c r="M285" i="1"/>
  <c r="AB260" i="1"/>
  <c r="H231" i="1"/>
  <c r="AM210" i="1"/>
  <c r="AB210" i="1"/>
  <c r="O206" i="1"/>
  <c r="T275" i="1"/>
  <c r="AG231" i="1"/>
  <c r="AD206" i="1"/>
  <c r="J231" i="1"/>
  <c r="M231" i="1"/>
  <c r="W231" i="1"/>
  <c r="O198" i="1"/>
  <c r="N204" i="1"/>
  <c r="H206" i="1"/>
  <c r="T206" i="1"/>
  <c r="N210" i="1"/>
  <c r="K275" i="1"/>
  <c r="Z275" i="1"/>
  <c r="V275" i="1"/>
  <c r="U203" i="1"/>
  <c r="Y203" i="1"/>
  <c r="AJ203" i="1"/>
  <c r="Q151" i="1"/>
  <c r="U145" i="1"/>
  <c r="Y145" i="1"/>
  <c r="AH145" i="1"/>
  <c r="U151" i="1"/>
  <c r="AA151" i="1"/>
  <c r="AH89" i="1"/>
  <c r="Q89" i="1"/>
  <c r="L27" i="1"/>
  <c r="AF49" i="1"/>
  <c r="Q334" i="1"/>
  <c r="W334" i="1"/>
  <c r="V330" i="1"/>
  <c r="L307" i="1"/>
  <c r="N307" i="1"/>
  <c r="AM330" i="1"/>
  <c r="Z330" i="1"/>
  <c r="AJ330" i="1"/>
  <c r="T260" i="1"/>
  <c r="AC275" i="1"/>
  <c r="W210" i="1"/>
  <c r="AJ210" i="1"/>
  <c r="AK204" i="1"/>
  <c r="N206" i="1"/>
  <c r="Z231" i="1"/>
  <c r="U231" i="1"/>
  <c r="AM231" i="1"/>
  <c r="V204" i="1"/>
  <c r="P206" i="1"/>
  <c r="AJ206" i="1"/>
  <c r="V206" i="1"/>
  <c r="U275" i="1"/>
  <c r="AK275" i="1"/>
  <c r="AL275" i="1"/>
  <c r="K203" i="1"/>
  <c r="Z203" i="1"/>
  <c r="N203" i="1"/>
  <c r="W76" i="1"/>
  <c r="AF145" i="1"/>
  <c r="AJ145" i="1"/>
  <c r="N145" i="1"/>
  <c r="AF151" i="1"/>
  <c r="AK151" i="1"/>
  <c r="AB89" i="1"/>
  <c r="AE67" i="1"/>
  <c r="AE27" i="1"/>
  <c r="AM334" i="1"/>
  <c r="T307" i="1"/>
  <c r="V307" i="1"/>
  <c r="H330" i="1"/>
  <c r="K330" i="1"/>
  <c r="M330" i="1"/>
  <c r="AM260" i="1"/>
  <c r="L260" i="1"/>
  <c r="J210" i="1"/>
  <c r="M210" i="1"/>
  <c r="Y204" i="1"/>
  <c r="AI204" i="1"/>
  <c r="K231" i="1"/>
  <c r="AC231" i="1"/>
  <c r="AD204" i="1"/>
  <c r="AF206" i="1"/>
  <c r="M206" i="1"/>
  <c r="AC204" i="1"/>
  <c r="AG275" i="1"/>
  <c r="Q275" i="1"/>
  <c r="H275" i="1"/>
  <c r="W203" i="1"/>
  <c r="AK203" i="1"/>
  <c r="V203" i="1"/>
  <c r="W145" i="1"/>
  <c r="P145" i="1"/>
  <c r="V145" i="1"/>
  <c r="W151" i="1"/>
  <c r="N151" i="1"/>
  <c r="U89" i="1"/>
  <c r="W27" i="1"/>
  <c r="AK21" i="1"/>
  <c r="AI334" i="1"/>
  <c r="M334" i="1"/>
  <c r="X334" i="1"/>
  <c r="U334" i="1"/>
  <c r="W330" i="1"/>
  <c r="AB307" i="1"/>
  <c r="AD307" i="1"/>
  <c r="P330" i="1"/>
  <c r="S330" i="1"/>
  <c r="U330" i="1"/>
  <c r="Y260" i="1"/>
  <c r="AE260" i="1"/>
  <c r="AL260" i="1"/>
  <c r="R210" i="1"/>
  <c r="U210" i="1"/>
  <c r="K204" i="1"/>
  <c r="W204" i="1"/>
  <c r="S231" i="1"/>
  <c r="AK231" i="1"/>
  <c r="AG204" i="1"/>
  <c r="AL204" i="1"/>
  <c r="J206" i="1"/>
  <c r="U206" i="1"/>
  <c r="Q204" i="1"/>
  <c r="L275" i="1"/>
  <c r="AA275" i="1"/>
  <c r="P275" i="1"/>
  <c r="AG203" i="1"/>
  <c r="Q203" i="1"/>
  <c r="AD203" i="1"/>
  <c r="S151" i="1"/>
  <c r="AG145" i="1"/>
  <c r="AD145" i="1"/>
  <c r="AG151" i="1"/>
  <c r="V151" i="1"/>
  <c r="AC89" i="1"/>
  <c r="AC26" i="1"/>
  <c r="V27" i="1"/>
  <c r="J49" i="1"/>
  <c r="J334" i="1"/>
  <c r="AG334" i="1"/>
  <c r="AK334" i="1"/>
  <c r="AJ307" i="1"/>
  <c r="AL307" i="1"/>
  <c r="X330" i="1"/>
  <c r="AA330" i="1"/>
  <c r="AC330" i="1"/>
  <c r="AE307" i="1"/>
  <c r="Q260" i="1"/>
  <c r="W260" i="1"/>
  <c r="AD260" i="1"/>
  <c r="W326" i="1"/>
  <c r="AK260" i="1"/>
  <c r="Z210" i="1"/>
  <c r="AC210" i="1"/>
  <c r="J204" i="1"/>
  <c r="AA231" i="1"/>
  <c r="N231" i="1"/>
  <c r="S204" i="1"/>
  <c r="H204" i="1"/>
  <c r="R206" i="1"/>
  <c r="AC206" i="1"/>
  <c r="Q231" i="1"/>
  <c r="W275" i="1"/>
  <c r="AM275" i="1"/>
  <c r="X275" i="1"/>
  <c r="M203" i="1"/>
  <c r="AA203" i="1"/>
  <c r="AL203" i="1"/>
  <c r="M145" i="1"/>
  <c r="AK145" i="1"/>
  <c r="AL145" i="1"/>
  <c r="M151" i="1"/>
  <c r="AL151" i="1"/>
  <c r="AK89" i="1"/>
  <c r="U26" i="1"/>
  <c r="N23" i="1"/>
  <c r="AI166" i="1"/>
  <c r="Z67" i="1"/>
  <c r="Y206" i="1"/>
  <c r="S206" i="1"/>
  <c r="Y307" i="1"/>
  <c r="AH210" i="1"/>
  <c r="AK210" i="1"/>
  <c r="AI231" i="1"/>
  <c r="V231" i="1"/>
  <c r="J275" i="1"/>
  <c r="L204" i="1"/>
  <c r="X204" i="1"/>
  <c r="AK206" i="1"/>
  <c r="AH275" i="1"/>
  <c r="R275" i="1"/>
  <c r="AF275" i="1"/>
  <c r="X203" i="1"/>
  <c r="AM203" i="1"/>
  <c r="AB151" i="1"/>
  <c r="H145" i="1"/>
  <c r="X145" i="1"/>
  <c r="Q145" i="1"/>
  <c r="I151" i="1"/>
  <c r="AI151" i="1"/>
  <c r="J151" i="1"/>
  <c r="O89" i="1"/>
  <c r="M26" i="1"/>
  <c r="U166" i="1"/>
  <c r="AB67" i="1"/>
  <c r="V260" i="1"/>
  <c r="AC260" i="1"/>
  <c r="AH334" i="1"/>
  <c r="H334" i="1"/>
  <c r="V334" i="1"/>
  <c r="H307" i="1"/>
  <c r="R307" i="1"/>
  <c r="U307" i="1"/>
  <c r="Q330" i="1"/>
  <c r="L330" i="1"/>
  <c r="H285" i="1"/>
  <c r="N260" i="1"/>
  <c r="U260" i="1"/>
  <c r="L210" i="1"/>
  <c r="V210" i="1"/>
  <c r="T231" i="1"/>
  <c r="AD231" i="1"/>
  <c r="T204" i="1"/>
  <c r="X231" i="1"/>
  <c r="AM206" i="1"/>
  <c r="AH206" i="1"/>
  <c r="R204" i="1"/>
  <c r="M275" i="1"/>
  <c r="AB275" i="1"/>
  <c r="AH203" i="1"/>
  <c r="L203" i="1"/>
  <c r="AC151" i="1"/>
  <c r="AI145" i="1"/>
  <c r="AM145" i="1"/>
  <c r="T151" i="1"/>
  <c r="Y151" i="1"/>
  <c r="AM89" i="1"/>
  <c r="O23" i="1"/>
  <c r="AF166" i="1"/>
  <c r="U27" i="1"/>
  <c r="S27" i="1"/>
  <c r="U123" i="1"/>
  <c r="T200" i="1"/>
  <c r="AJ89" i="1"/>
  <c r="W89" i="1"/>
  <c r="N27" i="1"/>
  <c r="R166" i="1"/>
  <c r="AC166" i="1"/>
  <c r="I166" i="1"/>
  <c r="M27" i="1"/>
  <c r="M23" i="1"/>
  <c r="AH26" i="1"/>
  <c r="AH67" i="1"/>
  <c r="AJ67" i="1"/>
  <c r="AG26" i="1"/>
  <c r="AF26" i="1"/>
  <c r="Y21" i="1"/>
  <c r="P23" i="1"/>
  <c r="K76" i="1"/>
  <c r="L151" i="1"/>
  <c r="P151" i="1"/>
  <c r="Z151" i="1"/>
  <c r="M89" i="1"/>
  <c r="AE89" i="1"/>
  <c r="O27" i="1"/>
  <c r="AJ26" i="1"/>
  <c r="AA166" i="1"/>
  <c r="AM166" i="1"/>
  <c r="AK166" i="1"/>
  <c r="Q166" i="1"/>
  <c r="K49" i="1"/>
  <c r="AI26" i="1"/>
  <c r="V67" i="1"/>
  <c r="Z26" i="1"/>
  <c r="H67" i="1"/>
  <c r="K67" i="1"/>
  <c r="U67" i="1"/>
  <c r="Y26" i="1"/>
  <c r="N67" i="1"/>
  <c r="AI21" i="1"/>
  <c r="AE204" i="1"/>
  <c r="Z166" i="1"/>
  <c r="AB26" i="1"/>
  <c r="J166" i="1"/>
  <c r="S166" i="1"/>
  <c r="N166" i="1"/>
  <c r="Y166" i="1"/>
  <c r="AA26" i="1"/>
  <c r="R26" i="1"/>
  <c r="X67" i="1"/>
  <c r="S67" i="1"/>
  <c r="AK67" i="1"/>
  <c r="I26" i="1"/>
  <c r="AK17" i="1"/>
  <c r="AM9" i="1"/>
  <c r="T26" i="1"/>
  <c r="AE166" i="1"/>
  <c r="W166" i="1"/>
  <c r="V166" i="1"/>
  <c r="AG166" i="1"/>
  <c r="W67" i="1"/>
  <c r="S26" i="1"/>
  <c r="J26" i="1"/>
  <c r="Q67" i="1"/>
  <c r="AA67" i="1"/>
  <c r="W17" i="1"/>
  <c r="Y9" i="1"/>
  <c r="L26" i="1"/>
  <c r="AM67" i="1"/>
  <c r="K166" i="1"/>
  <c r="T166" i="1"/>
  <c r="AD166" i="1"/>
  <c r="K26" i="1"/>
  <c r="AM26" i="1"/>
  <c r="AJ27" i="1"/>
  <c r="AB23" i="1"/>
  <c r="AG67" i="1"/>
  <c r="AI67" i="1"/>
  <c r="AE26" i="1"/>
  <c r="I17" i="1"/>
  <c r="K9" i="1"/>
  <c r="K260" i="1"/>
  <c r="N26" i="1"/>
  <c r="L89" i="1"/>
  <c r="N89" i="1"/>
  <c r="Y89" i="1"/>
  <c r="AE23" i="1"/>
  <c r="AD67" i="1"/>
  <c r="AL23" i="1"/>
  <c r="O26" i="1"/>
  <c r="AH166" i="1"/>
  <c r="AJ166" i="1"/>
  <c r="AK27" i="1"/>
  <c r="AK23" i="1"/>
  <c r="W26" i="1"/>
  <c r="AB27" i="1"/>
  <c r="L23" i="1"/>
  <c r="J67" i="1"/>
  <c r="L67" i="1"/>
  <c r="AB49" i="1"/>
  <c r="K17" i="1"/>
  <c r="Y210" i="1"/>
  <c r="AK76" i="1"/>
  <c r="K151" i="1"/>
  <c r="O151" i="1"/>
  <c r="AD151" i="1"/>
  <c r="T89" i="1"/>
  <c r="AD89" i="1"/>
  <c r="AG89" i="1"/>
  <c r="I67" i="1"/>
  <c r="W23" i="1"/>
  <c r="AL27" i="1"/>
  <c r="V23" i="1"/>
  <c r="O166" i="1"/>
  <c r="M166" i="1"/>
  <c r="AC27" i="1"/>
  <c r="AC23" i="1"/>
  <c r="T27" i="1"/>
  <c r="R67" i="1"/>
  <c r="T67" i="1"/>
  <c r="AA27" i="1"/>
  <c r="P9" i="1"/>
  <c r="AL49" i="1"/>
  <c r="AD21" i="1"/>
  <c r="P334" i="1"/>
  <c r="T171" i="1"/>
  <c r="AE43" i="1"/>
  <c r="W43" i="1"/>
  <c r="Q43" i="1"/>
  <c r="AI43" i="1"/>
  <c r="AC43" i="1"/>
  <c r="AM43" i="1"/>
  <c r="Y43" i="1"/>
  <c r="AJ43" i="1"/>
  <c r="L43" i="1"/>
  <c r="R43" i="1"/>
  <c r="U43" i="1"/>
  <c r="AB43" i="1"/>
  <c r="AH43" i="1"/>
  <c r="AK43" i="1"/>
  <c r="H43" i="1"/>
  <c r="K43" i="1"/>
  <c r="V43" i="1"/>
  <c r="X43" i="1"/>
  <c r="S43" i="1"/>
  <c r="O43" i="1"/>
  <c r="AL43" i="1"/>
  <c r="I43" i="1"/>
  <c r="AI27" i="1"/>
  <c r="AI23" i="1"/>
  <c r="M49" i="1"/>
  <c r="O49" i="1"/>
  <c r="I49" i="1"/>
  <c r="P26" i="1"/>
  <c r="N17" i="1"/>
  <c r="AE17" i="1"/>
  <c r="Q17" i="1"/>
  <c r="S17" i="1"/>
  <c r="AL21" i="1"/>
  <c r="H21" i="1"/>
  <c r="AG21" i="1"/>
  <c r="M9" i="1"/>
  <c r="U9" i="1"/>
  <c r="AG9" i="1"/>
  <c r="S9" i="1"/>
  <c r="N330" i="1"/>
  <c r="AG307" i="1"/>
  <c r="AI206" i="1"/>
  <c r="S260" i="1"/>
  <c r="I145" i="1"/>
  <c r="Z204" i="1"/>
  <c r="AG23" i="1"/>
  <c r="I210" i="1"/>
  <c r="V26" i="1"/>
  <c r="H27" i="1"/>
  <c r="AA23" i="1"/>
  <c r="U49" i="1"/>
  <c r="W49" i="1"/>
  <c r="Q49" i="1"/>
  <c r="H26" i="1"/>
  <c r="H29" i="1"/>
  <c r="V17" i="1"/>
  <c r="AM17" i="1"/>
  <c r="Y17" i="1"/>
  <c r="AA17" i="1"/>
  <c r="L21" i="1"/>
  <c r="P21" i="1"/>
  <c r="J21" i="1"/>
  <c r="V9" i="1"/>
  <c r="N9" i="1"/>
  <c r="AC9" i="1"/>
  <c r="AA9" i="1"/>
  <c r="L334" i="1"/>
  <c r="P231" i="1"/>
  <c r="AG260" i="1"/>
  <c r="AC145" i="1"/>
  <c r="AG210" i="1"/>
  <c r="AD26" i="1"/>
  <c r="I27" i="1"/>
  <c r="S23" i="1"/>
  <c r="AC49" i="1"/>
  <c r="AE49" i="1"/>
  <c r="Y49" i="1"/>
  <c r="Z23" i="1"/>
  <c r="AD17" i="1"/>
  <c r="L17" i="1"/>
  <c r="AG17" i="1"/>
  <c r="AI17" i="1"/>
  <c r="AC21" i="1"/>
  <c r="AF21" i="1"/>
  <c r="Z21" i="1"/>
  <c r="AJ9" i="1"/>
  <c r="H9" i="1"/>
  <c r="J9" i="1"/>
  <c r="AI9" i="1"/>
  <c r="I231" i="1"/>
  <c r="AM204" i="1"/>
  <c r="AE145" i="1"/>
  <c r="AI210" i="1"/>
  <c r="AL26" i="1"/>
  <c r="P27" i="1"/>
  <c r="K27" i="1"/>
  <c r="K23" i="1"/>
  <c r="AK49" i="1"/>
  <c r="AM49" i="1"/>
  <c r="AG49" i="1"/>
  <c r="J23" i="1"/>
  <c r="AL17" i="1"/>
  <c r="U17" i="1"/>
  <c r="J17" i="1"/>
  <c r="H23" i="1"/>
  <c r="O21" i="1"/>
  <c r="AB21" i="1"/>
  <c r="T21" i="1"/>
  <c r="AL9" i="1"/>
  <c r="X9" i="1"/>
  <c r="R9" i="1"/>
  <c r="R334" i="1"/>
  <c r="AJ334" i="1"/>
  <c r="Q206" i="1"/>
  <c r="K206" i="1"/>
  <c r="T145" i="1"/>
  <c r="Z260" i="1"/>
  <c r="I204" i="1"/>
  <c r="O210" i="1"/>
  <c r="AK26" i="1"/>
  <c r="Y27" i="1"/>
  <c r="AJ23" i="1"/>
  <c r="N49" i="1"/>
  <c r="H49" i="1"/>
  <c r="Z27" i="1"/>
  <c r="T17" i="1"/>
  <c r="H17" i="1"/>
  <c r="R17" i="1"/>
  <c r="M21" i="1"/>
  <c r="W21" i="1"/>
  <c r="U21" i="1"/>
  <c r="K21" i="1"/>
  <c r="O9" i="1"/>
  <c r="AK9" i="1"/>
  <c r="Z9" i="1"/>
  <c r="O330" i="1"/>
  <c r="K334" i="1"/>
  <c r="AA260" i="1"/>
  <c r="M204" i="1"/>
  <c r="AF23" i="1"/>
  <c r="Q210" i="1"/>
  <c r="Q27" i="1"/>
  <c r="V49" i="1"/>
  <c r="P49" i="1"/>
  <c r="R27" i="1"/>
  <c r="M17" i="1"/>
  <c r="P17" i="1"/>
  <c r="Z17" i="1"/>
  <c r="N21" i="1"/>
  <c r="AE21" i="1"/>
  <c r="I21" i="1"/>
  <c r="S21" i="1"/>
  <c r="W9" i="1"/>
  <c r="I9" i="1"/>
  <c r="AH9" i="1"/>
  <c r="AD330" i="1"/>
  <c r="AI260" i="1"/>
  <c r="O204" i="1"/>
  <c r="S210" i="1"/>
  <c r="AL67" i="1"/>
  <c r="X27" i="1"/>
  <c r="T23" i="1"/>
  <c r="L49" i="1"/>
  <c r="AD49" i="1"/>
  <c r="X49" i="1"/>
  <c r="J27" i="1"/>
  <c r="AC17" i="1"/>
  <c r="O17" i="1"/>
  <c r="AF17" i="1"/>
  <c r="V21" i="1"/>
  <c r="AM21" i="1"/>
  <c r="Q21" i="1"/>
  <c r="AE9" i="1"/>
  <c r="Q9" i="1"/>
  <c r="AF334" i="1"/>
  <c r="AA334" i="1"/>
  <c r="AA206" i="1"/>
  <c r="U204" i="1"/>
  <c r="AL210" i="1"/>
  <c r="AF27" i="1"/>
  <c r="H210" i="1"/>
  <c r="I275" i="1"/>
  <c r="H182" i="1"/>
  <c r="I314" i="1"/>
  <c r="I184" i="1"/>
  <c r="I227" i="1"/>
  <c r="H139" i="1"/>
  <c r="AK100" i="1"/>
  <c r="Q90" i="1"/>
  <c r="U24" i="1"/>
  <c r="AD24" i="1"/>
  <c r="V220" i="1"/>
  <c r="P24" i="1"/>
  <c r="AF168" i="1"/>
  <c r="Z306" i="1"/>
  <c r="X311" i="1"/>
  <c r="V311" i="1"/>
  <c r="Q232" i="1"/>
  <c r="S273" i="1"/>
  <c r="J273" i="1"/>
  <c r="AE328" i="1"/>
  <c r="AD264" i="1"/>
  <c r="AG226" i="1"/>
  <c r="T220" i="1"/>
  <c r="AD220" i="1"/>
  <c r="Y220" i="1"/>
  <c r="AM168" i="1"/>
  <c r="AH168" i="1"/>
  <c r="AB111" i="1"/>
  <c r="V86" i="1"/>
  <c r="AE100" i="1"/>
  <c r="AD90" i="1"/>
  <c r="AC24" i="1"/>
  <c r="AL24" i="1"/>
  <c r="AF24" i="1"/>
  <c r="P311" i="1"/>
  <c r="AH306" i="1"/>
  <c r="O306" i="1"/>
  <c r="W311" i="1"/>
  <c r="AL311" i="1"/>
  <c r="I232" i="1"/>
  <c r="AF264" i="1"/>
  <c r="AB273" i="1"/>
  <c r="AM232" i="1"/>
  <c r="H328" i="1"/>
  <c r="V264" i="1"/>
  <c r="AJ264" i="1"/>
  <c r="AA226" i="1"/>
  <c r="L208" i="1"/>
  <c r="AJ220" i="1"/>
  <c r="AL220" i="1"/>
  <c r="AG220" i="1"/>
  <c r="AK168" i="1"/>
  <c r="O70" i="1"/>
  <c r="AJ100" i="1"/>
  <c r="AF90" i="1"/>
  <c r="AI24" i="1"/>
  <c r="AK24" i="1"/>
  <c r="O24" i="1"/>
  <c r="I24" i="1"/>
  <c r="Z311" i="1"/>
  <c r="X264" i="1"/>
  <c r="AE232" i="1"/>
  <c r="R328" i="1"/>
  <c r="P328" i="1"/>
  <c r="L226" i="1"/>
  <c r="AA208" i="1"/>
  <c r="M220" i="1"/>
  <c r="H220" i="1"/>
  <c r="Q155" i="1"/>
  <c r="K85" i="1"/>
  <c r="U118" i="1"/>
  <c r="Y70" i="1"/>
  <c r="AH36" i="1"/>
  <c r="T24" i="1"/>
  <c r="R24" i="1"/>
  <c r="W24" i="1"/>
  <c r="Q24" i="1"/>
  <c r="Q36" i="1"/>
  <c r="T306" i="1"/>
  <c r="AK306" i="1"/>
  <c r="AG306" i="1"/>
  <c r="AJ306" i="1"/>
  <c r="L311" i="1"/>
  <c r="AH328" i="1"/>
  <c r="H264" i="1"/>
  <c r="AE264" i="1"/>
  <c r="Z328" i="1"/>
  <c r="AK273" i="1"/>
  <c r="AC226" i="1"/>
  <c r="AE220" i="1"/>
  <c r="U220" i="1"/>
  <c r="P220" i="1"/>
  <c r="AD155" i="1"/>
  <c r="AJ77" i="1"/>
  <c r="N90" i="1"/>
  <c r="W118" i="1"/>
  <c r="T85" i="1"/>
  <c r="AJ36" i="1"/>
  <c r="AJ24" i="1"/>
  <c r="K24" i="1"/>
  <c r="AE24" i="1"/>
  <c r="Y24" i="1"/>
  <c r="AK155" i="1"/>
  <c r="AD36" i="1"/>
  <c r="V306" i="1"/>
  <c r="U306" i="1"/>
  <c r="T311" i="1"/>
  <c r="I273" i="1"/>
  <c r="X232" i="1"/>
  <c r="O264" i="1"/>
  <c r="AA328" i="1"/>
  <c r="P306" i="1"/>
  <c r="O273" i="1"/>
  <c r="J220" i="1"/>
  <c r="AC220" i="1"/>
  <c r="X220" i="1"/>
  <c r="AI305" i="1"/>
  <c r="AA155" i="1"/>
  <c r="W77" i="1"/>
  <c r="Q118" i="1"/>
  <c r="V85" i="1"/>
  <c r="J24" i="1"/>
  <c r="AA24" i="1"/>
  <c r="AM24" i="1"/>
  <c r="AG24" i="1"/>
  <c r="AI77" i="1"/>
  <c r="X306" i="1"/>
  <c r="AJ311" i="1"/>
  <c r="U287" i="1"/>
  <c r="P232" i="1"/>
  <c r="AC328" i="1"/>
  <c r="AK220" i="1"/>
  <c r="AF220" i="1"/>
  <c r="N305" i="1"/>
  <c r="R172" i="1"/>
  <c r="Q77" i="1"/>
  <c r="AI118" i="1"/>
  <c r="AF85" i="1"/>
  <c r="AH24" i="1"/>
  <c r="N24" i="1"/>
  <c r="S24" i="1"/>
  <c r="H100" i="1"/>
  <c r="J306" i="1"/>
  <c r="AC311" i="1"/>
  <c r="AA306" i="1"/>
  <c r="N328" i="1"/>
  <c r="AD232" i="1"/>
  <c r="AJ232" i="1"/>
  <c r="S220" i="1"/>
  <c r="AB216" i="1"/>
  <c r="N220" i="1"/>
  <c r="I220" i="1"/>
  <c r="J305" i="1"/>
  <c r="X111" i="1"/>
  <c r="W90" i="1"/>
  <c r="M24" i="1"/>
  <c r="V24" i="1"/>
  <c r="AH216" i="1"/>
  <c r="Z264" i="1"/>
  <c r="AG206" i="1"/>
  <c r="U312" i="1"/>
  <c r="H289" i="1"/>
  <c r="P278" i="1"/>
  <c r="V244" i="1"/>
  <c r="Z221" i="1"/>
  <c r="AF188" i="1"/>
  <c r="L159" i="1"/>
  <c r="I83" i="1"/>
  <c r="R312" i="1"/>
  <c r="AG289" i="1"/>
  <c r="H234" i="1"/>
  <c r="L224" i="1"/>
  <c r="M171" i="1"/>
  <c r="Z173" i="1"/>
  <c r="AL61" i="1"/>
  <c r="AB45" i="1"/>
  <c r="J289" i="1"/>
  <c r="L246" i="1"/>
  <c r="Q277" i="1"/>
  <c r="J234" i="1"/>
  <c r="L231" i="1"/>
  <c r="AJ173" i="1"/>
  <c r="AG61" i="1"/>
  <c r="AI8" i="1"/>
  <c r="R33" i="1"/>
  <c r="S289" i="1"/>
  <c r="U313" i="1"/>
  <c r="AJ256" i="1"/>
  <c r="H256" i="1"/>
  <c r="AF190" i="1"/>
  <c r="V277" i="1"/>
  <c r="AK190" i="1"/>
  <c r="K44" i="1"/>
  <c r="O8" i="1"/>
  <c r="AC33" i="1"/>
  <c r="Z312" i="1"/>
  <c r="T312" i="1"/>
  <c r="AB289" i="1"/>
  <c r="Y256" i="1"/>
  <c r="AF244" i="1"/>
  <c r="K313" i="1"/>
  <c r="AM40" i="1"/>
  <c r="V312" i="1"/>
  <c r="M312" i="1"/>
  <c r="N289" i="1"/>
  <c r="Y244" i="1"/>
  <c r="P244" i="1"/>
  <c r="V313" i="1"/>
  <c r="J278" i="1"/>
  <c r="AI278" i="1"/>
  <c r="Z218" i="1"/>
  <c r="Z164" i="1"/>
  <c r="AA94" i="1"/>
  <c r="AJ40" i="1"/>
  <c r="J312" i="1"/>
  <c r="I312" i="1"/>
  <c r="O312" i="1"/>
  <c r="V289" i="1"/>
  <c r="I244" i="1"/>
  <c r="Y278" i="1"/>
  <c r="AF313" i="1"/>
  <c r="AB278" i="1"/>
  <c r="U244" i="1"/>
  <c r="AK164" i="1"/>
  <c r="K61" i="1"/>
  <c r="AE32" i="1"/>
  <c r="L24" i="1"/>
  <c r="AA312" i="1"/>
  <c r="L35" i="1"/>
  <c r="M67" i="1"/>
  <c r="L9" i="1"/>
  <c r="I289" i="1"/>
  <c r="U289" i="1"/>
  <c r="H313" i="1"/>
  <c r="AD278" i="1"/>
  <c r="R218" i="1"/>
  <c r="AG246" i="1"/>
  <c r="AD277" i="1"/>
  <c r="AG234" i="1"/>
  <c r="L164" i="1"/>
  <c r="AH221" i="1"/>
  <c r="M94" i="1"/>
  <c r="Z44" i="1"/>
  <c r="O61" i="1"/>
  <c r="T45" i="1"/>
  <c r="AB40" i="1"/>
  <c r="I32" i="1"/>
  <c r="AB8" i="1"/>
  <c r="AA33" i="1"/>
  <c r="J190" i="1"/>
  <c r="I313" i="1"/>
  <c r="U218" i="1"/>
  <c r="AI234" i="1"/>
  <c r="W190" i="1"/>
  <c r="S188" i="1"/>
  <c r="AD173" i="1"/>
  <c r="V94" i="1"/>
  <c r="J61" i="1"/>
  <c r="AF40" i="1"/>
  <c r="AC81" i="1"/>
  <c r="Q83" i="1"/>
  <c r="AJ44" i="1"/>
  <c r="J81" i="1"/>
  <c r="V45" i="1"/>
  <c r="T32" i="1"/>
  <c r="AK33" i="1"/>
  <c r="AK312" i="1"/>
  <c r="W312" i="1"/>
  <c r="AC312" i="1"/>
  <c r="R289" i="1"/>
  <c r="AD289" i="1"/>
  <c r="Q244" i="1"/>
  <c r="X244" i="1"/>
  <c r="AK313" i="1"/>
  <c r="Q313" i="1"/>
  <c r="N234" i="1"/>
  <c r="AE277" i="1"/>
  <c r="L234" i="1"/>
  <c r="O190" i="1"/>
  <c r="AK221" i="1"/>
  <c r="AI188" i="1"/>
  <c r="AL173" i="1"/>
  <c r="AL94" i="1"/>
  <c r="Q40" i="1"/>
  <c r="AK81" i="1"/>
  <c r="K83" i="1"/>
  <c r="M44" i="1"/>
  <c r="AD45" i="1"/>
  <c r="AB32" i="1"/>
  <c r="P8" i="1"/>
  <c r="L33" i="1"/>
  <c r="T283" i="1"/>
  <c r="T221" i="1"/>
  <c r="AC188" i="1"/>
  <c r="Z94" i="1"/>
  <c r="AE81" i="1"/>
  <c r="S83" i="1"/>
  <c r="AK32" i="1"/>
  <c r="AF8" i="1"/>
  <c r="V33" i="1"/>
  <c r="L289" i="1"/>
  <c r="AE313" i="1"/>
  <c r="AH313" i="1"/>
  <c r="AH278" i="1"/>
  <c r="O256" i="1"/>
  <c r="AD256" i="1"/>
  <c r="U256" i="1"/>
  <c r="AB256" i="1"/>
  <c r="R277" i="1"/>
  <c r="AD234" i="1"/>
  <c r="AE221" i="1"/>
  <c r="AM81" i="1"/>
  <c r="AJ61" i="1"/>
  <c r="AI32" i="1"/>
  <c r="Y33" i="1"/>
  <c r="AF309" i="1"/>
  <c r="AM244" i="1"/>
  <c r="AC244" i="1"/>
  <c r="H283" i="1"/>
  <c r="R283" i="1"/>
  <c r="AH281" i="1"/>
  <c r="S283" i="1"/>
  <c r="AL281" i="1"/>
  <c r="AE149" i="1"/>
  <c r="R315" i="1"/>
  <c r="L309" i="1"/>
  <c r="U315" i="1"/>
  <c r="AC309" i="1"/>
  <c r="R297" i="1"/>
  <c r="I291" i="1"/>
  <c r="AF291" i="1"/>
  <c r="AD291" i="1"/>
  <c r="AM309" i="1"/>
  <c r="AJ297" i="1"/>
  <c r="AM281" i="1"/>
  <c r="Q131" i="1"/>
  <c r="K309" i="1"/>
  <c r="N291" i="1"/>
  <c r="AF315" i="1"/>
  <c r="AC291" i="1"/>
  <c r="AE297" i="1"/>
  <c r="O283" i="1"/>
  <c r="AE309" i="1"/>
  <c r="AA309" i="1"/>
  <c r="R309" i="1"/>
  <c r="H297" i="1"/>
  <c r="K297" i="1"/>
  <c r="AC297" i="1"/>
  <c r="AJ283" i="1"/>
  <c r="X283" i="1"/>
  <c r="AE281" i="1"/>
  <c r="T281" i="1"/>
  <c r="Y217" i="1"/>
  <c r="V72" i="1"/>
  <c r="AA131" i="1"/>
  <c r="AC129" i="1"/>
  <c r="AE129" i="1"/>
  <c r="M297" i="1"/>
  <c r="P283" i="1"/>
  <c r="R291" i="1"/>
  <c r="L315" i="1"/>
  <c r="N315" i="1"/>
  <c r="H291" i="1"/>
  <c r="AM291" i="1"/>
  <c r="P315" i="1"/>
  <c r="U291" i="1"/>
  <c r="AI281" i="1"/>
  <c r="S309" i="1"/>
  <c r="AD309" i="1"/>
  <c r="Z309" i="1"/>
  <c r="I297" i="1"/>
  <c r="S297" i="1"/>
  <c r="N297" i="1"/>
  <c r="M283" i="1"/>
  <c r="I283" i="1"/>
  <c r="I281" i="1"/>
  <c r="AA281" i="1"/>
  <c r="AJ281" i="1"/>
  <c r="V235" i="1"/>
  <c r="K129" i="1"/>
  <c r="J129" i="1"/>
  <c r="AI129" i="1"/>
  <c r="AK129" i="1"/>
  <c r="AM129" i="1"/>
  <c r="Z315" i="1"/>
  <c r="AK291" i="1"/>
  <c r="O309" i="1"/>
  <c r="J309" i="1"/>
  <c r="AH297" i="1"/>
  <c r="AB283" i="1"/>
  <c r="Z283" i="1"/>
  <c r="J291" i="1"/>
  <c r="X315" i="1"/>
  <c r="T315" i="1"/>
  <c r="V315" i="1"/>
  <c r="M291" i="1"/>
  <c r="O281" i="1"/>
  <c r="AI309" i="1"/>
  <c r="AL309" i="1"/>
  <c r="AH309" i="1"/>
  <c r="Q297" i="1"/>
  <c r="AA297" i="1"/>
  <c r="V297" i="1"/>
  <c r="AC283" i="1"/>
  <c r="Q283" i="1"/>
  <c r="H281" i="1"/>
  <c r="M281" i="1"/>
  <c r="U160" i="1"/>
  <c r="L129" i="1"/>
  <c r="N129" i="1"/>
  <c r="H129" i="1"/>
  <c r="X291" i="1"/>
  <c r="O315" i="1"/>
  <c r="P291" i="1"/>
  <c r="H315" i="1"/>
  <c r="AG291" i="1"/>
  <c r="AM315" i="1"/>
  <c r="AB315" i="1"/>
  <c r="AD315" i="1"/>
  <c r="W291" i="1"/>
  <c r="AJ291" i="1"/>
  <c r="U309" i="1"/>
  <c r="H309" i="1"/>
  <c r="Y297" i="1"/>
  <c r="AI297" i="1"/>
  <c r="AL297" i="1"/>
  <c r="AK283" i="1"/>
  <c r="Y283" i="1"/>
  <c r="P281" i="1"/>
  <c r="AK281" i="1"/>
  <c r="T129" i="1"/>
  <c r="V129" i="1"/>
  <c r="X129" i="1"/>
  <c r="L281" i="1"/>
  <c r="U297" i="1"/>
  <c r="Z291" i="1"/>
  <c r="AH315" i="1"/>
  <c r="AK315" i="1"/>
  <c r="Y291" i="1"/>
  <c r="W315" i="1"/>
  <c r="AJ315" i="1"/>
  <c r="AL315" i="1"/>
  <c r="O291" i="1"/>
  <c r="T291" i="1"/>
  <c r="P309" i="1"/>
  <c r="AG297" i="1"/>
  <c r="L297" i="1"/>
  <c r="AM283" i="1"/>
  <c r="N283" i="1"/>
  <c r="AG283" i="1"/>
  <c r="AF281" i="1"/>
  <c r="N281" i="1"/>
  <c r="V201" i="1"/>
  <c r="AB129" i="1"/>
  <c r="AD129" i="1"/>
  <c r="I129" i="1"/>
  <c r="AC315" i="1"/>
  <c r="V291" i="1"/>
  <c r="Q291" i="1"/>
  <c r="J315" i="1"/>
  <c r="M309" i="1"/>
  <c r="W309" i="1"/>
  <c r="X309" i="1"/>
  <c r="J297" i="1"/>
  <c r="T297" i="1"/>
  <c r="L283" i="1"/>
  <c r="AD283" i="1"/>
  <c r="J283" i="1"/>
  <c r="J281" i="1"/>
  <c r="V281" i="1"/>
  <c r="AJ129" i="1"/>
  <c r="AL129" i="1"/>
  <c r="Q129" i="1"/>
  <c r="W102" i="1"/>
  <c r="H30" i="1"/>
  <c r="AL149" i="1"/>
  <c r="P89" i="1"/>
  <c r="P307" i="1"/>
  <c r="P297" i="1"/>
  <c r="AC93" i="1"/>
  <c r="Y30" i="1"/>
  <c r="S16" i="1"/>
  <c r="P260" i="1"/>
  <c r="P43" i="1"/>
  <c r="AL206" i="1"/>
  <c r="X294" i="1"/>
  <c r="AB294" i="1"/>
  <c r="AJ313" i="1"/>
  <c r="AG313" i="1"/>
  <c r="AL313" i="1"/>
  <c r="AM313" i="1"/>
  <c r="Y313" i="1"/>
  <c r="AD313" i="1"/>
  <c r="W313" i="1"/>
  <c r="Z313" i="1"/>
  <c r="X313" i="1"/>
  <c r="O313" i="1"/>
  <c r="R313" i="1"/>
  <c r="P313" i="1"/>
  <c r="AA313" i="1"/>
  <c r="T313" i="1"/>
  <c r="X32" i="1"/>
  <c r="J32" i="1"/>
  <c r="M32" i="1"/>
  <c r="P32" i="1"/>
  <c r="AD32" i="1"/>
  <c r="S32" i="1"/>
  <c r="AG32" i="1"/>
  <c r="H32" i="1"/>
  <c r="V32" i="1"/>
  <c r="Y32" i="1"/>
  <c r="AM32" i="1"/>
  <c r="N32" i="1"/>
  <c r="AJ32" i="1"/>
  <c r="R32" i="1"/>
  <c r="O32" i="1"/>
  <c r="AC32" i="1"/>
  <c r="L32" i="1"/>
  <c r="AF32" i="1"/>
  <c r="K32" i="1"/>
  <c r="U32" i="1"/>
  <c r="AA32" i="1"/>
  <c r="AL246" i="1"/>
  <c r="U246" i="1"/>
  <c r="AH246" i="1"/>
  <c r="AF246" i="1"/>
  <c r="M246" i="1"/>
  <c r="Z246" i="1"/>
  <c r="X246" i="1"/>
  <c r="AB246" i="1"/>
  <c r="J246" i="1"/>
  <c r="H246" i="1"/>
  <c r="AJ246" i="1"/>
  <c r="R246" i="1"/>
  <c r="P246" i="1"/>
  <c r="AK246" i="1"/>
  <c r="AA246" i="1"/>
  <c r="Q246" i="1"/>
  <c r="AC246" i="1"/>
  <c r="K246" i="1"/>
  <c r="I246" i="1"/>
  <c r="N44" i="1"/>
  <c r="L44" i="1"/>
  <c r="AK44" i="1"/>
  <c r="AI44" i="1"/>
  <c r="AC44" i="1"/>
  <c r="AA44" i="1"/>
  <c r="U44" i="1"/>
  <c r="S44" i="1"/>
  <c r="AD44" i="1"/>
  <c r="J44" i="1"/>
  <c r="V44" i="1"/>
  <c r="T44" i="1"/>
  <c r="Y44" i="1"/>
  <c r="AA61" i="1"/>
  <c r="I61" i="1"/>
  <c r="N61" i="1"/>
  <c r="L61" i="1"/>
  <c r="AI61" i="1"/>
  <c r="AM61" i="1"/>
  <c r="AK61" i="1"/>
  <c r="AH61" i="1"/>
  <c r="AE61" i="1"/>
  <c r="AC61" i="1"/>
  <c r="W61" i="1"/>
  <c r="U61" i="1"/>
  <c r="Y61" i="1"/>
  <c r="AD61" i="1"/>
  <c r="AB61" i="1"/>
  <c r="Q61" i="1"/>
  <c r="V61" i="1"/>
  <c r="T61" i="1"/>
  <c r="AJ244" i="1"/>
  <c r="AD244" i="1"/>
  <c r="O244" i="1"/>
  <c r="M244" i="1"/>
  <c r="AL244" i="1"/>
  <c r="W244" i="1"/>
  <c r="H244" i="1"/>
  <c r="AE244" i="1"/>
  <c r="L244" i="1"/>
  <c r="AK244" i="1"/>
  <c r="T244" i="1"/>
  <c r="N244" i="1"/>
  <c r="AF221" i="1"/>
  <c r="L221" i="1"/>
  <c r="X221" i="1"/>
  <c r="AD221" i="1"/>
  <c r="AC221" i="1"/>
  <c r="U221" i="1"/>
  <c r="AA221" i="1"/>
  <c r="P221" i="1"/>
  <c r="V221" i="1"/>
  <c r="I221" i="1"/>
  <c r="K221" i="1"/>
  <c r="H221" i="1"/>
  <c r="N221" i="1"/>
  <c r="AB221" i="1"/>
  <c r="R221" i="1"/>
  <c r="W221" i="1"/>
  <c r="AJ221" i="1"/>
  <c r="Y221" i="1"/>
  <c r="J221" i="1"/>
  <c r="O221" i="1"/>
  <c r="M221" i="1"/>
  <c r="W40" i="1"/>
  <c r="AK40" i="1"/>
  <c r="AI40" i="1"/>
  <c r="AL40" i="1"/>
  <c r="AC40" i="1"/>
  <c r="AA40" i="1"/>
  <c r="X40" i="1"/>
  <c r="U40" i="1"/>
  <c r="S40" i="1"/>
  <c r="I40" i="1"/>
  <c r="O40" i="1"/>
  <c r="M40" i="1"/>
  <c r="K40" i="1"/>
  <c r="Y40" i="1"/>
  <c r="AE40" i="1"/>
  <c r="P40" i="1"/>
  <c r="T40" i="1"/>
  <c r="AG40" i="1"/>
  <c r="L40" i="1"/>
  <c r="V40" i="1"/>
  <c r="AL83" i="1"/>
  <c r="AJ83" i="1"/>
  <c r="R83" i="1"/>
  <c r="P83" i="1"/>
  <c r="T83" i="1"/>
  <c r="J83" i="1"/>
  <c r="H83" i="1"/>
  <c r="AI83" i="1"/>
  <c r="AG83" i="1"/>
  <c r="AM83" i="1"/>
  <c r="AA83" i="1"/>
  <c r="Y83" i="1"/>
  <c r="V83" i="1"/>
  <c r="U83" i="1"/>
  <c r="AH83" i="1"/>
  <c r="AF83" i="1"/>
  <c r="M83" i="1"/>
  <c r="Z83" i="1"/>
  <c r="X83" i="1"/>
  <c r="Q278" i="1"/>
  <c r="V278" i="1"/>
  <c r="W278" i="1"/>
  <c r="S278" i="1"/>
  <c r="X278" i="1"/>
  <c r="AF278" i="1"/>
  <c r="N278" i="1"/>
  <c r="AM278" i="1"/>
  <c r="Z278" i="1"/>
  <c r="K278" i="1"/>
  <c r="U278" i="1"/>
  <c r="AL278" i="1"/>
  <c r="R278" i="1"/>
  <c r="I278" i="1"/>
  <c r="AA278" i="1"/>
  <c r="U234" i="1"/>
  <c r="K234" i="1"/>
  <c r="I234" i="1"/>
  <c r="AE234" i="1"/>
  <c r="M234" i="1"/>
  <c r="AH234" i="1"/>
  <c r="AF234" i="1"/>
  <c r="AJ234" i="1"/>
  <c r="X234" i="1"/>
  <c r="T234" i="1"/>
  <c r="R234" i="1"/>
  <c r="P234" i="1"/>
  <c r="AK234" i="1"/>
  <c r="AA234" i="1"/>
  <c r="Y234" i="1"/>
  <c r="AC234" i="1"/>
  <c r="S234" i="1"/>
  <c r="Q234" i="1"/>
  <c r="O234" i="1"/>
  <c r="AI94" i="1"/>
  <c r="AF94" i="1"/>
  <c r="AC94" i="1"/>
  <c r="AJ94" i="1"/>
  <c r="Q94" i="1"/>
  <c r="W94" i="1"/>
  <c r="P94" i="1"/>
  <c r="O94" i="1"/>
  <c r="K94" i="1"/>
  <c r="H94" i="1"/>
  <c r="AM94" i="1"/>
  <c r="R94" i="1"/>
  <c r="AE94" i="1"/>
  <c r="AK94" i="1"/>
  <c r="J94" i="1"/>
  <c r="S94" i="1"/>
  <c r="Y94" i="1"/>
  <c r="AI190" i="1"/>
  <c r="L190" i="1"/>
  <c r="T190" i="1"/>
  <c r="M190" i="1"/>
  <c r="H190" i="1"/>
  <c r="Q190" i="1"/>
  <c r="AC190" i="1"/>
  <c r="V190" i="1"/>
  <c r="X190" i="1"/>
  <c r="AB190" i="1"/>
  <c r="U190" i="1"/>
  <c r="P190" i="1"/>
  <c r="Y190" i="1"/>
  <c r="AE190" i="1"/>
  <c r="I190" i="1"/>
  <c r="AM190" i="1"/>
  <c r="AM277" i="1"/>
  <c r="X277" i="1"/>
  <c r="M277" i="1"/>
  <c r="T277" i="1"/>
  <c r="P277" i="1"/>
  <c r="AA277" i="1"/>
  <c r="AH277" i="1"/>
  <c r="L277" i="1"/>
  <c r="H277" i="1"/>
  <c r="K277" i="1"/>
  <c r="AL277" i="1"/>
  <c r="AG277" i="1"/>
  <c r="I277" i="1"/>
  <c r="N277" i="1"/>
  <c r="J277" i="1"/>
  <c r="O277" i="1"/>
  <c r="W277" i="1"/>
  <c r="AJ277" i="1"/>
  <c r="AF277" i="1"/>
  <c r="AC277" i="1"/>
  <c r="K45" i="1"/>
  <c r="AE45" i="1"/>
  <c r="AC45" i="1"/>
  <c r="AG45" i="1"/>
  <c r="W45" i="1"/>
  <c r="U45" i="1"/>
  <c r="Z45" i="1"/>
  <c r="O45" i="1"/>
  <c r="M45" i="1"/>
  <c r="AL45" i="1"/>
  <c r="S45" i="1"/>
  <c r="P45" i="1"/>
  <c r="N45" i="1"/>
  <c r="L45" i="1"/>
  <c r="AA45" i="1"/>
  <c r="AM45" i="1"/>
  <c r="AK45" i="1"/>
  <c r="J45" i="1"/>
  <c r="AE289" i="1"/>
  <c r="M289" i="1"/>
  <c r="AH289" i="1"/>
  <c r="AF289" i="1"/>
  <c r="AJ289" i="1"/>
  <c r="Z289" i="1"/>
  <c r="P289" i="1"/>
  <c r="K289" i="1"/>
  <c r="AK289" i="1"/>
  <c r="AI289" i="1"/>
  <c r="Y289" i="1"/>
  <c r="AC289" i="1"/>
  <c r="AA289" i="1"/>
  <c r="Q289" i="1"/>
  <c r="AG256" i="1"/>
  <c r="AC256" i="1"/>
  <c r="AH256" i="1"/>
  <c r="L256" i="1"/>
  <c r="AK256" i="1"/>
  <c r="T256" i="1"/>
  <c r="N256" i="1"/>
  <c r="AL256" i="1"/>
  <c r="W256" i="1"/>
  <c r="P256" i="1"/>
  <c r="I256" i="1"/>
  <c r="M256" i="1"/>
  <c r="AE256" i="1"/>
  <c r="AF256" i="1"/>
  <c r="Q256" i="1"/>
  <c r="AD218" i="1"/>
  <c r="AB218" i="1"/>
  <c r="X218" i="1"/>
  <c r="V218" i="1"/>
  <c r="T218" i="1"/>
  <c r="H218" i="1"/>
  <c r="AI218" i="1"/>
  <c r="L218" i="1"/>
  <c r="W218" i="1"/>
  <c r="AE218" i="1"/>
  <c r="AH218" i="1"/>
  <c r="M218" i="1"/>
  <c r="J218" i="1"/>
  <c r="AJ218" i="1"/>
  <c r="AG218" i="1"/>
  <c r="Y8" i="1"/>
  <c r="AL8" i="1"/>
  <c r="U8" i="1"/>
  <c r="Q8" i="1"/>
  <c r="AM8" i="1"/>
  <c r="V8" i="1"/>
  <c r="M8" i="1"/>
  <c r="I8" i="1"/>
  <c r="AE8" i="1"/>
  <c r="N8" i="1"/>
  <c r="AJ8" i="1"/>
  <c r="J8" i="1"/>
  <c r="W8" i="1"/>
  <c r="L8" i="1"/>
  <c r="Z8" i="1"/>
  <c r="H8" i="1"/>
  <c r="AA8" i="1"/>
  <c r="AK8" i="1"/>
  <c r="AG8" i="1"/>
  <c r="T8" i="1"/>
  <c r="K8" i="1"/>
  <c r="AC8" i="1"/>
  <c r="AF173" i="1"/>
  <c r="AM173" i="1"/>
  <c r="AK173" i="1"/>
  <c r="AI173" i="1"/>
  <c r="P173" i="1"/>
  <c r="AE173" i="1"/>
  <c r="AC173" i="1"/>
  <c r="AA173" i="1"/>
  <c r="I173" i="1"/>
  <c r="W173" i="1"/>
  <c r="U173" i="1"/>
  <c r="S173" i="1"/>
  <c r="H173" i="1"/>
  <c r="O173" i="1"/>
  <c r="M173" i="1"/>
  <c r="K173" i="1"/>
  <c r="AG173" i="1"/>
  <c r="V173" i="1"/>
  <c r="T173" i="1"/>
  <c r="X173" i="1"/>
  <c r="N173" i="1"/>
  <c r="L173" i="1"/>
  <c r="Q173" i="1"/>
  <c r="K81" i="1"/>
  <c r="AI81" i="1"/>
  <c r="Q81" i="1"/>
  <c r="AL81" i="1"/>
  <c r="AJ81" i="1"/>
  <c r="I81" i="1"/>
  <c r="AD81" i="1"/>
  <c r="AB81" i="1"/>
  <c r="X81" i="1"/>
  <c r="V81" i="1"/>
  <c r="T81" i="1"/>
  <c r="Z81" i="1"/>
  <c r="H81" i="1"/>
  <c r="N81" i="1"/>
  <c r="L81" i="1"/>
  <c r="AG81" i="1"/>
  <c r="W81" i="1"/>
  <c r="U81" i="1"/>
  <c r="Y81" i="1"/>
  <c r="O81" i="1"/>
  <c r="M81" i="1"/>
  <c r="V164" i="1"/>
  <c r="Y164" i="1"/>
  <c r="M164" i="1"/>
  <c r="X164" i="1"/>
  <c r="AJ164" i="1"/>
  <c r="P164" i="1"/>
  <c r="AB164" i="1"/>
  <c r="H164" i="1"/>
  <c r="T164" i="1"/>
  <c r="W164" i="1"/>
  <c r="AC164" i="1"/>
  <c r="J164" i="1"/>
  <c r="Q164" i="1"/>
  <c r="N164" i="1"/>
  <c r="U164" i="1"/>
  <c r="AF164" i="1"/>
  <c r="AH312" i="1"/>
  <c r="H312" i="1"/>
  <c r="N312" i="1"/>
  <c r="AM312" i="1"/>
  <c r="AJ312" i="1"/>
  <c r="Q312" i="1"/>
  <c r="AF312" i="1"/>
  <c r="AL312" i="1"/>
  <c r="Y312" i="1"/>
  <c r="AG312" i="1"/>
  <c r="X312" i="1"/>
  <c r="AD312" i="1"/>
  <c r="AL188" i="1"/>
  <c r="AJ188" i="1"/>
  <c r="AG188" i="1"/>
  <c r="AM188" i="1"/>
  <c r="AE188" i="1"/>
  <c r="AB188" i="1"/>
  <c r="Y188" i="1"/>
  <c r="W188" i="1"/>
  <c r="T188" i="1"/>
  <c r="Q188" i="1"/>
  <c r="L188" i="1"/>
  <c r="I188" i="1"/>
  <c r="V188" i="1"/>
  <c r="U188" i="1"/>
  <c r="Z188" i="1"/>
  <c r="P188" i="1"/>
  <c r="O188" i="1"/>
  <c r="N188" i="1"/>
  <c r="M188" i="1"/>
  <c r="J188" i="1"/>
  <c r="H188" i="1"/>
  <c r="T33" i="1"/>
  <c r="Q33" i="1"/>
  <c r="AG33" i="1"/>
  <c r="N33" i="1"/>
  <c r="AE33" i="1"/>
  <c r="I33" i="1"/>
  <c r="AI33" i="1"/>
  <c r="AL33" i="1"/>
  <c r="S33" i="1"/>
  <c r="M33" i="1"/>
  <c r="AD33" i="1"/>
  <c r="K33" i="1"/>
  <c r="AF33" i="1"/>
  <c r="O33" i="1"/>
  <c r="AJ33" i="1"/>
  <c r="J33" i="1"/>
  <c r="P33" i="1"/>
  <c r="AH33" i="1"/>
  <c r="AB33" i="1"/>
  <c r="U33" i="1"/>
  <c r="H33" i="1"/>
  <c r="W33" i="1"/>
  <c r="I152" i="1"/>
  <c r="R21" i="1"/>
  <c r="R8" i="1"/>
  <c r="R121" i="1"/>
  <c r="R40" i="1"/>
  <c r="R222" i="1"/>
  <c r="R23" i="1"/>
  <c r="R73" i="1"/>
  <c r="I174" i="1"/>
  <c r="AL174" i="1"/>
  <c r="AJ320" i="1"/>
  <c r="AA174" i="1"/>
  <c r="P258" i="1"/>
  <c r="AG258" i="1"/>
  <c r="AH258" i="1"/>
  <c r="AI258" i="1"/>
  <c r="AJ258" i="1"/>
  <c r="AK258" i="1"/>
  <c r="Y174" i="1"/>
  <c r="U174" i="1"/>
  <c r="T174" i="1"/>
  <c r="T121" i="1"/>
  <c r="Q174" i="1"/>
  <c r="M174" i="1"/>
  <c r="L174" i="1"/>
  <c r="AL187" i="1"/>
  <c r="AL156" i="1"/>
  <c r="V121" i="1"/>
  <c r="X75" i="1"/>
  <c r="S174" i="1"/>
  <c r="AI174" i="1"/>
  <c r="AL320" i="1"/>
  <c r="H251" i="1"/>
  <c r="AD174" i="1"/>
  <c r="AM138" i="1"/>
  <c r="R174" i="1"/>
  <c r="K174" i="1"/>
  <c r="P236" i="1"/>
  <c r="AF174" i="1"/>
  <c r="AM174" i="1"/>
  <c r="V174" i="1"/>
  <c r="P174" i="1"/>
  <c r="AE174" i="1"/>
  <c r="N174" i="1"/>
  <c r="AC127" i="1"/>
  <c r="AJ319" i="1"/>
  <c r="H174" i="1"/>
  <c r="W174" i="1"/>
  <c r="AK174" i="1"/>
  <c r="Z262" i="1"/>
  <c r="AJ174" i="1"/>
  <c r="O174" i="1"/>
  <c r="AB174" i="1"/>
  <c r="M56" i="1"/>
  <c r="AH174" i="1"/>
  <c r="AI90" i="1"/>
  <c r="J243" i="1"/>
  <c r="AG217" i="1"/>
  <c r="P121" i="1"/>
  <c r="AC131" i="1"/>
  <c r="AB102" i="1"/>
  <c r="AJ28" i="1"/>
  <c r="S302" i="1"/>
  <c r="L243" i="1"/>
  <c r="P217" i="1"/>
  <c r="V65" i="1"/>
  <c r="AF102" i="1"/>
  <c r="V243" i="1"/>
  <c r="AG235" i="1"/>
  <c r="I87" i="1"/>
  <c r="AF65" i="1"/>
  <c r="K263" i="1"/>
  <c r="S203" i="1"/>
  <c r="AA160" i="1"/>
  <c r="AB72" i="1"/>
  <c r="Q102" i="1"/>
  <c r="AA87" i="1"/>
  <c r="AD125" i="1"/>
  <c r="Q72" i="1"/>
  <c r="AC263" i="1"/>
  <c r="R201" i="1"/>
  <c r="R235" i="1"/>
  <c r="L135" i="1"/>
  <c r="AI160" i="1"/>
  <c r="M149" i="1"/>
  <c r="AC87" i="1"/>
  <c r="J25" i="1"/>
  <c r="S313" i="1"/>
  <c r="AE263" i="1"/>
  <c r="T201" i="1"/>
  <c r="T235" i="1"/>
  <c r="R160" i="1"/>
  <c r="AK149" i="1"/>
  <c r="K30" i="1"/>
  <c r="AL69" i="1"/>
  <c r="Q69" i="1"/>
  <c r="R69" i="1"/>
  <c r="AJ69" i="1"/>
  <c r="AC302" i="1"/>
  <c r="N249" i="1"/>
  <c r="S285" i="1"/>
  <c r="Y23" i="1"/>
  <c r="AA307" i="1"/>
  <c r="H249" i="1"/>
  <c r="J249" i="1"/>
  <c r="AH128" i="1"/>
  <c r="T249" i="1"/>
  <c r="V249" i="1"/>
  <c r="P249" i="1"/>
  <c r="R249" i="1"/>
  <c r="S290" i="1"/>
  <c r="AJ128" i="1"/>
  <c r="AD249" i="1"/>
  <c r="X249" i="1"/>
  <c r="Z249" i="1"/>
  <c r="W128" i="1"/>
  <c r="L80" i="1"/>
  <c r="AL249" i="1"/>
  <c r="AF249" i="1"/>
  <c r="AH249" i="1"/>
  <c r="AH80" i="1"/>
  <c r="O249" i="1"/>
  <c r="I249" i="1"/>
  <c r="S249" i="1"/>
  <c r="AK249" i="1"/>
  <c r="W249" i="1"/>
  <c r="Q249" i="1"/>
  <c r="AI249" i="1"/>
  <c r="AE80" i="1"/>
  <c r="AE249" i="1"/>
  <c r="Y249" i="1"/>
  <c r="N80" i="1"/>
  <c r="U249" i="1"/>
  <c r="AJ249" i="1"/>
  <c r="AM249" i="1"/>
  <c r="AG112" i="1"/>
  <c r="K181" i="1"/>
  <c r="I307" i="1"/>
  <c r="X55" i="1"/>
  <c r="AL316" i="1"/>
  <c r="K327" i="1"/>
  <c r="AH327" i="1"/>
  <c r="AF316" i="1"/>
  <c r="AC181" i="1"/>
  <c r="Y324" i="1"/>
  <c r="AD248" i="1"/>
  <c r="AF255" i="1"/>
  <c r="V194" i="1"/>
  <c r="AE181" i="1"/>
  <c r="S68" i="1"/>
  <c r="AA317" i="1"/>
  <c r="AB327" i="1"/>
  <c r="J322" i="1"/>
  <c r="AM293" i="1"/>
  <c r="X293" i="1"/>
  <c r="L248" i="1"/>
  <c r="AI255" i="1"/>
  <c r="Z239" i="1"/>
  <c r="P161" i="1"/>
  <c r="U327" i="1"/>
  <c r="L322" i="1"/>
  <c r="Z293" i="1"/>
  <c r="AL255" i="1"/>
  <c r="AF194" i="1"/>
  <c r="J266" i="1"/>
  <c r="AM192" i="1"/>
  <c r="AB293" i="1"/>
  <c r="I194" i="1"/>
  <c r="L266" i="1"/>
  <c r="AG192" i="1"/>
  <c r="AJ161" i="1"/>
  <c r="AI192" i="1"/>
  <c r="H107" i="1"/>
  <c r="L68" i="1"/>
  <c r="AA316" i="1"/>
  <c r="V327" i="1"/>
  <c r="T316" i="1"/>
  <c r="AB194" i="1"/>
  <c r="AK192" i="1"/>
  <c r="AK107" i="1"/>
  <c r="AC68" i="1"/>
  <c r="AH68" i="1"/>
  <c r="AE327" i="1"/>
  <c r="N327" i="1"/>
  <c r="M327" i="1"/>
  <c r="L327" i="1"/>
  <c r="Z327" i="1"/>
  <c r="AM322" i="1"/>
  <c r="R322" i="1"/>
  <c r="T322" i="1"/>
  <c r="AF248" i="1"/>
  <c r="AM248" i="1"/>
  <c r="V248" i="1"/>
  <c r="J316" i="1"/>
  <c r="AB316" i="1"/>
  <c r="O316" i="1"/>
  <c r="AF293" i="1"/>
  <c r="AH293" i="1"/>
  <c r="AJ293" i="1"/>
  <c r="J255" i="1"/>
  <c r="L255" i="1"/>
  <c r="O255" i="1"/>
  <c r="P194" i="1"/>
  <c r="AM266" i="1"/>
  <c r="R266" i="1"/>
  <c r="T266" i="1"/>
  <c r="N194" i="1"/>
  <c r="T194" i="1"/>
  <c r="S181" i="1"/>
  <c r="AK181" i="1"/>
  <c r="H192" i="1"/>
  <c r="J192" i="1"/>
  <c r="L192" i="1"/>
  <c r="N161" i="1"/>
  <c r="AH107" i="1"/>
  <c r="AL68" i="1"/>
  <c r="U68" i="1"/>
  <c r="AI52" i="1"/>
  <c r="Z68" i="1"/>
  <c r="K55" i="1"/>
  <c r="AE317" i="1"/>
  <c r="AC161" i="1"/>
  <c r="W327" i="1"/>
  <c r="R327" i="1"/>
  <c r="N322" i="1"/>
  <c r="H322" i="1"/>
  <c r="Z322" i="1"/>
  <c r="AB322" i="1"/>
  <c r="X248" i="1"/>
  <c r="AE248" i="1"/>
  <c r="N248" i="1"/>
  <c r="K316" i="1"/>
  <c r="AJ316" i="1"/>
  <c r="W316" i="1"/>
  <c r="AK248" i="1"/>
  <c r="I293" i="1"/>
  <c r="K293" i="1"/>
  <c r="U293" i="1"/>
  <c r="R255" i="1"/>
  <c r="AB255" i="1"/>
  <c r="W255" i="1"/>
  <c r="H266" i="1"/>
  <c r="Z266" i="1"/>
  <c r="AB266" i="1"/>
  <c r="AM194" i="1"/>
  <c r="AE186" i="1"/>
  <c r="L194" i="1"/>
  <c r="AA181" i="1"/>
  <c r="N181" i="1"/>
  <c r="P192" i="1"/>
  <c r="R192" i="1"/>
  <c r="T192" i="1"/>
  <c r="V161" i="1"/>
  <c r="AE68" i="1"/>
  <c r="K107" i="1"/>
  <c r="AD68" i="1"/>
  <c r="M68" i="1"/>
  <c r="L52" i="1"/>
  <c r="S52" i="1"/>
  <c r="R68" i="1"/>
  <c r="R37" i="1"/>
  <c r="M55" i="1"/>
  <c r="K37" i="1"/>
  <c r="Y317" i="1"/>
  <c r="O327" i="1"/>
  <c r="J327" i="1"/>
  <c r="P322" i="1"/>
  <c r="AH322" i="1"/>
  <c r="AJ322" i="1"/>
  <c r="P248" i="1"/>
  <c r="W248" i="1"/>
  <c r="AH316" i="1"/>
  <c r="M316" i="1"/>
  <c r="AE316" i="1"/>
  <c r="Q293" i="1"/>
  <c r="S293" i="1"/>
  <c r="AK293" i="1"/>
  <c r="Z255" i="1"/>
  <c r="M255" i="1"/>
  <c r="AE255" i="1"/>
  <c r="P266" i="1"/>
  <c r="AH266" i="1"/>
  <c r="AJ266" i="1"/>
  <c r="AE194" i="1"/>
  <c r="AI181" i="1"/>
  <c r="V181" i="1"/>
  <c r="N192" i="1"/>
  <c r="X192" i="1"/>
  <c r="Z192" i="1"/>
  <c r="AB192" i="1"/>
  <c r="AK161" i="1"/>
  <c r="AI161" i="1"/>
  <c r="AD161" i="1"/>
  <c r="I181" i="1"/>
  <c r="J99" i="1"/>
  <c r="W68" i="1"/>
  <c r="AA107" i="1"/>
  <c r="V68" i="1"/>
  <c r="Q107" i="1"/>
  <c r="J68" i="1"/>
  <c r="AL55" i="1"/>
  <c r="T37" i="1"/>
  <c r="W7" i="1"/>
  <c r="O212" i="1"/>
  <c r="I68" i="1"/>
  <c r="X322" i="1"/>
  <c r="K322" i="1"/>
  <c r="M322" i="1"/>
  <c r="AD322" i="1"/>
  <c r="Q248" i="1"/>
  <c r="H248" i="1"/>
  <c r="O248" i="1"/>
  <c r="AI316" i="1"/>
  <c r="AM316" i="1"/>
  <c r="U248" i="1"/>
  <c r="Y293" i="1"/>
  <c r="AA293" i="1"/>
  <c r="N293" i="1"/>
  <c r="AH255" i="1"/>
  <c r="AC255" i="1"/>
  <c r="AM255" i="1"/>
  <c r="X266" i="1"/>
  <c r="K266" i="1"/>
  <c r="U266" i="1"/>
  <c r="W194" i="1"/>
  <c r="N186" i="1"/>
  <c r="AK194" i="1"/>
  <c r="J181" i="1"/>
  <c r="L181" i="1"/>
  <c r="AD181" i="1"/>
  <c r="Y161" i="1"/>
  <c r="AF192" i="1"/>
  <c r="AH192" i="1"/>
  <c r="AJ192" i="1"/>
  <c r="Q181" i="1"/>
  <c r="U161" i="1"/>
  <c r="S161" i="1"/>
  <c r="AL161" i="1"/>
  <c r="O68" i="1"/>
  <c r="AI107" i="1"/>
  <c r="N68" i="1"/>
  <c r="AK48" i="1"/>
  <c r="T48" i="1"/>
  <c r="Z52" i="1"/>
  <c r="AK37" i="1"/>
  <c r="L212" i="1"/>
  <c r="AJ7" i="1"/>
  <c r="AG327" i="1"/>
  <c r="M161" i="1"/>
  <c r="O322" i="1"/>
  <c r="AF322" i="1"/>
  <c r="S322" i="1"/>
  <c r="AC322" i="1"/>
  <c r="I248" i="1"/>
  <c r="R316" i="1"/>
  <c r="N316" i="1"/>
  <c r="H316" i="1"/>
  <c r="M248" i="1"/>
  <c r="AG293" i="1"/>
  <c r="V293" i="1"/>
  <c r="AJ248" i="1"/>
  <c r="K255" i="1"/>
  <c r="N255" i="1"/>
  <c r="AF266" i="1"/>
  <c r="S266" i="1"/>
  <c r="AK266" i="1"/>
  <c r="O194" i="1"/>
  <c r="H214" i="1"/>
  <c r="AC194" i="1"/>
  <c r="AD266" i="1"/>
  <c r="R181" i="1"/>
  <c r="AB181" i="1"/>
  <c r="AL181" i="1"/>
  <c r="I161" i="1"/>
  <c r="I192" i="1"/>
  <c r="K192" i="1"/>
  <c r="M192" i="1"/>
  <c r="X161" i="1"/>
  <c r="R161" i="1"/>
  <c r="O161" i="1"/>
  <c r="AE48" i="1"/>
  <c r="AJ107" i="1"/>
  <c r="AL48" i="1"/>
  <c r="U48" i="1"/>
  <c r="W107" i="1"/>
  <c r="AJ68" i="1"/>
  <c r="J48" i="1"/>
  <c r="V37" i="1"/>
  <c r="H212" i="1"/>
  <c r="AF161" i="1"/>
  <c r="AL327" i="1"/>
  <c r="AK327" i="1"/>
  <c r="AC324" i="1"/>
  <c r="Q322" i="1"/>
  <c r="AA322" i="1"/>
  <c r="Z316" i="1"/>
  <c r="S316" i="1"/>
  <c r="V316" i="1"/>
  <c r="P316" i="1"/>
  <c r="H293" i="1"/>
  <c r="J293" i="1"/>
  <c r="L293" i="1"/>
  <c r="AD293" i="1"/>
  <c r="AB248" i="1"/>
  <c r="O266" i="1"/>
  <c r="S255" i="1"/>
  <c r="V255" i="1"/>
  <c r="AE214" i="1"/>
  <c r="Y194" i="1"/>
  <c r="N266" i="1"/>
  <c r="Q266" i="1"/>
  <c r="AA266" i="1"/>
  <c r="AE266" i="1"/>
  <c r="U194" i="1"/>
  <c r="AJ186" i="1"/>
  <c r="Z181" i="1"/>
  <c r="M181" i="1"/>
  <c r="O181" i="1"/>
  <c r="AA161" i="1"/>
  <c r="Q192" i="1"/>
  <c r="S192" i="1"/>
  <c r="U192" i="1"/>
  <c r="H161" i="1"/>
  <c r="AH161" i="1"/>
  <c r="W161" i="1"/>
  <c r="W48" i="1"/>
  <c r="M107" i="1"/>
  <c r="AD48" i="1"/>
  <c r="M48" i="1"/>
  <c r="AB68" i="1"/>
  <c r="AM37" i="1"/>
  <c r="R7" i="1"/>
  <c r="AA7" i="1"/>
  <c r="AD327" i="1"/>
  <c r="AC327" i="1"/>
  <c r="AA327" i="1"/>
  <c r="AE324" i="1"/>
  <c r="AG322" i="1"/>
  <c r="AI322" i="1"/>
  <c r="W322" i="1"/>
  <c r="AL248" i="1"/>
  <c r="I316" i="1"/>
  <c r="L316" i="1"/>
  <c r="AD316" i="1"/>
  <c r="X316" i="1"/>
  <c r="P293" i="1"/>
  <c r="R293" i="1"/>
  <c r="T293" i="1"/>
  <c r="T248" i="1"/>
  <c r="AA255" i="1"/>
  <c r="Q194" i="1"/>
  <c r="AG266" i="1"/>
  <c r="AD194" i="1"/>
  <c r="M194" i="1"/>
  <c r="AJ194" i="1"/>
  <c r="AH181" i="1"/>
  <c r="U181" i="1"/>
  <c r="W181" i="1"/>
  <c r="K161" i="1"/>
  <c r="Y192" i="1"/>
  <c r="AC192" i="1"/>
  <c r="T161" i="1"/>
  <c r="AE161" i="1"/>
  <c r="Q161" i="1"/>
  <c r="N48" i="1"/>
  <c r="AK68" i="1"/>
  <c r="T68" i="1"/>
  <c r="AI68" i="1"/>
  <c r="W79" i="1"/>
  <c r="AA79" i="1"/>
  <c r="AF68" i="1"/>
  <c r="AL107" i="1"/>
  <c r="AG68" i="1"/>
  <c r="X52" i="1"/>
  <c r="AM68" i="1"/>
  <c r="P68" i="1"/>
  <c r="AH248" i="1"/>
  <c r="Q68" i="1"/>
  <c r="AL266" i="1"/>
  <c r="S338" i="5"/>
  <c r="S210" i="5"/>
  <c r="S306" i="5"/>
  <c r="S279" i="5"/>
  <c r="S12" i="5"/>
  <c r="S168" i="5"/>
  <c r="S272" i="5"/>
  <c r="S295" i="5"/>
  <c r="S296" i="5"/>
  <c r="S319" i="5"/>
  <c r="S268" i="5"/>
  <c r="S291" i="5"/>
  <c r="S243" i="5"/>
  <c r="S136" i="1"/>
  <c r="U136" i="1"/>
  <c r="AM136" i="1"/>
  <c r="S125" i="1"/>
  <c r="J224" i="1"/>
  <c r="P208" i="1"/>
  <c r="J115" i="1"/>
  <c r="K68" i="1"/>
  <c r="J59" i="1"/>
  <c r="R260" i="1"/>
  <c r="H302" i="1"/>
  <c r="J227" i="1"/>
  <c r="J122" i="1"/>
  <c r="J39" i="1"/>
  <c r="L249" i="1"/>
  <c r="L220" i="1"/>
  <c r="R86" i="1"/>
  <c r="J63" i="1"/>
  <c r="H166" i="1"/>
  <c r="J123" i="1"/>
  <c r="P44" i="1"/>
  <c r="J161" i="1"/>
  <c r="R173" i="1"/>
  <c r="H151" i="1"/>
  <c r="P129" i="1"/>
  <c r="N94" i="1"/>
  <c r="V89" i="1"/>
  <c r="P61" i="1"/>
  <c r="J148" i="1"/>
  <c r="J84" i="1"/>
  <c r="J182" i="1"/>
  <c r="J145" i="1"/>
  <c r="T106" i="1"/>
  <c r="J139" i="1"/>
  <c r="N40" i="1"/>
  <c r="H35" i="1"/>
  <c r="J174" i="1"/>
  <c r="U255" i="1"/>
  <c r="J184" i="1"/>
  <c r="R164" i="1"/>
  <c r="T65" i="1"/>
  <c r="H48" i="1"/>
  <c r="Q305" i="1"/>
  <c r="R81" i="1"/>
  <c r="T49" i="1"/>
  <c r="J43" i="1"/>
  <c r="I330" i="1"/>
  <c r="S275" i="1"/>
  <c r="Q221" i="1"/>
  <c r="S307" i="1"/>
  <c r="K217" i="1"/>
  <c r="K188" i="1"/>
  <c r="O124" i="1"/>
  <c r="K219" i="1"/>
  <c r="O334" i="1"/>
  <c r="O231" i="1"/>
  <c r="S327" i="1"/>
  <c r="Q315" i="1"/>
  <c r="Q316" i="1"/>
  <c r="S317" i="1"/>
  <c r="I45" i="1"/>
  <c r="K210" i="1"/>
  <c r="I322" i="1"/>
  <c r="S312" i="1"/>
  <c r="M313" i="1"/>
  <c r="U277" i="1"/>
  <c r="M266" i="1"/>
  <c r="O293" i="1"/>
  <c r="Z323" i="1"/>
  <c r="L329" i="1"/>
  <c r="U329" i="1"/>
  <c r="AD179" i="1"/>
  <c r="AB240" i="1"/>
  <c r="AC242" i="1"/>
  <c r="AJ205" i="1"/>
  <c r="AC113" i="1"/>
  <c r="H119" i="1"/>
  <c r="W113" i="1"/>
  <c r="T309" i="1"/>
  <c r="N309" i="1"/>
  <c r="I309" i="1"/>
  <c r="R281" i="1"/>
  <c r="U281" i="1"/>
  <c r="AM258" i="1"/>
  <c r="R258" i="1"/>
  <c r="T258" i="1"/>
  <c r="AA243" i="1"/>
  <c r="AC243" i="1"/>
  <c r="Z263" i="1"/>
  <c r="M263" i="1"/>
  <c r="O263" i="1"/>
  <c r="X263" i="1"/>
  <c r="AF201" i="1"/>
  <c r="AM201" i="1"/>
  <c r="R238" i="1"/>
  <c r="AE217" i="1"/>
  <c r="AL217" i="1"/>
  <c r="S217" i="1"/>
  <c r="Y235" i="1"/>
  <c r="AI235" i="1"/>
  <c r="AM235" i="1"/>
  <c r="AH135" i="1"/>
  <c r="R128" i="1"/>
  <c r="T128" i="1"/>
  <c r="AD128" i="1"/>
  <c r="R146" i="1"/>
  <c r="AL72" i="1"/>
  <c r="AD60" i="1"/>
  <c r="AF131" i="1"/>
  <c r="K131" i="1"/>
  <c r="M131" i="1"/>
  <c r="M72" i="1"/>
  <c r="AG160" i="1"/>
  <c r="AF160" i="1"/>
  <c r="P149" i="1"/>
  <c r="I149" i="1"/>
  <c r="V149" i="1"/>
  <c r="S72" i="1"/>
  <c r="R72" i="1"/>
  <c r="X87" i="1"/>
  <c r="K87" i="1"/>
  <c r="M87" i="1"/>
  <c r="M93" i="1"/>
  <c r="AH65" i="1"/>
  <c r="AK65" i="1"/>
  <c r="AM65" i="1"/>
  <c r="T30" i="1"/>
  <c r="AI102" i="1"/>
  <c r="AM102" i="1"/>
  <c r="P102" i="1"/>
  <c r="AA30" i="1"/>
  <c r="X30" i="1"/>
  <c r="AE30" i="1"/>
  <c r="T25" i="1"/>
  <c r="L25" i="1"/>
  <c r="Z16" i="1"/>
  <c r="AG16" i="1"/>
  <c r="AM28" i="1"/>
  <c r="AJ309" i="1"/>
  <c r="V309" i="1"/>
  <c r="Y309" i="1"/>
  <c r="X297" i="1"/>
  <c r="Z297" i="1"/>
  <c r="AB297" i="1"/>
  <c r="AD297" i="1"/>
  <c r="U283" i="1"/>
  <c r="AF283" i="1"/>
  <c r="AH283" i="1"/>
  <c r="Z281" i="1"/>
  <c r="AC281" i="1"/>
  <c r="H258" i="1"/>
  <c r="Z258" i="1"/>
  <c r="AF243" i="1"/>
  <c r="AI243" i="1"/>
  <c r="AK243" i="1"/>
  <c r="AH263" i="1"/>
  <c r="U263" i="1"/>
  <c r="W263" i="1"/>
  <c r="Q290" i="1"/>
  <c r="J201" i="1"/>
  <c r="L201" i="1"/>
  <c r="N201" i="1"/>
  <c r="T238" i="1"/>
  <c r="U217" i="1"/>
  <c r="I217" i="1"/>
  <c r="Q217" i="1"/>
  <c r="H217" i="1"/>
  <c r="J235" i="1"/>
  <c r="L235" i="1"/>
  <c r="N235" i="1"/>
  <c r="AA135" i="1"/>
  <c r="Z128" i="1"/>
  <c r="AB128" i="1"/>
  <c r="O128" i="1"/>
  <c r="L146" i="1"/>
  <c r="AD72" i="1"/>
  <c r="I131" i="1"/>
  <c r="S131" i="1"/>
  <c r="U131" i="1"/>
  <c r="K160" i="1"/>
  <c r="S160" i="1"/>
  <c r="J160" i="1"/>
  <c r="M160" i="1"/>
  <c r="AA149" i="1"/>
  <c r="T149" i="1"/>
  <c r="AD149" i="1"/>
  <c r="AJ72" i="1"/>
  <c r="T60" i="1"/>
  <c r="K72" i="1"/>
  <c r="J72" i="1"/>
  <c r="AF87" i="1"/>
  <c r="S87" i="1"/>
  <c r="U87" i="1"/>
  <c r="L65" i="1"/>
  <c r="N65" i="1"/>
  <c r="P65" i="1"/>
  <c r="L30" i="1"/>
  <c r="K102" i="1"/>
  <c r="O102" i="1"/>
  <c r="X102" i="1"/>
  <c r="S30" i="1"/>
  <c r="O30" i="1"/>
  <c r="AG30" i="1"/>
  <c r="P30" i="1"/>
  <c r="V25" i="1"/>
  <c r="H25" i="1"/>
  <c r="M25" i="1"/>
  <c r="U16" i="1"/>
  <c r="T28" i="1"/>
  <c r="P28" i="1"/>
  <c r="AM72" i="1"/>
  <c r="X258" i="1"/>
  <c r="K258" i="1"/>
  <c r="M258" i="1"/>
  <c r="AG263" i="1"/>
  <c r="R243" i="1"/>
  <c r="T243" i="1"/>
  <c r="AL243" i="1"/>
  <c r="S263" i="1"/>
  <c r="AK263" i="1"/>
  <c r="AK290" i="1"/>
  <c r="Z201" i="1"/>
  <c r="AB201" i="1"/>
  <c r="AD201" i="1"/>
  <c r="L217" i="1"/>
  <c r="T217" i="1"/>
  <c r="X217" i="1"/>
  <c r="Z235" i="1"/>
  <c r="AB235" i="1"/>
  <c r="AD235" i="1"/>
  <c r="AJ135" i="1"/>
  <c r="K128" i="1"/>
  <c r="M128" i="1"/>
  <c r="AE128" i="1"/>
  <c r="AE72" i="1"/>
  <c r="N72" i="1"/>
  <c r="Y131" i="1"/>
  <c r="AK131" i="1"/>
  <c r="N160" i="1"/>
  <c r="V160" i="1"/>
  <c r="Z160" i="1"/>
  <c r="AC160" i="1"/>
  <c r="X149" i="1"/>
  <c r="AB149" i="1"/>
  <c r="J149" i="1"/>
  <c r="T72" i="1"/>
  <c r="Q87" i="1"/>
  <c r="AI87" i="1"/>
  <c r="AK87" i="1"/>
  <c r="AC30" i="1"/>
  <c r="AD65" i="1"/>
  <c r="I65" i="1"/>
  <c r="W30" i="1"/>
  <c r="AJ102" i="1"/>
  <c r="N102" i="1"/>
  <c r="J102" i="1"/>
  <c r="AH30" i="1"/>
  <c r="V93" i="1"/>
  <c r="Q30" i="1"/>
  <c r="AM30" i="1"/>
  <c r="AL25" i="1"/>
  <c r="AF25" i="1"/>
  <c r="Z25" i="1"/>
  <c r="V16" i="1"/>
  <c r="AC28" i="1"/>
  <c r="I28" i="1"/>
  <c r="W283" i="1"/>
  <c r="AF258" i="1"/>
  <c r="S258" i="1"/>
  <c r="U258" i="1"/>
  <c r="Z243" i="1"/>
  <c r="AB243" i="1"/>
  <c r="O243" i="1"/>
  <c r="AA263" i="1"/>
  <c r="N263" i="1"/>
  <c r="Q263" i="1"/>
  <c r="AM290" i="1"/>
  <c r="AH201" i="1"/>
  <c r="AJ201" i="1"/>
  <c r="AL201" i="1"/>
  <c r="AB217" i="1"/>
  <c r="AJ217" i="1"/>
  <c r="AF217" i="1"/>
  <c r="H235" i="1"/>
  <c r="AH235" i="1"/>
  <c r="AJ235" i="1"/>
  <c r="AL235" i="1"/>
  <c r="AM135" i="1"/>
  <c r="AC135" i="1"/>
  <c r="S128" i="1"/>
  <c r="U128" i="1"/>
  <c r="AM128" i="1"/>
  <c r="W72" i="1"/>
  <c r="AM131" i="1"/>
  <c r="AG131" i="1"/>
  <c r="L131" i="1"/>
  <c r="O163" i="1"/>
  <c r="AD160" i="1"/>
  <c r="AL160" i="1"/>
  <c r="AK160" i="1"/>
  <c r="AI149" i="1"/>
  <c r="AM149" i="1"/>
  <c r="R149" i="1"/>
  <c r="L72" i="1"/>
  <c r="Y87" i="1"/>
  <c r="L87" i="1"/>
  <c r="U30" i="1"/>
  <c r="AL65" i="1"/>
  <c r="Q65" i="1"/>
  <c r="L102" i="1"/>
  <c r="V102" i="1"/>
  <c r="R102" i="1"/>
  <c r="I30" i="1"/>
  <c r="AC25" i="1"/>
  <c r="U25" i="1"/>
  <c r="AB25" i="1"/>
  <c r="AL16" i="1"/>
  <c r="N28" i="1"/>
  <c r="S315" i="1"/>
  <c r="AB281" i="1"/>
  <c r="AD281" i="1"/>
  <c r="H263" i="1"/>
  <c r="Q258" i="1"/>
  <c r="AA258" i="1"/>
  <c r="AC258" i="1"/>
  <c r="AH243" i="1"/>
  <c r="AJ243" i="1"/>
  <c r="W243" i="1"/>
  <c r="AI263" i="1"/>
  <c r="V263" i="1"/>
  <c r="I230" i="1"/>
  <c r="K201" i="1"/>
  <c r="M201" i="1"/>
  <c r="O201" i="1"/>
  <c r="W217" i="1"/>
  <c r="M217" i="1"/>
  <c r="N217" i="1"/>
  <c r="R217" i="1"/>
  <c r="I235" i="1"/>
  <c r="K235" i="1"/>
  <c r="M235" i="1"/>
  <c r="O235" i="1"/>
  <c r="X135" i="1"/>
  <c r="AA128" i="1"/>
  <c r="AC128" i="1"/>
  <c r="O72" i="1"/>
  <c r="O162" i="1"/>
  <c r="H131" i="1"/>
  <c r="J131" i="1"/>
  <c r="T131" i="1"/>
  <c r="Y128" i="1"/>
  <c r="AK72" i="1"/>
  <c r="AC60" i="1"/>
  <c r="W163" i="1"/>
  <c r="O160" i="1"/>
  <c r="H160" i="1"/>
  <c r="L160" i="1"/>
  <c r="O149" i="1"/>
  <c r="H149" i="1"/>
  <c r="W135" i="1"/>
  <c r="AM87" i="1"/>
  <c r="AG87" i="1"/>
  <c r="T87" i="1"/>
  <c r="M30" i="1"/>
  <c r="M65" i="1"/>
  <c r="O65" i="1"/>
  <c r="Y65" i="1"/>
  <c r="T102" i="1"/>
  <c r="AK102" i="1"/>
  <c r="AD102" i="1"/>
  <c r="Z102" i="1"/>
  <c r="R30" i="1"/>
  <c r="O25" i="1"/>
  <c r="I25" i="1"/>
  <c r="K25" i="1"/>
  <c r="AH16" i="1"/>
  <c r="AM16" i="1"/>
  <c r="AD28" i="1"/>
  <c r="K291" i="1"/>
  <c r="AD87" i="1"/>
  <c r="K243" i="1"/>
  <c r="M243" i="1"/>
  <c r="J263" i="1"/>
  <c r="T263" i="1"/>
  <c r="AD263" i="1"/>
  <c r="K230" i="1"/>
  <c r="AM217" i="1"/>
  <c r="S201" i="1"/>
  <c r="U201" i="1"/>
  <c r="W201" i="1"/>
  <c r="V217" i="1"/>
  <c r="AH217" i="1"/>
  <c r="Q235" i="1"/>
  <c r="S235" i="1"/>
  <c r="U235" i="1"/>
  <c r="W235" i="1"/>
  <c r="Q135" i="1"/>
  <c r="AG128" i="1"/>
  <c r="AI128" i="1"/>
  <c r="I162" i="1"/>
  <c r="P131" i="1"/>
  <c r="R131" i="1"/>
  <c r="AB131" i="1"/>
  <c r="AC72" i="1"/>
  <c r="P163" i="1"/>
  <c r="AE160" i="1"/>
  <c r="P160" i="1"/>
  <c r="T160" i="1"/>
  <c r="S149" i="1"/>
  <c r="AH149" i="1"/>
  <c r="AI72" i="1"/>
  <c r="S60" i="1"/>
  <c r="AH72" i="1"/>
  <c r="AH60" i="1"/>
  <c r="H87" i="1"/>
  <c r="R87" i="1"/>
  <c r="AB87" i="1"/>
  <c r="U65" i="1"/>
  <c r="W65" i="1"/>
  <c r="AG65" i="1"/>
  <c r="AJ30" i="1"/>
  <c r="AG102" i="1"/>
  <c r="M102" i="1"/>
  <c r="AL102" i="1"/>
  <c r="Z65" i="1"/>
  <c r="J30" i="1"/>
  <c r="W25" i="1"/>
  <c r="Q25" i="1"/>
  <c r="AA25" i="1"/>
  <c r="AL30" i="1"/>
  <c r="AA16" i="1"/>
  <c r="H16" i="1"/>
  <c r="AI28" i="1"/>
  <c r="AH291" i="1"/>
  <c r="AE87" i="1"/>
  <c r="J258" i="1"/>
  <c r="L258" i="1"/>
  <c r="S243" i="1"/>
  <c r="U243" i="1"/>
  <c r="AM243" i="1"/>
  <c r="R263" i="1"/>
  <c r="AJ263" i="1"/>
  <c r="AL263" i="1"/>
  <c r="M230" i="1"/>
  <c r="AK217" i="1"/>
  <c r="AA201" i="1"/>
  <c r="AC201" i="1"/>
  <c r="AE201" i="1"/>
  <c r="P238" i="1"/>
  <c r="O217" i="1"/>
  <c r="AD217" i="1"/>
  <c r="X235" i="1"/>
  <c r="AA235" i="1"/>
  <c r="AC235" i="1"/>
  <c r="AG135" i="1"/>
  <c r="J128" i="1"/>
  <c r="L128" i="1"/>
  <c r="N128" i="1"/>
  <c r="N146" i="1"/>
  <c r="X131" i="1"/>
  <c r="AH131" i="1"/>
  <c r="U72" i="1"/>
  <c r="AA163" i="1"/>
  <c r="Q160" i="1"/>
  <c r="X160" i="1"/>
  <c r="AB160" i="1"/>
  <c r="AJ149" i="1"/>
  <c r="AC149" i="1"/>
  <c r="N149" i="1"/>
  <c r="Q128" i="1"/>
  <c r="AA72" i="1"/>
  <c r="Z72" i="1"/>
  <c r="P87" i="1"/>
  <c r="AJ87" i="1"/>
  <c r="AC65" i="1"/>
  <c r="AE65" i="1"/>
  <c r="AB30" i="1"/>
  <c r="U102" i="1"/>
  <c r="AA102" i="1"/>
  <c r="H102" i="1"/>
  <c r="AI30" i="1"/>
  <c r="AF30" i="1"/>
  <c r="AM25" i="1"/>
  <c r="Y25" i="1"/>
  <c r="AI25" i="1"/>
  <c r="AJ16" i="1"/>
  <c r="W28" i="1"/>
  <c r="AC102" i="1"/>
  <c r="W160" i="1"/>
  <c r="S291" i="1"/>
  <c r="S298" i="1"/>
  <c r="AD294" i="1"/>
  <c r="K16" i="1"/>
  <c r="M16" i="1"/>
  <c r="P16" i="1"/>
  <c r="AB28" i="1"/>
  <c r="V28" i="1"/>
  <c r="AE28" i="1"/>
  <c r="J28" i="1"/>
  <c r="AA283" i="1"/>
  <c r="V87" i="1"/>
  <c r="U298" i="1"/>
  <c r="O294" i="1"/>
  <c r="N25" i="1"/>
  <c r="AE25" i="1"/>
  <c r="AK25" i="1"/>
  <c r="R25" i="1"/>
  <c r="L16" i="1"/>
  <c r="AC16" i="1"/>
  <c r="O16" i="1"/>
  <c r="I16" i="1"/>
  <c r="AA28" i="1"/>
  <c r="AL28" i="1"/>
  <c r="R28" i="1"/>
  <c r="Q28" i="1"/>
  <c r="R65" i="1"/>
  <c r="S281" i="1"/>
  <c r="AL87" i="1"/>
  <c r="T16" i="1"/>
  <c r="AK16" i="1"/>
  <c r="W16" i="1"/>
  <c r="Q16" i="1"/>
  <c r="M28" i="1"/>
  <c r="Z28" i="1"/>
  <c r="S28" i="1"/>
  <c r="Y28" i="1"/>
  <c r="W281" i="1"/>
  <c r="N87" i="1"/>
  <c r="R294" i="1"/>
  <c r="V30" i="1"/>
  <c r="AB16" i="1"/>
  <c r="J16" i="1"/>
  <c r="AE16" i="1"/>
  <c r="Y16" i="1"/>
  <c r="U28" i="1"/>
  <c r="K28" i="1"/>
  <c r="H28" i="1"/>
  <c r="AG28" i="1"/>
  <c r="P72" i="1"/>
  <c r="O87" i="1"/>
  <c r="Z294" i="1"/>
  <c r="W131" i="1"/>
  <c r="H72" i="1"/>
  <c r="S102" i="1"/>
  <c r="AG72" i="1"/>
  <c r="T294" i="1"/>
  <c r="AJ25" i="1"/>
  <c r="P25" i="1"/>
  <c r="AG25" i="1"/>
  <c r="R16" i="1"/>
  <c r="N16" i="1"/>
  <c r="L28" i="1"/>
  <c r="AK28" i="1"/>
  <c r="O28" i="1"/>
  <c r="K315" i="1"/>
  <c r="K301" i="1"/>
  <c r="AM298" i="1"/>
  <c r="AC240" i="1"/>
  <c r="AH294" i="1"/>
  <c r="AJ294" i="1"/>
  <c r="W294" i="1"/>
  <c r="I179" i="1"/>
  <c r="M137" i="1"/>
  <c r="AA13" i="1"/>
  <c r="AG294" i="1"/>
  <c r="K294" i="1"/>
  <c r="M294" i="1"/>
  <c r="AE294" i="1"/>
  <c r="K179" i="1"/>
  <c r="O137" i="1"/>
  <c r="M323" i="1"/>
  <c r="AG329" i="1"/>
  <c r="S294" i="1"/>
  <c r="U294" i="1"/>
  <c r="AM294" i="1"/>
  <c r="U205" i="1"/>
  <c r="I137" i="1"/>
  <c r="P92" i="1"/>
  <c r="AA153" i="1"/>
  <c r="AD240" i="1"/>
  <c r="AA294" i="1"/>
  <c r="AC294" i="1"/>
  <c r="H294" i="1"/>
  <c r="W205" i="1"/>
  <c r="L179" i="1"/>
  <c r="I153" i="1"/>
  <c r="AI294" i="1"/>
  <c r="AK294" i="1"/>
  <c r="P294" i="1"/>
  <c r="J205" i="1"/>
  <c r="J153" i="1"/>
  <c r="W73" i="1"/>
  <c r="J294" i="1"/>
  <c r="L294" i="1"/>
  <c r="N294" i="1"/>
  <c r="X202" i="1"/>
  <c r="AM92" i="1"/>
  <c r="AB6" i="1"/>
  <c r="V92" i="1"/>
  <c r="H134" i="1"/>
  <c r="AF375" i="1"/>
  <c r="O331" i="1"/>
  <c r="K329" i="1"/>
  <c r="M301" i="1"/>
  <c r="AA298" i="1"/>
  <c r="AC298" i="1"/>
  <c r="H298" i="1"/>
  <c r="V240" i="1"/>
  <c r="U240" i="1"/>
  <c r="L240" i="1"/>
  <c r="AB205" i="1"/>
  <c r="N205" i="1"/>
  <c r="R205" i="1"/>
  <c r="V178" i="1"/>
  <c r="T205" i="1"/>
  <c r="AL179" i="1"/>
  <c r="Q179" i="1"/>
  <c r="S179" i="1"/>
  <c r="U137" i="1"/>
  <c r="W137" i="1"/>
  <c r="Q137" i="1"/>
  <c r="R119" i="1"/>
  <c r="AA92" i="1"/>
  <c r="AD92" i="1"/>
  <c r="AK153" i="1"/>
  <c r="T153" i="1"/>
  <c r="R153" i="1"/>
  <c r="Z137" i="1"/>
  <c r="T6" i="1"/>
  <c r="I134" i="1"/>
  <c r="Q73" i="1"/>
  <c r="O209" i="1"/>
  <c r="U375" i="1"/>
  <c r="AJ375" i="1"/>
  <c r="O375" i="1"/>
  <c r="J375" i="1"/>
  <c r="AI329" i="1"/>
  <c r="O301" i="1"/>
  <c r="Y240" i="1"/>
  <c r="N301" i="1"/>
  <c r="AF240" i="1"/>
  <c r="AE240" i="1"/>
  <c r="AI298" i="1"/>
  <c r="AK298" i="1"/>
  <c r="P298" i="1"/>
  <c r="N240" i="1"/>
  <c r="M240" i="1"/>
  <c r="L205" i="1"/>
  <c r="H202" i="1"/>
  <c r="V205" i="1"/>
  <c r="Z205" i="1"/>
  <c r="O179" i="1"/>
  <c r="Y179" i="1"/>
  <c r="AA179" i="1"/>
  <c r="AC137" i="1"/>
  <c r="AE137" i="1"/>
  <c r="Y137" i="1"/>
  <c r="T119" i="1"/>
  <c r="Q92" i="1"/>
  <c r="AL92" i="1"/>
  <c r="Q153" i="1"/>
  <c r="AE153" i="1"/>
  <c r="Z153" i="1"/>
  <c r="AI92" i="1"/>
  <c r="AH92" i="1"/>
  <c r="S137" i="1"/>
  <c r="AG92" i="1"/>
  <c r="AK6" i="1"/>
  <c r="L6" i="1"/>
  <c r="AG134" i="1"/>
  <c r="K95" i="1"/>
  <c r="W375" i="1"/>
  <c r="R375" i="1"/>
  <c r="M331" i="1"/>
  <c r="H299" i="1"/>
  <c r="Q240" i="1"/>
  <c r="AF301" i="1"/>
  <c r="X240" i="1"/>
  <c r="W240" i="1"/>
  <c r="J298" i="1"/>
  <c r="L298" i="1"/>
  <c r="N298" i="1"/>
  <c r="X298" i="1"/>
  <c r="M272" i="1"/>
  <c r="AD205" i="1"/>
  <c r="AH205" i="1"/>
  <c r="W179" i="1"/>
  <c r="AG179" i="1"/>
  <c r="AI137" i="1"/>
  <c r="AM137" i="1"/>
  <c r="AG137" i="1"/>
  <c r="L92" i="1"/>
  <c r="AB153" i="1"/>
  <c r="K153" i="1"/>
  <c r="AH153" i="1"/>
  <c r="O92" i="1"/>
  <c r="W92" i="1"/>
  <c r="AC6" i="1"/>
  <c r="M134" i="1"/>
  <c r="J134" i="1"/>
  <c r="O95" i="1"/>
  <c r="AL78" i="1"/>
  <c r="AA240" i="1"/>
  <c r="AG375" i="1"/>
  <c r="AB331" i="1"/>
  <c r="AE375" i="1"/>
  <c r="Z375" i="1"/>
  <c r="Q375" i="1"/>
  <c r="K323" i="1"/>
  <c r="I240" i="1"/>
  <c r="AH301" i="1"/>
  <c r="P240" i="1"/>
  <c r="O240" i="1"/>
  <c r="R298" i="1"/>
  <c r="T298" i="1"/>
  <c r="V298" i="1"/>
  <c r="AF298" i="1"/>
  <c r="Q272" i="1"/>
  <c r="AL205" i="1"/>
  <c r="K205" i="1"/>
  <c r="U268" i="1"/>
  <c r="AE179" i="1"/>
  <c r="J179" i="1"/>
  <c r="U179" i="1"/>
  <c r="L137" i="1"/>
  <c r="N137" i="1"/>
  <c r="H137" i="1"/>
  <c r="T92" i="1"/>
  <c r="AK108" i="1"/>
  <c r="AM153" i="1"/>
  <c r="U153" i="1"/>
  <c r="N153" i="1"/>
  <c r="AA137" i="1"/>
  <c r="M92" i="1"/>
  <c r="K92" i="1"/>
  <c r="U6" i="1"/>
  <c r="T195" i="1"/>
  <c r="AC134" i="1"/>
  <c r="K134" i="1"/>
  <c r="AM6" i="1"/>
  <c r="J6" i="1"/>
  <c r="Z95" i="1"/>
  <c r="AM375" i="1"/>
  <c r="W323" i="1"/>
  <c r="AD329" i="1"/>
  <c r="Q298" i="1"/>
  <c r="H240" i="1"/>
  <c r="Z298" i="1"/>
  <c r="AB298" i="1"/>
  <c r="AD298" i="1"/>
  <c r="X272" i="1"/>
  <c r="I205" i="1"/>
  <c r="H205" i="1"/>
  <c r="S205" i="1"/>
  <c r="W268" i="1"/>
  <c r="AK179" i="1"/>
  <c r="AJ179" i="1"/>
  <c r="AM179" i="1"/>
  <c r="R179" i="1"/>
  <c r="T137" i="1"/>
  <c r="V137" i="1"/>
  <c r="P137" i="1"/>
  <c r="AB92" i="1"/>
  <c r="H153" i="1"/>
  <c r="L153" i="1"/>
  <c r="V153" i="1"/>
  <c r="AK133" i="1"/>
  <c r="AF92" i="1"/>
  <c r="M6" i="1"/>
  <c r="W195" i="1"/>
  <c r="N134" i="1"/>
  <c r="AI134" i="1"/>
  <c r="AK78" i="1"/>
  <c r="AH78" i="1"/>
  <c r="AB13" i="1"/>
  <c r="AH375" i="1"/>
  <c r="H375" i="1"/>
  <c r="L375" i="1"/>
  <c r="V323" i="1"/>
  <c r="T323" i="1"/>
  <c r="W329" i="1"/>
  <c r="AB329" i="1"/>
  <c r="AB301" i="1"/>
  <c r="AH298" i="1"/>
  <c r="AJ298" i="1"/>
  <c r="AL298" i="1"/>
  <c r="Z202" i="1"/>
  <c r="P205" i="1"/>
  <c r="AA205" i="1"/>
  <c r="Y268" i="1"/>
  <c r="Y242" i="1"/>
  <c r="AK178" i="1"/>
  <c r="AG205" i="1"/>
  <c r="N179" i="1"/>
  <c r="P179" i="1"/>
  <c r="Z179" i="1"/>
  <c r="AD137" i="1"/>
  <c r="X137" i="1"/>
  <c r="AJ92" i="1"/>
  <c r="S153" i="1"/>
  <c r="W153" i="1"/>
  <c r="AD153" i="1"/>
  <c r="U92" i="1"/>
  <c r="T78" i="1"/>
  <c r="AA195" i="1"/>
  <c r="O134" i="1"/>
  <c r="S6" i="1"/>
  <c r="AF13" i="1"/>
  <c r="P375" i="1"/>
  <c r="K331" i="1"/>
  <c r="I329" i="1"/>
  <c r="J301" i="1"/>
  <c r="K298" i="1"/>
  <c r="M298" i="1"/>
  <c r="AL240" i="1"/>
  <c r="AK240" i="1"/>
  <c r="AM205" i="1"/>
  <c r="X205" i="1"/>
  <c r="AA242" i="1"/>
  <c r="Q205" i="1"/>
  <c r="V179" i="1"/>
  <c r="AF179" i="1"/>
  <c r="AH179" i="1"/>
  <c r="AJ137" i="1"/>
  <c r="AL137" i="1"/>
  <c r="N92" i="1"/>
  <c r="Z92" i="1"/>
  <c r="AC153" i="1"/>
  <c r="AG153" i="1"/>
  <c r="AL153" i="1"/>
  <c r="J92" i="1"/>
  <c r="AJ6" i="1"/>
  <c r="AM134" i="1"/>
  <c r="H6" i="1"/>
  <c r="U73" i="1"/>
  <c r="AG13" i="1"/>
  <c r="AE95" i="1"/>
  <c r="AC73" i="1"/>
  <c r="AE73" i="1"/>
  <c r="Y73" i="1"/>
  <c r="AD209" i="1"/>
  <c r="W95" i="1"/>
  <c r="AC95" i="1"/>
  <c r="AH95" i="1"/>
  <c r="O78" i="1"/>
  <c r="I78" i="1"/>
  <c r="K78" i="1"/>
  <c r="X6" i="1"/>
  <c r="X7" i="1" s="1"/>
  <c r="O13" i="1"/>
  <c r="L13" i="1"/>
  <c r="U13" i="1"/>
  <c r="AI13" i="1"/>
  <c r="AE205" i="1"/>
  <c r="AH240" i="1"/>
  <c r="I41" i="1"/>
  <c r="V134" i="1"/>
  <c r="P134" i="1"/>
  <c r="R134" i="1"/>
  <c r="AK73" i="1"/>
  <c r="AM73" i="1"/>
  <c r="AG73" i="1"/>
  <c r="K209" i="1"/>
  <c r="AK95" i="1"/>
  <c r="H95" i="1"/>
  <c r="L95" i="1"/>
  <c r="W78" i="1"/>
  <c r="Q78" i="1"/>
  <c r="S78" i="1"/>
  <c r="AK41" i="1"/>
  <c r="AG6" i="1"/>
  <c r="W13" i="1"/>
  <c r="AJ13" i="1"/>
  <c r="J13" i="1"/>
  <c r="AG240" i="1"/>
  <c r="R92" i="1"/>
  <c r="P6" i="1"/>
  <c r="AD134" i="1"/>
  <c r="Z134" i="1"/>
  <c r="AI6" i="1"/>
  <c r="L73" i="1"/>
  <c r="N73" i="1"/>
  <c r="H73" i="1"/>
  <c r="U95" i="1"/>
  <c r="M95" i="1"/>
  <c r="P95" i="1"/>
  <c r="T95" i="1"/>
  <c r="AE78" i="1"/>
  <c r="Y78" i="1"/>
  <c r="AA78" i="1"/>
  <c r="Y6" i="1"/>
  <c r="AK13" i="1"/>
  <c r="AE13" i="1"/>
  <c r="M13" i="1"/>
  <c r="R13" i="1"/>
  <c r="U78" i="1"/>
  <c r="Q195" i="1"/>
  <c r="L134" i="1"/>
  <c r="AL134" i="1"/>
  <c r="AF134" i="1"/>
  <c r="AH134" i="1"/>
  <c r="L78" i="1"/>
  <c r="AA6" i="1"/>
  <c r="T73" i="1"/>
  <c r="V73" i="1"/>
  <c r="P73" i="1"/>
  <c r="AG95" i="1"/>
  <c r="Y95" i="1"/>
  <c r="X95" i="1"/>
  <c r="AJ78" i="1"/>
  <c r="AM78" i="1"/>
  <c r="AG78" i="1"/>
  <c r="AI78" i="1"/>
  <c r="Q6" i="1"/>
  <c r="N13" i="1"/>
  <c r="AM13" i="1"/>
  <c r="AC13" i="1"/>
  <c r="Z13" i="1"/>
  <c r="J240" i="1"/>
  <c r="AB73" i="1"/>
  <c r="AD73" i="1"/>
  <c r="AH6" i="1"/>
  <c r="AE6" i="1"/>
  <c r="I95" i="1"/>
  <c r="AL95" i="1"/>
  <c r="AF95" i="1"/>
  <c r="AJ95" i="1"/>
  <c r="N78" i="1"/>
  <c r="H78" i="1"/>
  <c r="J78" i="1"/>
  <c r="I6" i="1"/>
  <c r="Q95" i="1"/>
  <c r="V13" i="1"/>
  <c r="T13" i="1"/>
  <c r="I13" i="1"/>
  <c r="AJ331" i="1"/>
  <c r="AC202" i="1"/>
  <c r="AC205" i="1"/>
  <c r="M205" i="1"/>
  <c r="R240" i="1"/>
  <c r="AE92" i="1"/>
  <c r="AL6" i="1"/>
  <c r="O205" i="1"/>
  <c r="U134" i="1"/>
  <c r="W134" i="1"/>
  <c r="Q134" i="1"/>
  <c r="S134" i="1"/>
  <c r="K6" i="1"/>
  <c r="W6" i="1"/>
  <c r="AJ73" i="1"/>
  <c r="AL73" i="1"/>
  <c r="AF73" i="1"/>
  <c r="Z6" i="1"/>
  <c r="O6" i="1"/>
  <c r="V95" i="1"/>
  <c r="AA95" i="1"/>
  <c r="J95" i="1"/>
  <c r="V78" i="1"/>
  <c r="P78" i="1"/>
  <c r="R78" i="1"/>
  <c r="AD13" i="1"/>
  <c r="H13" i="1"/>
  <c r="Q13" i="1"/>
  <c r="K13" i="1"/>
  <c r="T329" i="1"/>
  <c r="H331" i="1"/>
  <c r="S240" i="1"/>
  <c r="N6" i="1"/>
  <c r="AB134" i="1"/>
  <c r="AE134" i="1"/>
  <c r="Y134" i="1"/>
  <c r="AA134" i="1"/>
  <c r="AF6" i="1"/>
  <c r="AD196" i="1"/>
  <c r="M73" i="1"/>
  <c r="O73" i="1"/>
  <c r="I73" i="1"/>
  <c r="R6" i="1"/>
  <c r="AK209" i="1"/>
  <c r="AI95" i="1"/>
  <c r="AM95" i="1"/>
  <c r="R95" i="1"/>
  <c r="AD78" i="1"/>
  <c r="Z78" i="1"/>
  <c r="AL13" i="1"/>
  <c r="P13" i="1"/>
  <c r="Y13" i="1"/>
  <c r="Z240" i="1"/>
  <c r="AC92" i="1"/>
  <c r="O153" i="1"/>
  <c r="M153" i="1"/>
  <c r="Y93" i="1"/>
  <c r="AD6" i="1"/>
  <c r="K73" i="1"/>
  <c r="AI73" i="1"/>
  <c r="H92" i="1"/>
  <c r="M179" i="1"/>
  <c r="Y153" i="1"/>
  <c r="S92" i="1"/>
  <c r="AA73" i="1"/>
  <c r="T179" i="1"/>
  <c r="AG194" i="1"/>
  <c r="L216" i="1"/>
  <c r="P216" i="1"/>
  <c r="AM208" i="1"/>
  <c r="AL208" i="1"/>
  <c r="AG208" i="1"/>
  <c r="X230" i="1"/>
  <c r="Z230" i="1"/>
  <c r="AI208" i="1"/>
  <c r="O305" i="1"/>
  <c r="I305" i="1"/>
  <c r="M305" i="1"/>
  <c r="X305" i="1"/>
  <c r="P168" i="1"/>
  <c r="R168" i="1"/>
  <c r="U168" i="1"/>
  <c r="AA146" i="1"/>
  <c r="U146" i="1"/>
  <c r="X146" i="1"/>
  <c r="T108" i="1"/>
  <c r="AM193" i="1"/>
  <c r="P155" i="1"/>
  <c r="N155" i="1"/>
  <c r="K155" i="1"/>
  <c r="H111" i="1"/>
  <c r="J111" i="1"/>
  <c r="L111" i="1"/>
  <c r="T77" i="1"/>
  <c r="AM86" i="1"/>
  <c r="AG86" i="1"/>
  <c r="AI86" i="1"/>
  <c r="M118" i="1"/>
  <c r="AL118" i="1"/>
  <c r="AF118" i="1"/>
  <c r="S118" i="1"/>
  <c r="U86" i="1"/>
  <c r="AD70" i="1"/>
  <c r="I70" i="1"/>
  <c r="K70" i="1"/>
  <c r="K100" i="1"/>
  <c r="AC100" i="1"/>
  <c r="T100" i="1"/>
  <c r="AH85" i="1"/>
  <c r="AK85" i="1"/>
  <c r="P85" i="1"/>
  <c r="R36" i="1"/>
  <c r="T36" i="1"/>
  <c r="AA90" i="1"/>
  <c r="I90" i="1"/>
  <c r="AG90" i="1"/>
  <c r="AF36" i="1"/>
  <c r="AA168" i="1"/>
  <c r="R264" i="1"/>
  <c r="AG100" i="1"/>
  <c r="J85" i="1"/>
  <c r="AC306" i="1"/>
  <c r="AH311" i="1"/>
  <c r="AK311" i="1"/>
  <c r="Q264" i="1"/>
  <c r="Y232" i="1"/>
  <c r="H273" i="1"/>
  <c r="Q273" i="1"/>
  <c r="AJ273" i="1"/>
  <c r="S328" i="1"/>
  <c r="AK328" i="1"/>
  <c r="AM328" i="1"/>
  <c r="AG328" i="1"/>
  <c r="AL264" i="1"/>
  <c r="AL232" i="1"/>
  <c r="Y273" i="1"/>
  <c r="Y226" i="1"/>
  <c r="AI226" i="1"/>
  <c r="AK226" i="1"/>
  <c r="W230" i="1"/>
  <c r="T216" i="1"/>
  <c r="W208" i="1"/>
  <c r="H208" i="1"/>
  <c r="U208" i="1"/>
  <c r="AF230" i="1"/>
  <c r="AH230" i="1"/>
  <c r="AJ230" i="1"/>
  <c r="S208" i="1"/>
  <c r="AB305" i="1"/>
  <c r="U305" i="1"/>
  <c r="AA305" i="1"/>
  <c r="AF305" i="1"/>
  <c r="AI168" i="1"/>
  <c r="X168" i="1"/>
  <c r="AC168" i="1"/>
  <c r="AE146" i="1"/>
  <c r="AF146" i="1"/>
  <c r="AB108" i="1"/>
  <c r="AC155" i="1"/>
  <c r="V155" i="1"/>
  <c r="S155" i="1"/>
  <c r="P111" i="1"/>
  <c r="R111" i="1"/>
  <c r="T111" i="1"/>
  <c r="AC86" i="1"/>
  <c r="AB77" i="1"/>
  <c r="O77" i="1"/>
  <c r="I77" i="1"/>
  <c r="N86" i="1"/>
  <c r="H86" i="1"/>
  <c r="J86" i="1"/>
  <c r="T118" i="1"/>
  <c r="O118" i="1"/>
  <c r="I118" i="1"/>
  <c r="AA118" i="1"/>
  <c r="AL70" i="1"/>
  <c r="Q70" i="1"/>
  <c r="S70" i="1"/>
  <c r="X100" i="1"/>
  <c r="Q100" i="1"/>
  <c r="AB100" i="1"/>
  <c r="L85" i="1"/>
  <c r="N85" i="1"/>
  <c r="Z36" i="1"/>
  <c r="AK90" i="1"/>
  <c r="T90" i="1"/>
  <c r="P90" i="1"/>
  <c r="K232" i="1"/>
  <c r="L155" i="1"/>
  <c r="N36" i="1"/>
  <c r="AJ155" i="1"/>
  <c r="S264" i="1"/>
  <c r="AA77" i="1"/>
  <c r="T70" i="1"/>
  <c r="R85" i="1"/>
  <c r="R273" i="1"/>
  <c r="V232" i="1"/>
  <c r="I326" i="1"/>
  <c r="AB264" i="1"/>
  <c r="L232" i="1"/>
  <c r="H226" i="1"/>
  <c r="J226" i="1"/>
  <c r="T226" i="1"/>
  <c r="K208" i="1"/>
  <c r="AJ216" i="1"/>
  <c r="I216" i="1"/>
  <c r="T208" i="1"/>
  <c r="X208" i="1"/>
  <c r="U216" i="1"/>
  <c r="Q230" i="1"/>
  <c r="S230" i="1"/>
  <c r="U230" i="1"/>
  <c r="AI216" i="1"/>
  <c r="AC305" i="1"/>
  <c r="K305" i="1"/>
  <c r="V305" i="1"/>
  <c r="R305" i="1"/>
  <c r="S168" i="1"/>
  <c r="AL168" i="1"/>
  <c r="I168" i="1"/>
  <c r="L168" i="1"/>
  <c r="Y146" i="1"/>
  <c r="AC146" i="1"/>
  <c r="T146" i="1"/>
  <c r="V108" i="1"/>
  <c r="M155" i="1"/>
  <c r="AL155" i="1"/>
  <c r="AI155" i="1"/>
  <c r="AF111" i="1"/>
  <c r="AH111" i="1"/>
  <c r="M77" i="1"/>
  <c r="AE77" i="1"/>
  <c r="Y77" i="1"/>
  <c r="AD86" i="1"/>
  <c r="X86" i="1"/>
  <c r="Z86" i="1"/>
  <c r="AB118" i="1"/>
  <c r="AE118" i="1"/>
  <c r="Y118" i="1"/>
  <c r="W70" i="1"/>
  <c r="AG70" i="1"/>
  <c r="AI70" i="1"/>
  <c r="M100" i="1"/>
  <c r="J100" i="1"/>
  <c r="N100" i="1"/>
  <c r="AB85" i="1"/>
  <c r="I85" i="1"/>
  <c r="K36" i="1"/>
  <c r="M36" i="1"/>
  <c r="Z10" i="1"/>
  <c r="AB90" i="1"/>
  <c r="K90" i="1"/>
  <c r="J90" i="1"/>
  <c r="N38" i="1"/>
  <c r="U70" i="1"/>
  <c r="K311" i="1"/>
  <c r="J216" i="1"/>
  <c r="AF273" i="1"/>
  <c r="J77" i="1"/>
  <c r="AG264" i="1"/>
  <c r="Y36" i="1"/>
  <c r="S100" i="1"/>
  <c r="H306" i="1"/>
  <c r="AM311" i="1"/>
  <c r="AB311" i="1"/>
  <c r="AD311" i="1"/>
  <c r="P264" i="1"/>
  <c r="H232" i="1"/>
  <c r="Z273" i="1"/>
  <c r="W264" i="1"/>
  <c r="W232" i="1"/>
  <c r="T328" i="1"/>
  <c r="AD328" i="1"/>
  <c r="X328" i="1"/>
  <c r="N264" i="1"/>
  <c r="N232" i="1"/>
  <c r="AA326" i="1"/>
  <c r="AK264" i="1"/>
  <c r="AK232" i="1"/>
  <c r="T264" i="1"/>
  <c r="P226" i="1"/>
  <c r="R226" i="1"/>
  <c r="AB226" i="1"/>
  <c r="M208" i="1"/>
  <c r="N216" i="1"/>
  <c r="Q216" i="1"/>
  <c r="AB208" i="1"/>
  <c r="Y230" i="1"/>
  <c r="AA230" i="1"/>
  <c r="AK230" i="1"/>
  <c r="S216" i="1"/>
  <c r="S305" i="1"/>
  <c r="AJ305" i="1"/>
  <c r="AD305" i="1"/>
  <c r="Z305" i="1"/>
  <c r="O168" i="1"/>
  <c r="AE168" i="1"/>
  <c r="Q168" i="1"/>
  <c r="T168" i="1"/>
  <c r="AI146" i="1"/>
  <c r="AM146" i="1"/>
  <c r="AB146" i="1"/>
  <c r="AD108" i="1"/>
  <c r="Y155" i="1"/>
  <c r="T155" i="1"/>
  <c r="J155" i="1"/>
  <c r="I111" i="1"/>
  <c r="K111" i="1"/>
  <c r="M111" i="1"/>
  <c r="U77" i="1"/>
  <c r="AM77" i="1"/>
  <c r="AG77" i="1"/>
  <c r="M10" i="1"/>
  <c r="AL86" i="1"/>
  <c r="AF86" i="1"/>
  <c r="AC118" i="1"/>
  <c r="AM118" i="1"/>
  <c r="AG118" i="1"/>
  <c r="AE70" i="1"/>
  <c r="J70" i="1"/>
  <c r="AM100" i="1"/>
  <c r="R100" i="1"/>
  <c r="V100" i="1"/>
  <c r="AJ85" i="1"/>
  <c r="AL85" i="1"/>
  <c r="Q85" i="1"/>
  <c r="S36" i="1"/>
  <c r="U36" i="1"/>
  <c r="AL90" i="1"/>
  <c r="U90" i="1"/>
  <c r="R90" i="1"/>
  <c r="P38" i="1"/>
  <c r="R232" i="1"/>
  <c r="W226" i="1"/>
  <c r="Q311" i="1"/>
  <c r="O216" i="1"/>
  <c r="K273" i="1"/>
  <c r="K77" i="1"/>
  <c r="AA264" i="1"/>
  <c r="M70" i="1"/>
  <c r="AL36" i="1"/>
  <c r="AH273" i="1"/>
  <c r="O232" i="1"/>
  <c r="AI328" i="1"/>
  <c r="AJ328" i="1"/>
  <c r="AL328" i="1"/>
  <c r="AF328" i="1"/>
  <c r="AC326" i="1"/>
  <c r="AC264" i="1"/>
  <c r="U232" i="1"/>
  <c r="L264" i="1"/>
  <c r="X226" i="1"/>
  <c r="Z226" i="1"/>
  <c r="AJ226" i="1"/>
  <c r="V216" i="1"/>
  <c r="Y216" i="1"/>
  <c r="N208" i="1"/>
  <c r="I208" i="1"/>
  <c r="N230" i="1"/>
  <c r="AM230" i="1"/>
  <c r="AG230" i="1"/>
  <c r="L305" i="1"/>
  <c r="AL305" i="1"/>
  <c r="AH305" i="1"/>
  <c r="K168" i="1"/>
  <c r="Y168" i="1"/>
  <c r="AB168" i="1"/>
  <c r="O146" i="1"/>
  <c r="I146" i="1"/>
  <c r="AJ146" i="1"/>
  <c r="AM108" i="1"/>
  <c r="Q193" i="1"/>
  <c r="I155" i="1"/>
  <c r="AM155" i="1"/>
  <c r="AF155" i="1"/>
  <c r="R155" i="1"/>
  <c r="Q111" i="1"/>
  <c r="S111" i="1"/>
  <c r="U111" i="1"/>
  <c r="AJ118" i="1"/>
  <c r="AC77" i="1"/>
  <c r="H77" i="1"/>
  <c r="O86" i="1"/>
  <c r="I86" i="1"/>
  <c r="K86" i="1"/>
  <c r="AE10" i="1"/>
  <c r="N118" i="1"/>
  <c r="H118" i="1"/>
  <c r="R118" i="1"/>
  <c r="AJ70" i="1"/>
  <c r="AM70" i="1"/>
  <c r="R70" i="1"/>
  <c r="AK86" i="1"/>
  <c r="O100" i="1"/>
  <c r="Z100" i="1"/>
  <c r="AD100" i="1"/>
  <c r="M85" i="1"/>
  <c r="W85" i="1"/>
  <c r="Y85" i="1"/>
  <c r="AM36" i="1"/>
  <c r="AA36" i="1"/>
  <c r="AC36" i="1"/>
  <c r="S90" i="1"/>
  <c r="AE90" i="1"/>
  <c r="Z90" i="1"/>
  <c r="Y306" i="1"/>
  <c r="AI232" i="1"/>
  <c r="AA311" i="1"/>
  <c r="R216" i="1"/>
  <c r="L70" i="1"/>
  <c r="AL10" i="1"/>
  <c r="AE36" i="1"/>
  <c r="V36" i="1"/>
  <c r="P36" i="1"/>
  <c r="I311" i="1"/>
  <c r="H311" i="1"/>
  <c r="J311" i="1"/>
  <c r="M311" i="1"/>
  <c r="AE273" i="1"/>
  <c r="P287" i="1"/>
  <c r="L273" i="1"/>
  <c r="J328" i="1"/>
  <c r="M328" i="1"/>
  <c r="O328" i="1"/>
  <c r="I328" i="1"/>
  <c r="AA273" i="1"/>
  <c r="U264" i="1"/>
  <c r="W305" i="1"/>
  <c r="AF226" i="1"/>
  <c r="K226" i="1"/>
  <c r="M226" i="1"/>
  <c r="AC216" i="1"/>
  <c r="AA216" i="1"/>
  <c r="AM216" i="1"/>
  <c r="AD216" i="1"/>
  <c r="AG216" i="1"/>
  <c r="V208" i="1"/>
  <c r="Q208" i="1"/>
  <c r="H230" i="1"/>
  <c r="J230" i="1"/>
  <c r="L230" i="1"/>
  <c r="T305" i="1"/>
  <c r="Y305" i="1"/>
  <c r="H305" i="1"/>
  <c r="AG168" i="1"/>
  <c r="AK146" i="1"/>
  <c r="S146" i="1"/>
  <c r="H146" i="1"/>
  <c r="S193" i="1"/>
  <c r="O155" i="1"/>
  <c r="U155" i="1"/>
  <c r="Z155" i="1"/>
  <c r="AG146" i="1"/>
  <c r="Y111" i="1"/>
  <c r="AA111" i="1"/>
  <c r="AC111" i="1"/>
  <c r="AH77" i="1"/>
  <c r="AK77" i="1"/>
  <c r="P77" i="1"/>
  <c r="W86" i="1"/>
  <c r="Q86" i="1"/>
  <c r="S86" i="1"/>
  <c r="V118" i="1"/>
  <c r="P118" i="1"/>
  <c r="AH118" i="1"/>
  <c r="N70" i="1"/>
  <c r="P70" i="1"/>
  <c r="Z70" i="1"/>
  <c r="W100" i="1"/>
  <c r="AA100" i="1"/>
  <c r="AH100" i="1"/>
  <c r="AL100" i="1"/>
  <c r="U85" i="1"/>
  <c r="AM85" i="1"/>
  <c r="AG85" i="1"/>
  <c r="W36" i="1"/>
  <c r="AI36" i="1"/>
  <c r="AK36" i="1"/>
  <c r="AC90" i="1"/>
  <c r="L90" i="1"/>
  <c r="AH90" i="1"/>
  <c r="L86" i="1"/>
  <c r="AA232" i="1"/>
  <c r="Z216" i="1"/>
  <c r="O36" i="1"/>
  <c r="AH208" i="1"/>
  <c r="V168" i="1"/>
  <c r="I36" i="1"/>
  <c r="J264" i="1"/>
  <c r="Y90" i="1"/>
  <c r="Z232" i="1"/>
  <c r="I306" i="1"/>
  <c r="R311" i="1"/>
  <c r="U311" i="1"/>
  <c r="U273" i="1"/>
  <c r="AH287" i="1"/>
  <c r="AD273" i="1"/>
  <c r="T273" i="1"/>
  <c r="K328" i="1"/>
  <c r="U328" i="1"/>
  <c r="W328" i="1"/>
  <c r="P273" i="1"/>
  <c r="M264" i="1"/>
  <c r="AD230" i="1"/>
  <c r="I226" i="1"/>
  <c r="S226" i="1"/>
  <c r="U226" i="1"/>
  <c r="M216" i="1"/>
  <c r="K216" i="1"/>
  <c r="W216" i="1"/>
  <c r="H216" i="1"/>
  <c r="AD208" i="1"/>
  <c r="Y208" i="1"/>
  <c r="P230" i="1"/>
  <c r="R230" i="1"/>
  <c r="T230" i="1"/>
  <c r="AK305" i="1"/>
  <c r="H168" i="1"/>
  <c r="J168" i="1"/>
  <c r="M168" i="1"/>
  <c r="Q146" i="1"/>
  <c r="AK193" i="1"/>
  <c r="O111" i="1"/>
  <c r="AB155" i="1"/>
  <c r="AG155" i="1"/>
  <c r="AH155" i="1"/>
  <c r="AM111" i="1"/>
  <c r="AG111" i="1"/>
  <c r="AI111" i="1"/>
  <c r="AK111" i="1"/>
  <c r="U100" i="1"/>
  <c r="L77" i="1"/>
  <c r="V77" i="1"/>
  <c r="X77" i="1"/>
  <c r="AE86" i="1"/>
  <c r="Y86" i="1"/>
  <c r="AA86" i="1"/>
  <c r="AK70" i="1"/>
  <c r="L118" i="1"/>
  <c r="AD118" i="1"/>
  <c r="K118" i="1"/>
  <c r="M90" i="1"/>
  <c r="V70" i="1"/>
  <c r="AF70" i="1"/>
  <c r="AH70" i="1"/>
  <c r="P100" i="1"/>
  <c r="AC85" i="1"/>
  <c r="H85" i="1"/>
  <c r="J36" i="1"/>
  <c r="L36" i="1"/>
  <c r="Z22" i="1"/>
  <c r="O90" i="1"/>
  <c r="AM90" i="1"/>
  <c r="V90" i="1"/>
  <c r="M86" i="1"/>
  <c r="S232" i="1"/>
  <c r="AH232" i="1"/>
  <c r="K264" i="1"/>
  <c r="AE111" i="1"/>
  <c r="AF320" i="1"/>
  <c r="P252" i="1"/>
  <c r="AC236" i="1"/>
  <c r="AD262" i="1"/>
  <c r="P254" i="1"/>
  <c r="M262" i="1"/>
  <c r="AM189" i="1"/>
  <c r="AF187" i="1"/>
  <c r="AE113" i="1"/>
  <c r="R138" i="1"/>
  <c r="K75" i="1"/>
  <c r="Q320" i="1"/>
  <c r="M236" i="1"/>
  <c r="I251" i="1"/>
  <c r="AL253" i="1"/>
  <c r="AA251" i="1"/>
  <c r="AJ170" i="1"/>
  <c r="S187" i="1"/>
  <c r="AF113" i="1"/>
  <c r="M75" i="1"/>
  <c r="N14" i="1"/>
  <c r="O236" i="1"/>
  <c r="AC252" i="1"/>
  <c r="Q253" i="1"/>
  <c r="AC251" i="1"/>
  <c r="N262" i="1"/>
  <c r="AE250" i="1"/>
  <c r="AL170" i="1"/>
  <c r="Q113" i="1"/>
  <c r="J96" i="1"/>
  <c r="AH319" i="1"/>
  <c r="Y236" i="1"/>
  <c r="AE252" i="1"/>
  <c r="M252" i="1"/>
  <c r="S253" i="1"/>
  <c r="AE251" i="1"/>
  <c r="Q237" i="1"/>
  <c r="AG250" i="1"/>
  <c r="AG170" i="1"/>
  <c r="K96" i="1"/>
  <c r="Y127" i="1"/>
  <c r="Y113" i="1"/>
  <c r="N96" i="1"/>
  <c r="S319" i="1"/>
  <c r="T320" i="1"/>
  <c r="I236" i="1"/>
  <c r="O252" i="1"/>
  <c r="L252" i="1"/>
  <c r="H172" i="1"/>
  <c r="AA127" i="1"/>
  <c r="U113" i="1"/>
  <c r="AF74" i="1"/>
  <c r="Y14" i="1"/>
  <c r="U319" i="1"/>
  <c r="V320" i="1"/>
  <c r="Q319" i="1"/>
  <c r="V252" i="1"/>
  <c r="X262" i="1"/>
  <c r="AG189" i="1"/>
  <c r="T172" i="1"/>
  <c r="AI189" i="1"/>
  <c r="O56" i="1"/>
  <c r="AL113" i="1"/>
  <c r="K56" i="1"/>
  <c r="AJ138" i="1"/>
  <c r="S320" i="1"/>
  <c r="K319" i="1"/>
  <c r="M319" i="1"/>
  <c r="AB320" i="1"/>
  <c r="AD320" i="1"/>
  <c r="I320" i="1"/>
  <c r="Q236" i="1"/>
  <c r="H252" i="1"/>
  <c r="H236" i="1"/>
  <c r="W252" i="1"/>
  <c r="W236" i="1"/>
  <c r="N252" i="1"/>
  <c r="U252" i="1"/>
  <c r="U236" i="1"/>
  <c r="L253" i="1"/>
  <c r="O253" i="1"/>
  <c r="Y253" i="1"/>
  <c r="AA253" i="1"/>
  <c r="Z254" i="1"/>
  <c r="AM251" i="1"/>
  <c r="AF262" i="1"/>
  <c r="AH262" i="1"/>
  <c r="U262" i="1"/>
  <c r="P267" i="1"/>
  <c r="P172" i="1"/>
  <c r="Z172" i="1"/>
  <c r="AH170" i="1"/>
  <c r="AL250" i="1"/>
  <c r="N237" i="1"/>
  <c r="AG237" i="1"/>
  <c r="J189" i="1"/>
  <c r="L189" i="1"/>
  <c r="N189" i="1"/>
  <c r="L187" i="1"/>
  <c r="H250" i="1"/>
  <c r="J250" i="1"/>
  <c r="L250" i="1"/>
  <c r="M170" i="1"/>
  <c r="H170" i="1"/>
  <c r="O187" i="1"/>
  <c r="Q187" i="1"/>
  <c r="AA187" i="1"/>
  <c r="Z156" i="1"/>
  <c r="AB121" i="1"/>
  <c r="AD121" i="1"/>
  <c r="X121" i="1"/>
  <c r="AI96" i="1"/>
  <c r="T56" i="1"/>
  <c r="AK138" i="1"/>
  <c r="AG127" i="1"/>
  <c r="AI127" i="1"/>
  <c r="AK127" i="1"/>
  <c r="R96" i="1"/>
  <c r="AD96" i="1"/>
  <c r="N138" i="1"/>
  <c r="P138" i="1"/>
  <c r="Z138" i="1"/>
  <c r="Q96" i="1"/>
  <c r="S75" i="1"/>
  <c r="U75" i="1"/>
  <c r="R74" i="1"/>
  <c r="W253" i="1"/>
  <c r="AG253" i="1"/>
  <c r="AI253" i="1"/>
  <c r="L251" i="1"/>
  <c r="N251" i="1"/>
  <c r="I262" i="1"/>
  <c r="S262" i="1"/>
  <c r="K267" i="1"/>
  <c r="H189" i="1"/>
  <c r="X172" i="1"/>
  <c r="AH172" i="1"/>
  <c r="AJ172" i="1"/>
  <c r="K170" i="1"/>
  <c r="AD237" i="1"/>
  <c r="J237" i="1"/>
  <c r="R189" i="1"/>
  <c r="T189" i="1"/>
  <c r="V189" i="1"/>
  <c r="P250" i="1"/>
  <c r="R250" i="1"/>
  <c r="AB250" i="1"/>
  <c r="U170" i="1"/>
  <c r="P170" i="1"/>
  <c r="W187" i="1"/>
  <c r="AG187" i="1"/>
  <c r="AI187" i="1"/>
  <c r="AA156" i="1"/>
  <c r="AJ121" i="1"/>
  <c r="AL121" i="1"/>
  <c r="AF121" i="1"/>
  <c r="W96" i="1"/>
  <c r="L56" i="1"/>
  <c r="H127" i="1"/>
  <c r="J127" i="1"/>
  <c r="L127" i="1"/>
  <c r="Z96" i="1"/>
  <c r="V138" i="1"/>
  <c r="AF138" i="1"/>
  <c r="AH138" i="1"/>
  <c r="Q75" i="1"/>
  <c r="AA75" i="1"/>
  <c r="AC75" i="1"/>
  <c r="O319" i="1"/>
  <c r="R320" i="1"/>
  <c r="AA319" i="1"/>
  <c r="AC319" i="1"/>
  <c r="M320" i="1"/>
  <c r="O320" i="1"/>
  <c r="Y320" i="1"/>
  <c r="AJ236" i="1"/>
  <c r="AE253" i="1"/>
  <c r="J253" i="1"/>
  <c r="AF251" i="1"/>
  <c r="T251" i="1"/>
  <c r="V251" i="1"/>
  <c r="Q262" i="1"/>
  <c r="AK262" i="1"/>
  <c r="M267" i="1"/>
  <c r="T187" i="1"/>
  <c r="M187" i="1"/>
  <c r="AF172" i="1"/>
  <c r="K172" i="1"/>
  <c r="M172" i="1"/>
  <c r="AL237" i="1"/>
  <c r="R237" i="1"/>
  <c r="Z189" i="1"/>
  <c r="AB189" i="1"/>
  <c r="AD189" i="1"/>
  <c r="N250" i="1"/>
  <c r="X250" i="1"/>
  <c r="Z250" i="1"/>
  <c r="M250" i="1"/>
  <c r="AC170" i="1"/>
  <c r="X170" i="1"/>
  <c r="AE187" i="1"/>
  <c r="J187" i="1"/>
  <c r="R156" i="1"/>
  <c r="M121" i="1"/>
  <c r="O121" i="1"/>
  <c r="I121" i="1"/>
  <c r="V64" i="1"/>
  <c r="I96" i="1"/>
  <c r="AC64" i="1"/>
  <c r="N127" i="1"/>
  <c r="AG96" i="1"/>
  <c r="P127" i="1"/>
  <c r="R127" i="1"/>
  <c r="T127" i="1"/>
  <c r="AH96" i="1"/>
  <c r="AI64" i="1"/>
  <c r="I138" i="1"/>
  <c r="K138" i="1"/>
  <c r="AF132" i="1"/>
  <c r="AG75" i="1"/>
  <c r="AI75" i="1"/>
  <c r="AK75" i="1"/>
  <c r="O98" i="1"/>
  <c r="AA14" i="1"/>
  <c r="U12" i="1"/>
  <c r="AL172" i="1"/>
  <c r="V172" i="1"/>
  <c r="AF319" i="1"/>
  <c r="Y319" i="1"/>
  <c r="AI319" i="1"/>
  <c r="AK319" i="1"/>
  <c r="U320" i="1"/>
  <c r="W320" i="1"/>
  <c r="AB236" i="1"/>
  <c r="W262" i="1"/>
  <c r="AJ253" i="1"/>
  <c r="AM253" i="1"/>
  <c r="R253" i="1"/>
  <c r="R251" i="1"/>
  <c r="AB251" i="1"/>
  <c r="AD251" i="1"/>
  <c r="Y262" i="1"/>
  <c r="L262" i="1"/>
  <c r="W267" i="1"/>
  <c r="I172" i="1"/>
  <c r="S172" i="1"/>
  <c r="U172" i="1"/>
  <c r="W237" i="1"/>
  <c r="K237" i="1"/>
  <c r="AH189" i="1"/>
  <c r="AL189" i="1"/>
  <c r="O250" i="1"/>
  <c r="AF250" i="1"/>
  <c r="U250" i="1"/>
  <c r="AK170" i="1"/>
  <c r="AF170" i="1"/>
  <c r="AJ187" i="1"/>
  <c r="AM187" i="1"/>
  <c r="R187" i="1"/>
  <c r="Q189" i="1"/>
  <c r="P156" i="1"/>
  <c r="U121" i="1"/>
  <c r="W121" i="1"/>
  <c r="Q121" i="1"/>
  <c r="O127" i="1"/>
  <c r="U96" i="1"/>
  <c r="AG156" i="1"/>
  <c r="X127" i="1"/>
  <c r="Z127" i="1"/>
  <c r="AB127" i="1"/>
  <c r="L96" i="1"/>
  <c r="AL138" i="1"/>
  <c r="Q138" i="1"/>
  <c r="S138" i="1"/>
  <c r="AH56" i="1"/>
  <c r="J75" i="1"/>
  <c r="L75" i="1"/>
  <c r="AC74" i="1"/>
  <c r="U98" i="1"/>
  <c r="T53" i="1"/>
  <c r="J12" i="1"/>
  <c r="W172" i="1"/>
  <c r="N172" i="1"/>
  <c r="I319" i="1"/>
  <c r="AE319" i="1"/>
  <c r="J319" i="1"/>
  <c r="L319" i="1"/>
  <c r="N319" i="1"/>
  <c r="AC320" i="1"/>
  <c r="AE320" i="1"/>
  <c r="W319" i="1"/>
  <c r="AJ252" i="1"/>
  <c r="T236" i="1"/>
  <c r="N253" i="1"/>
  <c r="P253" i="1"/>
  <c r="Z253" i="1"/>
  <c r="O262" i="1"/>
  <c r="AH251" i="1"/>
  <c r="AJ251" i="1"/>
  <c r="AL251" i="1"/>
  <c r="AM262" i="1"/>
  <c r="AG262" i="1"/>
  <c r="T262" i="1"/>
  <c r="Q172" i="1"/>
  <c r="AA172" i="1"/>
  <c r="AC172" i="1"/>
  <c r="AK237" i="1"/>
  <c r="AM237" i="1"/>
  <c r="S237" i="1"/>
  <c r="K189" i="1"/>
  <c r="M189" i="1"/>
  <c r="O189" i="1"/>
  <c r="V250" i="1"/>
  <c r="I250" i="1"/>
  <c r="K250" i="1"/>
  <c r="AC250" i="1"/>
  <c r="L170" i="1"/>
  <c r="N170" i="1"/>
  <c r="I170" i="1"/>
  <c r="N187" i="1"/>
  <c r="H187" i="1"/>
  <c r="Z187" i="1"/>
  <c r="T156" i="1"/>
  <c r="AC121" i="1"/>
  <c r="AE121" i="1"/>
  <c r="W64" i="1"/>
  <c r="AL56" i="1"/>
  <c r="AK56" i="1"/>
  <c r="H96" i="1"/>
  <c r="T64" i="1"/>
  <c r="AF127" i="1"/>
  <c r="AJ127" i="1"/>
  <c r="T96" i="1"/>
  <c r="AI56" i="1"/>
  <c r="O138" i="1"/>
  <c r="AA138" i="1"/>
  <c r="Z56" i="1"/>
  <c r="AM75" i="1"/>
  <c r="R75" i="1"/>
  <c r="T75" i="1"/>
  <c r="AE31" i="1"/>
  <c r="AC14" i="1"/>
  <c r="T132" i="1"/>
  <c r="AL98" i="1"/>
  <c r="U74" i="1"/>
  <c r="AD53" i="1"/>
  <c r="AF14" i="1"/>
  <c r="H12" i="1"/>
  <c r="S252" i="1"/>
  <c r="AG31" i="1"/>
  <c r="H319" i="1"/>
  <c r="R319" i="1"/>
  <c r="T319" i="1"/>
  <c r="AD319" i="1"/>
  <c r="AH320" i="1"/>
  <c r="AK320" i="1"/>
  <c r="AM320" i="1"/>
  <c r="Q252" i="1"/>
  <c r="AF252" i="1"/>
  <c r="AF236" i="1"/>
  <c r="AL252" i="1"/>
  <c r="AB252" i="1"/>
  <c r="L236" i="1"/>
  <c r="AK253" i="1"/>
  <c r="V253" i="1"/>
  <c r="AF253" i="1"/>
  <c r="AH253" i="1"/>
  <c r="K251" i="1"/>
  <c r="M251" i="1"/>
  <c r="O251" i="1"/>
  <c r="H262" i="1"/>
  <c r="J262" i="1"/>
  <c r="AB262" i="1"/>
  <c r="Y172" i="1"/>
  <c r="AI172" i="1"/>
  <c r="AK172" i="1"/>
  <c r="T237" i="1"/>
  <c r="H237" i="1"/>
  <c r="AI237" i="1"/>
  <c r="S189" i="1"/>
  <c r="U189" i="1"/>
  <c r="W189" i="1"/>
  <c r="W250" i="1"/>
  <c r="Q250" i="1"/>
  <c r="S250" i="1"/>
  <c r="AK250" i="1"/>
  <c r="T170" i="1"/>
  <c r="V170" i="1"/>
  <c r="Q170" i="1"/>
  <c r="V187" i="1"/>
  <c r="P187" i="1"/>
  <c r="M156" i="1"/>
  <c r="AK121" i="1"/>
  <c r="AM121" i="1"/>
  <c r="AG121" i="1"/>
  <c r="AE56" i="1"/>
  <c r="AK96" i="1"/>
  <c r="V56" i="1"/>
  <c r="AC56" i="1"/>
  <c r="Z121" i="1"/>
  <c r="I127" i="1"/>
  <c r="K127" i="1"/>
  <c r="M127" i="1"/>
  <c r="AF96" i="1"/>
  <c r="AB96" i="1"/>
  <c r="AA56" i="1"/>
  <c r="W138" i="1"/>
  <c r="AG138" i="1"/>
  <c r="AI138" i="1"/>
  <c r="R56" i="1"/>
  <c r="H75" i="1"/>
  <c r="Z75" i="1"/>
  <c r="W31" i="1"/>
  <c r="U14" i="1"/>
  <c r="AL74" i="1"/>
  <c r="AJ14" i="1"/>
  <c r="W14" i="1"/>
  <c r="AD172" i="1"/>
  <c r="V262" i="1"/>
  <c r="O96" i="1"/>
  <c r="Z319" i="1"/>
  <c r="AB319" i="1"/>
  <c r="AM319" i="1"/>
  <c r="AI320" i="1"/>
  <c r="L320" i="1"/>
  <c r="N320" i="1"/>
  <c r="P320" i="1"/>
  <c r="X252" i="1"/>
  <c r="X236" i="1"/>
  <c r="AM236" i="1"/>
  <c r="AD252" i="1"/>
  <c r="N236" i="1"/>
  <c r="AK236" i="1"/>
  <c r="T252" i="1"/>
  <c r="AD253" i="1"/>
  <c r="I253" i="1"/>
  <c r="K253" i="1"/>
  <c r="S251" i="1"/>
  <c r="U251" i="1"/>
  <c r="W251" i="1"/>
  <c r="P262" i="1"/>
  <c r="R262" i="1"/>
  <c r="AJ262" i="1"/>
  <c r="U253" i="1"/>
  <c r="AM172" i="1"/>
  <c r="J172" i="1"/>
  <c r="L172" i="1"/>
  <c r="U237" i="1"/>
  <c r="I237" i="1"/>
  <c r="AA189" i="1"/>
  <c r="AC189" i="1"/>
  <c r="AE189" i="1"/>
  <c r="AD250" i="1"/>
  <c r="Y250" i="1"/>
  <c r="AA250" i="1"/>
  <c r="AK187" i="1"/>
  <c r="AD170" i="1"/>
  <c r="Y170" i="1"/>
  <c r="AD187" i="1"/>
  <c r="X187" i="1"/>
  <c r="K187" i="1"/>
  <c r="AI156" i="1"/>
  <c r="L121" i="1"/>
  <c r="N121" i="1"/>
  <c r="H121" i="1"/>
  <c r="W56" i="1"/>
  <c r="T138" i="1"/>
  <c r="X96" i="1"/>
  <c r="M138" i="1"/>
  <c r="AA121" i="1"/>
  <c r="U56" i="1"/>
  <c r="L138" i="1"/>
  <c r="AJ56" i="1"/>
  <c r="Q127" i="1"/>
  <c r="S127" i="1"/>
  <c r="U127" i="1"/>
  <c r="S96" i="1"/>
  <c r="AJ96" i="1"/>
  <c r="S56" i="1"/>
  <c r="AE138" i="1"/>
  <c r="J138" i="1"/>
  <c r="J56" i="1"/>
  <c r="L98" i="1"/>
  <c r="P75" i="1"/>
  <c r="AH75" i="1"/>
  <c r="AJ75" i="1"/>
  <c r="O31" i="1"/>
  <c r="M14" i="1"/>
  <c r="P74" i="1"/>
  <c r="AD47" i="1"/>
  <c r="O14" i="1"/>
  <c r="AD75" i="1"/>
  <c r="AL330" i="1"/>
  <c r="O74" i="1"/>
  <c r="I74" i="1"/>
  <c r="K74" i="1"/>
  <c r="AD132" i="1"/>
  <c r="AI53" i="1"/>
  <c r="AB14" i="1"/>
  <c r="AB98" i="1"/>
  <c r="AI98" i="1"/>
  <c r="H98" i="1"/>
  <c r="AJ53" i="1"/>
  <c r="AL53" i="1"/>
  <c r="AF53" i="1"/>
  <c r="S14" i="1"/>
  <c r="T74" i="1"/>
  <c r="AI31" i="1"/>
  <c r="Q14" i="1"/>
  <c r="L12" i="1"/>
  <c r="AC12" i="1"/>
  <c r="R12" i="1"/>
  <c r="P12" i="1"/>
  <c r="P251" i="1"/>
  <c r="M98" i="1"/>
  <c r="AG252" i="1"/>
  <c r="S53" i="1"/>
  <c r="AE262" i="1"/>
  <c r="V14" i="1"/>
  <c r="I31" i="1"/>
  <c r="AM31" i="1"/>
  <c r="T253" i="1"/>
  <c r="W74" i="1"/>
  <c r="Q74" i="1"/>
  <c r="S74" i="1"/>
  <c r="T14" i="1"/>
  <c r="Q98" i="1"/>
  <c r="K98" i="1"/>
  <c r="P98" i="1"/>
  <c r="M53" i="1"/>
  <c r="O53" i="1"/>
  <c r="I53" i="1"/>
  <c r="AK31" i="1"/>
  <c r="K14" i="1"/>
  <c r="AK74" i="1"/>
  <c r="AE14" i="1"/>
  <c r="AA31" i="1"/>
  <c r="I14" i="1"/>
  <c r="P14" i="1"/>
  <c r="T12" i="1"/>
  <c r="AK12" i="1"/>
  <c r="AA12" i="1"/>
  <c r="Q251" i="1"/>
  <c r="M253" i="1"/>
  <c r="Z252" i="1"/>
  <c r="O230" i="1"/>
  <c r="X56" i="1"/>
  <c r="AD14" i="1"/>
  <c r="H31" i="1"/>
  <c r="Y96" i="1"/>
  <c r="AE74" i="1"/>
  <c r="Y74" i="1"/>
  <c r="AA74" i="1"/>
  <c r="L14" i="1"/>
  <c r="AC98" i="1"/>
  <c r="W98" i="1"/>
  <c r="U53" i="1"/>
  <c r="W53" i="1"/>
  <c r="Q53" i="1"/>
  <c r="K46" i="1"/>
  <c r="AC31" i="1"/>
  <c r="AK98" i="1"/>
  <c r="M74" i="1"/>
  <c r="S31" i="1"/>
  <c r="X247" i="1"/>
  <c r="L74" i="1"/>
  <c r="H14" i="1"/>
  <c r="AB12" i="1"/>
  <c r="S12" i="1"/>
  <c r="O12" i="1"/>
  <c r="AF12" i="1"/>
  <c r="X251" i="1"/>
  <c r="J53" i="1"/>
  <c r="AH252" i="1"/>
  <c r="AA252" i="1"/>
  <c r="V230" i="1"/>
  <c r="R53" i="1"/>
  <c r="AL14" i="1"/>
  <c r="P31" i="1"/>
  <c r="AA96" i="1"/>
  <c r="AB187" i="1"/>
  <c r="AM74" i="1"/>
  <c r="AG74" i="1"/>
  <c r="AI74" i="1"/>
  <c r="AL31" i="1"/>
  <c r="S98" i="1"/>
  <c r="AJ98" i="1"/>
  <c r="AF98" i="1"/>
  <c r="AC53" i="1"/>
  <c r="Y53" i="1"/>
  <c r="U31" i="1"/>
  <c r="AA71" i="1"/>
  <c r="AJ31" i="1"/>
  <c r="Z14" i="1"/>
  <c r="AJ74" i="1"/>
  <c r="K31" i="1"/>
  <c r="T247" i="1"/>
  <c r="AA98" i="1"/>
  <c r="AH31" i="1"/>
  <c r="AJ12" i="1"/>
  <c r="N12" i="1"/>
  <c r="W12" i="1"/>
  <c r="I12" i="1"/>
  <c r="AG251" i="1"/>
  <c r="AI252" i="1"/>
  <c r="AE230" i="1"/>
  <c r="M46" i="1"/>
  <c r="AD71" i="1"/>
  <c r="AK14" i="1"/>
  <c r="Q31" i="1"/>
  <c r="AC96" i="1"/>
  <c r="H74" i="1"/>
  <c r="J74" i="1"/>
  <c r="AI46" i="1"/>
  <c r="V31" i="1"/>
  <c r="AE98" i="1"/>
  <c r="N98" i="1"/>
  <c r="J98" i="1"/>
  <c r="AK53" i="1"/>
  <c r="AM53" i="1"/>
  <c r="AG53" i="1"/>
  <c r="M31" i="1"/>
  <c r="AB31" i="1"/>
  <c r="R14" i="1"/>
  <c r="AE46" i="1"/>
  <c r="V247" i="1"/>
  <c r="Z12" i="1"/>
  <c r="V12" i="1"/>
  <c r="AE12" i="1"/>
  <c r="Q12" i="1"/>
  <c r="P319" i="1"/>
  <c r="J252" i="1"/>
  <c r="AM96" i="1"/>
  <c r="U138" i="1"/>
  <c r="L46" i="1"/>
  <c r="N31" i="1"/>
  <c r="T98" i="1"/>
  <c r="V98" i="1"/>
  <c r="R98" i="1"/>
  <c r="N53" i="1"/>
  <c r="H53" i="1"/>
  <c r="T31" i="1"/>
  <c r="J14" i="1"/>
  <c r="J46" i="1"/>
  <c r="R31" i="1"/>
  <c r="AI12" i="1"/>
  <c r="AD12" i="1"/>
  <c r="AM12" i="1"/>
  <c r="Y12" i="1"/>
  <c r="S236" i="1"/>
  <c r="K252" i="1"/>
  <c r="Y31" i="1"/>
  <c r="P96" i="1"/>
  <c r="V74" i="1"/>
  <c r="X74" i="1"/>
  <c r="J132" i="1"/>
  <c r="AG98" i="1"/>
  <c r="AD98" i="1"/>
  <c r="Z98" i="1"/>
  <c r="AE75" i="1"/>
  <c r="AH53" i="1"/>
  <c r="V53" i="1"/>
  <c r="P53" i="1"/>
  <c r="AI14" i="1"/>
  <c r="AM14" i="1"/>
  <c r="L31" i="1"/>
  <c r="J31" i="1"/>
  <c r="M12" i="1"/>
  <c r="AL12" i="1"/>
  <c r="K12" i="1"/>
  <c r="Z53" i="1"/>
  <c r="U187" i="1"/>
  <c r="O48" i="1"/>
  <c r="L108" i="1"/>
  <c r="N108" i="1"/>
  <c r="AD107" i="1"/>
  <c r="S107" i="1"/>
  <c r="U107" i="1"/>
  <c r="V48" i="1"/>
  <c r="N162" i="1"/>
  <c r="K113" i="1"/>
  <c r="AC48" i="1"/>
  <c r="S108" i="1"/>
  <c r="AJ48" i="1"/>
  <c r="M113" i="1"/>
  <c r="O113" i="1"/>
  <c r="I113" i="1"/>
  <c r="AA52" i="1"/>
  <c r="M99" i="1"/>
  <c r="AH52" i="1"/>
  <c r="L37" i="1"/>
  <c r="N37" i="1"/>
  <c r="O7" i="1"/>
  <c r="AE212" i="1"/>
  <c r="T212" i="1"/>
  <c r="P212" i="1"/>
  <c r="S55" i="1"/>
  <c r="U55" i="1"/>
  <c r="AG47" i="1"/>
  <c r="AK7" i="1"/>
  <c r="Z7" i="1"/>
  <c r="AB7" i="1"/>
  <c r="S7" i="1"/>
  <c r="AK317" i="1"/>
  <c r="AM317" i="1"/>
  <c r="AG317" i="1"/>
  <c r="AM79" i="1"/>
  <c r="AG79" i="1"/>
  <c r="AI79" i="1"/>
  <c r="N55" i="1"/>
  <c r="AL322" i="1"/>
  <c r="V322" i="1"/>
  <c r="H327" i="1"/>
  <c r="I7" i="1"/>
  <c r="AI248" i="1"/>
  <c r="AA194" i="1"/>
  <c r="I48" i="1"/>
  <c r="AE107" i="1"/>
  <c r="AF52" i="1"/>
  <c r="AM52" i="1"/>
  <c r="J212" i="1"/>
  <c r="R212" i="1"/>
  <c r="AB212" i="1"/>
  <c r="X212" i="1"/>
  <c r="I55" i="1"/>
  <c r="AA55" i="1"/>
  <c r="AC55" i="1"/>
  <c r="AI47" i="1"/>
  <c r="Q37" i="1"/>
  <c r="AC7" i="1"/>
  <c r="O79" i="1"/>
  <c r="W55" i="1"/>
  <c r="T7" i="1"/>
  <c r="K7" i="1"/>
  <c r="K317" i="1"/>
  <c r="T317" i="1"/>
  <c r="H317" i="1"/>
  <c r="J317" i="1"/>
  <c r="H79" i="1"/>
  <c r="J79" i="1"/>
  <c r="T79" i="1"/>
  <c r="H255" i="1"/>
  <c r="AM327" i="1"/>
  <c r="AH186" i="1"/>
  <c r="AF7" i="1"/>
  <c r="K248" i="1"/>
  <c r="Q48" i="1"/>
  <c r="I107" i="1"/>
  <c r="AG52" i="1"/>
  <c r="AI37" i="1"/>
  <c r="P181" i="1"/>
  <c r="K52" i="1"/>
  <c r="R52" i="1"/>
  <c r="AB37" i="1"/>
  <c r="AD37" i="1"/>
  <c r="Z212" i="1"/>
  <c r="AJ212" i="1"/>
  <c r="AF212" i="1"/>
  <c r="Q55" i="1"/>
  <c r="AI55" i="1"/>
  <c r="AK55" i="1"/>
  <c r="AL7" i="1"/>
  <c r="U7" i="1"/>
  <c r="L7" i="1"/>
  <c r="AC317" i="1"/>
  <c r="U317" i="1"/>
  <c r="P317" i="1"/>
  <c r="R317" i="1"/>
  <c r="P79" i="1"/>
  <c r="R79" i="1"/>
  <c r="AJ79" i="1"/>
  <c r="Y37" i="1"/>
  <c r="P327" i="1"/>
  <c r="AG7" i="1"/>
  <c r="R248" i="1"/>
  <c r="J194" i="1"/>
  <c r="Q7" i="1"/>
  <c r="N107" i="1"/>
  <c r="AE79" i="1"/>
  <c r="H52" i="1"/>
  <c r="AL192" i="1"/>
  <c r="AE52" i="1"/>
  <c r="Y108" i="1"/>
  <c r="AJ108" i="1"/>
  <c r="AL108" i="1"/>
  <c r="J107" i="1"/>
  <c r="L107" i="1"/>
  <c r="AK52" i="1"/>
  <c r="L48" i="1"/>
  <c r="AK113" i="1"/>
  <c r="AM113" i="1"/>
  <c r="AG113" i="1"/>
  <c r="AI48" i="1"/>
  <c r="J52" i="1"/>
  <c r="AD79" i="1"/>
  <c r="AJ37" i="1"/>
  <c r="AL37" i="1"/>
  <c r="K212" i="1"/>
  <c r="S212" i="1"/>
  <c r="N212" i="1"/>
  <c r="I212" i="1"/>
  <c r="Y55" i="1"/>
  <c r="L55" i="1"/>
  <c r="AD7" i="1"/>
  <c r="AD8" i="1" s="1"/>
  <c r="M7" i="1"/>
  <c r="L317" i="1"/>
  <c r="N317" i="1"/>
  <c r="X317" i="1"/>
  <c r="Z317" i="1"/>
  <c r="Z79" i="1"/>
  <c r="M79" i="1"/>
  <c r="I37" i="1"/>
  <c r="K54" i="1"/>
  <c r="Q327" i="1"/>
  <c r="AG255" i="1"/>
  <c r="Y7" i="1"/>
  <c r="S248" i="1"/>
  <c r="K194" i="1"/>
  <c r="Y48" i="1"/>
  <c r="O107" i="1"/>
  <c r="AL79" i="1"/>
  <c r="I52" i="1"/>
  <c r="L237" i="1"/>
  <c r="AE237" i="1"/>
  <c r="AD192" i="1"/>
  <c r="W52" i="1"/>
  <c r="J108" i="1"/>
  <c r="M108" i="1"/>
  <c r="O108" i="1"/>
  <c r="R107" i="1"/>
  <c r="T107" i="1"/>
  <c r="AL52" i="1"/>
  <c r="AC52" i="1"/>
  <c r="N113" i="1"/>
  <c r="H113" i="1"/>
  <c r="AA48" i="1"/>
  <c r="AI108" i="1"/>
  <c r="AH48" i="1"/>
  <c r="M37" i="1"/>
  <c r="O37" i="1"/>
  <c r="AA212" i="1"/>
  <c r="AI212" i="1"/>
  <c r="V212" i="1"/>
  <c r="Q212" i="1"/>
  <c r="AG55" i="1"/>
  <c r="T55" i="1"/>
  <c r="V7" i="1"/>
  <c r="AF37" i="1"/>
  <c r="AD317" i="1"/>
  <c r="AF317" i="1"/>
  <c r="AH317" i="1"/>
  <c r="AF79" i="1"/>
  <c r="AH79" i="1"/>
  <c r="U79" i="1"/>
  <c r="AH7" i="1"/>
  <c r="X327" i="1"/>
  <c r="AG181" i="1"/>
  <c r="N47" i="1"/>
  <c r="AA248" i="1"/>
  <c r="R194" i="1"/>
  <c r="AG48" i="1"/>
  <c r="Y107" i="1"/>
  <c r="V79" i="1"/>
  <c r="I255" i="1"/>
  <c r="S37" i="1"/>
  <c r="O52" i="1"/>
  <c r="R108" i="1"/>
  <c r="U108" i="1"/>
  <c r="W108" i="1"/>
  <c r="Z107" i="1"/>
  <c r="AB107" i="1"/>
  <c r="V52" i="1"/>
  <c r="U52" i="1"/>
  <c r="AB52" i="1"/>
  <c r="AI113" i="1"/>
  <c r="V113" i="1"/>
  <c r="P113" i="1"/>
  <c r="Q108" i="1"/>
  <c r="S48" i="1"/>
  <c r="P108" i="1"/>
  <c r="Z48" i="1"/>
  <c r="U37" i="1"/>
  <c r="W37" i="1"/>
  <c r="M212" i="1"/>
  <c r="U212" i="1"/>
  <c r="AD212" i="1"/>
  <c r="Y212" i="1"/>
  <c r="H55" i="1"/>
  <c r="J55" i="1"/>
  <c r="AB55" i="1"/>
  <c r="N7" i="1"/>
  <c r="P37" i="1"/>
  <c r="AM55" i="1"/>
  <c r="V55" i="1"/>
  <c r="M317" i="1"/>
  <c r="O317" i="1"/>
  <c r="I317" i="1"/>
  <c r="I79" i="1"/>
  <c r="K79" i="1"/>
  <c r="AC79" i="1"/>
  <c r="O55" i="1"/>
  <c r="J7" i="1"/>
  <c r="I327" i="1"/>
  <c r="Y327" i="1"/>
  <c r="H37" i="1"/>
  <c r="S194" i="1"/>
  <c r="AM48" i="1"/>
  <c r="AK99" i="1"/>
  <c r="N79" i="1"/>
  <c r="P52" i="1"/>
  <c r="P7" i="1"/>
  <c r="Z108" i="1"/>
  <c r="AC108" i="1"/>
  <c r="M52" i="1"/>
  <c r="J113" i="1"/>
  <c r="T52" i="1"/>
  <c r="L113" i="1"/>
  <c r="V107" i="1"/>
  <c r="K48" i="1"/>
  <c r="AM107" i="1"/>
  <c r="AH37" i="1"/>
  <c r="AC37" i="1"/>
  <c r="AE37" i="1"/>
  <c r="AE7" i="1"/>
  <c r="AC212" i="1"/>
  <c r="AL212" i="1"/>
  <c r="P55" i="1"/>
  <c r="Z55" i="1"/>
  <c r="AJ55" i="1"/>
  <c r="H7" i="1"/>
  <c r="AA37" i="1"/>
  <c r="AI7" i="1"/>
  <c r="AJ317" i="1"/>
  <c r="W317" i="1"/>
  <c r="Q79" i="1"/>
  <c r="S79" i="1"/>
  <c r="AK54" i="1"/>
  <c r="W293" i="1"/>
  <c r="Z194" i="1"/>
  <c r="S186" i="5"/>
  <c r="S382" i="5"/>
  <c r="S216" i="5"/>
  <c r="S234" i="5"/>
  <c r="S93" i="5"/>
  <c r="X255" i="1"/>
  <c r="AA291" i="1"/>
  <c r="AA256" i="1"/>
  <c r="S256" i="1"/>
  <c r="Y277" i="1"/>
  <c r="AA190" i="1"/>
  <c r="N218" i="1"/>
  <c r="AA164" i="1"/>
  <c r="O289" i="1"/>
  <c r="K190" i="1"/>
  <c r="R256" i="1"/>
  <c r="AL218" i="1"/>
  <c r="I164" i="1"/>
  <c r="R190" i="1"/>
  <c r="AH45" i="1"/>
  <c r="X201" i="1"/>
  <c r="AA244" i="1"/>
  <c r="S218" i="1"/>
  <c r="O218" i="1"/>
  <c r="AD164" i="1"/>
  <c r="AG190" i="1"/>
  <c r="W149" i="1"/>
  <c r="AK278" i="1"/>
  <c r="AA218" i="1"/>
  <c r="AM218" i="1"/>
  <c r="K164" i="1"/>
  <c r="S190" i="1"/>
  <c r="Q201" i="1"/>
  <c r="H201" i="1"/>
  <c r="AI256" i="1"/>
  <c r="I218" i="1"/>
  <c r="Q218" i="1"/>
  <c r="AG164" i="1"/>
  <c r="Z190" i="1"/>
  <c r="K256" i="1"/>
  <c r="P201" i="1"/>
  <c r="U149" i="1"/>
  <c r="V246" i="1"/>
  <c r="R45" i="1"/>
  <c r="K218" i="1"/>
  <c r="S164" i="1"/>
  <c r="AI164" i="1"/>
  <c r="K312" i="1"/>
  <c r="AF149" i="1"/>
  <c r="L149" i="1"/>
  <c r="V192" i="1"/>
  <c r="AA81" i="1"/>
  <c r="AB138" i="1"/>
  <c r="N119" i="1"/>
  <c r="P255" i="1"/>
  <c r="AD131" i="1"/>
  <c r="Z85" i="1"/>
  <c r="AI45" i="1"/>
  <c r="Q45" i="1"/>
  <c r="K53" i="1"/>
  <c r="AI85" i="1"/>
  <c r="AE379" i="1"/>
  <c r="AD310" i="1"/>
  <c r="W295" i="1"/>
  <c r="N295" i="1"/>
  <c r="Q228" i="1"/>
  <c r="W228" i="1"/>
  <c r="V228" i="1"/>
  <c r="S333" i="1"/>
  <c r="N333" i="1"/>
  <c r="AM333" i="1"/>
  <c r="L228" i="1"/>
  <c r="H213" i="1"/>
  <c r="K213" i="1"/>
  <c r="AE268" i="1"/>
  <c r="AG268" i="1"/>
  <c r="X222" i="1"/>
  <c r="Z222" i="1"/>
  <c r="AH180" i="1"/>
  <c r="AJ180" i="1"/>
  <c r="Z177" i="1"/>
  <c r="AB177" i="1"/>
  <c r="O177" i="1"/>
  <c r="K197" i="1"/>
  <c r="AE197" i="1"/>
  <c r="S140" i="1"/>
  <c r="W133" i="1"/>
  <c r="R154" i="1"/>
  <c r="O176" i="1"/>
  <c r="AF176" i="1"/>
  <c r="U176" i="1"/>
  <c r="U154" i="1"/>
  <c r="N154" i="1"/>
  <c r="AB154" i="1"/>
  <c r="AA57" i="1"/>
  <c r="AE15" i="1"/>
  <c r="O11" i="1"/>
  <c r="AM91" i="1"/>
  <c r="AJ18" i="1"/>
  <c r="L57" i="1"/>
  <c r="N57" i="1"/>
  <c r="H57" i="1"/>
  <c r="I51" i="1"/>
  <c r="K51" i="1"/>
  <c r="M51" i="1"/>
  <c r="AA18" i="1"/>
  <c r="R57" i="1"/>
  <c r="AB19" i="1"/>
  <c r="AB15" i="1"/>
  <c r="AB11" i="1"/>
  <c r="S19" i="1"/>
  <c r="S15" i="1"/>
  <c r="S11" i="1"/>
  <c r="AE106" i="1"/>
  <c r="AL106" i="1"/>
  <c r="R106" i="1"/>
  <c r="P18" i="1"/>
  <c r="O18" i="1"/>
  <c r="H19" i="1"/>
  <c r="AD180" i="1"/>
  <c r="Z379" i="1"/>
  <c r="N310" i="1"/>
  <c r="Y310" i="1"/>
  <c r="J310" i="1"/>
  <c r="L310" i="1"/>
  <c r="O295" i="1"/>
  <c r="AG310" i="1"/>
  <c r="I228" i="1"/>
  <c r="AF228" i="1"/>
  <c r="O228" i="1"/>
  <c r="N228" i="1"/>
  <c r="X333" i="1"/>
  <c r="AI333" i="1"/>
  <c r="P213" i="1"/>
  <c r="S213" i="1"/>
  <c r="AH268" i="1"/>
  <c r="AK268" i="1"/>
  <c r="AM268" i="1"/>
  <c r="AF222" i="1"/>
  <c r="U213" i="1"/>
  <c r="O239" i="1"/>
  <c r="O180" i="1"/>
  <c r="I180" i="1"/>
  <c r="K180" i="1"/>
  <c r="M180" i="1"/>
  <c r="AH177" i="1"/>
  <c r="AJ177" i="1"/>
  <c r="W177" i="1"/>
  <c r="S197" i="1"/>
  <c r="AK197" i="1"/>
  <c r="AM197" i="1"/>
  <c r="AC154" i="1"/>
  <c r="U140" i="1"/>
  <c r="H133" i="1"/>
  <c r="V176" i="1"/>
  <c r="I176" i="1"/>
  <c r="K176" i="1"/>
  <c r="AC176" i="1"/>
  <c r="Y154" i="1"/>
  <c r="AJ154" i="1"/>
  <c r="W15" i="1"/>
  <c r="AH57" i="1"/>
  <c r="V91" i="1"/>
  <c r="AB18" i="1"/>
  <c r="T57" i="1"/>
  <c r="V57" i="1"/>
  <c r="P57" i="1"/>
  <c r="Q51" i="1"/>
  <c r="S51" i="1"/>
  <c r="U51" i="1"/>
  <c r="S18" i="1"/>
  <c r="T19" i="1"/>
  <c r="T15" i="1"/>
  <c r="T11" i="1"/>
  <c r="K19" i="1"/>
  <c r="K15" i="1"/>
  <c r="K11" i="1"/>
  <c r="M106" i="1"/>
  <c r="P106" i="1"/>
  <c r="Z106" i="1"/>
  <c r="H18" i="1"/>
  <c r="AI57" i="1"/>
  <c r="H15" i="1"/>
  <c r="AE222" i="1"/>
  <c r="Z295" i="1"/>
  <c r="I310" i="1"/>
  <c r="R310" i="1"/>
  <c r="T310" i="1"/>
  <c r="V310" i="1"/>
  <c r="Q310" i="1"/>
  <c r="X228" i="1"/>
  <c r="H333" i="1"/>
  <c r="J333" i="1"/>
  <c r="AH333" i="1"/>
  <c r="L333" i="1"/>
  <c r="K268" i="1"/>
  <c r="J268" i="1"/>
  <c r="Y213" i="1"/>
  <c r="AM213" i="1"/>
  <c r="X213" i="1"/>
  <c r="AA213" i="1"/>
  <c r="L268" i="1"/>
  <c r="N268" i="1"/>
  <c r="H268" i="1"/>
  <c r="I222" i="1"/>
  <c r="L222" i="1"/>
  <c r="I197" i="1"/>
  <c r="Q180" i="1"/>
  <c r="S180" i="1"/>
  <c r="U180" i="1"/>
  <c r="K177" i="1"/>
  <c r="M177" i="1"/>
  <c r="AE177" i="1"/>
  <c r="AA197" i="1"/>
  <c r="N197" i="1"/>
  <c r="W140" i="1"/>
  <c r="Q133" i="1"/>
  <c r="W176" i="1"/>
  <c r="Q176" i="1"/>
  <c r="S176" i="1"/>
  <c r="AK176" i="1"/>
  <c r="K154" i="1"/>
  <c r="AI154" i="1"/>
  <c r="H154" i="1"/>
  <c r="AE19" i="1"/>
  <c r="O15" i="1"/>
  <c r="I103" i="1"/>
  <c r="J91" i="1"/>
  <c r="T18" i="1"/>
  <c r="AB57" i="1"/>
  <c r="X57" i="1"/>
  <c r="U106" i="1"/>
  <c r="Y51" i="1"/>
  <c r="AA51" i="1"/>
  <c r="AC51" i="1"/>
  <c r="K18" i="1"/>
  <c r="L19" i="1"/>
  <c r="L15" i="1"/>
  <c r="L11" i="1"/>
  <c r="AG18" i="1"/>
  <c r="AF106" i="1"/>
  <c r="AH106" i="1"/>
  <c r="AH15" i="1"/>
  <c r="AH11" i="1"/>
  <c r="O311" i="1"/>
  <c r="AA85" i="1"/>
  <c r="R295" i="1"/>
  <c r="AC310" i="1"/>
  <c r="Y295" i="1"/>
  <c r="AM310" i="1"/>
  <c r="Z310" i="1"/>
  <c r="AB310" i="1"/>
  <c r="L295" i="1"/>
  <c r="P228" i="1"/>
  <c r="Q333" i="1"/>
  <c r="V333" i="1"/>
  <c r="O333" i="1"/>
  <c r="T333" i="1"/>
  <c r="I213" i="1"/>
  <c r="W213" i="1"/>
  <c r="AF213" i="1"/>
  <c r="AI213" i="1"/>
  <c r="T268" i="1"/>
  <c r="V268" i="1"/>
  <c r="P268" i="1"/>
  <c r="Q222" i="1"/>
  <c r="T222" i="1"/>
  <c r="Y180" i="1"/>
  <c r="AA180" i="1"/>
  <c r="AC180" i="1"/>
  <c r="S177" i="1"/>
  <c r="U177" i="1"/>
  <c r="AM177" i="1"/>
  <c r="AF197" i="1"/>
  <c r="AI197" i="1"/>
  <c r="V197" i="1"/>
  <c r="AA154" i="1"/>
  <c r="AD176" i="1"/>
  <c r="Y176" i="1"/>
  <c r="AA176" i="1"/>
  <c r="V154" i="1"/>
  <c r="O154" i="1"/>
  <c r="X154" i="1"/>
  <c r="O103" i="1"/>
  <c r="W19" i="1"/>
  <c r="I116" i="1"/>
  <c r="J103" i="1"/>
  <c r="L18" i="1"/>
  <c r="AJ57" i="1"/>
  <c r="AL57" i="1"/>
  <c r="AF57" i="1"/>
  <c r="AG51" i="1"/>
  <c r="AI51" i="1"/>
  <c r="AK51" i="1"/>
  <c r="AK19" i="1"/>
  <c r="AK15" i="1"/>
  <c r="AK11" i="1"/>
  <c r="AH18" i="1"/>
  <c r="K57" i="1"/>
  <c r="Y18" i="1"/>
  <c r="O106" i="1"/>
  <c r="I106" i="1"/>
  <c r="K106" i="1"/>
  <c r="AH19" i="1"/>
  <c r="R11" i="1"/>
  <c r="J295" i="1"/>
  <c r="M310" i="1"/>
  <c r="Q295" i="1"/>
  <c r="AF295" i="1"/>
  <c r="W310" i="1"/>
  <c r="AH310" i="1"/>
  <c r="AK310" i="1"/>
  <c r="AK295" i="1"/>
  <c r="H228" i="1"/>
  <c r="R333" i="1"/>
  <c r="AF333" i="1"/>
  <c r="Y333" i="1"/>
  <c r="AB333" i="1"/>
  <c r="AK228" i="1"/>
  <c r="AL222" i="1"/>
  <c r="AI222" i="1"/>
  <c r="N213" i="1"/>
  <c r="J213" i="1"/>
  <c r="AB268" i="1"/>
  <c r="AD268" i="1"/>
  <c r="X268" i="1"/>
  <c r="Y222" i="1"/>
  <c r="AB222" i="1"/>
  <c r="W222" i="1"/>
  <c r="P197" i="1"/>
  <c r="AG180" i="1"/>
  <c r="AI180" i="1"/>
  <c r="AK180" i="1"/>
  <c r="AA177" i="1"/>
  <c r="AC177" i="1"/>
  <c r="J197" i="1"/>
  <c r="T197" i="1"/>
  <c r="AD197" i="1"/>
  <c r="AE176" i="1"/>
  <c r="AG176" i="1"/>
  <c r="AI176" i="1"/>
  <c r="I154" i="1"/>
  <c r="AG154" i="1"/>
  <c r="Z154" i="1"/>
  <c r="O19" i="1"/>
  <c r="AH116" i="1"/>
  <c r="M103" i="1"/>
  <c r="AL19" i="1"/>
  <c r="AL15" i="1"/>
  <c r="AL11" i="1"/>
  <c r="M57" i="1"/>
  <c r="O57" i="1"/>
  <c r="I57" i="1"/>
  <c r="J51" i="1"/>
  <c r="L51" i="1"/>
  <c r="AC19" i="1"/>
  <c r="AC15" i="1"/>
  <c r="AC11" i="1"/>
  <c r="Z18" i="1"/>
  <c r="Z11" i="1"/>
  <c r="Q18" i="1"/>
  <c r="W106" i="1"/>
  <c r="AK106" i="1"/>
  <c r="Q106" i="1"/>
  <c r="S106" i="1"/>
  <c r="R15" i="1"/>
  <c r="J11" i="1"/>
  <c r="I295" i="1"/>
  <c r="X295" i="1"/>
  <c r="H310" i="1"/>
  <c r="K310" i="1"/>
  <c r="AL295" i="1"/>
  <c r="U310" i="1"/>
  <c r="AC295" i="1"/>
  <c r="AA333" i="1"/>
  <c r="K333" i="1"/>
  <c r="AL333" i="1"/>
  <c r="AJ333" i="1"/>
  <c r="AJ228" i="1"/>
  <c r="O222" i="1"/>
  <c r="L213" i="1"/>
  <c r="N222" i="1"/>
  <c r="V213" i="1"/>
  <c r="R213" i="1"/>
  <c r="AJ268" i="1"/>
  <c r="AL268" i="1"/>
  <c r="I268" i="1"/>
  <c r="AD222" i="1"/>
  <c r="AJ222" i="1"/>
  <c r="AG213" i="1"/>
  <c r="J180" i="1"/>
  <c r="L180" i="1"/>
  <c r="AF177" i="1"/>
  <c r="AI177" i="1"/>
  <c r="AK177" i="1"/>
  <c r="R197" i="1"/>
  <c r="AJ197" i="1"/>
  <c r="AL197" i="1"/>
  <c r="AI133" i="1"/>
  <c r="AL176" i="1"/>
  <c r="H176" i="1"/>
  <c r="J176" i="1"/>
  <c r="T176" i="1"/>
  <c r="S154" i="1"/>
  <c r="M154" i="1"/>
  <c r="AK154" i="1"/>
  <c r="AC18" i="1"/>
  <c r="U116" i="1"/>
  <c r="N51" i="1"/>
  <c r="AD19" i="1"/>
  <c r="AD15" i="1"/>
  <c r="V11" i="1"/>
  <c r="U57" i="1"/>
  <c r="W57" i="1"/>
  <c r="Q57" i="1"/>
  <c r="AM51" i="1"/>
  <c r="R51" i="1"/>
  <c r="T51" i="1"/>
  <c r="U19" i="1"/>
  <c r="U15" i="1"/>
  <c r="U11" i="1"/>
  <c r="R18" i="1"/>
  <c r="I18" i="1"/>
  <c r="AB106" i="1"/>
  <c r="N106" i="1"/>
  <c r="Y106" i="1"/>
  <c r="AA106" i="1"/>
  <c r="R19" i="1"/>
  <c r="J15" i="1"/>
  <c r="Y19" i="1"/>
  <c r="P379" i="1"/>
  <c r="P295" i="1"/>
  <c r="P310" i="1"/>
  <c r="S310" i="1"/>
  <c r="AM295" i="1"/>
  <c r="AD295" i="1"/>
  <c r="U295" i="1"/>
  <c r="AM228" i="1"/>
  <c r="AL228" i="1"/>
  <c r="AD333" i="1"/>
  <c r="W333" i="1"/>
  <c r="P333" i="1"/>
  <c r="U228" i="1"/>
  <c r="AB228" i="1"/>
  <c r="AD213" i="1"/>
  <c r="Z213" i="1"/>
  <c r="M268" i="1"/>
  <c r="O268" i="1"/>
  <c r="Q268" i="1"/>
  <c r="H222" i="1"/>
  <c r="J222" i="1"/>
  <c r="U222" i="1"/>
  <c r="AJ213" i="1"/>
  <c r="Q213" i="1"/>
  <c r="AG197" i="1"/>
  <c r="AM180" i="1"/>
  <c r="R180" i="1"/>
  <c r="T180" i="1"/>
  <c r="J177" i="1"/>
  <c r="L177" i="1"/>
  <c r="V177" i="1"/>
  <c r="Z197" i="1"/>
  <c r="M197" i="1"/>
  <c r="O197" i="1"/>
  <c r="M133" i="1"/>
  <c r="P176" i="1"/>
  <c r="R176" i="1"/>
  <c r="Q154" i="1"/>
  <c r="W154" i="1"/>
  <c r="L154" i="1"/>
  <c r="U18" i="1"/>
  <c r="AE11" i="1"/>
  <c r="W116" i="1"/>
  <c r="V19" i="1"/>
  <c r="V15" i="1"/>
  <c r="N11" i="1"/>
  <c r="W18" i="1"/>
  <c r="AC57" i="1"/>
  <c r="AE57" i="1"/>
  <c r="P51" i="1"/>
  <c r="Z51" i="1"/>
  <c r="AB51" i="1"/>
  <c r="M19" i="1"/>
  <c r="M15" i="1"/>
  <c r="M11" i="1"/>
  <c r="J18" i="1"/>
  <c r="AI19" i="1"/>
  <c r="AI15" i="1"/>
  <c r="AI11" i="1"/>
  <c r="AC106" i="1"/>
  <c r="V106" i="1"/>
  <c r="AG106" i="1"/>
  <c r="J19" i="1"/>
  <c r="Y177" i="1"/>
  <c r="O213" i="1"/>
  <c r="N18" i="1"/>
  <c r="AL180" i="1"/>
  <c r="K222" i="1"/>
  <c r="AI295" i="1"/>
  <c r="N180" i="1"/>
  <c r="AE51" i="1"/>
  <c r="S222" i="1"/>
  <c r="Q19" i="1"/>
  <c r="P19" i="1"/>
  <c r="AH295" i="1"/>
  <c r="AE310" i="1"/>
  <c r="Q11" i="1"/>
  <c r="V180" i="1"/>
  <c r="AA222" i="1"/>
  <c r="W51" i="1"/>
  <c r="AM18" i="1"/>
  <c r="S228" i="1"/>
  <c r="AL18" i="1"/>
  <c r="AL310" i="1"/>
  <c r="AG19" i="1"/>
  <c r="AD51" i="1"/>
  <c r="V51" i="1"/>
  <c r="I19" i="1"/>
  <c r="V18" i="1"/>
  <c r="AG11" i="1"/>
  <c r="AD18" i="1"/>
  <c r="AM222" i="1"/>
  <c r="O51" i="1"/>
  <c r="W180" i="1"/>
  <c r="AF19" i="1"/>
  <c r="Y11" i="1"/>
  <c r="X181" i="1"/>
  <c r="AM15" i="1"/>
  <c r="AF11" i="1"/>
  <c r="S295" i="1"/>
  <c r="X11" i="1"/>
  <c r="H11" i="1"/>
  <c r="I15" i="1"/>
  <c r="AM11" i="1"/>
  <c r="P15" i="1"/>
  <c r="X197" i="1"/>
  <c r="AG15" i="1"/>
  <c r="Q197" i="1"/>
  <c r="Q15" i="1"/>
  <c r="K295" i="1"/>
  <c r="J65" i="1"/>
  <c r="S73" i="1"/>
  <c r="V131" i="1"/>
  <c r="X189" i="1"/>
  <c r="I23" i="1"/>
  <c r="N131" i="1"/>
  <c r="H181" i="1"/>
  <c r="H91" i="1"/>
  <c r="R91" i="1"/>
  <c r="S91" i="1"/>
  <c r="M91" i="1"/>
  <c r="Z91" i="1"/>
  <c r="AD91" i="1"/>
  <c r="W91" i="1"/>
  <c r="AH91" i="1"/>
  <c r="I91" i="1"/>
  <c r="AG91" i="1"/>
  <c r="T91" i="1"/>
  <c r="U91" i="1"/>
  <c r="N91" i="1"/>
  <c r="AJ91" i="1"/>
  <c r="Q91" i="1"/>
  <c r="X91" i="1"/>
  <c r="AC91" i="1"/>
  <c r="K91" i="1"/>
  <c r="P11" i="1"/>
  <c r="Q255" i="1"/>
  <c r="AH331" i="1"/>
  <c r="N331" i="1"/>
  <c r="N323" i="1"/>
  <c r="AJ323" i="1"/>
  <c r="S331" i="1"/>
  <c r="R323" i="1"/>
  <c r="AL329" i="1"/>
  <c r="Q329" i="1"/>
  <c r="S329" i="1"/>
  <c r="H301" i="1"/>
  <c r="T301" i="1"/>
  <c r="W301" i="1"/>
  <c r="R301" i="1"/>
  <c r="AD326" i="1"/>
  <c r="Y326" i="1"/>
  <c r="AI326" i="1"/>
  <c r="AK326" i="1"/>
  <c r="W272" i="1"/>
  <c r="AB272" i="1"/>
  <c r="W242" i="1"/>
  <c r="Q202" i="1"/>
  <c r="V242" i="1"/>
  <c r="O202" i="1"/>
  <c r="AF254" i="1"/>
  <c r="AH254" i="1"/>
  <c r="AJ254" i="1"/>
  <c r="W202" i="1"/>
  <c r="N178" i="1"/>
  <c r="AM242" i="1"/>
  <c r="AI242" i="1"/>
  <c r="AK242" i="1"/>
  <c r="AC178" i="1"/>
  <c r="P119" i="1"/>
  <c r="Z119" i="1"/>
  <c r="AI112" i="1"/>
  <c r="W80" i="1"/>
  <c r="AE162" i="1"/>
  <c r="V162" i="1"/>
  <c r="Q162" i="1"/>
  <c r="AJ88" i="1"/>
  <c r="Z80" i="1"/>
  <c r="U195" i="1"/>
  <c r="AE195" i="1"/>
  <c r="Y195" i="1"/>
  <c r="P116" i="1"/>
  <c r="K116" i="1"/>
  <c r="AC116" i="1"/>
  <c r="AE116" i="1"/>
  <c r="H47" i="1"/>
  <c r="J47" i="1"/>
  <c r="T47" i="1"/>
  <c r="H196" i="1"/>
  <c r="AM209" i="1"/>
  <c r="AE209" i="1"/>
  <c r="AL209" i="1"/>
  <c r="S209" i="1"/>
  <c r="AM41" i="1"/>
  <c r="AL47" i="1"/>
  <c r="K65" i="1"/>
  <c r="S65" i="1"/>
  <c r="Y331" i="1"/>
  <c r="AE323" i="1"/>
  <c r="AB323" i="1"/>
  <c r="J331" i="1"/>
  <c r="J323" i="1"/>
  <c r="O329" i="1"/>
  <c r="Y329" i="1"/>
  <c r="AA329" i="1"/>
  <c r="Q301" i="1"/>
  <c r="AD301" i="1"/>
  <c r="AI301" i="1"/>
  <c r="Z301" i="1"/>
  <c r="AE326" i="1"/>
  <c r="J326" i="1"/>
  <c r="L326" i="1"/>
  <c r="AI272" i="1"/>
  <c r="AL272" i="1"/>
  <c r="J272" i="1"/>
  <c r="I202" i="1"/>
  <c r="T202" i="1"/>
  <c r="I254" i="1"/>
  <c r="K254" i="1"/>
  <c r="M254" i="1"/>
  <c r="N202" i="1"/>
  <c r="H242" i="1"/>
  <c r="J242" i="1"/>
  <c r="L242" i="1"/>
  <c r="U178" i="1"/>
  <c r="AM202" i="1"/>
  <c r="X119" i="1"/>
  <c r="AH119" i="1"/>
  <c r="AJ119" i="1"/>
  <c r="AK112" i="1"/>
  <c r="AE88" i="1"/>
  <c r="O80" i="1"/>
  <c r="J162" i="1"/>
  <c r="R162" i="1"/>
  <c r="AD162" i="1"/>
  <c r="Y162" i="1"/>
  <c r="W119" i="1"/>
  <c r="AI88" i="1"/>
  <c r="AI80" i="1"/>
  <c r="AH88" i="1"/>
  <c r="R80" i="1"/>
  <c r="AB195" i="1"/>
  <c r="AM195" i="1"/>
  <c r="AG195" i="1"/>
  <c r="Q116" i="1"/>
  <c r="AK116" i="1"/>
  <c r="AM116" i="1"/>
  <c r="P47" i="1"/>
  <c r="R47" i="1"/>
  <c r="Q196" i="1"/>
  <c r="I209" i="1"/>
  <c r="Q209" i="1"/>
  <c r="P209" i="1"/>
  <c r="AA209" i="1"/>
  <c r="AL326" i="1"/>
  <c r="R326" i="1"/>
  <c r="T326" i="1"/>
  <c r="N272" i="1"/>
  <c r="S272" i="1"/>
  <c r="R272" i="1"/>
  <c r="V254" i="1"/>
  <c r="AF178" i="1"/>
  <c r="AB202" i="1"/>
  <c r="AM178" i="1"/>
  <c r="Q254" i="1"/>
  <c r="S254" i="1"/>
  <c r="U254" i="1"/>
  <c r="P242" i="1"/>
  <c r="R242" i="1"/>
  <c r="T242" i="1"/>
  <c r="AE202" i="1"/>
  <c r="M178" i="1"/>
  <c r="AD202" i="1"/>
  <c r="AJ178" i="1"/>
  <c r="AF119" i="1"/>
  <c r="K119" i="1"/>
  <c r="M119" i="1"/>
  <c r="AM112" i="1"/>
  <c r="W88" i="1"/>
  <c r="Z162" i="1"/>
  <c r="AH162" i="1"/>
  <c r="AL162" i="1"/>
  <c r="AG162" i="1"/>
  <c r="T88" i="1"/>
  <c r="AA88" i="1"/>
  <c r="AA80" i="1"/>
  <c r="R88" i="1"/>
  <c r="J80" i="1"/>
  <c r="AC195" i="1"/>
  <c r="N195" i="1"/>
  <c r="H195" i="1"/>
  <c r="J195" i="1"/>
  <c r="X116" i="1"/>
  <c r="L116" i="1"/>
  <c r="N116" i="1"/>
  <c r="X47" i="1"/>
  <c r="Z47" i="1"/>
  <c r="J196" i="1"/>
  <c r="AG209" i="1"/>
  <c r="AF209" i="1"/>
  <c r="AI209" i="1"/>
  <c r="H323" i="1"/>
  <c r="O47" i="1"/>
  <c r="AK47" i="1"/>
  <c r="P331" i="1"/>
  <c r="O323" i="1"/>
  <c r="AD331" i="1"/>
  <c r="L323" i="1"/>
  <c r="M329" i="1"/>
  <c r="AK329" i="1"/>
  <c r="J329" i="1"/>
  <c r="V299" i="1"/>
  <c r="AK299" i="1"/>
  <c r="I301" i="1"/>
  <c r="U301" i="1"/>
  <c r="Y301" i="1"/>
  <c r="H326" i="1"/>
  <c r="Z326" i="1"/>
  <c r="Y272" i="1"/>
  <c r="AC272" i="1"/>
  <c r="Z272" i="1"/>
  <c r="Y178" i="1"/>
  <c r="P178" i="1"/>
  <c r="AE178" i="1"/>
  <c r="Y254" i="1"/>
  <c r="AA254" i="1"/>
  <c r="AC254" i="1"/>
  <c r="X242" i="1"/>
  <c r="Z242" i="1"/>
  <c r="AB242" i="1"/>
  <c r="V202" i="1"/>
  <c r="U202" i="1"/>
  <c r="I119" i="1"/>
  <c r="S119" i="1"/>
  <c r="U119" i="1"/>
  <c r="O88" i="1"/>
  <c r="K162" i="1"/>
  <c r="L162" i="1"/>
  <c r="H162" i="1"/>
  <c r="AE119" i="1"/>
  <c r="AK88" i="1"/>
  <c r="AK80" i="1"/>
  <c r="L88" i="1"/>
  <c r="S88" i="1"/>
  <c r="S80" i="1"/>
  <c r="AF116" i="1"/>
  <c r="AJ195" i="1"/>
  <c r="V195" i="1"/>
  <c r="P195" i="1"/>
  <c r="R195" i="1"/>
  <c r="T116" i="1"/>
  <c r="V116" i="1"/>
  <c r="AF47" i="1"/>
  <c r="AH47" i="1"/>
  <c r="H41" i="1"/>
  <c r="S196" i="1"/>
  <c r="L209" i="1"/>
  <c r="T209" i="1"/>
  <c r="J209" i="1"/>
  <c r="AI178" i="1"/>
  <c r="AA301" i="1"/>
  <c r="X331" i="1"/>
  <c r="AK323" i="1"/>
  <c r="U331" i="1"/>
  <c r="AL331" i="1"/>
  <c r="AI323" i="1"/>
  <c r="AJ329" i="1"/>
  <c r="AM329" i="1"/>
  <c r="R329" i="1"/>
  <c r="S301" i="1"/>
  <c r="AE301" i="1"/>
  <c r="AJ301" i="1"/>
  <c r="N326" i="1"/>
  <c r="P326" i="1"/>
  <c r="AH326" i="1"/>
  <c r="AJ326" i="1"/>
  <c r="L272" i="1"/>
  <c r="AJ272" i="1"/>
  <c r="AH272" i="1"/>
  <c r="Q178" i="1"/>
  <c r="O254" i="1"/>
  <c r="W178" i="1"/>
  <c r="AG254" i="1"/>
  <c r="AK254" i="1"/>
  <c r="AF242" i="1"/>
  <c r="AH242" i="1"/>
  <c r="AJ242" i="1"/>
  <c r="M202" i="1"/>
  <c r="L202" i="1"/>
  <c r="T178" i="1"/>
  <c r="Q119" i="1"/>
  <c r="AA119" i="1"/>
  <c r="AC119" i="1"/>
  <c r="AL88" i="1"/>
  <c r="AL80" i="1"/>
  <c r="AA162" i="1"/>
  <c r="T162" i="1"/>
  <c r="P162" i="1"/>
  <c r="AC88" i="1"/>
  <c r="AC80" i="1"/>
  <c r="K88" i="1"/>
  <c r="K80" i="1"/>
  <c r="AK195" i="1"/>
  <c r="AD195" i="1"/>
  <c r="X195" i="1"/>
  <c r="Z195" i="1"/>
  <c r="J116" i="1"/>
  <c r="AB116" i="1"/>
  <c r="AD116" i="1"/>
  <c r="I47" i="1"/>
  <c r="K47" i="1"/>
  <c r="T196" i="1"/>
  <c r="W47" i="1"/>
  <c r="AB209" i="1"/>
  <c r="AJ209" i="1"/>
  <c r="R209" i="1"/>
  <c r="U47" i="1"/>
  <c r="AF331" i="1"/>
  <c r="AL323" i="1"/>
  <c r="AC323" i="1"/>
  <c r="L331" i="1"/>
  <c r="AC331" i="1"/>
  <c r="AA323" i="1"/>
  <c r="R299" i="1"/>
  <c r="N329" i="1"/>
  <c r="P329" i="1"/>
  <c r="Z329" i="1"/>
  <c r="AC301" i="1"/>
  <c r="L301" i="1"/>
  <c r="P301" i="1"/>
  <c r="O326" i="1"/>
  <c r="X326" i="1"/>
  <c r="K326" i="1"/>
  <c r="M326" i="1"/>
  <c r="V272" i="1"/>
  <c r="O272" i="1"/>
  <c r="H272" i="1"/>
  <c r="I178" i="1"/>
  <c r="Y202" i="1"/>
  <c r="O178" i="1"/>
  <c r="J254" i="1"/>
  <c r="L254" i="1"/>
  <c r="AL178" i="1"/>
  <c r="I242" i="1"/>
  <c r="K242" i="1"/>
  <c r="M242" i="1"/>
  <c r="L178" i="1"/>
  <c r="AG119" i="1"/>
  <c r="AI119" i="1"/>
  <c r="AK119" i="1"/>
  <c r="AD88" i="1"/>
  <c r="AD80" i="1"/>
  <c r="M162" i="1"/>
  <c r="AB162" i="1"/>
  <c r="X162" i="1"/>
  <c r="U88" i="1"/>
  <c r="U80" i="1"/>
  <c r="L195" i="1"/>
  <c r="AF195" i="1"/>
  <c r="R116" i="1"/>
  <c r="AJ116" i="1"/>
  <c r="AL116" i="1"/>
  <c r="Q47" i="1"/>
  <c r="S47" i="1"/>
  <c r="AK196" i="1"/>
  <c r="U209" i="1"/>
  <c r="M209" i="1"/>
  <c r="N209" i="1"/>
  <c r="Z209" i="1"/>
  <c r="S202" i="1"/>
  <c r="Q331" i="1"/>
  <c r="AD323" i="1"/>
  <c r="V331" i="1"/>
  <c r="U323" i="1"/>
  <c r="T331" i="1"/>
  <c r="S323" i="1"/>
  <c r="AK331" i="1"/>
  <c r="AH323" i="1"/>
  <c r="V329" i="1"/>
  <c r="AF329" i="1"/>
  <c r="AH329" i="1"/>
  <c r="AM301" i="1"/>
  <c r="AG301" i="1"/>
  <c r="V326" i="1"/>
  <c r="AF326" i="1"/>
  <c r="S326" i="1"/>
  <c r="U326" i="1"/>
  <c r="AG272" i="1"/>
  <c r="AK272" i="1"/>
  <c r="P272" i="1"/>
  <c r="AI202" i="1"/>
  <c r="P202" i="1"/>
  <c r="AG202" i="1"/>
  <c r="AM254" i="1"/>
  <c r="R254" i="1"/>
  <c r="T254" i="1"/>
  <c r="T272" i="1"/>
  <c r="Q242" i="1"/>
  <c r="S242" i="1"/>
  <c r="U242" i="1"/>
  <c r="AM119" i="1"/>
  <c r="J119" i="1"/>
  <c r="L119" i="1"/>
  <c r="V88" i="1"/>
  <c r="V80" i="1"/>
  <c r="AJ162" i="1"/>
  <c r="AF162" i="1"/>
  <c r="M88" i="1"/>
  <c r="M80" i="1"/>
  <c r="V119" i="1"/>
  <c r="M195" i="1"/>
  <c r="O195" i="1"/>
  <c r="I195" i="1"/>
  <c r="H116" i="1"/>
  <c r="Z116" i="1"/>
  <c r="M116" i="1"/>
  <c r="O116" i="1"/>
  <c r="Y47" i="1"/>
  <c r="AA47" i="1"/>
  <c r="Y41" i="1"/>
  <c r="W209" i="1"/>
  <c r="AC209" i="1"/>
  <c r="V209" i="1"/>
  <c r="AI49" i="1"/>
  <c r="Z49" i="1"/>
  <c r="AA49" i="1"/>
  <c r="I189" i="1"/>
  <c r="Z334" i="1"/>
  <c r="H203" i="1"/>
  <c r="V111" i="1"/>
  <c r="S77" i="1"/>
  <c r="W111" i="1"/>
  <c r="Z77" i="1"/>
  <c r="J232" i="1"/>
  <c r="AE131" i="1"/>
  <c r="O131" i="1"/>
  <c r="AK22" i="1"/>
  <c r="AM196" i="1"/>
  <c r="P196" i="1"/>
  <c r="R196" i="1"/>
  <c r="AJ196" i="1"/>
  <c r="AH41" i="1"/>
  <c r="N41" i="1"/>
  <c r="AK202" i="1"/>
  <c r="AD272" i="1"/>
  <c r="I323" i="1"/>
  <c r="AE242" i="1"/>
  <c r="O119" i="1"/>
  <c r="K41" i="1"/>
  <c r="R331" i="1"/>
  <c r="AH178" i="1"/>
  <c r="O196" i="1"/>
  <c r="X196" i="1"/>
  <c r="Z196" i="1"/>
  <c r="M196" i="1"/>
  <c r="R41" i="1"/>
  <c r="V41" i="1"/>
  <c r="Z331" i="1"/>
  <c r="Q323" i="1"/>
  <c r="AG41" i="1"/>
  <c r="AI331" i="1"/>
  <c r="V196" i="1"/>
  <c r="AH196" i="1"/>
  <c r="U196" i="1"/>
  <c r="AI41" i="1"/>
  <c r="L41" i="1"/>
  <c r="AD41" i="1"/>
  <c r="AL202" i="1"/>
  <c r="Z178" i="1"/>
  <c r="S178" i="1"/>
  <c r="U272" i="1"/>
  <c r="X323" i="1"/>
  <c r="AG331" i="1"/>
  <c r="K82" i="1"/>
  <c r="X41" i="1"/>
  <c r="W196" i="1"/>
  <c r="I196" i="1"/>
  <c r="K196" i="1"/>
  <c r="AC196" i="1"/>
  <c r="S41" i="1"/>
  <c r="AB41" i="1"/>
  <c r="AA202" i="1"/>
  <c r="AM323" i="1"/>
  <c r="K178" i="1"/>
  <c r="M41" i="1"/>
  <c r="O41" i="1"/>
  <c r="AA178" i="1"/>
  <c r="Y323" i="1"/>
  <c r="Z41" i="1"/>
  <c r="Q41" i="1"/>
  <c r="AE196" i="1"/>
  <c r="Y196" i="1"/>
  <c r="AA196" i="1"/>
  <c r="U41" i="1"/>
  <c r="W41" i="1"/>
  <c r="I331" i="1"/>
  <c r="J202" i="1"/>
  <c r="AA41" i="1"/>
  <c r="K202" i="1"/>
  <c r="AL196" i="1"/>
  <c r="AG196" i="1"/>
  <c r="AI196" i="1"/>
  <c r="AC41" i="1"/>
  <c r="AE41" i="1"/>
  <c r="R178" i="1"/>
  <c r="AH244" i="1"/>
  <c r="W246" i="1"/>
  <c r="I203" i="1"/>
  <c r="AM44" i="1"/>
  <c r="K244" i="1"/>
  <c r="V234" i="1"/>
  <c r="M278" i="1"/>
  <c r="R203" i="1"/>
  <c r="AG94" i="1"/>
  <c r="U94" i="1"/>
  <c r="R61" i="1"/>
  <c r="I94" i="1"/>
  <c r="R244" i="1"/>
  <c r="W234" i="1"/>
  <c r="O278" i="1"/>
  <c r="T94" i="1"/>
  <c r="S244" i="1"/>
  <c r="AC278" i="1"/>
  <c r="O83" i="1"/>
  <c r="N83" i="1"/>
  <c r="AM23" i="1"/>
  <c r="AI65" i="1"/>
  <c r="AD246" i="1"/>
  <c r="AG278" i="1"/>
  <c r="W83" i="1"/>
  <c r="AD83" i="1"/>
  <c r="O246" i="1"/>
  <c r="AA46" i="1"/>
  <c r="AM46" i="1"/>
  <c r="R46" i="1"/>
  <c r="R247" i="1"/>
  <c r="AB247" i="1"/>
  <c r="AD247" i="1"/>
  <c r="V75" i="1"/>
  <c r="AA236" i="1"/>
  <c r="AJ46" i="1"/>
  <c r="S46" i="1"/>
  <c r="AF56" i="1"/>
  <c r="AM56" i="1"/>
  <c r="N46" i="1"/>
  <c r="P46" i="1"/>
  <c r="Z46" i="1"/>
  <c r="AF247" i="1"/>
  <c r="AH247" i="1"/>
  <c r="AJ247" i="1"/>
  <c r="AL247" i="1"/>
  <c r="AH236" i="1"/>
  <c r="AG56" i="1"/>
  <c r="AC46" i="1"/>
  <c r="V46" i="1"/>
  <c r="AH46" i="1"/>
  <c r="K247" i="1"/>
  <c r="M247" i="1"/>
  <c r="O247" i="1"/>
  <c r="AI236" i="1"/>
  <c r="H56" i="1"/>
  <c r="AE127" i="1"/>
  <c r="W75" i="1"/>
  <c r="AD46" i="1"/>
  <c r="I46" i="1"/>
  <c r="H247" i="1"/>
  <c r="S247" i="1"/>
  <c r="U247" i="1"/>
  <c r="W247" i="1"/>
  <c r="J236" i="1"/>
  <c r="I56" i="1"/>
  <c r="V127" i="1"/>
  <c r="U46" i="1"/>
  <c r="O82" i="1"/>
  <c r="AL46" i="1"/>
  <c r="Q46" i="1"/>
  <c r="I247" i="1"/>
  <c r="AA247" i="1"/>
  <c r="AC247" i="1"/>
  <c r="AE247" i="1"/>
  <c r="K236" i="1"/>
  <c r="O75" i="1"/>
  <c r="Y56" i="1"/>
  <c r="I82" i="1"/>
  <c r="O46" i="1"/>
  <c r="Y46" i="1"/>
  <c r="P247" i="1"/>
  <c r="AI247" i="1"/>
  <c r="AK247" i="1"/>
  <c r="AM247" i="1"/>
  <c r="AG236" i="1"/>
  <c r="P56" i="1"/>
  <c r="W46" i="1"/>
  <c r="AG46" i="1"/>
  <c r="Q247" i="1"/>
  <c r="L247" i="1"/>
  <c r="R236" i="1"/>
  <c r="N75" i="1"/>
  <c r="Y243" i="1"/>
  <c r="AG178" i="1"/>
  <c r="H177" i="1"/>
  <c r="N30" i="1"/>
  <c r="H243" i="1"/>
  <c r="J320" i="1"/>
  <c r="P263" i="1"/>
  <c r="P243" i="1"/>
  <c r="X243" i="1"/>
  <c r="Q243" i="1"/>
  <c r="I243" i="1"/>
  <c r="X200" i="1"/>
  <c r="Z200" i="1"/>
  <c r="X193" i="1"/>
  <c r="AA193" i="1"/>
  <c r="N193" i="1"/>
  <c r="AA140" i="1"/>
  <c r="AC140" i="1"/>
  <c r="O10" i="1"/>
  <c r="R22" i="1"/>
  <c r="R10" i="1"/>
  <c r="W22" i="1"/>
  <c r="Z125" i="1"/>
  <c r="W125" i="1"/>
  <c r="AD306" i="1"/>
  <c r="J208" i="1"/>
  <c r="AD10" i="1"/>
  <c r="AF193" i="1"/>
  <c r="Z228" i="1"/>
  <c r="AF200" i="1"/>
  <c r="AH200" i="1"/>
  <c r="Y193" i="1"/>
  <c r="AI193" i="1"/>
  <c r="V193" i="1"/>
  <c r="AI140" i="1"/>
  <c r="AK140" i="1"/>
  <c r="AM140" i="1"/>
  <c r="AJ117" i="1"/>
  <c r="AJ10" i="1"/>
  <c r="J22" i="1"/>
  <c r="J10" i="1"/>
  <c r="AA125" i="1"/>
  <c r="AM125" i="1"/>
  <c r="AG22" i="1"/>
  <c r="AG10" i="1"/>
  <c r="H10" i="1"/>
  <c r="AD200" i="1"/>
  <c r="O208" i="1"/>
  <c r="V10" i="1"/>
  <c r="AG193" i="1"/>
  <c r="V226" i="1"/>
  <c r="I200" i="1"/>
  <c r="K200" i="1"/>
  <c r="M200" i="1"/>
  <c r="J193" i="1"/>
  <c r="L193" i="1"/>
  <c r="AD193" i="1"/>
  <c r="L140" i="1"/>
  <c r="N140" i="1"/>
  <c r="AL117" i="1"/>
  <c r="AJ22" i="1"/>
  <c r="AB10" i="1"/>
  <c r="W10" i="1"/>
  <c r="T125" i="1"/>
  <c r="H125" i="1"/>
  <c r="Y22" i="1"/>
  <c r="Y10" i="1"/>
  <c r="R208" i="1"/>
  <c r="V237" i="1"/>
  <c r="X237" i="1"/>
  <c r="AH237" i="1"/>
  <c r="Q200" i="1"/>
  <c r="S200" i="1"/>
  <c r="AC200" i="1"/>
  <c r="R193" i="1"/>
  <c r="T193" i="1"/>
  <c r="AG140" i="1"/>
  <c r="T140" i="1"/>
  <c r="V140" i="1"/>
  <c r="Q117" i="1"/>
  <c r="AC22" i="1"/>
  <c r="AB22" i="1"/>
  <c r="T10" i="1"/>
  <c r="AI22" i="1"/>
  <c r="AI10" i="1"/>
  <c r="AH125" i="1"/>
  <c r="P10" i="1"/>
  <c r="AJ125" i="1"/>
  <c r="P125" i="1"/>
  <c r="Q22" i="1"/>
  <c r="Q10" i="1"/>
  <c r="AF22" i="1"/>
  <c r="AM306" i="1"/>
  <c r="AD226" i="1"/>
  <c r="W254" i="1"/>
  <c r="Z208" i="1"/>
  <c r="AA228" i="1"/>
  <c r="Y200" i="1"/>
  <c r="AA200" i="1"/>
  <c r="H193" i="1"/>
  <c r="Z193" i="1"/>
  <c r="AB193" i="1"/>
  <c r="O193" i="1"/>
  <c r="J140" i="1"/>
  <c r="AB140" i="1"/>
  <c r="AD140" i="1"/>
  <c r="U22" i="1"/>
  <c r="T22" i="1"/>
  <c r="L10" i="1"/>
  <c r="AE22" i="1"/>
  <c r="AA22" i="1"/>
  <c r="AA10" i="1"/>
  <c r="U125" i="1"/>
  <c r="I22" i="1"/>
  <c r="I10" i="1"/>
  <c r="AM22" i="1"/>
  <c r="N254" i="1"/>
  <c r="K306" i="1"/>
  <c r="V22" i="1"/>
  <c r="AE208" i="1"/>
  <c r="AI228" i="1"/>
  <c r="K320" i="1"/>
  <c r="I193" i="1"/>
  <c r="AH193" i="1"/>
  <c r="AJ193" i="1"/>
  <c r="W193" i="1"/>
  <c r="Z140" i="1"/>
  <c r="AJ140" i="1"/>
  <c r="AL140" i="1"/>
  <c r="M22" i="1"/>
  <c r="AC10" i="1"/>
  <c r="L22" i="1"/>
  <c r="S22" i="1"/>
  <c r="S10" i="1"/>
  <c r="AC125" i="1"/>
  <c r="Q125" i="1"/>
  <c r="P22" i="1"/>
  <c r="O22" i="1"/>
  <c r="S306" i="1"/>
  <c r="V266" i="1"/>
  <c r="N10" i="1"/>
  <c r="J228" i="1"/>
  <c r="M237" i="1"/>
  <c r="O237" i="1"/>
  <c r="Y237" i="1"/>
  <c r="H200" i="1"/>
  <c r="J200" i="1"/>
  <c r="L200" i="1"/>
  <c r="P193" i="1"/>
  <c r="K193" i="1"/>
  <c r="U193" i="1"/>
  <c r="K140" i="1"/>
  <c r="M140" i="1"/>
  <c r="U10" i="1"/>
  <c r="AM10" i="1"/>
  <c r="AI125" i="1"/>
  <c r="K22" i="1"/>
  <c r="K10" i="1"/>
  <c r="AH10" i="1"/>
  <c r="K125" i="1"/>
  <c r="AK125" i="1"/>
  <c r="AG125" i="1"/>
  <c r="H22" i="1"/>
  <c r="W306" i="1"/>
  <c r="N22" i="1"/>
  <c r="AL306" i="1"/>
  <c r="Z61" i="1"/>
  <c r="H44" i="1"/>
  <c r="Q44" i="1"/>
  <c r="AE246" i="1"/>
  <c r="W44" i="1"/>
  <c r="N246" i="1"/>
  <c r="I44" i="1"/>
  <c r="X44" i="1"/>
  <c r="S61" i="1"/>
  <c r="AG44" i="1"/>
  <c r="O44" i="1"/>
  <c r="AE44" i="1"/>
  <c r="Z320" i="1"/>
  <c r="M306" i="1"/>
  <c r="AK324" i="1"/>
  <c r="AM324" i="1"/>
  <c r="AG324" i="1"/>
  <c r="X287" i="1"/>
  <c r="O214" i="1"/>
  <c r="Y186" i="1"/>
  <c r="W186" i="1"/>
  <c r="X214" i="1"/>
  <c r="AJ214" i="1"/>
  <c r="J185" i="1"/>
  <c r="J112" i="1"/>
  <c r="L112" i="1"/>
  <c r="N112" i="1"/>
  <c r="R99" i="1"/>
  <c r="V60" i="1"/>
  <c r="U60" i="1"/>
  <c r="L60" i="1"/>
  <c r="AH120" i="1"/>
  <c r="U120" i="1"/>
  <c r="W120" i="1"/>
  <c r="K60" i="1"/>
  <c r="P112" i="1"/>
  <c r="Z60" i="1"/>
  <c r="U54" i="1"/>
  <c r="AL54" i="1"/>
  <c r="AF54" i="1"/>
  <c r="S54" i="1"/>
  <c r="J186" i="1"/>
  <c r="I99" i="1"/>
  <c r="L324" i="1"/>
  <c r="N324" i="1"/>
  <c r="H324" i="1"/>
  <c r="AM287" i="1"/>
  <c r="AF287" i="1"/>
  <c r="Q186" i="1"/>
  <c r="O186" i="1"/>
  <c r="J214" i="1"/>
  <c r="M214" i="1"/>
  <c r="T186" i="1"/>
  <c r="T185" i="1"/>
  <c r="R112" i="1"/>
  <c r="T112" i="1"/>
  <c r="V112" i="1"/>
  <c r="AG99" i="1"/>
  <c r="Z99" i="1"/>
  <c r="S99" i="1"/>
  <c r="N60" i="1"/>
  <c r="I120" i="1"/>
  <c r="AD99" i="1"/>
  <c r="M60" i="1"/>
  <c r="AC99" i="1"/>
  <c r="S120" i="1"/>
  <c r="AC120" i="1"/>
  <c r="AE120" i="1"/>
  <c r="R60" i="1"/>
  <c r="O54" i="1"/>
  <c r="I54" i="1"/>
  <c r="AA54" i="1"/>
  <c r="K186" i="1"/>
  <c r="K99" i="1"/>
  <c r="T324" i="1"/>
  <c r="V324" i="1"/>
  <c r="P324" i="1"/>
  <c r="K287" i="1"/>
  <c r="L287" i="1"/>
  <c r="N287" i="1"/>
  <c r="I287" i="1"/>
  <c r="I186" i="1"/>
  <c r="AD214" i="1"/>
  <c r="R214" i="1"/>
  <c r="U214" i="1"/>
  <c r="AK186" i="1"/>
  <c r="L186" i="1"/>
  <c r="AD185" i="1"/>
  <c r="Z112" i="1"/>
  <c r="AB112" i="1"/>
  <c r="AD112" i="1"/>
  <c r="U99" i="1"/>
  <c r="AH99" i="1"/>
  <c r="AE60" i="1"/>
  <c r="Q99" i="1"/>
  <c r="O99" i="1"/>
  <c r="AI120" i="1"/>
  <c r="AK120" i="1"/>
  <c r="AM120" i="1"/>
  <c r="J60" i="1"/>
  <c r="AJ54" i="1"/>
  <c r="M54" i="1"/>
  <c r="W54" i="1"/>
  <c r="Q54" i="1"/>
  <c r="AI54" i="1"/>
  <c r="R186" i="1"/>
  <c r="V99" i="1"/>
  <c r="AB324" i="1"/>
  <c r="AD324" i="1"/>
  <c r="X324" i="1"/>
  <c r="T287" i="1"/>
  <c r="V287" i="1"/>
  <c r="Y287" i="1"/>
  <c r="N214" i="1"/>
  <c r="Z214" i="1"/>
  <c r="AC214" i="1"/>
  <c r="AC186" i="1"/>
  <c r="AH112" i="1"/>
  <c r="AL112" i="1"/>
  <c r="H99" i="1"/>
  <c r="L99" i="1"/>
  <c r="W60" i="1"/>
  <c r="H120" i="1"/>
  <c r="L120" i="1"/>
  <c r="N120" i="1"/>
  <c r="Q112" i="1"/>
  <c r="AM99" i="1"/>
  <c r="AB54" i="1"/>
  <c r="AE54" i="1"/>
  <c r="Y54" i="1"/>
  <c r="Z186" i="1"/>
  <c r="I112" i="1"/>
  <c r="W99" i="1"/>
  <c r="AJ324" i="1"/>
  <c r="AL324" i="1"/>
  <c r="AB287" i="1"/>
  <c r="AD287" i="1"/>
  <c r="J287" i="1"/>
  <c r="X186" i="1"/>
  <c r="AL186" i="1"/>
  <c r="AH214" i="1"/>
  <c r="AK214" i="1"/>
  <c r="U186" i="1"/>
  <c r="K112" i="1"/>
  <c r="M112" i="1"/>
  <c r="O112" i="1"/>
  <c r="P99" i="1"/>
  <c r="AB99" i="1"/>
  <c r="O60" i="1"/>
  <c r="AH124" i="1"/>
  <c r="AG120" i="1"/>
  <c r="T120" i="1"/>
  <c r="V120" i="1"/>
  <c r="AA99" i="1"/>
  <c r="L54" i="1"/>
  <c r="AM54" i="1"/>
  <c r="AG54" i="1"/>
  <c r="AA324" i="1"/>
  <c r="Y185" i="1"/>
  <c r="AG186" i="1"/>
  <c r="M324" i="1"/>
  <c r="O324" i="1"/>
  <c r="I324" i="1"/>
  <c r="S324" i="1"/>
  <c r="AJ287" i="1"/>
  <c r="AL287" i="1"/>
  <c r="R287" i="1"/>
  <c r="P186" i="1"/>
  <c r="AD186" i="1"/>
  <c r="AM214" i="1"/>
  <c r="L214" i="1"/>
  <c r="M186" i="1"/>
  <c r="S112" i="1"/>
  <c r="U112" i="1"/>
  <c r="W112" i="1"/>
  <c r="X99" i="1"/>
  <c r="AJ124" i="1"/>
  <c r="AJ60" i="1"/>
  <c r="J120" i="1"/>
  <c r="N99" i="1"/>
  <c r="AI60" i="1"/>
  <c r="AL99" i="1"/>
  <c r="T54" i="1"/>
  <c r="N54" i="1"/>
  <c r="H54" i="1"/>
  <c r="R54" i="1"/>
  <c r="AE99" i="1"/>
  <c r="J324" i="1"/>
  <c r="AI324" i="1"/>
  <c r="U324" i="1"/>
  <c r="W324" i="1"/>
  <c r="Q324" i="1"/>
  <c r="M287" i="1"/>
  <c r="H287" i="1"/>
  <c r="Z287" i="1"/>
  <c r="H186" i="1"/>
  <c r="AM186" i="1"/>
  <c r="V186" i="1"/>
  <c r="W214" i="1"/>
  <c r="T214" i="1"/>
  <c r="V214" i="1"/>
  <c r="AA112" i="1"/>
  <c r="AC112" i="1"/>
  <c r="AE112" i="1"/>
  <c r="W124" i="1"/>
  <c r="AK60" i="1"/>
  <c r="AB60" i="1"/>
  <c r="R120" i="1"/>
  <c r="AJ120" i="1"/>
  <c r="AL120" i="1"/>
  <c r="AA60" i="1"/>
  <c r="V54" i="1"/>
  <c r="P54" i="1"/>
  <c r="AH54" i="1"/>
  <c r="K324" i="1"/>
  <c r="Q185" i="1"/>
  <c r="AI315" i="1"/>
  <c r="I272" i="1"/>
  <c r="T46" i="1"/>
  <c r="AA315" i="1"/>
  <c r="AG299" i="1"/>
  <c r="AC299" i="1"/>
  <c r="P285" i="1"/>
  <c r="R285" i="1"/>
  <c r="U285" i="1"/>
  <c r="AD198" i="1"/>
  <c r="AH239" i="1"/>
  <c r="AJ239" i="1"/>
  <c r="W239" i="1"/>
  <c r="P185" i="1"/>
  <c r="X238" i="1"/>
  <c r="Z238" i="1"/>
  <c r="AJ158" i="1"/>
  <c r="AF158" i="1"/>
  <c r="R185" i="1"/>
  <c r="AJ185" i="1"/>
  <c r="AL185" i="1"/>
  <c r="O76" i="1"/>
  <c r="AC76" i="1"/>
  <c r="AE163" i="1"/>
  <c r="AM163" i="1"/>
  <c r="AF163" i="1"/>
  <c r="AI163" i="1"/>
  <c r="M152" i="1"/>
  <c r="AK152" i="1"/>
  <c r="S152" i="1"/>
  <c r="L76" i="1"/>
  <c r="AA136" i="1"/>
  <c r="AC136" i="1"/>
  <c r="W82" i="1"/>
  <c r="Q82" i="1"/>
  <c r="S82" i="1"/>
  <c r="M69" i="1"/>
  <c r="O69" i="1"/>
  <c r="Y69" i="1"/>
  <c r="AI69" i="1"/>
  <c r="AI158" i="1"/>
  <c r="W285" i="1"/>
  <c r="AG76" i="1"/>
  <c r="R198" i="1"/>
  <c r="J198" i="1"/>
  <c r="Y299" i="1"/>
  <c r="U299" i="1"/>
  <c r="AJ299" i="1"/>
  <c r="V318" i="1"/>
  <c r="W318" i="1"/>
  <c r="X285" i="1"/>
  <c r="Z285" i="1"/>
  <c r="AK285" i="1"/>
  <c r="Y198" i="1"/>
  <c r="X198" i="1"/>
  <c r="N198" i="1"/>
  <c r="K239" i="1"/>
  <c r="M239" i="1"/>
  <c r="AE239" i="1"/>
  <c r="AF238" i="1"/>
  <c r="AH238" i="1"/>
  <c r="AJ238" i="1"/>
  <c r="N158" i="1"/>
  <c r="Q158" i="1"/>
  <c r="Z185" i="1"/>
  <c r="M185" i="1"/>
  <c r="O185" i="1"/>
  <c r="U76" i="1"/>
  <c r="Q163" i="1"/>
  <c r="I163" i="1"/>
  <c r="J163" i="1"/>
  <c r="W152" i="1"/>
  <c r="Q152" i="1"/>
  <c r="AG136" i="1"/>
  <c r="AI136" i="1"/>
  <c r="AK136" i="1"/>
  <c r="S69" i="1"/>
  <c r="AE82" i="1"/>
  <c r="Y82" i="1"/>
  <c r="AA82" i="1"/>
  <c r="U69" i="1"/>
  <c r="W69" i="1"/>
  <c r="AG69" i="1"/>
  <c r="AI198" i="1"/>
  <c r="AA299" i="1"/>
  <c r="M158" i="1"/>
  <c r="H76" i="1"/>
  <c r="Y383" i="1"/>
  <c r="M299" i="1"/>
  <c r="AB299" i="1"/>
  <c r="AH285" i="1"/>
  <c r="N285" i="1"/>
  <c r="AA285" i="1"/>
  <c r="Q198" i="1"/>
  <c r="P198" i="1"/>
  <c r="S239" i="1"/>
  <c r="U239" i="1"/>
  <c r="AM239" i="1"/>
  <c r="AK198" i="1"/>
  <c r="O238" i="1"/>
  <c r="I238" i="1"/>
  <c r="K238" i="1"/>
  <c r="M238" i="1"/>
  <c r="V158" i="1"/>
  <c r="AG158" i="1"/>
  <c r="AH185" i="1"/>
  <c r="U185" i="1"/>
  <c r="W185" i="1"/>
  <c r="M76" i="1"/>
  <c r="AG163" i="1"/>
  <c r="Y163" i="1"/>
  <c r="R163" i="1"/>
  <c r="AH152" i="1"/>
  <c r="AA152" i="1"/>
  <c r="H152" i="1"/>
  <c r="J136" i="1"/>
  <c r="L136" i="1"/>
  <c r="V136" i="1"/>
  <c r="AJ82" i="1"/>
  <c r="AM82" i="1"/>
  <c r="AG82" i="1"/>
  <c r="AI82" i="1"/>
  <c r="K69" i="1"/>
  <c r="AE69" i="1"/>
  <c r="AI299" i="1"/>
  <c r="O158" i="1"/>
  <c r="I76" i="1"/>
  <c r="AH198" i="1"/>
  <c r="K198" i="1"/>
  <c r="I383" i="1"/>
  <c r="I299" i="1"/>
  <c r="X299" i="1"/>
  <c r="O299" i="1"/>
  <c r="T299" i="1"/>
  <c r="I285" i="1"/>
  <c r="L285" i="1"/>
  <c r="V285" i="1"/>
  <c r="AE285" i="1"/>
  <c r="I198" i="1"/>
  <c r="H198" i="1"/>
  <c r="AA239" i="1"/>
  <c r="AC239" i="1"/>
  <c r="AC198" i="1"/>
  <c r="AJ198" i="1"/>
  <c r="W238" i="1"/>
  <c r="Q238" i="1"/>
  <c r="S238" i="1"/>
  <c r="U238" i="1"/>
  <c r="AM158" i="1"/>
  <c r="AD158" i="1"/>
  <c r="H185" i="1"/>
  <c r="U158" i="1"/>
  <c r="K185" i="1"/>
  <c r="AC185" i="1"/>
  <c r="AE185" i="1"/>
  <c r="AD76" i="1"/>
  <c r="T163" i="1"/>
  <c r="N163" i="1"/>
  <c r="Z163" i="1"/>
  <c r="N152" i="1"/>
  <c r="AL152" i="1"/>
  <c r="P152" i="1"/>
  <c r="R136" i="1"/>
  <c r="T136" i="1"/>
  <c r="AL136" i="1"/>
  <c r="AH76" i="1"/>
  <c r="L82" i="1"/>
  <c r="N82" i="1"/>
  <c r="H82" i="1"/>
  <c r="J82" i="1"/>
  <c r="AH69" i="1"/>
  <c r="AK69" i="1"/>
  <c r="AM69" i="1"/>
  <c r="AH299" i="1"/>
  <c r="AK158" i="1"/>
  <c r="AA69" i="1"/>
  <c r="T82" i="1"/>
  <c r="Q76" i="1"/>
  <c r="Q299" i="1"/>
  <c r="AE299" i="1"/>
  <c r="AM318" i="1"/>
  <c r="L383" i="1"/>
  <c r="Z299" i="1"/>
  <c r="P299" i="1"/>
  <c r="AD299" i="1"/>
  <c r="L299" i="1"/>
  <c r="AI318" i="1"/>
  <c r="Q285" i="1"/>
  <c r="T285" i="1"/>
  <c r="AD285" i="1"/>
  <c r="AM198" i="1"/>
  <c r="AF239" i="1"/>
  <c r="AI239" i="1"/>
  <c r="AK239" i="1"/>
  <c r="U198" i="1"/>
  <c r="AD238" i="1"/>
  <c r="Y238" i="1"/>
  <c r="AA238" i="1"/>
  <c r="AC238" i="1"/>
  <c r="W158" i="1"/>
  <c r="S185" i="1"/>
  <c r="AK185" i="1"/>
  <c r="AM185" i="1"/>
  <c r="AH158" i="1"/>
  <c r="V76" i="1"/>
  <c r="I136" i="1"/>
  <c r="AJ163" i="1"/>
  <c r="V163" i="1"/>
  <c r="AH163" i="1"/>
  <c r="Y152" i="1"/>
  <c r="R152" i="1"/>
  <c r="X152" i="1"/>
  <c r="Z136" i="1"/>
  <c r="AB136" i="1"/>
  <c r="O136" i="1"/>
  <c r="AI76" i="1"/>
  <c r="Z76" i="1"/>
  <c r="V82" i="1"/>
  <c r="P82" i="1"/>
  <c r="R82" i="1"/>
  <c r="L69" i="1"/>
  <c r="N69" i="1"/>
  <c r="P69" i="1"/>
  <c r="S299" i="1"/>
  <c r="X76" i="1"/>
  <c r="O285" i="1"/>
  <c r="AB285" i="1"/>
  <c r="AL285" i="1"/>
  <c r="AE198" i="1"/>
  <c r="J239" i="1"/>
  <c r="L239" i="1"/>
  <c r="N239" i="1"/>
  <c r="M198" i="1"/>
  <c r="T198" i="1"/>
  <c r="AA158" i="1"/>
  <c r="Z158" i="1"/>
  <c r="AE238" i="1"/>
  <c r="AG238" i="1"/>
  <c r="AI238" i="1"/>
  <c r="L158" i="1"/>
  <c r="H158" i="1"/>
  <c r="AA185" i="1"/>
  <c r="N185" i="1"/>
  <c r="R158" i="1"/>
  <c r="N76" i="1"/>
  <c r="U163" i="1"/>
  <c r="AD163" i="1"/>
  <c r="K163" i="1"/>
  <c r="AI152" i="1"/>
  <c r="AC152" i="1"/>
  <c r="AF152" i="1"/>
  <c r="AJ76" i="1"/>
  <c r="AH136" i="1"/>
  <c r="AJ136" i="1"/>
  <c r="W136" i="1"/>
  <c r="AA76" i="1"/>
  <c r="R76" i="1"/>
  <c r="X82" i="1"/>
  <c r="Z82" i="1"/>
  <c r="T69" i="1"/>
  <c r="V69" i="1"/>
  <c r="AF69" i="1"/>
  <c r="K299" i="1"/>
  <c r="Z198" i="1"/>
  <c r="Y76" i="1"/>
  <c r="Y285" i="1"/>
  <c r="J299" i="1"/>
  <c r="AM285" i="1"/>
  <c r="AG285" i="1"/>
  <c r="P239" i="1"/>
  <c r="I239" i="1"/>
  <c r="W198" i="1"/>
  <c r="R239" i="1"/>
  <c r="T239" i="1"/>
  <c r="L198" i="1"/>
  <c r="K158" i="1"/>
  <c r="J158" i="1"/>
  <c r="H238" i="1"/>
  <c r="J238" i="1"/>
  <c r="L238" i="1"/>
  <c r="T158" i="1"/>
  <c r="P158" i="1"/>
  <c r="AF185" i="1"/>
  <c r="AI185" i="1"/>
  <c r="V185" i="1"/>
  <c r="AE76" i="1"/>
  <c r="AK163" i="1"/>
  <c r="AL163" i="1"/>
  <c r="S163" i="1"/>
  <c r="O152" i="1"/>
  <c r="AM152" i="1"/>
  <c r="H136" i="1"/>
  <c r="AB76" i="1"/>
  <c r="K136" i="1"/>
  <c r="M136" i="1"/>
  <c r="S76" i="1"/>
  <c r="J76" i="1"/>
  <c r="Z69" i="1"/>
  <c r="AL82" i="1"/>
  <c r="AF82" i="1"/>
  <c r="AD69" i="1"/>
  <c r="I69" i="1"/>
  <c r="AA198" i="1"/>
  <c r="S198" i="1"/>
  <c r="S158" i="1"/>
  <c r="W258" i="1"/>
  <c r="N156" i="1"/>
  <c r="AE156" i="1"/>
  <c r="U156" i="1"/>
  <c r="AI135" i="1"/>
  <c r="AK135" i="1"/>
  <c r="O64" i="1"/>
  <c r="AD64" i="1"/>
  <c r="AE135" i="1"/>
  <c r="K124" i="1"/>
  <c r="M124" i="1"/>
  <c r="L64" i="1"/>
  <c r="AA64" i="1"/>
  <c r="Q93" i="1"/>
  <c r="J93" i="1"/>
  <c r="AD93" i="1"/>
  <c r="N135" i="1"/>
  <c r="Y263" i="1"/>
  <c r="S124" i="1"/>
  <c r="U124" i="1"/>
  <c r="AM124" i="1"/>
  <c r="S64" i="1"/>
  <c r="AA93" i="1"/>
  <c r="T93" i="1"/>
  <c r="AL135" i="1"/>
  <c r="J156" i="1"/>
  <c r="AM156" i="1"/>
  <c r="AF156" i="1"/>
  <c r="AK156" i="1"/>
  <c r="H135" i="1"/>
  <c r="J135" i="1"/>
  <c r="T135" i="1"/>
  <c r="N64" i="1"/>
  <c r="AA124" i="1"/>
  <c r="AC124" i="1"/>
  <c r="AD135" i="1"/>
  <c r="K64" i="1"/>
  <c r="AH64" i="1"/>
  <c r="AM93" i="1"/>
  <c r="AE93" i="1"/>
  <c r="H93" i="1"/>
  <c r="P41" i="1"/>
  <c r="W156" i="1"/>
  <c r="O156" i="1"/>
  <c r="L156" i="1"/>
  <c r="P135" i="1"/>
  <c r="R135" i="1"/>
  <c r="AB135" i="1"/>
  <c r="AG124" i="1"/>
  <c r="AI124" i="1"/>
  <c r="AK124" i="1"/>
  <c r="AK64" i="1"/>
  <c r="R64" i="1"/>
  <c r="R93" i="1"/>
  <c r="K93" i="1"/>
  <c r="P93" i="1"/>
  <c r="AH93" i="1"/>
  <c r="V156" i="1"/>
  <c r="J124" i="1"/>
  <c r="L124" i="1"/>
  <c r="V124" i="1"/>
  <c r="V135" i="1"/>
  <c r="AB93" i="1"/>
  <c r="AG93" i="1"/>
  <c r="X93" i="1"/>
  <c r="K156" i="1"/>
  <c r="Q156" i="1"/>
  <c r="K135" i="1"/>
  <c r="M135" i="1"/>
  <c r="R124" i="1"/>
  <c r="T124" i="1"/>
  <c r="AL124" i="1"/>
  <c r="U64" i="1"/>
  <c r="AJ64" i="1"/>
  <c r="W93" i="1"/>
  <c r="L93" i="1"/>
  <c r="I93" i="1"/>
  <c r="AJ93" i="1"/>
  <c r="AF93" i="1"/>
  <c r="Y156" i="1"/>
  <c r="AD156" i="1"/>
  <c r="AJ156" i="1"/>
  <c r="I135" i="1"/>
  <c r="S135" i="1"/>
  <c r="U135" i="1"/>
  <c r="AE64" i="1"/>
  <c r="Z124" i="1"/>
  <c r="AB124" i="1"/>
  <c r="M64" i="1"/>
  <c r="O93" i="1"/>
  <c r="S93" i="1"/>
  <c r="N93" i="1"/>
  <c r="X64" i="1"/>
  <c r="J41" i="1"/>
  <c r="Q80" i="1"/>
  <c r="X177" i="1"/>
  <c r="P177" i="1"/>
  <c r="R125" i="1"/>
  <c r="M125" i="1"/>
  <c r="AE125" i="1"/>
  <c r="Y125" i="1"/>
  <c r="P120" i="1"/>
  <c r="Z170" i="1"/>
  <c r="Q177" i="1"/>
  <c r="K214" i="1"/>
  <c r="W170" i="1"/>
  <c r="I60" i="1"/>
  <c r="AE170" i="1"/>
  <c r="L125" i="1"/>
  <c r="N125" i="1"/>
  <c r="X125" i="1"/>
  <c r="AM170" i="1"/>
  <c r="AA214" i="1"/>
  <c r="O170" i="1"/>
  <c r="AE287" i="1"/>
  <c r="J125" i="1"/>
  <c r="O125" i="1"/>
  <c r="R89" i="1"/>
  <c r="O226" i="1"/>
  <c r="N226" i="1"/>
  <c r="Y214" i="1"/>
  <c r="AI214" i="1"/>
  <c r="AI287" i="1"/>
  <c r="AM60" i="1"/>
  <c r="O242" i="1"/>
  <c r="AE258" i="1"/>
  <c r="X120" i="1"/>
  <c r="O287" i="1"/>
  <c r="AL258" i="1"/>
  <c r="L163" i="1"/>
  <c r="Y120" i="1"/>
  <c r="S287" i="1"/>
  <c r="P60" i="1"/>
  <c r="AG88" i="1"/>
  <c r="M163" i="1"/>
  <c r="W287" i="1"/>
  <c r="Q60" i="1"/>
  <c r="AF88" i="1"/>
  <c r="Y60" i="1"/>
  <c r="AM88" i="1"/>
  <c r="AG214" i="1"/>
  <c r="Q214" i="1"/>
  <c r="N258" i="1"/>
  <c r="AF60" i="1"/>
  <c r="S214" i="1"/>
  <c r="V258" i="1"/>
  <c r="AI89" i="1"/>
  <c r="Q120" i="1"/>
  <c r="S89" i="1"/>
  <c r="I214" i="1"/>
  <c r="AE47" i="1"/>
  <c r="I156" i="1"/>
  <c r="Q64" i="1"/>
  <c r="S156" i="1"/>
  <c r="H64" i="1"/>
  <c r="P80" i="1"/>
  <c r="Y64" i="1"/>
  <c r="X80" i="1"/>
  <c r="AF64" i="1"/>
  <c r="AG80" i="1"/>
  <c r="Z129" i="1"/>
  <c r="AG64" i="1"/>
  <c r="I80" i="1"/>
  <c r="S129" i="1"/>
  <c r="I64" i="1"/>
  <c r="AM64" i="1"/>
  <c r="AM80" i="1"/>
  <c r="AE254" i="1"/>
  <c r="I177" i="1"/>
  <c r="AA89" i="1"/>
  <c r="K89" i="1"/>
  <c r="Z89" i="1"/>
  <c r="AC158" i="1"/>
  <c r="N273" i="1"/>
  <c r="W273" i="1"/>
  <c r="S268" i="1"/>
  <c r="X273" i="1"/>
  <c r="R268" i="1"/>
  <c r="AG273" i="1"/>
  <c r="Z268" i="1"/>
  <c r="M273" i="1"/>
  <c r="H88" i="1"/>
  <c r="I88" i="1"/>
  <c r="P88" i="1"/>
  <c r="Q88" i="1"/>
  <c r="X88" i="1"/>
  <c r="K38" i="1"/>
  <c r="J38" i="1"/>
  <c r="AJ38" i="1"/>
  <c r="AE38" i="1"/>
  <c r="AK162" i="1"/>
  <c r="T38" i="1"/>
  <c r="AM38" i="1"/>
  <c r="Z220" i="1"/>
  <c r="AM162" i="1"/>
  <c r="V38" i="1"/>
  <c r="AF38" i="1"/>
  <c r="AD38" i="1"/>
  <c r="I38" i="1"/>
  <c r="AK38" i="1"/>
  <c r="AL38" i="1"/>
  <c r="Q38" i="1"/>
  <c r="U38" i="1"/>
  <c r="O38" i="1"/>
  <c r="Y38" i="1"/>
  <c r="U162" i="1"/>
  <c r="AA38" i="1"/>
  <c r="Z38" i="1"/>
  <c r="W38" i="1"/>
  <c r="AG38" i="1"/>
  <c r="AC38" i="1"/>
  <c r="AH38" i="1"/>
  <c r="AI38" i="1"/>
  <c r="W220" i="1"/>
  <c r="AI383" i="1"/>
  <c r="S383" i="1"/>
  <c r="T383" i="1"/>
  <c r="K379" i="1"/>
  <c r="Q379" i="1"/>
  <c r="X379" i="1"/>
  <c r="AC318" i="1"/>
  <c r="H318" i="1"/>
  <c r="J318" i="1"/>
  <c r="L318" i="1"/>
  <c r="L259" i="1"/>
  <c r="N259" i="1"/>
  <c r="Q267" i="1"/>
  <c r="S267" i="1"/>
  <c r="U267" i="1"/>
  <c r="AE267" i="1"/>
  <c r="M117" i="1"/>
  <c r="O117" i="1"/>
  <c r="Y117" i="1"/>
  <c r="I259" i="1"/>
  <c r="M47" i="1"/>
  <c r="O383" i="1"/>
  <c r="AD383" i="1"/>
  <c r="AB383" i="1"/>
  <c r="V379" i="1"/>
  <c r="AA379" i="1"/>
  <c r="AF379" i="1"/>
  <c r="M318" i="1"/>
  <c r="P318" i="1"/>
  <c r="R318" i="1"/>
  <c r="T318" i="1"/>
  <c r="AF259" i="1"/>
  <c r="T259" i="1"/>
  <c r="V259" i="1"/>
  <c r="X267" i="1"/>
  <c r="AA267" i="1"/>
  <c r="AC267" i="1"/>
  <c r="AM267" i="1"/>
  <c r="U117" i="1"/>
  <c r="W117" i="1"/>
  <c r="AG117" i="1"/>
  <c r="AM47" i="1"/>
  <c r="Z383" i="1"/>
  <c r="J383" i="1"/>
  <c r="AJ383" i="1"/>
  <c r="AG379" i="1"/>
  <c r="AL379" i="1"/>
  <c r="L379" i="1"/>
  <c r="AG383" i="1"/>
  <c r="AE318" i="1"/>
  <c r="X318" i="1"/>
  <c r="Z318" i="1"/>
  <c r="AB318" i="1"/>
  <c r="J259" i="1"/>
  <c r="AB259" i="1"/>
  <c r="Y267" i="1"/>
  <c r="N267" i="1"/>
  <c r="AC117" i="1"/>
  <c r="AE117" i="1"/>
  <c r="R141" i="1"/>
  <c r="X259" i="1"/>
  <c r="Z117" i="1"/>
  <c r="S117" i="1"/>
  <c r="AC47" i="1"/>
  <c r="M383" i="1"/>
  <c r="AK383" i="1"/>
  <c r="U383" i="1"/>
  <c r="I379" i="1"/>
  <c r="M379" i="1"/>
  <c r="R379" i="1"/>
  <c r="T379" i="1"/>
  <c r="AK318" i="1"/>
  <c r="AF318" i="1"/>
  <c r="AH318" i="1"/>
  <c r="AJ318" i="1"/>
  <c r="Z259" i="1"/>
  <c r="AJ259" i="1"/>
  <c r="AL259" i="1"/>
  <c r="J267" i="1"/>
  <c r="L267" i="1"/>
  <c r="V267" i="1"/>
  <c r="AK117" i="1"/>
  <c r="AM117" i="1"/>
  <c r="M141" i="1"/>
  <c r="H259" i="1"/>
  <c r="R117" i="1"/>
  <c r="W383" i="1"/>
  <c r="R383" i="1"/>
  <c r="AE383" i="1"/>
  <c r="W379" i="1"/>
  <c r="AC379" i="1"/>
  <c r="AB379" i="1"/>
  <c r="O318" i="1"/>
  <c r="I318" i="1"/>
  <c r="K318" i="1"/>
  <c r="K259" i="1"/>
  <c r="M259" i="1"/>
  <c r="O259" i="1"/>
  <c r="R267" i="1"/>
  <c r="T267" i="1"/>
  <c r="AD267" i="1"/>
  <c r="L117" i="1"/>
  <c r="N117" i="1"/>
  <c r="P117" i="1"/>
  <c r="O141" i="1"/>
  <c r="K117" i="1"/>
  <c r="J117" i="1"/>
  <c r="AA117" i="1"/>
  <c r="K220" i="1"/>
  <c r="AH383" i="1"/>
  <c r="AC383" i="1"/>
  <c r="H383" i="1"/>
  <c r="J379" i="1"/>
  <c r="AH379" i="1"/>
  <c r="AM379" i="1"/>
  <c r="AJ379" i="1"/>
  <c r="AL318" i="1"/>
  <c r="Q318" i="1"/>
  <c r="S318" i="1"/>
  <c r="AG259" i="1"/>
  <c r="S259" i="1"/>
  <c r="U259" i="1"/>
  <c r="W259" i="1"/>
  <c r="H267" i="1"/>
  <c r="Z267" i="1"/>
  <c r="AL267" i="1"/>
  <c r="T117" i="1"/>
  <c r="V117" i="1"/>
  <c r="AF117" i="1"/>
  <c r="N383" i="1"/>
  <c r="AM383" i="1"/>
  <c r="U379" i="1"/>
  <c r="O379" i="1"/>
  <c r="H379" i="1"/>
  <c r="U318" i="1"/>
  <c r="Y318" i="1"/>
  <c r="AA259" i="1"/>
  <c r="AE259" i="1"/>
  <c r="I267" i="1"/>
  <c r="AH267" i="1"/>
  <c r="AJ267" i="1"/>
  <c r="AB117" i="1"/>
  <c r="AD117" i="1"/>
  <c r="I117" i="1"/>
  <c r="U133" i="1"/>
  <c r="AE133" i="1"/>
  <c r="Y133" i="1"/>
  <c r="Y103" i="1"/>
  <c r="R103" i="1"/>
  <c r="U103" i="1"/>
  <c r="AH141" i="1"/>
  <c r="AG71" i="1"/>
  <c r="AI71" i="1"/>
  <c r="AK71" i="1"/>
  <c r="S141" i="1"/>
  <c r="U141" i="1"/>
  <c r="W141" i="1"/>
  <c r="AG141" i="1"/>
  <c r="N379" i="1"/>
  <c r="AE71" i="1"/>
  <c r="AC133" i="1"/>
  <c r="AM133" i="1"/>
  <c r="AG133" i="1"/>
  <c r="S103" i="1"/>
  <c r="K103" i="1"/>
  <c r="Z103" i="1"/>
  <c r="AC103" i="1"/>
  <c r="J71" i="1"/>
  <c r="L71" i="1"/>
  <c r="Z141" i="1"/>
  <c r="AC141" i="1"/>
  <c r="AE141" i="1"/>
  <c r="S379" i="1"/>
  <c r="AL71" i="1"/>
  <c r="S38" i="1"/>
  <c r="AI103" i="1"/>
  <c r="AA103" i="1"/>
  <c r="AK103" i="1"/>
  <c r="AM71" i="1"/>
  <c r="R71" i="1"/>
  <c r="T71" i="1"/>
  <c r="AA141" i="1"/>
  <c r="AK141" i="1"/>
  <c r="AM141" i="1"/>
  <c r="Y379" i="1"/>
  <c r="L133" i="1"/>
  <c r="N133" i="1"/>
  <c r="P133" i="1"/>
  <c r="V103" i="1"/>
  <c r="H103" i="1"/>
  <c r="L103" i="1"/>
  <c r="H71" i="1"/>
  <c r="Z71" i="1"/>
  <c r="AB71" i="1"/>
  <c r="L141" i="1"/>
  <c r="N141" i="1"/>
  <c r="H141" i="1"/>
  <c r="AD379" i="1"/>
  <c r="Q103" i="1"/>
  <c r="N71" i="1"/>
  <c r="T133" i="1"/>
  <c r="V133" i="1"/>
  <c r="AL103" i="1"/>
  <c r="P103" i="1"/>
  <c r="T103" i="1"/>
  <c r="X71" i="1"/>
  <c r="AH71" i="1"/>
  <c r="AJ71" i="1"/>
  <c r="T141" i="1"/>
  <c r="V141" i="1"/>
  <c r="X141" i="1"/>
  <c r="O71" i="1"/>
  <c r="AB133" i="1"/>
  <c r="AD133" i="1"/>
  <c r="AF133" i="1"/>
  <c r="W103" i="1"/>
  <c r="X103" i="1"/>
  <c r="I71" i="1"/>
  <c r="K71" i="1"/>
  <c r="M71" i="1"/>
  <c r="J141" i="1"/>
  <c r="AB141" i="1"/>
  <c r="AD141" i="1"/>
  <c r="I141" i="1"/>
  <c r="AE103" i="1"/>
  <c r="V71" i="1"/>
  <c r="O133" i="1"/>
  <c r="AM103" i="1"/>
  <c r="AF103" i="1"/>
  <c r="AJ103" i="1"/>
  <c r="Q71" i="1"/>
  <c r="S71" i="1"/>
  <c r="U71" i="1"/>
  <c r="K141" i="1"/>
  <c r="AJ141" i="1"/>
  <c r="AL141" i="1"/>
  <c r="O220" i="1"/>
  <c r="M38" i="1"/>
  <c r="L38" i="1"/>
  <c r="AD254" i="1"/>
  <c r="AE200" i="1"/>
  <c r="O172" i="1"/>
  <c r="AG185" i="1"/>
  <c r="I185" i="1"/>
  <c r="AG298" i="1"/>
  <c r="I298" i="1"/>
  <c r="J170" i="1"/>
  <c r="AM238" i="1"/>
  <c r="H80" i="1"/>
  <c r="AC249" i="1"/>
  <c r="M249" i="1"/>
  <c r="AF140" i="1"/>
  <c r="Y140" i="1"/>
  <c r="Q140" i="1"/>
  <c r="P140" i="1"/>
  <c r="I140" i="1"/>
  <c r="H140" i="1"/>
  <c r="H239" i="1"/>
  <c r="AG239" i="1"/>
  <c r="Y239" i="1"/>
  <c r="X239" i="1"/>
  <c r="Q239" i="1"/>
  <c r="AG267" i="1"/>
  <c r="AF267" i="1"/>
  <c r="AJ237" i="1"/>
  <c r="AC237" i="1"/>
  <c r="AC82" i="1"/>
  <c r="M82" i="1"/>
  <c r="S366" i="5"/>
  <c r="S310" i="5"/>
  <c r="S212" i="5"/>
  <c r="S46" i="5"/>
  <c r="S201" i="5"/>
  <c r="S353" i="5"/>
  <c r="S298" i="5"/>
  <c r="S370" i="5"/>
  <c r="S192" i="5"/>
  <c r="S302" i="5"/>
  <c r="S232" i="5"/>
  <c r="S30" i="5"/>
  <c r="S248" i="5"/>
  <c r="S135" i="5"/>
  <c r="S204" i="5"/>
  <c r="S157" i="5"/>
  <c r="S327" i="5"/>
  <c r="S301" i="5"/>
  <c r="S97" i="5"/>
  <c r="S127" i="5"/>
  <c r="S103" i="5"/>
  <c r="S18" i="5"/>
  <c r="S226" i="5"/>
  <c r="S283" i="5"/>
  <c r="S312" i="5"/>
  <c r="N367" i="1"/>
  <c r="U367" i="1"/>
  <c r="P367" i="1"/>
  <c r="T367" i="1"/>
  <c r="Y290" i="1"/>
  <c r="AA290" i="1"/>
  <c r="N290" i="1"/>
  <c r="H290" i="1"/>
  <c r="R132" i="1"/>
  <c r="AJ132" i="1"/>
  <c r="AL132" i="1"/>
  <c r="I108" i="1"/>
  <c r="K108" i="1"/>
  <c r="AG108" i="1"/>
  <c r="AA108" i="1"/>
  <c r="AF128" i="1"/>
  <c r="I128" i="1"/>
  <c r="H128" i="1"/>
  <c r="K137" i="1"/>
  <c r="J137" i="1"/>
  <c r="AA367" i="1"/>
  <c r="AG367" i="1"/>
  <c r="X367" i="1"/>
  <c r="AB367" i="1"/>
  <c r="I290" i="1"/>
  <c r="AG290" i="1"/>
  <c r="AI290" i="1"/>
  <c r="V290" i="1"/>
  <c r="P290" i="1"/>
  <c r="H132" i="1"/>
  <c r="Z132" i="1"/>
  <c r="M132" i="1"/>
  <c r="O132" i="1"/>
  <c r="AL375" i="1"/>
  <c r="K375" i="1"/>
  <c r="AD375" i="1"/>
  <c r="I375" i="1"/>
  <c r="AC375" i="1"/>
  <c r="AA375" i="1"/>
  <c r="Y375" i="1"/>
  <c r="V375" i="1"/>
  <c r="N375" i="1"/>
  <c r="M375" i="1"/>
  <c r="Q294" i="1"/>
  <c r="I294" i="1"/>
  <c r="AK91" i="1"/>
  <c r="O91" i="1"/>
  <c r="AL91" i="1"/>
  <c r="AA91" i="1"/>
  <c r="P91" i="1"/>
  <c r="Y91" i="1"/>
  <c r="Q124" i="1"/>
  <c r="P124" i="1"/>
  <c r="I124" i="1"/>
  <c r="H124" i="1"/>
  <c r="X124" i="1"/>
  <c r="Y124" i="1"/>
  <c r="AM367" i="1"/>
  <c r="I367" i="1"/>
  <c r="AF367" i="1"/>
  <c r="AJ367" i="1"/>
  <c r="J290" i="1"/>
  <c r="L290" i="1"/>
  <c r="AD290" i="1"/>
  <c r="X290" i="1"/>
  <c r="I132" i="1"/>
  <c r="U132" i="1"/>
  <c r="W132" i="1"/>
  <c r="S113" i="1"/>
  <c r="R113" i="1"/>
  <c r="Z113" i="1"/>
  <c r="AH113" i="1"/>
  <c r="AA113" i="1"/>
  <c r="O367" i="1"/>
  <c r="V367" i="1"/>
  <c r="J367" i="1"/>
  <c r="R290" i="1"/>
  <c r="T290" i="1"/>
  <c r="AL290" i="1"/>
  <c r="P132" i="1"/>
  <c r="K132" i="1"/>
  <c r="AC132" i="1"/>
  <c r="AE132" i="1"/>
  <c r="AH133" i="1"/>
  <c r="J133" i="1"/>
  <c r="AA133" i="1"/>
  <c r="Z133" i="1"/>
  <c r="S133" i="1"/>
  <c r="R133" i="1"/>
  <c r="K133" i="1"/>
  <c r="AC367" i="1"/>
  <c r="K367" i="1"/>
  <c r="R367" i="1"/>
  <c r="Z290" i="1"/>
  <c r="AB290" i="1"/>
  <c r="O290" i="1"/>
  <c r="Q132" i="1"/>
  <c r="S132" i="1"/>
  <c r="AK132" i="1"/>
  <c r="AM132" i="1"/>
  <c r="AG152" i="1"/>
  <c r="AE152" i="1"/>
  <c r="V152" i="1"/>
  <c r="K152" i="1"/>
  <c r="U152" i="1"/>
  <c r="J152" i="1"/>
  <c r="Q367" i="1"/>
  <c r="W367" i="1"/>
  <c r="Z367" i="1"/>
  <c r="AH290" i="1"/>
  <c r="AJ290" i="1"/>
  <c r="W290" i="1"/>
  <c r="X132" i="1"/>
  <c r="AA132" i="1"/>
  <c r="N132" i="1"/>
  <c r="AH146" i="1"/>
  <c r="W146" i="1"/>
  <c r="V146" i="1"/>
  <c r="M146" i="1"/>
  <c r="K146" i="1"/>
  <c r="K121" i="1"/>
  <c r="J121" i="1"/>
  <c r="Y367" i="1"/>
  <c r="AD367" i="1"/>
  <c r="AK367" i="1"/>
  <c r="AH367" i="1"/>
  <c r="K290" i="1"/>
  <c r="U290" i="1"/>
  <c r="Y132" i="1"/>
  <c r="AI132" i="1"/>
  <c r="V132" i="1"/>
  <c r="E3" i="1"/>
  <c r="AL383" i="1"/>
  <c r="AA383" i="1"/>
  <c r="V383" i="1"/>
  <c r="Q383" i="1"/>
  <c r="K383" i="1"/>
  <c r="X136" i="1"/>
  <c r="Q136" i="1"/>
  <c r="Y136" i="1"/>
  <c r="P136" i="1"/>
  <c r="AJ296" i="1"/>
  <c r="AB296" i="1"/>
  <c r="T296" i="1"/>
  <c r="L296" i="1"/>
  <c r="AA296" i="1"/>
  <c r="S296" i="1"/>
  <c r="K296" i="1"/>
  <c r="AH296" i="1"/>
  <c r="Z296" i="1"/>
  <c r="R296" i="1"/>
  <c r="J296" i="1"/>
  <c r="AG296" i="1"/>
  <c r="Q296" i="1"/>
  <c r="I296" i="1"/>
  <c r="AF296" i="1"/>
  <c r="X296" i="1"/>
  <c r="P296" i="1"/>
  <c r="H296" i="1"/>
  <c r="AM296" i="1"/>
  <c r="AE296" i="1"/>
  <c r="W296" i="1"/>
  <c r="O296" i="1"/>
  <c r="AL296" i="1"/>
  <c r="V296" i="1"/>
  <c r="N296" i="1"/>
  <c r="AK296" i="1"/>
  <c r="AC296" i="1"/>
  <c r="U296" i="1"/>
  <c r="M296" i="1"/>
  <c r="AI191" i="1"/>
  <c r="AA191" i="1"/>
  <c r="S191" i="1"/>
  <c r="K191" i="1"/>
  <c r="Z191" i="1"/>
  <c r="R191" i="1"/>
  <c r="J191" i="1"/>
  <c r="AG191" i="1"/>
  <c r="Y191" i="1"/>
  <c r="Q191" i="1"/>
  <c r="I191" i="1"/>
  <c r="AF191" i="1"/>
  <c r="X191" i="1"/>
  <c r="P191" i="1"/>
  <c r="H191" i="1"/>
  <c r="AM191" i="1"/>
  <c r="AE191" i="1"/>
  <c r="W191" i="1"/>
  <c r="O191" i="1"/>
  <c r="AL191" i="1"/>
  <c r="AD191" i="1"/>
  <c r="V191" i="1"/>
  <c r="N191" i="1"/>
  <c r="AK191" i="1"/>
  <c r="AJ191" i="1"/>
  <c r="U191" i="1"/>
  <c r="T191" i="1"/>
  <c r="M191" i="1"/>
  <c r="L191" i="1"/>
  <c r="AI199" i="1"/>
  <c r="AA199" i="1"/>
  <c r="S199" i="1"/>
  <c r="K199" i="1"/>
  <c r="AH199" i="1"/>
  <c r="Z199" i="1"/>
  <c r="R199" i="1"/>
  <c r="J199" i="1"/>
  <c r="Y199" i="1"/>
  <c r="Q199" i="1"/>
  <c r="I199" i="1"/>
  <c r="AF199" i="1"/>
  <c r="X199" i="1"/>
  <c r="P199" i="1"/>
  <c r="H199" i="1"/>
  <c r="AM199" i="1"/>
  <c r="AE199" i="1"/>
  <c r="W199" i="1"/>
  <c r="O199" i="1"/>
  <c r="AD199" i="1"/>
  <c r="V199" i="1"/>
  <c r="N199" i="1"/>
  <c r="M199" i="1"/>
  <c r="L199" i="1"/>
  <c r="AK199" i="1"/>
  <c r="AJ199" i="1"/>
  <c r="AC199" i="1"/>
  <c r="U199" i="1"/>
  <c r="T199" i="1"/>
  <c r="AG34" i="1"/>
  <c r="Y34" i="1"/>
  <c r="Q34" i="1"/>
  <c r="I34" i="1"/>
  <c r="AF34" i="1"/>
  <c r="P34" i="1"/>
  <c r="H34" i="1"/>
  <c r="AM34" i="1"/>
  <c r="AE34" i="1"/>
  <c r="W34" i="1"/>
  <c r="O34" i="1"/>
  <c r="AL34" i="1"/>
  <c r="AD34" i="1"/>
  <c r="V34" i="1"/>
  <c r="N34" i="1"/>
  <c r="AJ34" i="1"/>
  <c r="T34" i="1"/>
  <c r="AI34" i="1"/>
  <c r="S34" i="1"/>
  <c r="AK34" i="1"/>
  <c r="U34" i="1"/>
  <c r="AH34" i="1"/>
  <c r="R34" i="1"/>
  <c r="AC34" i="1"/>
  <c r="M34" i="1"/>
  <c r="AB34" i="1"/>
  <c r="L34" i="1"/>
  <c r="AA34" i="1"/>
  <c r="K34" i="1"/>
  <c r="J34" i="1"/>
  <c r="AJ2" i="1"/>
  <c r="J73" i="1"/>
  <c r="J248" i="1"/>
  <c r="Z2" i="1"/>
  <c r="I100" i="1"/>
  <c r="H209" i="1"/>
  <c r="H59" i="1"/>
  <c r="AF2" i="1"/>
  <c r="V317" i="1"/>
  <c r="AI66" i="1"/>
  <c r="AA66" i="1"/>
  <c r="S66" i="1"/>
  <c r="K66" i="1"/>
  <c r="AH66" i="1"/>
  <c r="Z66" i="1"/>
  <c r="R66" i="1"/>
  <c r="J66" i="1"/>
  <c r="AG66" i="1"/>
  <c r="Q66" i="1"/>
  <c r="I66" i="1"/>
  <c r="AF66" i="1"/>
  <c r="X66" i="1"/>
  <c r="P66" i="1"/>
  <c r="H66" i="1"/>
  <c r="AM66" i="1"/>
  <c r="AE66" i="1"/>
  <c r="W66" i="1"/>
  <c r="O66" i="1"/>
  <c r="AL66" i="1"/>
  <c r="V66" i="1"/>
  <c r="N66" i="1"/>
  <c r="U66" i="1"/>
  <c r="T66" i="1"/>
  <c r="AB66" i="1"/>
  <c r="M66" i="1"/>
  <c r="L66" i="1"/>
  <c r="AK66" i="1"/>
  <c r="AC66" i="1"/>
  <c r="AJ66" i="1"/>
  <c r="P189" i="1"/>
  <c r="R202" i="1"/>
  <c r="J244" i="1"/>
  <c r="W368" i="1"/>
  <c r="I384" i="1"/>
  <c r="J40" i="1"/>
  <c r="N43" i="1"/>
  <c r="AJ292" i="1"/>
  <c r="AB292" i="1"/>
  <c r="T292" i="1"/>
  <c r="L292" i="1"/>
  <c r="AA292" i="1"/>
  <c r="S292" i="1"/>
  <c r="K292" i="1"/>
  <c r="AH292" i="1"/>
  <c r="Z292" i="1"/>
  <c r="R292" i="1"/>
  <c r="J292" i="1"/>
  <c r="AG292" i="1"/>
  <c r="Y292" i="1"/>
  <c r="Q292" i="1"/>
  <c r="I292" i="1"/>
  <c r="AF292" i="1"/>
  <c r="X292" i="1"/>
  <c r="P292" i="1"/>
  <c r="H292" i="1"/>
  <c r="AM292" i="1"/>
  <c r="W292" i="1"/>
  <c r="O292" i="1"/>
  <c r="AL292" i="1"/>
  <c r="AD292" i="1"/>
  <c r="V292" i="1"/>
  <c r="N292" i="1"/>
  <c r="AK292" i="1"/>
  <c r="U292" i="1"/>
  <c r="M292" i="1"/>
  <c r="W399" i="1"/>
  <c r="S375" i="1"/>
  <c r="O385" i="1"/>
  <c r="S346" i="1"/>
  <c r="W361" i="1"/>
  <c r="L306" i="1"/>
  <c r="L312" i="1"/>
  <c r="AI332" i="1"/>
  <c r="AA332" i="1"/>
  <c r="S332" i="1"/>
  <c r="K332" i="1"/>
  <c r="AH332" i="1"/>
  <c r="Z332" i="1"/>
  <c r="R332" i="1"/>
  <c r="J332" i="1"/>
  <c r="AJ332" i="1"/>
  <c r="X332" i="1"/>
  <c r="N332" i="1"/>
  <c r="AG332" i="1"/>
  <c r="W332" i="1"/>
  <c r="M332" i="1"/>
  <c r="V332" i="1"/>
  <c r="L332" i="1"/>
  <c r="AE332" i="1"/>
  <c r="U332" i="1"/>
  <c r="I332" i="1"/>
  <c r="AD332" i="1"/>
  <c r="T332" i="1"/>
  <c r="H332" i="1"/>
  <c r="AC332" i="1"/>
  <c r="Q332" i="1"/>
  <c r="P332" i="1"/>
  <c r="O332" i="1"/>
  <c r="AL332" i="1"/>
  <c r="AK332" i="1"/>
  <c r="AB332" i="1"/>
  <c r="Y332" i="1"/>
  <c r="AI325" i="1"/>
  <c r="AA325" i="1"/>
  <c r="S325" i="1"/>
  <c r="K325" i="1"/>
  <c r="AH325" i="1"/>
  <c r="Z325" i="1"/>
  <c r="R325" i="1"/>
  <c r="J325" i="1"/>
  <c r="AG325" i="1"/>
  <c r="Y325" i="1"/>
  <c r="Q325" i="1"/>
  <c r="I325" i="1"/>
  <c r="X325" i="1"/>
  <c r="P325" i="1"/>
  <c r="H325" i="1"/>
  <c r="AE325" i="1"/>
  <c r="W325" i="1"/>
  <c r="O325" i="1"/>
  <c r="AL325" i="1"/>
  <c r="AD325" i="1"/>
  <c r="V325" i="1"/>
  <c r="N325" i="1"/>
  <c r="AB325" i="1"/>
  <c r="U325" i="1"/>
  <c r="T325" i="1"/>
  <c r="M325" i="1"/>
  <c r="L325" i="1"/>
  <c r="AK325" i="1"/>
  <c r="AJ325" i="1"/>
  <c r="AC325" i="1"/>
  <c r="Q287" i="1"/>
  <c r="H260" i="1"/>
  <c r="V283" i="1"/>
  <c r="T240" i="1"/>
  <c r="AJ280" i="1"/>
  <c r="AB280" i="1"/>
  <c r="T280" i="1"/>
  <c r="L280" i="1"/>
  <c r="AI280" i="1"/>
  <c r="AA280" i="1"/>
  <c r="S280" i="1"/>
  <c r="K280" i="1"/>
  <c r="Z280" i="1"/>
  <c r="R280" i="1"/>
  <c r="J280" i="1"/>
  <c r="X280" i="1"/>
  <c r="P280" i="1"/>
  <c r="H280" i="1"/>
  <c r="AL280" i="1"/>
  <c r="AD280" i="1"/>
  <c r="V280" i="1"/>
  <c r="N280" i="1"/>
  <c r="U280" i="1"/>
  <c r="AM280" i="1"/>
  <c r="Q280" i="1"/>
  <c r="AK280" i="1"/>
  <c r="O280" i="1"/>
  <c r="AG280" i="1"/>
  <c r="M280" i="1"/>
  <c r="AE280" i="1"/>
  <c r="I280" i="1"/>
  <c r="AC280" i="1"/>
  <c r="Y280" i="1"/>
  <c r="W280" i="1"/>
  <c r="T255" i="1"/>
  <c r="AJ284" i="1"/>
  <c r="T284" i="1"/>
  <c r="L284" i="1"/>
  <c r="AI284" i="1"/>
  <c r="AA284" i="1"/>
  <c r="S284" i="1"/>
  <c r="K284" i="1"/>
  <c r="AH284" i="1"/>
  <c r="Z284" i="1"/>
  <c r="R284" i="1"/>
  <c r="J284" i="1"/>
  <c r="AF284" i="1"/>
  <c r="X284" i="1"/>
  <c r="P284" i="1"/>
  <c r="H284" i="1"/>
  <c r="AM284" i="1"/>
  <c r="W284" i="1"/>
  <c r="O284" i="1"/>
  <c r="AL284" i="1"/>
  <c r="AD284" i="1"/>
  <c r="V284" i="1"/>
  <c r="N284" i="1"/>
  <c r="AC284" i="1"/>
  <c r="Y284" i="1"/>
  <c r="U284" i="1"/>
  <c r="Q284" i="1"/>
  <c r="M284" i="1"/>
  <c r="AK284" i="1"/>
  <c r="I284" i="1"/>
  <c r="AI225" i="1"/>
  <c r="AA225" i="1"/>
  <c r="S225" i="1"/>
  <c r="K225" i="1"/>
  <c r="AH225" i="1"/>
  <c r="R225" i="1"/>
  <c r="J225" i="1"/>
  <c r="AF225" i="1"/>
  <c r="X225" i="1"/>
  <c r="P225" i="1"/>
  <c r="H225" i="1"/>
  <c r="AM225" i="1"/>
  <c r="AE225" i="1"/>
  <c r="W225" i="1"/>
  <c r="O225" i="1"/>
  <c r="AD225" i="1"/>
  <c r="V225" i="1"/>
  <c r="N225" i="1"/>
  <c r="AG225" i="1"/>
  <c r="L225" i="1"/>
  <c r="AC225" i="1"/>
  <c r="I225" i="1"/>
  <c r="AB225" i="1"/>
  <c r="Y225" i="1"/>
  <c r="U225" i="1"/>
  <c r="T225" i="1"/>
  <c r="AJ225" i="1"/>
  <c r="Q225" i="1"/>
  <c r="M225" i="1"/>
  <c r="AK225" i="1"/>
  <c r="W224" i="1"/>
  <c r="P203" i="1"/>
  <c r="V238" i="1"/>
  <c r="H179" i="1"/>
  <c r="U200" i="1"/>
  <c r="AA257" i="1"/>
  <c r="S257" i="1"/>
  <c r="K257" i="1"/>
  <c r="AH257" i="1"/>
  <c r="Z257" i="1"/>
  <c r="R257" i="1"/>
  <c r="J257" i="1"/>
  <c r="AG257" i="1"/>
  <c r="Q257" i="1"/>
  <c r="I257" i="1"/>
  <c r="AF257" i="1"/>
  <c r="X257" i="1"/>
  <c r="P257" i="1"/>
  <c r="H257" i="1"/>
  <c r="AE257" i="1"/>
  <c r="W257" i="1"/>
  <c r="O257" i="1"/>
  <c r="AL257" i="1"/>
  <c r="AD257" i="1"/>
  <c r="V257" i="1"/>
  <c r="N257" i="1"/>
  <c r="AC257" i="1"/>
  <c r="AB257" i="1"/>
  <c r="U257" i="1"/>
  <c r="T257" i="1"/>
  <c r="M257" i="1"/>
  <c r="L257" i="1"/>
  <c r="AK257" i="1"/>
  <c r="AJ257" i="1"/>
  <c r="R188" i="1"/>
  <c r="L185" i="1"/>
  <c r="T113" i="1"/>
  <c r="J88" i="1"/>
  <c r="J64" i="1"/>
  <c r="H68" i="1"/>
  <c r="AB2" i="1"/>
  <c r="T134" i="1"/>
  <c r="I102" i="1"/>
  <c r="R2" i="1"/>
  <c r="AE2" i="1"/>
  <c r="L196" i="1"/>
  <c r="L83" i="1"/>
  <c r="P71" i="1"/>
  <c r="V125" i="1"/>
  <c r="J247" i="1"/>
  <c r="L79" i="1"/>
  <c r="J54" i="1"/>
  <c r="I160" i="1"/>
  <c r="J256" i="1"/>
  <c r="V2" i="1"/>
  <c r="S59" i="5"/>
  <c r="T398" i="1"/>
  <c r="L398" i="1"/>
  <c r="S398" i="1"/>
  <c r="K398" i="1"/>
  <c r="R398" i="1"/>
  <c r="J398" i="1"/>
  <c r="Q398" i="1"/>
  <c r="P398" i="1"/>
  <c r="V398" i="1"/>
  <c r="N398" i="1"/>
  <c r="M398" i="1"/>
  <c r="W398" i="1"/>
  <c r="U398" i="1"/>
  <c r="O398" i="1"/>
  <c r="S322" i="5"/>
  <c r="S91" i="5"/>
  <c r="S49" i="5"/>
  <c r="T396" i="1"/>
  <c r="L396" i="1"/>
  <c r="S396" i="1"/>
  <c r="K396" i="1"/>
  <c r="R396" i="1"/>
  <c r="J396" i="1"/>
  <c r="Q396" i="1"/>
  <c r="P396" i="1"/>
  <c r="V396" i="1"/>
  <c r="N396" i="1"/>
  <c r="M396" i="1"/>
  <c r="W396" i="1"/>
  <c r="U396" i="1"/>
  <c r="O396" i="1"/>
  <c r="AF369" i="1"/>
  <c r="X369" i="1"/>
  <c r="P369" i="1"/>
  <c r="H369" i="1"/>
  <c r="AL369" i="1"/>
  <c r="AD369" i="1"/>
  <c r="V369" i="1"/>
  <c r="N369" i="1"/>
  <c r="AJ369" i="1"/>
  <c r="AB369" i="1"/>
  <c r="T369" i="1"/>
  <c r="L369" i="1"/>
  <c r="AG369" i="1"/>
  <c r="S369" i="1"/>
  <c r="AE369" i="1"/>
  <c r="R369" i="1"/>
  <c r="AC369" i="1"/>
  <c r="Q369" i="1"/>
  <c r="AA369" i="1"/>
  <c r="O369" i="1"/>
  <c r="AM369" i="1"/>
  <c r="Z369" i="1"/>
  <c r="M369" i="1"/>
  <c r="AK369" i="1"/>
  <c r="Y369" i="1"/>
  <c r="K369" i="1"/>
  <c r="W369" i="1"/>
  <c r="J369" i="1"/>
  <c r="AH369" i="1"/>
  <c r="U369" i="1"/>
  <c r="I369" i="1"/>
  <c r="P383" i="1"/>
  <c r="AF381" i="1"/>
  <c r="X381" i="1"/>
  <c r="P381" i="1"/>
  <c r="H381" i="1"/>
  <c r="AJ381" i="1"/>
  <c r="AB381" i="1"/>
  <c r="T381" i="1"/>
  <c r="L381" i="1"/>
  <c r="AI381" i="1"/>
  <c r="Y381" i="1"/>
  <c r="N381" i="1"/>
  <c r="AH381" i="1"/>
  <c r="W381" i="1"/>
  <c r="M381" i="1"/>
  <c r="V381" i="1"/>
  <c r="K381" i="1"/>
  <c r="AD381" i="1"/>
  <c r="S381" i="1"/>
  <c r="I381" i="1"/>
  <c r="AM381" i="1"/>
  <c r="AC381" i="1"/>
  <c r="R381" i="1"/>
  <c r="AL381" i="1"/>
  <c r="AA381" i="1"/>
  <c r="Q381" i="1"/>
  <c r="AK381" i="1"/>
  <c r="AE381" i="1"/>
  <c r="Z381" i="1"/>
  <c r="U381" i="1"/>
  <c r="O381" i="1"/>
  <c r="J381" i="1"/>
  <c r="AA321" i="1"/>
  <c r="S321" i="1"/>
  <c r="K321" i="1"/>
  <c r="AH321" i="1"/>
  <c r="Z321" i="1"/>
  <c r="R321" i="1"/>
  <c r="J321" i="1"/>
  <c r="Y321" i="1"/>
  <c r="Q321" i="1"/>
  <c r="I321" i="1"/>
  <c r="AF321" i="1"/>
  <c r="X321" i="1"/>
  <c r="P321" i="1"/>
  <c r="H321" i="1"/>
  <c r="AM321" i="1"/>
  <c r="AE321" i="1"/>
  <c r="W321" i="1"/>
  <c r="O321" i="1"/>
  <c r="AL321" i="1"/>
  <c r="AD321" i="1"/>
  <c r="V321" i="1"/>
  <c r="N321" i="1"/>
  <c r="AK321" i="1"/>
  <c r="AJ321" i="1"/>
  <c r="AC321" i="1"/>
  <c r="AB321" i="1"/>
  <c r="U321" i="1"/>
  <c r="T321" i="1"/>
  <c r="M321" i="1"/>
  <c r="L321" i="1"/>
  <c r="V319" i="1"/>
  <c r="S367" i="1"/>
  <c r="R324" i="1"/>
  <c r="AF308" i="1"/>
  <c r="P308" i="1"/>
  <c r="H308" i="1"/>
  <c r="AM308" i="1"/>
  <c r="W308" i="1"/>
  <c r="O308" i="1"/>
  <c r="AL308" i="1"/>
  <c r="AD308" i="1"/>
  <c r="V308" i="1"/>
  <c r="N308" i="1"/>
  <c r="AJ308" i="1"/>
  <c r="AB308" i="1"/>
  <c r="T308" i="1"/>
  <c r="L308" i="1"/>
  <c r="AH308" i="1"/>
  <c r="R308" i="1"/>
  <c r="AG308" i="1"/>
  <c r="Q308" i="1"/>
  <c r="M308" i="1"/>
  <c r="AA308" i="1"/>
  <c r="K308" i="1"/>
  <c r="Z308" i="1"/>
  <c r="J308" i="1"/>
  <c r="Y308" i="1"/>
  <c r="I308" i="1"/>
  <c r="AK308" i="1"/>
  <c r="U308" i="1"/>
  <c r="AI308" i="1"/>
  <c r="S308" i="1"/>
  <c r="AF282" i="1"/>
  <c r="X282" i="1"/>
  <c r="P282" i="1"/>
  <c r="H282" i="1"/>
  <c r="AE282" i="1"/>
  <c r="W282" i="1"/>
  <c r="O282" i="1"/>
  <c r="AL282" i="1"/>
  <c r="AD282" i="1"/>
  <c r="V282" i="1"/>
  <c r="N282" i="1"/>
  <c r="AJ282" i="1"/>
  <c r="AB282" i="1"/>
  <c r="T282" i="1"/>
  <c r="L282" i="1"/>
  <c r="AH282" i="1"/>
  <c r="Z282" i="1"/>
  <c r="R282" i="1"/>
  <c r="J282" i="1"/>
  <c r="AK282" i="1"/>
  <c r="Q282" i="1"/>
  <c r="M282" i="1"/>
  <c r="AG282" i="1"/>
  <c r="K282" i="1"/>
  <c r="AC282" i="1"/>
  <c r="I282" i="1"/>
  <c r="AA282" i="1"/>
  <c r="S282" i="1"/>
  <c r="U282" i="1"/>
  <c r="AB276" i="1"/>
  <c r="T276" i="1"/>
  <c r="L276" i="1"/>
  <c r="AH276" i="1"/>
  <c r="Z276" i="1"/>
  <c r="R276" i="1"/>
  <c r="J276" i="1"/>
  <c r="X276" i="1"/>
  <c r="P276" i="1"/>
  <c r="H276" i="1"/>
  <c r="AL276" i="1"/>
  <c r="AD276" i="1"/>
  <c r="V276" i="1"/>
  <c r="N276" i="1"/>
  <c r="AE276" i="1"/>
  <c r="O276" i="1"/>
  <c r="AC276" i="1"/>
  <c r="M276" i="1"/>
  <c r="AA276" i="1"/>
  <c r="K276" i="1"/>
  <c r="Y276" i="1"/>
  <c r="I276" i="1"/>
  <c r="AM276" i="1"/>
  <c r="W276" i="1"/>
  <c r="U276" i="1"/>
  <c r="AG276" i="1"/>
  <c r="S276" i="1"/>
  <c r="Q276" i="1"/>
  <c r="AI276" i="1"/>
  <c r="M232" i="1"/>
  <c r="M293" i="1"/>
  <c r="P210" i="1"/>
  <c r="AA265" i="1"/>
  <c r="S265" i="1"/>
  <c r="K265" i="1"/>
  <c r="AH265" i="1"/>
  <c r="Z265" i="1"/>
  <c r="R265" i="1"/>
  <c r="J265" i="1"/>
  <c r="AG265" i="1"/>
  <c r="Q265" i="1"/>
  <c r="I265" i="1"/>
  <c r="AF265" i="1"/>
  <c r="X265" i="1"/>
  <c r="P265" i="1"/>
  <c r="H265" i="1"/>
  <c r="AM265" i="1"/>
  <c r="AE265" i="1"/>
  <c r="W265" i="1"/>
  <c r="O265" i="1"/>
  <c r="AL265" i="1"/>
  <c r="AD265" i="1"/>
  <c r="V265" i="1"/>
  <c r="N265" i="1"/>
  <c r="AK265" i="1"/>
  <c r="AJ265" i="1"/>
  <c r="AB265" i="1"/>
  <c r="U265" i="1"/>
  <c r="T265" i="1"/>
  <c r="M265" i="1"/>
  <c r="L265" i="1"/>
  <c r="AI233" i="1"/>
  <c r="AA233" i="1"/>
  <c r="S233" i="1"/>
  <c r="K233" i="1"/>
  <c r="Z233" i="1"/>
  <c r="R233" i="1"/>
  <c r="J233" i="1"/>
  <c r="AG233" i="1"/>
  <c r="Q233" i="1"/>
  <c r="I233" i="1"/>
  <c r="AF233" i="1"/>
  <c r="X233" i="1"/>
  <c r="P233" i="1"/>
  <c r="H233" i="1"/>
  <c r="AM233" i="1"/>
  <c r="AE233" i="1"/>
  <c r="W233" i="1"/>
  <c r="O233" i="1"/>
  <c r="AL233" i="1"/>
  <c r="AD233" i="1"/>
  <c r="V233" i="1"/>
  <c r="N233" i="1"/>
  <c r="AK233" i="1"/>
  <c r="AJ233" i="1"/>
  <c r="AB233" i="1"/>
  <c r="U233" i="1"/>
  <c r="T233" i="1"/>
  <c r="L233" i="1"/>
  <c r="M233" i="1"/>
  <c r="S277" i="1"/>
  <c r="R231" i="1"/>
  <c r="AE223" i="1"/>
  <c r="W223" i="1"/>
  <c r="O223" i="1"/>
  <c r="AL223" i="1"/>
  <c r="AD223" i="1"/>
  <c r="V223" i="1"/>
  <c r="N223" i="1"/>
  <c r="AJ223" i="1"/>
  <c r="AB223" i="1"/>
  <c r="T223" i="1"/>
  <c r="L223" i="1"/>
  <c r="AI223" i="1"/>
  <c r="S223" i="1"/>
  <c r="K223" i="1"/>
  <c r="AH223" i="1"/>
  <c r="Z223" i="1"/>
  <c r="R223" i="1"/>
  <c r="J223" i="1"/>
  <c r="AG223" i="1"/>
  <c r="M223" i="1"/>
  <c r="AF223" i="1"/>
  <c r="I223" i="1"/>
  <c r="H223" i="1"/>
  <c r="Y223" i="1"/>
  <c r="X223" i="1"/>
  <c r="U223" i="1"/>
  <c r="AK223" i="1"/>
  <c r="Q223" i="1"/>
  <c r="P223" i="1"/>
  <c r="P214" i="1"/>
  <c r="M182" i="1"/>
  <c r="K249" i="1"/>
  <c r="AM211" i="1"/>
  <c r="AE211" i="1"/>
  <c r="W211" i="1"/>
  <c r="O211" i="1"/>
  <c r="AL211" i="1"/>
  <c r="AD211" i="1"/>
  <c r="V211" i="1"/>
  <c r="N211" i="1"/>
  <c r="AJ211" i="1"/>
  <c r="AB211" i="1"/>
  <c r="T211" i="1"/>
  <c r="L211" i="1"/>
  <c r="AH211" i="1"/>
  <c r="Z211" i="1"/>
  <c r="R211" i="1"/>
  <c r="J211" i="1"/>
  <c r="AC211" i="1"/>
  <c r="M211" i="1"/>
  <c r="K211" i="1"/>
  <c r="Y211" i="1"/>
  <c r="I211" i="1"/>
  <c r="H211" i="1"/>
  <c r="AK211" i="1"/>
  <c r="U211" i="1"/>
  <c r="AI211" i="1"/>
  <c r="S211" i="1"/>
  <c r="AG211" i="1"/>
  <c r="AF211" i="1"/>
  <c r="Q211" i="1"/>
  <c r="P211" i="1"/>
  <c r="O192" i="1"/>
  <c r="T181" i="1"/>
  <c r="I187" i="1"/>
  <c r="L161" i="1"/>
  <c r="T99" i="1"/>
  <c r="AI130" i="1"/>
  <c r="AA130" i="1"/>
  <c r="S130" i="1"/>
  <c r="K130" i="1"/>
  <c r="Z130" i="1"/>
  <c r="R130" i="1"/>
  <c r="J130" i="1"/>
  <c r="Y130" i="1"/>
  <c r="Q130" i="1"/>
  <c r="I130" i="1"/>
  <c r="AF130" i="1"/>
  <c r="X130" i="1"/>
  <c r="P130" i="1"/>
  <c r="H130" i="1"/>
  <c r="AM130" i="1"/>
  <c r="AE130" i="1"/>
  <c r="W130" i="1"/>
  <c r="O130" i="1"/>
  <c r="AL130" i="1"/>
  <c r="AD130" i="1"/>
  <c r="V130" i="1"/>
  <c r="N130" i="1"/>
  <c r="AK130" i="1"/>
  <c r="AJ130" i="1"/>
  <c r="AC130" i="1"/>
  <c r="U130" i="1"/>
  <c r="T130" i="1"/>
  <c r="M130" i="1"/>
  <c r="L130" i="1"/>
  <c r="H117" i="1"/>
  <c r="T84" i="1"/>
  <c r="K120" i="1"/>
  <c r="I75" i="1"/>
  <c r="AG42" i="1"/>
  <c r="Y42" i="1"/>
  <c r="Q42" i="1"/>
  <c r="I42" i="1"/>
  <c r="AF42" i="1"/>
  <c r="P42" i="1"/>
  <c r="H42" i="1"/>
  <c r="AM42" i="1"/>
  <c r="AE42" i="1"/>
  <c r="W42" i="1"/>
  <c r="O42" i="1"/>
  <c r="AL42" i="1"/>
  <c r="AD42" i="1"/>
  <c r="V42" i="1"/>
  <c r="N42" i="1"/>
  <c r="AJ42" i="1"/>
  <c r="T42" i="1"/>
  <c r="AI42" i="1"/>
  <c r="S42" i="1"/>
  <c r="J42" i="1"/>
  <c r="AH42" i="1"/>
  <c r="R42" i="1"/>
  <c r="AC42" i="1"/>
  <c r="M42" i="1"/>
  <c r="Z42" i="1"/>
  <c r="AB42" i="1"/>
  <c r="L42" i="1"/>
  <c r="U42" i="1"/>
  <c r="AA42" i="1"/>
  <c r="K42" i="1"/>
  <c r="AK42" i="1"/>
  <c r="T2" i="1"/>
  <c r="S116" i="1"/>
  <c r="N103" i="1"/>
  <c r="L47" i="1"/>
  <c r="F12" i="7"/>
  <c r="G7" i="7" s="1"/>
  <c r="AI2" i="1"/>
  <c r="H70" i="1"/>
  <c r="J2" i="1"/>
  <c r="I201" i="1"/>
  <c r="L139" i="1"/>
  <c r="V123" i="1"/>
  <c r="I72" i="1"/>
  <c r="H45" i="1"/>
  <c r="T41" i="1"/>
  <c r="H106" i="1"/>
  <c r="J57" i="1"/>
  <c r="K272" i="1"/>
  <c r="P323" i="1"/>
  <c r="O378" i="1"/>
  <c r="J35" i="1"/>
  <c r="M2" i="1"/>
  <c r="AJ371" i="1"/>
  <c r="AB371" i="1"/>
  <c r="T371" i="1"/>
  <c r="L371" i="1"/>
  <c r="AH371" i="1"/>
  <c r="Z371" i="1"/>
  <c r="R371" i="1"/>
  <c r="J371" i="1"/>
  <c r="AF371" i="1"/>
  <c r="X371" i="1"/>
  <c r="P371" i="1"/>
  <c r="H371" i="1"/>
  <c r="AC371" i="1"/>
  <c r="O371" i="1"/>
  <c r="AA371" i="1"/>
  <c r="N371" i="1"/>
  <c r="AL371" i="1"/>
  <c r="Y371" i="1"/>
  <c r="M371" i="1"/>
  <c r="AK371" i="1"/>
  <c r="W371" i="1"/>
  <c r="K371" i="1"/>
  <c r="AI371" i="1"/>
  <c r="V371" i="1"/>
  <c r="I371" i="1"/>
  <c r="AG371" i="1"/>
  <c r="U371" i="1"/>
  <c r="AE371" i="1"/>
  <c r="S371" i="1"/>
  <c r="AD371" i="1"/>
  <c r="Q371" i="1"/>
  <c r="S148" i="5"/>
  <c r="S373" i="5"/>
  <c r="S75" i="5"/>
  <c r="S340" i="5"/>
  <c r="S270" i="5"/>
  <c r="W403" i="1"/>
  <c r="T394" i="1"/>
  <c r="L394" i="1"/>
  <c r="S394" i="1"/>
  <c r="K394" i="1"/>
  <c r="R394" i="1"/>
  <c r="J394" i="1"/>
  <c r="Q394" i="1"/>
  <c r="P394" i="1"/>
  <c r="V394" i="1"/>
  <c r="N394" i="1"/>
  <c r="M394" i="1"/>
  <c r="W394" i="1"/>
  <c r="U394" i="1"/>
  <c r="O394" i="1"/>
  <c r="I365" i="1"/>
  <c r="AI339" i="1"/>
  <c r="AA339" i="1"/>
  <c r="S339" i="1"/>
  <c r="K339" i="1"/>
  <c r="AG339" i="1"/>
  <c r="Y339" i="1"/>
  <c r="Q339" i="1"/>
  <c r="I339" i="1"/>
  <c r="X339" i="1"/>
  <c r="P339" i="1"/>
  <c r="H339" i="1"/>
  <c r="AM339" i="1"/>
  <c r="AE339" i="1"/>
  <c r="W339" i="1"/>
  <c r="O339" i="1"/>
  <c r="AJ339" i="1"/>
  <c r="T339" i="1"/>
  <c r="AH339" i="1"/>
  <c r="R339" i="1"/>
  <c r="AD339" i="1"/>
  <c r="N339" i="1"/>
  <c r="AC339" i="1"/>
  <c r="M339" i="1"/>
  <c r="AB339" i="1"/>
  <c r="L339" i="1"/>
  <c r="Z339" i="1"/>
  <c r="J339" i="1"/>
  <c r="V339" i="1"/>
  <c r="U339" i="1"/>
  <c r="AL339" i="1"/>
  <c r="AK339" i="1"/>
  <c r="AD356" i="1"/>
  <c r="V356" i="1"/>
  <c r="N356" i="1"/>
  <c r="AJ356" i="1"/>
  <c r="AB356" i="1"/>
  <c r="T356" i="1"/>
  <c r="L356" i="1"/>
  <c r="AI356" i="1"/>
  <c r="Y356" i="1"/>
  <c r="O356" i="1"/>
  <c r="AH356" i="1"/>
  <c r="X356" i="1"/>
  <c r="M356" i="1"/>
  <c r="AG356" i="1"/>
  <c r="W356" i="1"/>
  <c r="K356" i="1"/>
  <c r="AF356" i="1"/>
  <c r="U356" i="1"/>
  <c r="J356" i="1"/>
  <c r="AE356" i="1"/>
  <c r="S356" i="1"/>
  <c r="I356" i="1"/>
  <c r="AM356" i="1"/>
  <c r="AA356" i="1"/>
  <c r="Q356" i="1"/>
  <c r="Z356" i="1"/>
  <c r="R356" i="1"/>
  <c r="P356" i="1"/>
  <c r="H356" i="1"/>
  <c r="AK356" i="1"/>
  <c r="AC356" i="1"/>
  <c r="AJ359" i="1"/>
  <c r="AB359" i="1"/>
  <c r="T359" i="1"/>
  <c r="L359" i="1"/>
  <c r="Z359" i="1"/>
  <c r="R359" i="1"/>
  <c r="J359" i="1"/>
  <c r="AI359" i="1"/>
  <c r="X359" i="1"/>
  <c r="N359" i="1"/>
  <c r="AG359" i="1"/>
  <c r="W359" i="1"/>
  <c r="M359" i="1"/>
  <c r="AF359" i="1"/>
  <c r="V359" i="1"/>
  <c r="K359" i="1"/>
  <c r="AE359" i="1"/>
  <c r="U359" i="1"/>
  <c r="I359" i="1"/>
  <c r="AD359" i="1"/>
  <c r="S359" i="1"/>
  <c r="H359" i="1"/>
  <c r="AM359" i="1"/>
  <c r="AC359" i="1"/>
  <c r="Q359" i="1"/>
  <c r="AL359" i="1"/>
  <c r="AA359" i="1"/>
  <c r="P359" i="1"/>
  <c r="AK359" i="1"/>
  <c r="Y359" i="1"/>
  <c r="O359" i="1"/>
  <c r="H353" i="1"/>
  <c r="AF304" i="1"/>
  <c r="P304" i="1"/>
  <c r="H304" i="1"/>
  <c r="AL304" i="1"/>
  <c r="AD304" i="1"/>
  <c r="V304" i="1"/>
  <c r="N304" i="1"/>
  <c r="AJ304" i="1"/>
  <c r="AB304" i="1"/>
  <c r="T304" i="1"/>
  <c r="L304" i="1"/>
  <c r="AA304" i="1"/>
  <c r="O304" i="1"/>
  <c r="AM304" i="1"/>
  <c r="Z304" i="1"/>
  <c r="M304" i="1"/>
  <c r="Y304" i="1"/>
  <c r="K304" i="1"/>
  <c r="AI304" i="1"/>
  <c r="W304" i="1"/>
  <c r="J304" i="1"/>
  <c r="U304" i="1"/>
  <c r="I304" i="1"/>
  <c r="AG304" i="1"/>
  <c r="S304" i="1"/>
  <c r="AE304" i="1"/>
  <c r="R304" i="1"/>
  <c r="AC304" i="1"/>
  <c r="Q304" i="1"/>
  <c r="L291" i="1"/>
  <c r="Q281" i="1"/>
  <c r="O298" i="1"/>
  <c r="M333" i="1"/>
  <c r="Q326" i="1"/>
  <c r="V294" i="1"/>
  <c r="AB288" i="1"/>
  <c r="T288" i="1"/>
  <c r="L288" i="1"/>
  <c r="AI288" i="1"/>
  <c r="AA288" i="1"/>
  <c r="S288" i="1"/>
  <c r="K288" i="1"/>
  <c r="AH288" i="1"/>
  <c r="Z288" i="1"/>
  <c r="R288" i="1"/>
  <c r="J288" i="1"/>
  <c r="X288" i="1"/>
  <c r="P288" i="1"/>
  <c r="H288" i="1"/>
  <c r="AM288" i="1"/>
  <c r="AE288" i="1"/>
  <c r="W288" i="1"/>
  <c r="O288" i="1"/>
  <c r="AD288" i="1"/>
  <c r="V288" i="1"/>
  <c r="N288" i="1"/>
  <c r="Y288" i="1"/>
  <c r="U288" i="1"/>
  <c r="Q288" i="1"/>
  <c r="M288" i="1"/>
  <c r="I288" i="1"/>
  <c r="AK288" i="1"/>
  <c r="AG288" i="1"/>
  <c r="AC288" i="1"/>
  <c r="I258" i="1"/>
  <c r="S246" i="1"/>
  <c r="H194" i="1"/>
  <c r="H178" i="1"/>
  <c r="L263" i="1"/>
  <c r="H254" i="1"/>
  <c r="V198" i="1"/>
  <c r="S261" i="1"/>
  <c r="K261" i="1"/>
  <c r="AH261" i="1"/>
  <c r="Z261" i="1"/>
  <c r="R261" i="1"/>
  <c r="J261" i="1"/>
  <c r="AG261" i="1"/>
  <c r="Y261" i="1"/>
  <c r="Q261" i="1"/>
  <c r="I261" i="1"/>
  <c r="AF261" i="1"/>
  <c r="X261" i="1"/>
  <c r="P261" i="1"/>
  <c r="H261" i="1"/>
  <c r="AM261" i="1"/>
  <c r="AE261" i="1"/>
  <c r="W261" i="1"/>
  <c r="O261" i="1"/>
  <c r="AL261" i="1"/>
  <c r="AD261" i="1"/>
  <c r="V261" i="1"/>
  <c r="N261" i="1"/>
  <c r="T261" i="1"/>
  <c r="M261" i="1"/>
  <c r="L261" i="1"/>
  <c r="AK261" i="1"/>
  <c r="AJ261" i="1"/>
  <c r="AB261" i="1"/>
  <c r="U261" i="1"/>
  <c r="M290" i="1"/>
  <c r="AM157" i="1"/>
  <c r="AE157" i="1"/>
  <c r="W157" i="1"/>
  <c r="O157" i="1"/>
  <c r="AL157" i="1"/>
  <c r="AD157" i="1"/>
  <c r="V157" i="1"/>
  <c r="N157" i="1"/>
  <c r="AJ157" i="1"/>
  <c r="AB157" i="1"/>
  <c r="T157" i="1"/>
  <c r="L157" i="1"/>
  <c r="Z157" i="1"/>
  <c r="R157" i="1"/>
  <c r="J157" i="1"/>
  <c r="AI157" i="1"/>
  <c r="S157" i="1"/>
  <c r="AG157" i="1"/>
  <c r="Q157" i="1"/>
  <c r="AF157" i="1"/>
  <c r="P157" i="1"/>
  <c r="AC157" i="1"/>
  <c r="M157" i="1"/>
  <c r="K157" i="1"/>
  <c r="Y157" i="1"/>
  <c r="I157" i="1"/>
  <c r="AK157" i="1"/>
  <c r="X157" i="1"/>
  <c r="U157" i="1"/>
  <c r="H157" i="1"/>
  <c r="T250" i="1"/>
  <c r="I219" i="1"/>
  <c r="J217" i="1"/>
  <c r="V128" i="1"/>
  <c r="N56" i="1"/>
  <c r="AI167" i="1"/>
  <c r="AA167" i="1"/>
  <c r="S167" i="1"/>
  <c r="K167" i="1"/>
  <c r="R167" i="1"/>
  <c r="J167" i="1"/>
  <c r="AF167" i="1"/>
  <c r="X167" i="1"/>
  <c r="P167" i="1"/>
  <c r="H167" i="1"/>
  <c r="AM167" i="1"/>
  <c r="AE167" i="1"/>
  <c r="W167" i="1"/>
  <c r="O167" i="1"/>
  <c r="AL167" i="1"/>
  <c r="AD167" i="1"/>
  <c r="V167" i="1"/>
  <c r="N167" i="1"/>
  <c r="U167" i="1"/>
  <c r="T167" i="1"/>
  <c r="AK167" i="1"/>
  <c r="Q167" i="1"/>
  <c r="AJ167" i="1"/>
  <c r="M167" i="1"/>
  <c r="AG167" i="1"/>
  <c r="L167" i="1"/>
  <c r="AC167" i="1"/>
  <c r="I167" i="1"/>
  <c r="AB167" i="1"/>
  <c r="P153" i="1"/>
  <c r="R140" i="1"/>
  <c r="L115" i="1"/>
  <c r="L145" i="1"/>
  <c r="H138" i="1"/>
  <c r="R137" i="1"/>
  <c r="K122" i="1"/>
  <c r="H89" i="1"/>
  <c r="L2" i="1"/>
  <c r="S195" i="1"/>
  <c r="AA2" i="1"/>
  <c r="P2" i="1"/>
  <c r="AG2" i="1"/>
  <c r="W2" i="1"/>
  <c r="H60" i="1"/>
  <c r="O2" i="1"/>
  <c r="R129" i="1"/>
  <c r="M213" i="1"/>
  <c r="V273" i="1"/>
  <c r="P338" i="1"/>
  <c r="M351" i="1"/>
  <c r="I364" i="1"/>
  <c r="N39" i="1"/>
  <c r="AK2" i="1"/>
  <c r="T400" i="1"/>
  <c r="L400" i="1"/>
  <c r="S400" i="1"/>
  <c r="K400" i="1"/>
  <c r="R400" i="1"/>
  <c r="J400" i="1"/>
  <c r="Q400" i="1"/>
  <c r="P400" i="1"/>
  <c r="V400" i="1"/>
  <c r="N400" i="1"/>
  <c r="M400" i="1"/>
  <c r="W400" i="1"/>
  <c r="U400" i="1"/>
  <c r="O400" i="1"/>
  <c r="AL360" i="1"/>
  <c r="AD360" i="1"/>
  <c r="V360" i="1"/>
  <c r="N360" i="1"/>
  <c r="AJ360" i="1"/>
  <c r="AB360" i="1"/>
  <c r="T360" i="1"/>
  <c r="L360" i="1"/>
  <c r="AA360" i="1"/>
  <c r="Q360" i="1"/>
  <c r="AK360" i="1"/>
  <c r="Z360" i="1"/>
  <c r="P360" i="1"/>
  <c r="AI360" i="1"/>
  <c r="Y360" i="1"/>
  <c r="O360" i="1"/>
  <c r="AH360" i="1"/>
  <c r="X360" i="1"/>
  <c r="M360" i="1"/>
  <c r="AG360" i="1"/>
  <c r="W360" i="1"/>
  <c r="K360" i="1"/>
  <c r="AF360" i="1"/>
  <c r="U360" i="1"/>
  <c r="J360" i="1"/>
  <c r="AE360" i="1"/>
  <c r="S360" i="1"/>
  <c r="I360" i="1"/>
  <c r="AC360" i="1"/>
  <c r="R360" i="1"/>
  <c r="H360" i="1"/>
  <c r="AJ355" i="1"/>
  <c r="AB355" i="1"/>
  <c r="T355" i="1"/>
  <c r="L355" i="1"/>
  <c r="AH355" i="1"/>
  <c r="Z355" i="1"/>
  <c r="R355" i="1"/>
  <c r="J355" i="1"/>
  <c r="AF355" i="1"/>
  <c r="V355" i="1"/>
  <c r="K355" i="1"/>
  <c r="AE355" i="1"/>
  <c r="U355" i="1"/>
  <c r="I355" i="1"/>
  <c r="AD355" i="1"/>
  <c r="S355" i="1"/>
  <c r="H355" i="1"/>
  <c r="AC355" i="1"/>
  <c r="Q355" i="1"/>
  <c r="AL355" i="1"/>
  <c r="AA355" i="1"/>
  <c r="P355" i="1"/>
  <c r="AI355" i="1"/>
  <c r="X355" i="1"/>
  <c r="N355" i="1"/>
  <c r="AK355" i="1"/>
  <c r="AG355" i="1"/>
  <c r="Y355" i="1"/>
  <c r="W355" i="1"/>
  <c r="O355" i="1"/>
  <c r="M355" i="1"/>
  <c r="W397" i="1"/>
  <c r="T392" i="1"/>
  <c r="L392" i="1"/>
  <c r="S392" i="1"/>
  <c r="K392" i="1"/>
  <c r="R392" i="1"/>
  <c r="J392" i="1"/>
  <c r="Q392" i="1"/>
  <c r="P392" i="1"/>
  <c r="V392" i="1"/>
  <c r="N392" i="1"/>
  <c r="M392" i="1"/>
  <c r="W392" i="1"/>
  <c r="U392" i="1"/>
  <c r="O392" i="1"/>
  <c r="W391" i="1"/>
  <c r="U380" i="1"/>
  <c r="W345" i="1"/>
  <c r="AF373" i="1"/>
  <c r="X373" i="1"/>
  <c r="P373" i="1"/>
  <c r="H373" i="1"/>
  <c r="AL373" i="1"/>
  <c r="AD373" i="1"/>
  <c r="V373" i="1"/>
  <c r="N373" i="1"/>
  <c r="AJ373" i="1"/>
  <c r="AB373" i="1"/>
  <c r="T373" i="1"/>
  <c r="L373" i="1"/>
  <c r="AA373" i="1"/>
  <c r="S373" i="1"/>
  <c r="K373" i="1"/>
  <c r="AC373" i="1"/>
  <c r="M373" i="1"/>
  <c r="Z373" i="1"/>
  <c r="J373" i="1"/>
  <c r="Y373" i="1"/>
  <c r="I373" i="1"/>
  <c r="AM373" i="1"/>
  <c r="W373" i="1"/>
  <c r="AK373" i="1"/>
  <c r="U373" i="1"/>
  <c r="AH373" i="1"/>
  <c r="R373" i="1"/>
  <c r="AG373" i="1"/>
  <c r="Q373" i="1"/>
  <c r="O373" i="1"/>
  <c r="AE373" i="1"/>
  <c r="S341" i="1"/>
  <c r="W374" i="1"/>
  <c r="AL352" i="1"/>
  <c r="AD352" i="1"/>
  <c r="V352" i="1"/>
  <c r="N352" i="1"/>
  <c r="AJ352" i="1"/>
  <c r="AB352" i="1"/>
  <c r="T352" i="1"/>
  <c r="L352" i="1"/>
  <c r="AG352" i="1"/>
  <c r="W352" i="1"/>
  <c r="K352" i="1"/>
  <c r="AF352" i="1"/>
  <c r="U352" i="1"/>
  <c r="J352" i="1"/>
  <c r="AE352" i="1"/>
  <c r="S352" i="1"/>
  <c r="I352" i="1"/>
  <c r="AC352" i="1"/>
  <c r="R352" i="1"/>
  <c r="H352" i="1"/>
  <c r="AM352" i="1"/>
  <c r="AA352" i="1"/>
  <c r="Q352" i="1"/>
  <c r="AI352" i="1"/>
  <c r="O352" i="1"/>
  <c r="AK352" i="1"/>
  <c r="AH352" i="1"/>
  <c r="Z352" i="1"/>
  <c r="X352" i="1"/>
  <c r="P352" i="1"/>
  <c r="M352" i="1"/>
  <c r="M350" i="1"/>
  <c r="W331" i="1"/>
  <c r="W348" i="1"/>
  <c r="T327" i="1"/>
  <c r="AH358" i="1"/>
  <c r="Z358" i="1"/>
  <c r="R358" i="1"/>
  <c r="J358" i="1"/>
  <c r="AF358" i="1"/>
  <c r="P358" i="1"/>
  <c r="H358" i="1"/>
  <c r="AG358" i="1"/>
  <c r="V358" i="1"/>
  <c r="L358" i="1"/>
  <c r="AE358" i="1"/>
  <c r="U358" i="1"/>
  <c r="K358" i="1"/>
  <c r="AD358" i="1"/>
  <c r="T358" i="1"/>
  <c r="I358" i="1"/>
  <c r="AM358" i="1"/>
  <c r="AC358" i="1"/>
  <c r="S358" i="1"/>
  <c r="AL358" i="1"/>
  <c r="AB358" i="1"/>
  <c r="Q358" i="1"/>
  <c r="AK358" i="1"/>
  <c r="AA358" i="1"/>
  <c r="O358" i="1"/>
  <c r="AJ358" i="1"/>
  <c r="Y358" i="1"/>
  <c r="N358" i="1"/>
  <c r="AI358" i="1"/>
  <c r="W358" i="1"/>
  <c r="M358" i="1"/>
  <c r="AI335" i="1"/>
  <c r="AA335" i="1"/>
  <c r="S335" i="1"/>
  <c r="K335" i="1"/>
  <c r="Y335" i="1"/>
  <c r="Q335" i="1"/>
  <c r="I335" i="1"/>
  <c r="AF335" i="1"/>
  <c r="X335" i="1"/>
  <c r="P335" i="1"/>
  <c r="H335" i="1"/>
  <c r="AM335" i="1"/>
  <c r="AE335" i="1"/>
  <c r="W335" i="1"/>
  <c r="O335" i="1"/>
  <c r="AC335" i="1"/>
  <c r="M335" i="1"/>
  <c r="AB335" i="1"/>
  <c r="L335" i="1"/>
  <c r="Z335" i="1"/>
  <c r="J335" i="1"/>
  <c r="AL335" i="1"/>
  <c r="V335" i="1"/>
  <c r="AK335" i="1"/>
  <c r="U335" i="1"/>
  <c r="AJ335" i="1"/>
  <c r="T335" i="1"/>
  <c r="N335" i="1"/>
  <c r="AH335" i="1"/>
  <c r="AD335" i="1"/>
  <c r="R335" i="1"/>
  <c r="R330" i="1"/>
  <c r="I264" i="1"/>
  <c r="W297" i="1"/>
  <c r="L349" i="1"/>
  <c r="L328" i="1"/>
  <c r="AI245" i="1"/>
  <c r="AA245" i="1"/>
  <c r="S245" i="1"/>
  <c r="K245" i="1"/>
  <c r="AH245" i="1"/>
  <c r="Z245" i="1"/>
  <c r="R245" i="1"/>
  <c r="J245" i="1"/>
  <c r="AG245" i="1"/>
  <c r="Q245" i="1"/>
  <c r="I245" i="1"/>
  <c r="AF245" i="1"/>
  <c r="X245" i="1"/>
  <c r="P245" i="1"/>
  <c r="H245" i="1"/>
  <c r="AM245" i="1"/>
  <c r="W245" i="1"/>
  <c r="O245" i="1"/>
  <c r="AL245" i="1"/>
  <c r="V245" i="1"/>
  <c r="N245" i="1"/>
  <c r="AJ245" i="1"/>
  <c r="AC245" i="1"/>
  <c r="AB245" i="1"/>
  <c r="U245" i="1"/>
  <c r="T245" i="1"/>
  <c r="M245" i="1"/>
  <c r="AK245" i="1"/>
  <c r="L245" i="1"/>
  <c r="R220" i="1"/>
  <c r="H253" i="1"/>
  <c r="J251" i="1"/>
  <c r="P204" i="1"/>
  <c r="N190" i="1"/>
  <c r="P180" i="1"/>
  <c r="N177" i="1"/>
  <c r="AI175" i="1"/>
  <c r="AA175" i="1"/>
  <c r="S175" i="1"/>
  <c r="K175" i="1"/>
  <c r="AH175" i="1"/>
  <c r="Z175" i="1"/>
  <c r="R175" i="1"/>
  <c r="J175" i="1"/>
  <c r="AG175" i="1"/>
  <c r="Y175" i="1"/>
  <c r="Q175" i="1"/>
  <c r="I175" i="1"/>
  <c r="X175" i="1"/>
  <c r="P175" i="1"/>
  <c r="H175" i="1"/>
  <c r="AM175" i="1"/>
  <c r="AE175" i="1"/>
  <c r="W175" i="1"/>
  <c r="O175" i="1"/>
  <c r="AL175" i="1"/>
  <c r="AD175" i="1"/>
  <c r="V175" i="1"/>
  <c r="N175" i="1"/>
  <c r="U175" i="1"/>
  <c r="T175" i="1"/>
  <c r="M175" i="1"/>
  <c r="L175" i="1"/>
  <c r="AK175" i="1"/>
  <c r="AC175" i="1"/>
  <c r="AF150" i="1"/>
  <c r="X150" i="1"/>
  <c r="P150" i="1"/>
  <c r="H150" i="1"/>
  <c r="AJ150" i="1"/>
  <c r="T150" i="1"/>
  <c r="L150" i="1"/>
  <c r="W150" i="1"/>
  <c r="M150" i="1"/>
  <c r="AG150" i="1"/>
  <c r="V150" i="1"/>
  <c r="K150" i="1"/>
  <c r="AE150" i="1"/>
  <c r="U150" i="1"/>
  <c r="J150" i="1"/>
  <c r="AD150" i="1"/>
  <c r="S150" i="1"/>
  <c r="I150" i="1"/>
  <c r="AM150" i="1"/>
  <c r="AC150" i="1"/>
  <c r="R150" i="1"/>
  <c r="AL150" i="1"/>
  <c r="AA150" i="1"/>
  <c r="Q150" i="1"/>
  <c r="AK150" i="1"/>
  <c r="Z150" i="1"/>
  <c r="Y150" i="1"/>
  <c r="O150" i="1"/>
  <c r="N150" i="1"/>
  <c r="AI114" i="1"/>
  <c r="AA114" i="1"/>
  <c r="S114" i="1"/>
  <c r="K114" i="1"/>
  <c r="AH114" i="1"/>
  <c r="R114" i="1"/>
  <c r="J114" i="1"/>
  <c r="AG114" i="1"/>
  <c r="Y114" i="1"/>
  <c r="Q114" i="1"/>
  <c r="I114" i="1"/>
  <c r="X114" i="1"/>
  <c r="P114" i="1"/>
  <c r="H114" i="1"/>
  <c r="AM114" i="1"/>
  <c r="W114" i="1"/>
  <c r="O114" i="1"/>
  <c r="AL114" i="1"/>
  <c r="AD114" i="1"/>
  <c r="V114" i="1"/>
  <c r="N114" i="1"/>
  <c r="AK114" i="1"/>
  <c r="AJ114" i="1"/>
  <c r="AC114" i="1"/>
  <c r="AB114" i="1"/>
  <c r="U114" i="1"/>
  <c r="T114" i="1"/>
  <c r="M114" i="1"/>
  <c r="L114" i="1"/>
  <c r="H155" i="1"/>
  <c r="S121" i="1"/>
  <c r="J87" i="1"/>
  <c r="N77" i="1"/>
  <c r="P76" i="1"/>
  <c r="AI62" i="1"/>
  <c r="AA62" i="1"/>
  <c r="S62" i="1"/>
  <c r="K62" i="1"/>
  <c r="Z62" i="1"/>
  <c r="R62" i="1"/>
  <c r="J62" i="1"/>
  <c r="AG62" i="1"/>
  <c r="Y62" i="1"/>
  <c r="Q62" i="1"/>
  <c r="I62" i="1"/>
  <c r="AF62" i="1"/>
  <c r="P62" i="1"/>
  <c r="H62" i="1"/>
  <c r="AM62" i="1"/>
  <c r="AE62" i="1"/>
  <c r="W62" i="1"/>
  <c r="O62" i="1"/>
  <c r="AL62" i="1"/>
  <c r="AD62" i="1"/>
  <c r="V62" i="1"/>
  <c r="N62" i="1"/>
  <c r="AJ62" i="1"/>
  <c r="AK62" i="1"/>
  <c r="AC62" i="1"/>
  <c r="U62" i="1"/>
  <c r="L62" i="1"/>
  <c r="T62" i="1"/>
  <c r="M62" i="1"/>
  <c r="N74" i="1"/>
  <c r="S2" i="1"/>
  <c r="AJ144" i="1"/>
  <c r="T144" i="1"/>
  <c r="L144" i="1"/>
  <c r="AF144" i="1"/>
  <c r="X144" i="1"/>
  <c r="P144" i="1"/>
  <c r="H144" i="1"/>
  <c r="AI144" i="1"/>
  <c r="Y144" i="1"/>
  <c r="N144" i="1"/>
  <c r="AH144" i="1"/>
  <c r="W144" i="1"/>
  <c r="M144" i="1"/>
  <c r="AG144" i="1"/>
  <c r="V144" i="1"/>
  <c r="K144" i="1"/>
  <c r="AE144" i="1"/>
  <c r="U144" i="1"/>
  <c r="J144" i="1"/>
  <c r="AD144" i="1"/>
  <c r="S144" i="1"/>
  <c r="I144" i="1"/>
  <c r="AM144" i="1"/>
  <c r="AC144" i="1"/>
  <c r="R144" i="1"/>
  <c r="AK144" i="1"/>
  <c r="AA144" i="1"/>
  <c r="Z144" i="1"/>
  <c r="Q144" i="1"/>
  <c r="O144" i="1"/>
  <c r="AL144" i="1"/>
  <c r="I98" i="1"/>
  <c r="L53" i="1"/>
  <c r="H2" i="1"/>
  <c r="I92" i="1"/>
  <c r="O85" i="1"/>
  <c r="R44" i="1"/>
  <c r="Y2" i="1"/>
  <c r="AJ41" i="1"/>
  <c r="S170" i="1"/>
  <c r="S186" i="1"/>
  <c r="R228" i="1"/>
  <c r="W289" i="1"/>
  <c r="Q363" i="1"/>
  <c r="Q393" i="1"/>
  <c r="AC2" i="1"/>
  <c r="AL376" i="1"/>
  <c r="AD376" i="1"/>
  <c r="V376" i="1"/>
  <c r="N376" i="1"/>
  <c r="AJ376" i="1"/>
  <c r="AB376" i="1"/>
  <c r="T376" i="1"/>
  <c r="L376" i="1"/>
  <c r="AH376" i="1"/>
  <c r="Z376" i="1"/>
  <c r="R376" i="1"/>
  <c r="J376" i="1"/>
  <c r="AG376" i="1"/>
  <c r="Y376" i="1"/>
  <c r="Q376" i="1"/>
  <c r="I376" i="1"/>
  <c r="AE376" i="1"/>
  <c r="O376" i="1"/>
  <c r="AC376" i="1"/>
  <c r="M376" i="1"/>
  <c r="AA376" i="1"/>
  <c r="K376" i="1"/>
  <c r="X376" i="1"/>
  <c r="H376" i="1"/>
  <c r="W376" i="1"/>
  <c r="AK376" i="1"/>
  <c r="U376" i="1"/>
  <c r="AI376" i="1"/>
  <c r="S376" i="1"/>
  <c r="AF376" i="1"/>
  <c r="P376" i="1"/>
  <c r="S300" i="5"/>
  <c r="S111" i="5"/>
  <c r="S64" i="5"/>
  <c r="S329" i="5"/>
  <c r="S318" i="5"/>
  <c r="S288" i="5"/>
  <c r="S119" i="5"/>
  <c r="S208" i="5"/>
  <c r="T390" i="1"/>
  <c r="L390" i="1"/>
  <c r="R390" i="1"/>
  <c r="J390" i="1"/>
  <c r="Q390" i="1"/>
  <c r="P390" i="1"/>
  <c r="V390" i="1"/>
  <c r="U390" i="1"/>
  <c r="S390" i="1"/>
  <c r="O390" i="1"/>
  <c r="N390" i="1"/>
  <c r="M390" i="1"/>
  <c r="K390" i="1"/>
  <c r="W390" i="1"/>
  <c r="S81" i="5"/>
  <c r="AH362" i="1"/>
  <c r="Z362" i="1"/>
  <c r="R362" i="1"/>
  <c r="J362" i="1"/>
  <c r="AF362" i="1"/>
  <c r="X362" i="1"/>
  <c r="P362" i="1"/>
  <c r="H362" i="1"/>
  <c r="AJ362" i="1"/>
  <c r="Y362" i="1"/>
  <c r="N362" i="1"/>
  <c r="AI362" i="1"/>
  <c r="W362" i="1"/>
  <c r="M362" i="1"/>
  <c r="V362" i="1"/>
  <c r="L362" i="1"/>
  <c r="AE362" i="1"/>
  <c r="U362" i="1"/>
  <c r="K362" i="1"/>
  <c r="AD362" i="1"/>
  <c r="T362" i="1"/>
  <c r="I362" i="1"/>
  <c r="AM362" i="1"/>
  <c r="AC362" i="1"/>
  <c r="S362" i="1"/>
  <c r="AL362" i="1"/>
  <c r="AB362" i="1"/>
  <c r="Q362" i="1"/>
  <c r="AK362" i="1"/>
  <c r="AA362" i="1"/>
  <c r="O362" i="1"/>
  <c r="M366" i="1"/>
  <c r="W307" i="1"/>
  <c r="AL303" i="1"/>
  <c r="AD303" i="1"/>
  <c r="V303" i="1"/>
  <c r="N303" i="1"/>
  <c r="AJ303" i="1"/>
  <c r="AB303" i="1"/>
  <c r="T303" i="1"/>
  <c r="L303" i="1"/>
  <c r="S303" i="1"/>
  <c r="I303" i="1"/>
  <c r="AC303" i="1"/>
  <c r="R303" i="1"/>
  <c r="H303" i="1"/>
  <c r="AM303" i="1"/>
  <c r="AA303" i="1"/>
  <c r="Q303" i="1"/>
  <c r="AK303" i="1"/>
  <c r="Z303" i="1"/>
  <c r="P303" i="1"/>
  <c r="O303" i="1"/>
  <c r="AH303" i="1"/>
  <c r="X303" i="1"/>
  <c r="M303" i="1"/>
  <c r="AG303" i="1"/>
  <c r="W303" i="1"/>
  <c r="K303" i="1"/>
  <c r="U303" i="1"/>
  <c r="J303" i="1"/>
  <c r="AF303" i="1"/>
  <c r="H320" i="1"/>
  <c r="R386" i="1"/>
  <c r="I252" i="1"/>
  <c r="V301" i="1"/>
  <c r="M314" i="1"/>
  <c r="AJ300" i="1"/>
  <c r="AB300" i="1"/>
  <c r="T300" i="1"/>
  <c r="L300" i="1"/>
  <c r="AI300" i="1"/>
  <c r="AA300" i="1"/>
  <c r="S300" i="1"/>
  <c r="K300" i="1"/>
  <c r="AH300" i="1"/>
  <c r="Z300" i="1"/>
  <c r="R300" i="1"/>
  <c r="J300" i="1"/>
  <c r="AG300" i="1"/>
  <c r="Q300" i="1"/>
  <c r="I300" i="1"/>
  <c r="AF300" i="1"/>
  <c r="X300" i="1"/>
  <c r="P300" i="1"/>
  <c r="H300" i="1"/>
  <c r="AE300" i="1"/>
  <c r="W300" i="1"/>
  <c r="O300" i="1"/>
  <c r="AL300" i="1"/>
  <c r="AD300" i="1"/>
  <c r="V300" i="1"/>
  <c r="N300" i="1"/>
  <c r="U300" i="1"/>
  <c r="M300" i="1"/>
  <c r="AK300" i="1"/>
  <c r="AC300" i="1"/>
  <c r="V236" i="1"/>
  <c r="N242" i="1"/>
  <c r="M222" i="1"/>
  <c r="V239" i="1"/>
  <c r="P286" i="1"/>
  <c r="H286" i="1"/>
  <c r="AM286" i="1"/>
  <c r="AE286" i="1"/>
  <c r="W286" i="1"/>
  <c r="O286" i="1"/>
  <c r="AL286" i="1"/>
  <c r="AD286" i="1"/>
  <c r="V286" i="1"/>
  <c r="N286" i="1"/>
  <c r="AJ286" i="1"/>
  <c r="AB286" i="1"/>
  <c r="T286" i="1"/>
  <c r="L286" i="1"/>
  <c r="AA286" i="1"/>
  <c r="S286" i="1"/>
  <c r="K286" i="1"/>
  <c r="AH286" i="1"/>
  <c r="Z286" i="1"/>
  <c r="R286" i="1"/>
  <c r="J286" i="1"/>
  <c r="AC286" i="1"/>
  <c r="Y286" i="1"/>
  <c r="U286" i="1"/>
  <c r="Q286" i="1"/>
  <c r="M286" i="1"/>
  <c r="I286" i="1"/>
  <c r="AK286" i="1"/>
  <c r="AG286" i="1"/>
  <c r="R259" i="1"/>
  <c r="N275" i="1"/>
  <c r="P237" i="1"/>
  <c r="N168" i="1"/>
  <c r="L197" i="1"/>
  <c r="J171" i="1"/>
  <c r="P235" i="1"/>
  <c r="AI183" i="1"/>
  <c r="S183" i="1"/>
  <c r="K183" i="1"/>
  <c r="AH183" i="1"/>
  <c r="Z183" i="1"/>
  <c r="R183" i="1"/>
  <c r="J183" i="1"/>
  <c r="AG183" i="1"/>
  <c r="Y183" i="1"/>
  <c r="Q183" i="1"/>
  <c r="I183" i="1"/>
  <c r="X183" i="1"/>
  <c r="P183" i="1"/>
  <c r="H183" i="1"/>
  <c r="AM183" i="1"/>
  <c r="AE183" i="1"/>
  <c r="W183" i="1"/>
  <c r="O183" i="1"/>
  <c r="AD183" i="1"/>
  <c r="V183" i="1"/>
  <c r="N183" i="1"/>
  <c r="AC183" i="1"/>
  <c r="AB183" i="1"/>
  <c r="U183" i="1"/>
  <c r="T183" i="1"/>
  <c r="M183" i="1"/>
  <c r="L183" i="1"/>
  <c r="AK183" i="1"/>
  <c r="AJ183" i="1"/>
  <c r="H156" i="1"/>
  <c r="AH147" i="1"/>
  <c r="Z147" i="1"/>
  <c r="R147" i="1"/>
  <c r="J147" i="1"/>
  <c r="AL147" i="1"/>
  <c r="AD147" i="1"/>
  <c r="V147" i="1"/>
  <c r="N147" i="1"/>
  <c r="AI147" i="1"/>
  <c r="M147" i="1"/>
  <c r="AG147" i="1"/>
  <c r="W147" i="1"/>
  <c r="L147" i="1"/>
  <c r="AF147" i="1"/>
  <c r="U147" i="1"/>
  <c r="K147" i="1"/>
  <c r="AE147" i="1"/>
  <c r="T147" i="1"/>
  <c r="I147" i="1"/>
  <c r="S147" i="1"/>
  <c r="H147" i="1"/>
  <c r="AM147" i="1"/>
  <c r="AB147" i="1"/>
  <c r="Q147" i="1"/>
  <c r="AK147" i="1"/>
  <c r="AJ147" i="1"/>
  <c r="AA147" i="1"/>
  <c r="P147" i="1"/>
  <c r="O147" i="1"/>
  <c r="N124" i="1"/>
  <c r="Q149" i="1"/>
  <c r="AF97" i="1"/>
  <c r="P97" i="1"/>
  <c r="H97" i="1"/>
  <c r="AL97" i="1"/>
  <c r="AD97" i="1"/>
  <c r="V97" i="1"/>
  <c r="N97" i="1"/>
  <c r="AJ97" i="1"/>
  <c r="T97" i="1"/>
  <c r="L97" i="1"/>
  <c r="AK97" i="1"/>
  <c r="Y97" i="1"/>
  <c r="K97" i="1"/>
  <c r="AI97" i="1"/>
  <c r="W97" i="1"/>
  <c r="J97" i="1"/>
  <c r="AH97" i="1"/>
  <c r="U97" i="1"/>
  <c r="I97" i="1"/>
  <c r="AG97" i="1"/>
  <c r="S97" i="1"/>
  <c r="AE97" i="1"/>
  <c r="R97" i="1"/>
  <c r="AC97" i="1"/>
  <c r="Q97" i="1"/>
  <c r="O97" i="1"/>
  <c r="M97" i="1"/>
  <c r="Z97" i="1"/>
  <c r="AA97" i="1"/>
  <c r="AM97" i="1"/>
  <c r="P154" i="1"/>
  <c r="W212" i="1"/>
  <c r="AF101" i="1"/>
  <c r="P101" i="1"/>
  <c r="H101" i="1"/>
  <c r="AL101" i="1"/>
  <c r="AD101" i="1"/>
  <c r="V101" i="1"/>
  <c r="N101" i="1"/>
  <c r="AJ101" i="1"/>
  <c r="AB101" i="1"/>
  <c r="T101" i="1"/>
  <c r="L101" i="1"/>
  <c r="AC101" i="1"/>
  <c r="Q101" i="1"/>
  <c r="AA101" i="1"/>
  <c r="O101" i="1"/>
  <c r="AM101" i="1"/>
  <c r="M101" i="1"/>
  <c r="AK101" i="1"/>
  <c r="K101" i="1"/>
  <c r="AI101" i="1"/>
  <c r="W101" i="1"/>
  <c r="J101" i="1"/>
  <c r="AH101" i="1"/>
  <c r="U101" i="1"/>
  <c r="I101" i="1"/>
  <c r="R101" i="1"/>
  <c r="S101" i="1"/>
  <c r="AG101" i="1"/>
  <c r="AE101" i="1"/>
  <c r="L91" i="1"/>
  <c r="K2" i="1"/>
  <c r="J118" i="1"/>
  <c r="H51" i="1"/>
  <c r="H36" i="1"/>
  <c r="Q2" i="1"/>
  <c r="H69" i="1"/>
  <c r="P141" i="1"/>
  <c r="H46" i="1"/>
  <c r="H38" i="1"/>
  <c r="U82" i="1"/>
  <c r="H108" i="1"/>
  <c r="I315" i="1"/>
  <c r="Q337" i="1"/>
  <c r="AD2" i="1"/>
  <c r="S273" i="5"/>
  <c r="W401" i="1"/>
  <c r="AH382" i="1"/>
  <c r="Z382" i="1"/>
  <c r="R382" i="1"/>
  <c r="J382" i="1"/>
  <c r="AL382" i="1"/>
  <c r="AD382" i="1"/>
  <c r="V382" i="1"/>
  <c r="N382" i="1"/>
  <c r="AB382" i="1"/>
  <c r="Q382" i="1"/>
  <c r="AK382" i="1"/>
  <c r="AA382" i="1"/>
  <c r="P382" i="1"/>
  <c r="AJ382" i="1"/>
  <c r="Y382" i="1"/>
  <c r="O382" i="1"/>
  <c r="AG382" i="1"/>
  <c r="W382" i="1"/>
  <c r="L382" i="1"/>
  <c r="AF382" i="1"/>
  <c r="U382" i="1"/>
  <c r="K382" i="1"/>
  <c r="AE382" i="1"/>
  <c r="T382" i="1"/>
  <c r="I382" i="1"/>
  <c r="X382" i="1"/>
  <c r="S382" i="1"/>
  <c r="M382" i="1"/>
  <c r="H382" i="1"/>
  <c r="AI382" i="1"/>
  <c r="AC382" i="1"/>
  <c r="T404" i="1"/>
  <c r="L404" i="1"/>
  <c r="S404" i="1"/>
  <c r="K404" i="1"/>
  <c r="R404" i="1"/>
  <c r="J404" i="1"/>
  <c r="Q404" i="1"/>
  <c r="P404" i="1"/>
  <c r="V404" i="1"/>
  <c r="N404" i="1"/>
  <c r="M404" i="1"/>
  <c r="W404" i="1"/>
  <c r="U404" i="1"/>
  <c r="O404" i="1"/>
  <c r="P389" i="1"/>
  <c r="V389" i="1"/>
  <c r="N389" i="1"/>
  <c r="U389" i="1"/>
  <c r="M389" i="1"/>
  <c r="T389" i="1"/>
  <c r="L389" i="1"/>
  <c r="K389" i="1"/>
  <c r="J389" i="1"/>
  <c r="W389" i="1"/>
  <c r="S389" i="1"/>
  <c r="R389" i="1"/>
  <c r="Q389" i="1"/>
  <c r="O389" i="1"/>
  <c r="AD372" i="1"/>
  <c r="V372" i="1"/>
  <c r="N372" i="1"/>
  <c r="AJ372" i="1"/>
  <c r="AB372" i="1"/>
  <c r="T372" i="1"/>
  <c r="L372" i="1"/>
  <c r="AH372" i="1"/>
  <c r="Z372" i="1"/>
  <c r="R372" i="1"/>
  <c r="J372" i="1"/>
  <c r="AM372" i="1"/>
  <c r="Y372" i="1"/>
  <c r="M372" i="1"/>
  <c r="AK372" i="1"/>
  <c r="X372" i="1"/>
  <c r="K372" i="1"/>
  <c r="AI372" i="1"/>
  <c r="W372" i="1"/>
  <c r="I372" i="1"/>
  <c r="AG372" i="1"/>
  <c r="U372" i="1"/>
  <c r="H372" i="1"/>
  <c r="AF372" i="1"/>
  <c r="S372" i="1"/>
  <c r="AE372" i="1"/>
  <c r="Q372" i="1"/>
  <c r="AC372" i="1"/>
  <c r="P372" i="1"/>
  <c r="AA372" i="1"/>
  <c r="O372" i="1"/>
  <c r="S347" i="1"/>
  <c r="T295" i="1"/>
  <c r="N318" i="1"/>
  <c r="Q309" i="1"/>
  <c r="T278" i="1"/>
  <c r="AD270" i="1"/>
  <c r="V270" i="1"/>
  <c r="N270" i="1"/>
  <c r="AJ270" i="1"/>
  <c r="AB270" i="1"/>
  <c r="T270" i="1"/>
  <c r="L270" i="1"/>
  <c r="AF270" i="1"/>
  <c r="U270" i="1"/>
  <c r="J270" i="1"/>
  <c r="AE270" i="1"/>
  <c r="S270" i="1"/>
  <c r="I270" i="1"/>
  <c r="AC270" i="1"/>
  <c r="R270" i="1"/>
  <c r="H270" i="1"/>
  <c r="AA270" i="1"/>
  <c r="Q270" i="1"/>
  <c r="AK270" i="1"/>
  <c r="Z270" i="1"/>
  <c r="P270" i="1"/>
  <c r="Y270" i="1"/>
  <c r="O270" i="1"/>
  <c r="X270" i="1"/>
  <c r="W270" i="1"/>
  <c r="M270" i="1"/>
  <c r="K270" i="1"/>
  <c r="AH270" i="1"/>
  <c r="AG270" i="1"/>
  <c r="U316" i="1"/>
  <c r="P218" i="1"/>
  <c r="I266" i="1"/>
  <c r="AI241" i="1"/>
  <c r="AA241" i="1"/>
  <c r="S241" i="1"/>
  <c r="K241" i="1"/>
  <c r="AH241" i="1"/>
  <c r="Z241" i="1"/>
  <c r="R241" i="1"/>
  <c r="J241" i="1"/>
  <c r="AG241" i="1"/>
  <c r="Y241" i="1"/>
  <c r="Q241" i="1"/>
  <c r="I241" i="1"/>
  <c r="AF241" i="1"/>
  <c r="X241" i="1"/>
  <c r="P241" i="1"/>
  <c r="H241" i="1"/>
  <c r="AM241" i="1"/>
  <c r="W241" i="1"/>
  <c r="O241" i="1"/>
  <c r="AD241" i="1"/>
  <c r="V241" i="1"/>
  <c r="N241" i="1"/>
  <c r="M241" i="1"/>
  <c r="L241" i="1"/>
  <c r="AK241" i="1"/>
  <c r="AJ241" i="1"/>
  <c r="AC241" i="1"/>
  <c r="U241" i="1"/>
  <c r="T241" i="1"/>
  <c r="V227" i="1"/>
  <c r="AM165" i="1"/>
  <c r="AE165" i="1"/>
  <c r="W165" i="1"/>
  <c r="O165" i="1"/>
  <c r="AL165" i="1"/>
  <c r="AD165" i="1"/>
  <c r="V165" i="1"/>
  <c r="N165" i="1"/>
  <c r="AJ165" i="1"/>
  <c r="AB165" i="1"/>
  <c r="T165" i="1"/>
  <c r="L165" i="1"/>
  <c r="AI165" i="1"/>
  <c r="AA165" i="1"/>
  <c r="S165" i="1"/>
  <c r="K165" i="1"/>
  <c r="Z165" i="1"/>
  <c r="R165" i="1"/>
  <c r="J165" i="1"/>
  <c r="X165" i="1"/>
  <c r="U165" i="1"/>
  <c r="Q165" i="1"/>
  <c r="AK165" i="1"/>
  <c r="P165" i="1"/>
  <c r="AG165" i="1"/>
  <c r="M165" i="1"/>
  <c r="I165" i="1"/>
  <c r="AC165" i="1"/>
  <c r="H165" i="1"/>
  <c r="AH143" i="1"/>
  <c r="Z143" i="1"/>
  <c r="R143" i="1"/>
  <c r="J143" i="1"/>
  <c r="AL143" i="1"/>
  <c r="AD143" i="1"/>
  <c r="V143" i="1"/>
  <c r="N143" i="1"/>
  <c r="AF143" i="1"/>
  <c r="U143" i="1"/>
  <c r="K143" i="1"/>
  <c r="AE143" i="1"/>
  <c r="T143" i="1"/>
  <c r="I143" i="1"/>
  <c r="AC143" i="1"/>
  <c r="S143" i="1"/>
  <c r="H143" i="1"/>
  <c r="AM143" i="1"/>
  <c r="AB143" i="1"/>
  <c r="Q143" i="1"/>
  <c r="AK143" i="1"/>
  <c r="AA143" i="1"/>
  <c r="P143" i="1"/>
  <c r="O143" i="1"/>
  <c r="AI143" i="1"/>
  <c r="AG143" i="1"/>
  <c r="W143" i="1"/>
  <c r="L143" i="1"/>
  <c r="M143" i="1"/>
  <c r="S221" i="1"/>
  <c r="AM169" i="1"/>
  <c r="AE169" i="1"/>
  <c r="W169" i="1"/>
  <c r="O169" i="1"/>
  <c r="AD169" i="1"/>
  <c r="V169" i="1"/>
  <c r="N169" i="1"/>
  <c r="AJ169" i="1"/>
  <c r="AB169" i="1"/>
  <c r="T169" i="1"/>
  <c r="L169" i="1"/>
  <c r="AI169" i="1"/>
  <c r="AA169" i="1"/>
  <c r="S169" i="1"/>
  <c r="K169" i="1"/>
  <c r="AH169" i="1"/>
  <c r="Z169" i="1"/>
  <c r="R169" i="1"/>
  <c r="J169" i="1"/>
  <c r="AK169" i="1"/>
  <c r="P169" i="1"/>
  <c r="AG169" i="1"/>
  <c r="M169" i="1"/>
  <c r="AF169" i="1"/>
  <c r="I169" i="1"/>
  <c r="AC169" i="1"/>
  <c r="H169" i="1"/>
  <c r="X169" i="1"/>
  <c r="U169" i="1"/>
  <c r="Q169" i="1"/>
  <c r="J146" i="1"/>
  <c r="AG109" i="1"/>
  <c r="Y109" i="1"/>
  <c r="Q109" i="1"/>
  <c r="I109" i="1"/>
  <c r="P109" i="1"/>
  <c r="H109" i="1"/>
  <c r="AM109" i="1"/>
  <c r="AE109" i="1"/>
  <c r="W109" i="1"/>
  <c r="O109" i="1"/>
  <c r="AL109" i="1"/>
  <c r="AD109" i="1"/>
  <c r="V109" i="1"/>
  <c r="N109" i="1"/>
  <c r="AK109" i="1"/>
  <c r="AB109" i="1"/>
  <c r="T109" i="1"/>
  <c r="L109" i="1"/>
  <c r="AC109" i="1"/>
  <c r="J109" i="1"/>
  <c r="AA109" i="1"/>
  <c r="Z109" i="1"/>
  <c r="U109" i="1"/>
  <c r="S109" i="1"/>
  <c r="R109" i="1"/>
  <c r="K109" i="1"/>
  <c r="AH109" i="1"/>
  <c r="M109" i="1"/>
  <c r="AI109" i="1"/>
  <c r="P107" i="1"/>
  <c r="M193" i="1"/>
  <c r="S162" i="1"/>
  <c r="H163" i="1"/>
  <c r="N111" i="1"/>
  <c r="T80" i="1"/>
  <c r="N148" i="1"/>
  <c r="N136" i="1"/>
  <c r="AG105" i="1"/>
  <c r="Y105" i="1"/>
  <c r="Q105" i="1"/>
  <c r="I105" i="1"/>
  <c r="AF105" i="1"/>
  <c r="X105" i="1"/>
  <c r="P105" i="1"/>
  <c r="H105" i="1"/>
  <c r="AM105" i="1"/>
  <c r="AE105" i="1"/>
  <c r="W105" i="1"/>
  <c r="O105" i="1"/>
  <c r="AL105" i="1"/>
  <c r="V105" i="1"/>
  <c r="N105" i="1"/>
  <c r="T105" i="1"/>
  <c r="L105" i="1"/>
  <c r="AK105" i="1"/>
  <c r="R105" i="1"/>
  <c r="AI105" i="1"/>
  <c r="M105" i="1"/>
  <c r="AH105" i="1"/>
  <c r="K105" i="1"/>
  <c r="AC105" i="1"/>
  <c r="J105" i="1"/>
  <c r="AA105" i="1"/>
  <c r="Z105" i="1"/>
  <c r="U105" i="1"/>
  <c r="S105" i="1"/>
  <c r="R55" i="1"/>
  <c r="L132" i="1"/>
  <c r="M78" i="1"/>
  <c r="H65" i="1"/>
  <c r="AI50" i="1"/>
  <c r="AA50" i="1"/>
  <c r="S50" i="1"/>
  <c r="K50" i="1"/>
  <c r="AH50" i="1"/>
  <c r="Z50" i="1"/>
  <c r="R50" i="1"/>
  <c r="J50" i="1"/>
  <c r="AG50" i="1"/>
  <c r="Q50" i="1"/>
  <c r="I50" i="1"/>
  <c r="AF50" i="1"/>
  <c r="P50" i="1"/>
  <c r="H50" i="1"/>
  <c r="AM50" i="1"/>
  <c r="AE50" i="1"/>
  <c r="W50" i="1"/>
  <c r="O50" i="1"/>
  <c r="AL50" i="1"/>
  <c r="AD50" i="1"/>
  <c r="V50" i="1"/>
  <c r="N50" i="1"/>
  <c r="AK50" i="1"/>
  <c r="L50" i="1"/>
  <c r="AJ50" i="1"/>
  <c r="M50" i="1"/>
  <c r="AC50" i="1"/>
  <c r="AB50" i="1"/>
  <c r="U50" i="1"/>
  <c r="T50" i="1"/>
  <c r="T86" i="1"/>
  <c r="I2" i="1"/>
  <c r="P67" i="1"/>
  <c r="U93" i="1"/>
  <c r="J37" i="1"/>
  <c r="W127" i="1"/>
  <c r="AL2" i="1"/>
  <c r="U2" i="1"/>
  <c r="AC78" i="1"/>
  <c r="T402" i="1"/>
  <c r="L402" i="1"/>
  <c r="S402" i="1"/>
  <c r="K402" i="1"/>
  <c r="R402" i="1"/>
  <c r="J402" i="1"/>
  <c r="Q402" i="1"/>
  <c r="P402" i="1"/>
  <c r="V402" i="1"/>
  <c r="N402" i="1"/>
  <c r="M402" i="1"/>
  <c r="W402" i="1"/>
  <c r="U402" i="1"/>
  <c r="O402" i="1"/>
  <c r="L370" i="1"/>
  <c r="Q336" i="1"/>
  <c r="U322" i="1"/>
  <c r="H329" i="1"/>
  <c r="W299" i="1"/>
  <c r="L313" i="1"/>
  <c r="AF271" i="1"/>
  <c r="X271" i="1"/>
  <c r="P271" i="1"/>
  <c r="H271" i="1"/>
  <c r="AL271" i="1"/>
  <c r="AD271" i="1"/>
  <c r="V271" i="1"/>
  <c r="N271" i="1"/>
  <c r="AJ271" i="1"/>
  <c r="O271" i="1"/>
  <c r="AI271" i="1"/>
  <c r="M271" i="1"/>
  <c r="W271" i="1"/>
  <c r="L271" i="1"/>
  <c r="AG271" i="1"/>
  <c r="U271" i="1"/>
  <c r="K271" i="1"/>
  <c r="AE271" i="1"/>
  <c r="T271" i="1"/>
  <c r="J271" i="1"/>
  <c r="AC271" i="1"/>
  <c r="S271" i="1"/>
  <c r="I271" i="1"/>
  <c r="Q271" i="1"/>
  <c r="AM271" i="1"/>
  <c r="AK271" i="1"/>
  <c r="AB271" i="1"/>
  <c r="AA271" i="1"/>
  <c r="R271" i="1"/>
  <c r="N243" i="1"/>
  <c r="AM215" i="1"/>
  <c r="W215" i="1"/>
  <c r="O215" i="1"/>
  <c r="AL215" i="1"/>
  <c r="V215" i="1"/>
  <c r="N215" i="1"/>
  <c r="AJ215" i="1"/>
  <c r="AB215" i="1"/>
  <c r="T215" i="1"/>
  <c r="L215" i="1"/>
  <c r="AH215" i="1"/>
  <c r="Z215" i="1"/>
  <c r="R215" i="1"/>
  <c r="J215" i="1"/>
  <c r="AK215" i="1"/>
  <c r="U215" i="1"/>
  <c r="AI215" i="1"/>
  <c r="S215" i="1"/>
  <c r="AG215" i="1"/>
  <c r="Q215" i="1"/>
  <c r="AF215" i="1"/>
  <c r="P215" i="1"/>
  <c r="M215" i="1"/>
  <c r="AA215" i="1"/>
  <c r="K215" i="1"/>
  <c r="Y215" i="1"/>
  <c r="X215" i="1"/>
  <c r="I215" i="1"/>
  <c r="H215" i="1"/>
  <c r="AM207" i="1"/>
  <c r="AE207" i="1"/>
  <c r="W207" i="1"/>
  <c r="O207" i="1"/>
  <c r="AL207" i="1"/>
  <c r="AD207" i="1"/>
  <c r="V207" i="1"/>
  <c r="N207" i="1"/>
  <c r="AB207" i="1"/>
  <c r="T207" i="1"/>
  <c r="L207" i="1"/>
  <c r="AH207" i="1"/>
  <c r="R207" i="1"/>
  <c r="J207" i="1"/>
  <c r="AK207" i="1"/>
  <c r="U207" i="1"/>
  <c r="AI207" i="1"/>
  <c r="S207" i="1"/>
  <c r="AG207" i="1"/>
  <c r="Q207" i="1"/>
  <c r="AF207" i="1"/>
  <c r="P207" i="1"/>
  <c r="AC207" i="1"/>
  <c r="M207" i="1"/>
  <c r="AA207" i="1"/>
  <c r="K207" i="1"/>
  <c r="I207" i="1"/>
  <c r="H207" i="1"/>
  <c r="Y207" i="1"/>
  <c r="AI229" i="1"/>
  <c r="AA229" i="1"/>
  <c r="S229" i="1"/>
  <c r="K229" i="1"/>
  <c r="AH229" i="1"/>
  <c r="Z229" i="1"/>
  <c r="R229" i="1"/>
  <c r="J229" i="1"/>
  <c r="Y229" i="1"/>
  <c r="Q229" i="1"/>
  <c r="I229" i="1"/>
  <c r="AF229" i="1"/>
  <c r="X229" i="1"/>
  <c r="P229" i="1"/>
  <c r="H229" i="1"/>
  <c r="AM229" i="1"/>
  <c r="AE229" i="1"/>
  <c r="W229" i="1"/>
  <c r="O229" i="1"/>
  <c r="AL229" i="1"/>
  <c r="AD229" i="1"/>
  <c r="V229" i="1"/>
  <c r="N229" i="1"/>
  <c r="T229" i="1"/>
  <c r="M229" i="1"/>
  <c r="L229" i="1"/>
  <c r="AK229" i="1"/>
  <c r="AJ229" i="1"/>
  <c r="AC229" i="1"/>
  <c r="AB229" i="1"/>
  <c r="U229" i="1"/>
  <c r="K262" i="1"/>
  <c r="AJ269" i="1"/>
  <c r="AB269" i="1"/>
  <c r="T269" i="1"/>
  <c r="L269" i="1"/>
  <c r="AM269" i="1"/>
  <c r="AD269" i="1"/>
  <c r="U269" i="1"/>
  <c r="K269" i="1"/>
  <c r="AC269" i="1"/>
  <c r="S269" i="1"/>
  <c r="J269" i="1"/>
  <c r="AK269" i="1"/>
  <c r="AA269" i="1"/>
  <c r="R269" i="1"/>
  <c r="I269" i="1"/>
  <c r="AI269" i="1"/>
  <c r="Z269" i="1"/>
  <c r="Q269" i="1"/>
  <c r="H269" i="1"/>
  <c r="AH269" i="1"/>
  <c r="Y269" i="1"/>
  <c r="P269" i="1"/>
  <c r="AG269" i="1"/>
  <c r="O269" i="1"/>
  <c r="AE269" i="1"/>
  <c r="W269" i="1"/>
  <c r="V269" i="1"/>
  <c r="N269" i="1"/>
  <c r="M269" i="1"/>
  <c r="I158" i="1"/>
  <c r="AH279" i="1"/>
  <c r="Z279" i="1"/>
  <c r="R279" i="1"/>
  <c r="J279" i="1"/>
  <c r="Y279" i="1"/>
  <c r="Q279" i="1"/>
  <c r="I279" i="1"/>
  <c r="AF279" i="1"/>
  <c r="X279" i="1"/>
  <c r="P279" i="1"/>
  <c r="H279" i="1"/>
  <c r="AL279" i="1"/>
  <c r="AD279" i="1"/>
  <c r="V279" i="1"/>
  <c r="N279" i="1"/>
  <c r="AJ279" i="1"/>
  <c r="AB279" i="1"/>
  <c r="T279" i="1"/>
  <c r="L279" i="1"/>
  <c r="W279" i="1"/>
  <c r="U279" i="1"/>
  <c r="AM279" i="1"/>
  <c r="S279" i="1"/>
  <c r="AK279" i="1"/>
  <c r="O279" i="1"/>
  <c r="M279" i="1"/>
  <c r="AE279" i="1"/>
  <c r="K279" i="1"/>
  <c r="AA279" i="1"/>
  <c r="AD274" i="1"/>
  <c r="V274" i="1"/>
  <c r="N274" i="1"/>
  <c r="AJ274" i="1"/>
  <c r="AB274" i="1"/>
  <c r="T274" i="1"/>
  <c r="L274" i="1"/>
  <c r="AH274" i="1"/>
  <c r="X274" i="1"/>
  <c r="M274" i="1"/>
  <c r="AG274" i="1"/>
  <c r="W274" i="1"/>
  <c r="K274" i="1"/>
  <c r="AF274" i="1"/>
  <c r="U274" i="1"/>
  <c r="J274" i="1"/>
  <c r="AE274" i="1"/>
  <c r="S274" i="1"/>
  <c r="I274" i="1"/>
  <c r="AC274" i="1"/>
  <c r="R274" i="1"/>
  <c r="H274" i="1"/>
  <c r="AM274" i="1"/>
  <c r="AA274" i="1"/>
  <c r="Q274" i="1"/>
  <c r="AI274" i="1"/>
  <c r="Z274" i="1"/>
  <c r="P274" i="1"/>
  <c r="O274" i="1"/>
  <c r="N52" i="1"/>
  <c r="L152" i="1"/>
  <c r="AF142" i="1"/>
  <c r="AJ142" i="1"/>
  <c r="T142" i="1"/>
  <c r="AM142" i="1"/>
  <c r="AC142" i="1"/>
  <c r="S142" i="1"/>
  <c r="K142" i="1"/>
  <c r="AL142" i="1"/>
  <c r="AA142" i="1"/>
  <c r="R142" i="1"/>
  <c r="J142" i="1"/>
  <c r="AK142" i="1"/>
  <c r="Z142" i="1"/>
  <c r="Q142" i="1"/>
  <c r="I142" i="1"/>
  <c r="AI142" i="1"/>
  <c r="Y142" i="1"/>
  <c r="P142" i="1"/>
  <c r="H142" i="1"/>
  <c r="AH142" i="1"/>
  <c r="X142" i="1"/>
  <c r="O142" i="1"/>
  <c r="AG142" i="1"/>
  <c r="W142" i="1"/>
  <c r="N142" i="1"/>
  <c r="M142" i="1"/>
  <c r="L142" i="1"/>
  <c r="AE142" i="1"/>
  <c r="AD142" i="1"/>
  <c r="V142" i="1"/>
  <c r="U142" i="1"/>
  <c r="AI126" i="1"/>
  <c r="AA126" i="1"/>
  <c r="S126" i="1"/>
  <c r="K126" i="1"/>
  <c r="Z126" i="1"/>
  <c r="R126" i="1"/>
  <c r="J126" i="1"/>
  <c r="AG126" i="1"/>
  <c r="Y126" i="1"/>
  <c r="Q126" i="1"/>
  <c r="I126" i="1"/>
  <c r="X126" i="1"/>
  <c r="P126" i="1"/>
  <c r="H126" i="1"/>
  <c r="AM126" i="1"/>
  <c r="AE126" i="1"/>
  <c r="W126" i="1"/>
  <c r="O126" i="1"/>
  <c r="AL126" i="1"/>
  <c r="AD126" i="1"/>
  <c r="V126" i="1"/>
  <c r="N126" i="1"/>
  <c r="M126" i="1"/>
  <c r="L126" i="1"/>
  <c r="AK126" i="1"/>
  <c r="AJ126" i="1"/>
  <c r="AC126" i="1"/>
  <c r="U126" i="1"/>
  <c r="T126" i="1"/>
  <c r="AI110" i="1"/>
  <c r="AA110" i="1"/>
  <c r="S110" i="1"/>
  <c r="K110" i="1"/>
  <c r="Z110" i="1"/>
  <c r="R110" i="1"/>
  <c r="J110" i="1"/>
  <c r="AG110" i="1"/>
  <c r="Y110" i="1"/>
  <c r="Q110" i="1"/>
  <c r="I110" i="1"/>
  <c r="X110" i="1"/>
  <c r="P110" i="1"/>
  <c r="H110" i="1"/>
  <c r="AM110" i="1"/>
  <c r="AE110" i="1"/>
  <c r="W110" i="1"/>
  <c r="O110" i="1"/>
  <c r="AD110" i="1"/>
  <c r="V110" i="1"/>
  <c r="N110" i="1"/>
  <c r="M110" i="1"/>
  <c r="L110" i="1"/>
  <c r="AK110" i="1"/>
  <c r="AJ110" i="1"/>
  <c r="AC110" i="1"/>
  <c r="AB110" i="1"/>
  <c r="T110" i="1"/>
  <c r="U110" i="1"/>
  <c r="L176" i="1"/>
  <c r="V96" i="1"/>
  <c r="V159" i="1"/>
  <c r="R151" i="1"/>
  <c r="H112" i="1"/>
  <c r="L94" i="1"/>
  <c r="AM104" i="1"/>
  <c r="AE104" i="1"/>
  <c r="W104" i="1"/>
  <c r="O104" i="1"/>
  <c r="AD104" i="1"/>
  <c r="V104" i="1"/>
  <c r="N104" i="1"/>
  <c r="AK104" i="1"/>
  <c r="AJ104" i="1"/>
  <c r="T104" i="1"/>
  <c r="L104" i="1"/>
  <c r="AH104" i="1"/>
  <c r="Z104" i="1"/>
  <c r="R104" i="1"/>
  <c r="J104" i="1"/>
  <c r="AI104" i="1"/>
  <c r="S104" i="1"/>
  <c r="AG104" i="1"/>
  <c r="Q104" i="1"/>
  <c r="AF104" i="1"/>
  <c r="P104" i="1"/>
  <c r="AC104" i="1"/>
  <c r="M104" i="1"/>
  <c r="AA104" i="1"/>
  <c r="K104" i="1"/>
  <c r="Y104" i="1"/>
  <c r="I104" i="1"/>
  <c r="H104" i="1"/>
  <c r="U104" i="1"/>
  <c r="L63" i="1"/>
  <c r="R49" i="1"/>
  <c r="AM2" i="1"/>
  <c r="L166" i="1"/>
  <c r="AH2" i="1"/>
  <c r="P81" i="1"/>
  <c r="W343" i="1"/>
  <c r="AI58" i="1"/>
  <c r="AA58" i="1"/>
  <c r="S58" i="1"/>
  <c r="K58" i="1"/>
  <c r="AH58" i="1"/>
  <c r="Z58" i="1"/>
  <c r="R58" i="1"/>
  <c r="J58" i="1"/>
  <c r="AG58" i="1"/>
  <c r="Y58" i="1"/>
  <c r="Q58" i="1"/>
  <c r="I58" i="1"/>
  <c r="AF58" i="1"/>
  <c r="P58" i="1"/>
  <c r="H58" i="1"/>
  <c r="AM58" i="1"/>
  <c r="AE58" i="1"/>
  <c r="AE85" i="1" s="1"/>
  <c r="AE164" i="1" s="1"/>
  <c r="W58" i="1"/>
  <c r="O58" i="1"/>
  <c r="AD58" i="1"/>
  <c r="V58" i="1"/>
  <c r="N58" i="1"/>
  <c r="M58" i="1"/>
  <c r="L58" i="1"/>
  <c r="U58" i="1"/>
  <c r="AK58" i="1"/>
  <c r="AJ58" i="1"/>
  <c r="AC58" i="1"/>
  <c r="AB58" i="1"/>
  <c r="T58" i="1"/>
  <c r="X2" i="1"/>
  <c r="N95" i="1"/>
  <c r="H90" i="1"/>
  <c r="H61" i="1"/>
  <c r="P48" i="1"/>
  <c r="O164" i="1"/>
  <c r="S311" i="1"/>
  <c r="W377" i="1"/>
  <c r="V354" i="1"/>
  <c r="N2" i="1"/>
  <c r="AF9" i="1"/>
  <c r="F10" i="2"/>
  <c r="F7" i="2"/>
  <c r="F6" i="2"/>
  <c r="F27" i="2"/>
  <c r="F19" i="2"/>
  <c r="F24" i="2"/>
  <c r="F22" i="2"/>
  <c r="F9" i="2"/>
  <c r="F16" i="2"/>
  <c r="F28" i="2"/>
  <c r="F25" i="2"/>
  <c r="F21" i="2"/>
  <c r="F18" i="2"/>
  <c r="F12" i="2"/>
  <c r="F13" i="2"/>
  <c r="F15" i="2"/>
  <c r="Z15" i="1" l="1"/>
  <c r="Z19" i="1" s="1"/>
  <c r="AJ17" i="1"/>
  <c r="AB9" i="1"/>
  <c r="AC67" i="1"/>
  <c r="AH8" i="1"/>
  <c r="AH12" i="1" s="1"/>
  <c r="AI99" i="1"/>
  <c r="Z24" i="1"/>
  <c r="Z33" i="1" s="1"/>
  <c r="Z34" i="1" s="1"/>
  <c r="AF10" i="1"/>
  <c r="AH13" i="1"/>
  <c r="AL32" i="1"/>
  <c r="AL41" i="1" s="1"/>
  <c r="AM76" i="1"/>
  <c r="X8" i="1"/>
  <c r="X10" i="1" s="1"/>
  <c r="AJ21" i="1"/>
  <c r="AB17" i="1"/>
  <c r="AD9" i="1"/>
  <c r="AC71" i="1"/>
  <c r="AC147" i="1" s="1"/>
  <c r="AE53" i="1"/>
  <c r="AI100" i="1"/>
  <c r="AA68" i="1"/>
  <c r="Y45" i="1"/>
  <c r="AG130" i="1"/>
  <c r="AG132" i="1" s="1"/>
  <c r="AA70" i="1"/>
  <c r="G9" i="7"/>
  <c r="Q3" i="1"/>
  <c r="J3" i="1"/>
  <c r="G4" i="7"/>
  <c r="I3" i="1"/>
  <c r="L3" i="1"/>
  <c r="U3" i="1"/>
  <c r="M3" i="1"/>
  <c r="O3" i="1"/>
  <c r="S3" i="1"/>
  <c r="G8" i="7"/>
  <c r="K3" i="1"/>
  <c r="P3" i="1"/>
  <c r="G10" i="7"/>
  <c r="W3" i="1"/>
  <c r="N3" i="1"/>
  <c r="H3" i="1"/>
  <c r="G6" i="7"/>
  <c r="G5" i="7"/>
  <c r="V3" i="1"/>
  <c r="T3" i="1"/>
  <c r="R3" i="1"/>
  <c r="F8" i="2"/>
  <c r="F30" i="2"/>
  <c r="F29" i="2"/>
  <c r="F14" i="2"/>
  <c r="F23" i="2"/>
  <c r="F31" i="2"/>
  <c r="F20" i="2"/>
  <c r="F11" i="2"/>
  <c r="F17" i="2"/>
  <c r="F26" i="2"/>
  <c r="Z35" i="1"/>
  <c r="G2" i="1"/>
  <c r="AI116" i="1"/>
  <c r="AI117" i="1" s="1"/>
  <c r="AJ80" i="1"/>
  <c r="AL96" i="1"/>
  <c r="Y66" i="1"/>
  <c r="AB53" i="1"/>
  <c r="AG149" i="1"/>
  <c r="AK82" i="1"/>
  <c r="AM127" i="1"/>
  <c r="AC182" i="1"/>
  <c r="AF16" i="1"/>
  <c r="AL110" i="1"/>
  <c r="AJ86" i="1"/>
  <c r="AA120" i="1"/>
  <c r="G11" i="7"/>
  <c r="AJ84" i="1"/>
  <c r="AJ99" i="1" s="1"/>
  <c r="AH22" i="1"/>
  <c r="E21" i="2"/>
  <c r="E28" i="2"/>
  <c r="E25" i="2"/>
  <c r="E15" i="2"/>
  <c r="E16" i="2"/>
  <c r="E19" i="2"/>
  <c r="E9" i="2"/>
  <c r="E27" i="2"/>
  <c r="E7" i="2"/>
  <c r="E10" i="2"/>
  <c r="E12" i="2"/>
  <c r="E22" i="2"/>
  <c r="E24" i="2"/>
  <c r="E6" i="2"/>
  <c r="E13" i="2"/>
  <c r="E18" i="2"/>
  <c r="AA116" i="1" l="1"/>
  <c r="Z20" i="1"/>
  <c r="AM151" i="1"/>
  <c r="AM161" i="1" s="1"/>
  <c r="AE59" i="1"/>
  <c r="AJ45" i="1"/>
  <c r="AJ47" i="1" s="1"/>
  <c r="AB24" i="1"/>
  <c r="AB35" i="1" s="1"/>
  <c r="AB36" i="1" s="1"/>
  <c r="AC69" i="1"/>
  <c r="AH14" i="1"/>
  <c r="AH20" i="1"/>
  <c r="AJ51" i="1"/>
  <c r="AB47" i="1"/>
  <c r="AB62" i="1"/>
  <c r="AF15" i="1"/>
  <c r="X12" i="1"/>
  <c r="X13" i="1" s="1"/>
  <c r="AL60" i="1"/>
  <c r="AL58" i="1"/>
  <c r="AD11" i="1"/>
  <c r="Z39" i="1"/>
  <c r="AC156" i="1"/>
  <c r="AC162" i="1" s="1"/>
  <c r="AE83" i="1"/>
  <c r="Y50" i="1"/>
  <c r="AM176" i="1"/>
  <c r="AJ105" i="1"/>
  <c r="F32" i="2"/>
  <c r="G19" i="2" s="1"/>
  <c r="I19" i="2" s="1"/>
  <c r="AH25" i="1"/>
  <c r="Z40" i="1"/>
  <c r="AI121" i="1"/>
  <c r="AD43" i="1"/>
  <c r="AM212" i="1"/>
  <c r="Z54" i="1"/>
  <c r="AJ109" i="1"/>
  <c r="AE298" i="1"/>
  <c r="Z57" i="1"/>
  <c r="AJ113" i="1"/>
  <c r="AJ134" i="1" s="1"/>
  <c r="AC193" i="1"/>
  <c r="AL123" i="1"/>
  <c r="AK93" i="1"/>
  <c r="AA122" i="1"/>
  <c r="AA145" i="1" s="1"/>
  <c r="AG172" i="1"/>
  <c r="AB63" i="1"/>
  <c r="AB79" i="1"/>
  <c r="AF48" i="1"/>
  <c r="Z30" i="1" l="1"/>
  <c r="AD16" i="1"/>
  <c r="AE84" i="1"/>
  <c r="AE91" i="1" s="1"/>
  <c r="AM181" i="1"/>
  <c r="AK123" i="1"/>
  <c r="AJ49" i="1"/>
  <c r="Y52" i="1"/>
  <c r="AB38" i="1"/>
  <c r="AB44" i="1" s="1"/>
  <c r="AC83" i="1"/>
  <c r="AH21" i="1"/>
  <c r="AI131" i="1"/>
  <c r="AD31" i="1"/>
  <c r="AD22" i="1"/>
  <c r="AD23" i="1"/>
  <c r="X14" i="1"/>
  <c r="AB69" i="1"/>
  <c r="AH27" i="1"/>
  <c r="AJ52" i="1"/>
  <c r="Z43" i="1"/>
  <c r="AF41" i="1"/>
  <c r="AL64" i="1"/>
  <c r="AL76" i="1" s="1"/>
  <c r="AD25" i="1"/>
  <c r="AE114" i="1"/>
  <c r="AE124" i="1" s="1"/>
  <c r="AE155" i="1" s="1"/>
  <c r="AK128" i="1"/>
  <c r="AK189" i="1" s="1"/>
  <c r="AI141" i="1"/>
  <c r="AG199" i="1"/>
  <c r="Y57" i="1"/>
  <c r="G22" i="2"/>
  <c r="I22" i="2" s="1"/>
  <c r="G9" i="2"/>
  <c r="H9" i="2" s="1"/>
  <c r="G12" i="2"/>
  <c r="H12" i="2" s="1"/>
  <c r="G10" i="2"/>
  <c r="I10" i="2" s="1"/>
  <c r="G28" i="2"/>
  <c r="I28" i="2" s="1"/>
  <c r="G27" i="2"/>
  <c r="H27" i="2" s="1"/>
  <c r="G21" i="2"/>
  <c r="H21" i="2" s="1"/>
  <c r="G6" i="2"/>
  <c r="H6" i="2" s="1"/>
  <c r="G13" i="2"/>
  <c r="I13" i="2" s="1"/>
  <c r="G18" i="2"/>
  <c r="H18" i="2" s="1"/>
  <c r="G25" i="2"/>
  <c r="I25" i="2" s="1"/>
  <c r="G24" i="2"/>
  <c r="H24" i="2" s="1"/>
  <c r="G15" i="2"/>
  <c r="H15" i="2" s="1"/>
  <c r="G7" i="2"/>
  <c r="I7" i="2" s="1"/>
  <c r="G16" i="2"/>
  <c r="I16" i="2" s="1"/>
  <c r="AJ175" i="1"/>
  <c r="AJ181" i="1" s="1"/>
  <c r="AH28" i="1"/>
  <c r="AF67" i="1"/>
  <c r="AB83" i="1"/>
  <c r="AB91" i="1" s="1"/>
  <c r="AF71" i="1"/>
  <c r="AE357" i="1"/>
  <c r="AE378" i="1" s="1"/>
  <c r="X15" i="1"/>
  <c r="Z64" i="1"/>
  <c r="Y92" i="1"/>
  <c r="Y75" i="1"/>
  <c r="Y98" i="1" s="1"/>
  <c r="AC213" i="1"/>
  <c r="AA157" i="1"/>
  <c r="AA211" i="1" s="1"/>
  <c r="AG279" i="1"/>
  <c r="AG281" i="1" s="1"/>
  <c r="AG287" i="1" s="1"/>
  <c r="AK200" i="1"/>
  <c r="AK267" i="1" s="1"/>
  <c r="AI170" i="1"/>
  <c r="AL125" i="1"/>
  <c r="AM270" i="1"/>
  <c r="AM224" i="1"/>
  <c r="AD52" i="1"/>
  <c r="Z31" i="1" l="1"/>
  <c r="AA170" i="1"/>
  <c r="AA192" i="1" s="1"/>
  <c r="AA204" i="1" s="1"/>
  <c r="AD27" i="1"/>
  <c r="AE96" i="1"/>
  <c r="AM223" i="1"/>
  <c r="AK137" i="1"/>
  <c r="AC107" i="1"/>
  <c r="AC171" i="1" s="1"/>
  <c r="AC174" i="1" s="1"/>
  <c r="AB46" i="1"/>
  <c r="AB48" i="1" s="1"/>
  <c r="AF43" i="1"/>
  <c r="AH23" i="1"/>
  <c r="AD40" i="1"/>
  <c r="AD54" i="1" s="1"/>
  <c r="AL77" i="1"/>
  <c r="Z59" i="1"/>
  <c r="X16" i="1"/>
  <c r="AF44" i="1"/>
  <c r="AJ111" i="1"/>
  <c r="AJ65" i="1"/>
  <c r="AH29" i="1"/>
  <c r="AB80" i="1"/>
  <c r="AD30" i="1"/>
  <c r="AE192" i="1"/>
  <c r="AE213" i="1"/>
  <c r="AE215" i="1" s="1"/>
  <c r="AG221" i="1"/>
  <c r="AA183" i="1"/>
  <c r="AA188" i="1" s="1"/>
  <c r="Y67" i="1"/>
  <c r="AM226" i="1"/>
  <c r="AK201" i="1"/>
  <c r="AK216" i="1" s="1"/>
  <c r="AK235" i="1" s="1"/>
  <c r="AK255" i="1" s="1"/>
  <c r="AK277" i="1" s="1"/>
  <c r="AK297" i="1" s="1"/>
  <c r="AI150" i="1"/>
  <c r="J16" i="2"/>
  <c r="O16" i="2" s="1"/>
  <c r="J27" i="2"/>
  <c r="O27" i="2" s="1"/>
  <c r="J9" i="2"/>
  <c r="O9" i="2" s="1"/>
  <c r="J19" i="2"/>
  <c r="O19" i="2" s="1"/>
  <c r="J6" i="2"/>
  <c r="O6" i="2" s="1"/>
  <c r="J18" i="2"/>
  <c r="O18" i="2" s="1"/>
  <c r="J25" i="2"/>
  <c r="O25" i="2" s="1"/>
  <c r="J10" i="2"/>
  <c r="O10" i="2" s="1"/>
  <c r="J13" i="2"/>
  <c r="O13" i="2" s="1"/>
  <c r="J7" i="2"/>
  <c r="O7" i="2" s="1"/>
  <c r="J28" i="2"/>
  <c r="O28" i="2" s="1"/>
  <c r="J21" i="2"/>
  <c r="O21" i="2" s="1"/>
  <c r="J15" i="2"/>
  <c r="O15" i="2" s="1"/>
  <c r="J12" i="2"/>
  <c r="O12" i="2" s="1"/>
  <c r="J24" i="2"/>
  <c r="O24" i="2" s="1"/>
  <c r="J22" i="2"/>
  <c r="O22" i="2" s="1"/>
  <c r="AJ207" i="1"/>
  <c r="AJ208" i="1" s="1"/>
  <c r="AJ240" i="1" s="1"/>
  <c r="AJ250" i="1" s="1"/>
  <c r="AJ255" i="1" s="1"/>
  <c r="AJ278" i="1" s="1"/>
  <c r="AJ295" i="1" s="1"/>
  <c r="AJ310" i="1" s="1"/>
  <c r="AJ327" i="1" s="1"/>
  <c r="AK316" i="1"/>
  <c r="AK322" i="1" s="1"/>
  <c r="AK379" i="1" s="1"/>
  <c r="AK380" i="1" s="1"/>
  <c r="AH32" i="1"/>
  <c r="AH44" i="1"/>
  <c r="X20" i="1"/>
  <c r="Z73" i="1"/>
  <c r="AA223" i="1"/>
  <c r="AA249" i="1" s="1"/>
  <c r="AA261" i="1" s="1"/>
  <c r="AA262" i="1" s="1"/>
  <c r="AA272" i="1" s="1"/>
  <c r="Y100" i="1"/>
  <c r="Y101" i="1" s="1"/>
  <c r="AE385" i="1"/>
  <c r="AL128" i="1"/>
  <c r="AL133" i="1" s="1"/>
  <c r="AL159" i="1" s="1"/>
  <c r="AC222" i="1"/>
  <c r="AC230" i="1" s="1"/>
  <c r="AM282" i="1"/>
  <c r="AM289" i="1" s="1"/>
  <c r="AD74" i="1"/>
  <c r="AF76" i="1"/>
  <c r="AB94" i="1"/>
  <c r="AI186" i="1"/>
  <c r="AI195" i="1" s="1"/>
  <c r="AI221" i="1" s="1"/>
  <c r="AI246" i="1" s="1"/>
  <c r="AI277" i="1" s="1"/>
  <c r="AC232" i="1"/>
  <c r="AK304" i="1"/>
  <c r="O20" i="2" l="1"/>
  <c r="O29" i="2"/>
  <c r="O14" i="2"/>
  <c r="O23" i="2"/>
  <c r="O26" i="2"/>
  <c r="O17" i="2"/>
  <c r="O11" i="2"/>
  <c r="O8" i="2"/>
  <c r="Z32" i="1"/>
  <c r="AE140" i="1"/>
  <c r="AE154" i="1" s="1"/>
  <c r="AE193" i="1" s="1"/>
  <c r="AD39" i="1"/>
  <c r="AM240" i="1"/>
  <c r="AK212" i="1"/>
  <c r="AK218" i="1" s="1"/>
  <c r="AK238" i="1" s="1"/>
  <c r="AJ106" i="1"/>
  <c r="AJ112" i="1" s="1"/>
  <c r="Y71" i="1"/>
  <c r="Y72" i="1" s="1"/>
  <c r="AC191" i="1"/>
  <c r="AC197" i="1" s="1"/>
  <c r="AB56" i="1"/>
  <c r="AH40" i="1"/>
  <c r="AI153" i="1"/>
  <c r="AI179" i="1"/>
  <c r="Q12" i="2"/>
  <c r="R12" i="2" s="1"/>
  <c r="Q16" i="2"/>
  <c r="S16" i="2" s="1"/>
  <c r="Q9" i="2"/>
  <c r="R9" i="2" s="1"/>
  <c r="Q24" i="2"/>
  <c r="R24" i="2" s="1"/>
  <c r="Q7" i="2"/>
  <c r="S7" i="2" s="1"/>
  <c r="AF46" i="1"/>
  <c r="AD55" i="1"/>
  <c r="AA210" i="1"/>
  <c r="AJ131" i="1"/>
  <c r="Z115" i="1"/>
  <c r="Z63" i="1"/>
  <c r="AL89" i="1"/>
  <c r="AB82" i="1"/>
  <c r="AA217" i="1"/>
  <c r="AA219" i="1" s="1"/>
  <c r="AD56" i="1"/>
  <c r="X17" i="1"/>
  <c r="Z84" i="1"/>
  <c r="AJ143" i="1"/>
  <c r="AE231" i="1"/>
  <c r="AM246" i="1"/>
  <c r="AG222" i="1"/>
  <c r="AG228" i="1" s="1"/>
  <c r="AI205" i="1"/>
  <c r="AC223" i="1"/>
  <c r="AC228" i="1" s="1"/>
  <c r="AM252" i="1"/>
  <c r="AC265" i="1"/>
  <c r="AL183" i="1"/>
  <c r="AL198" i="1" s="1"/>
  <c r="AL216" i="1" s="1"/>
  <c r="AM297" i="1"/>
  <c r="AM299" i="1" s="1"/>
  <c r="Y102" i="1"/>
  <c r="Y143" i="1"/>
  <c r="Y147" i="1" s="1"/>
  <c r="Y158" i="1" s="1"/>
  <c r="Y160" i="1" s="1"/>
  <c r="Y173" i="1" s="1"/>
  <c r="Z87" i="1"/>
  <c r="Z88" i="1" s="1"/>
  <c r="X21" i="1"/>
  <c r="AG362" i="1"/>
  <c r="AG363" i="1" s="1"/>
  <c r="AG381" i="1" s="1"/>
  <c r="AD77" i="1"/>
  <c r="AD95" i="1"/>
  <c r="AD103" i="1" s="1"/>
  <c r="AH49" i="1"/>
  <c r="AB150" i="1"/>
  <c r="AB152" i="1" s="1"/>
  <c r="AB161" i="1" s="1"/>
  <c r="AB166" i="1" s="1"/>
  <c r="AB176" i="1" s="1"/>
  <c r="AB184" i="1" s="1"/>
  <c r="AI296" i="1"/>
  <c r="AI303" i="1" s="1"/>
  <c r="AI311" i="1" s="1"/>
  <c r="AI321" i="1" s="1"/>
  <c r="AI341" i="1" s="1"/>
  <c r="AI346" i="1" s="1"/>
  <c r="AI347" i="1" s="1"/>
  <c r="AI367" i="1" s="1"/>
  <c r="AI369" i="1" s="1"/>
  <c r="AI373" i="1" s="1"/>
  <c r="AI375" i="1" s="1"/>
  <c r="AF114" i="1"/>
  <c r="AF141" i="1" s="1"/>
  <c r="AF153" i="1" s="1"/>
  <c r="AF154" i="1" s="1"/>
  <c r="AF107" i="1"/>
  <c r="AF81" i="1"/>
  <c r="AM300" i="1"/>
  <c r="AM305" i="1" s="1"/>
  <c r="AM307" i="1" s="1"/>
  <c r="AM325" i="1" s="1"/>
  <c r="AM331" i="1" s="1"/>
  <c r="AM332" i="1" s="1"/>
  <c r="AM342" i="1" s="1"/>
  <c r="AM343" i="1" s="1"/>
  <c r="AM345" i="1" s="1"/>
  <c r="AM348" i="1" s="1"/>
  <c r="AM355" i="1" s="1"/>
  <c r="AM360" i="1" s="1"/>
  <c r="AM361" i="1" s="1"/>
  <c r="AM368" i="1" s="1"/>
  <c r="AM371" i="1" s="1"/>
  <c r="AM374" i="1" s="1"/>
  <c r="AM376" i="1" s="1"/>
  <c r="AM377" i="1" s="1"/>
  <c r="AM382" i="1" s="1"/>
  <c r="Z37" i="1" l="1"/>
  <c r="AD57" i="1"/>
  <c r="AD63" i="1" s="1"/>
  <c r="AD66" i="1" s="1"/>
  <c r="AD82" i="1" s="1"/>
  <c r="AD85" i="1" s="1"/>
  <c r="AE226" i="1"/>
  <c r="AE235" i="1" s="1"/>
  <c r="AM256" i="1"/>
  <c r="AM257" i="1" s="1"/>
  <c r="AM263" i="1" s="1"/>
  <c r="AM264" i="1" s="1"/>
  <c r="AJ133" i="1"/>
  <c r="AK251" i="1"/>
  <c r="X23" i="1"/>
  <c r="X24" i="1" s="1"/>
  <c r="Y79" i="1"/>
  <c r="AC208" i="1"/>
  <c r="AC215" i="1" s="1"/>
  <c r="AB64" i="1"/>
  <c r="AB65" i="1" s="1"/>
  <c r="AF55" i="1"/>
  <c r="AF61" i="1" s="1"/>
  <c r="AI162" i="1"/>
  <c r="AA3" i="1"/>
  <c r="Q14" i="2"/>
  <c r="T14" i="2" s="1"/>
  <c r="Q23" i="2"/>
  <c r="T23" i="2" s="1"/>
  <c r="Q26" i="2"/>
  <c r="T26" i="2" s="1"/>
  <c r="Q29" i="2"/>
  <c r="T29" i="2" s="1"/>
  <c r="Q19" i="2"/>
  <c r="S19" i="2" s="1"/>
  <c r="Q10" i="2"/>
  <c r="S10" i="2" s="1"/>
  <c r="Q21" i="2"/>
  <c r="R21" i="2" s="1"/>
  <c r="Q25" i="2"/>
  <c r="S25" i="2" s="1"/>
  <c r="Q28" i="2"/>
  <c r="S28" i="2" s="1"/>
  <c r="Q27" i="2"/>
  <c r="R27" i="2" s="1"/>
  <c r="Q13" i="2"/>
  <c r="S13" i="2" s="1"/>
  <c r="Q22" i="2"/>
  <c r="S22" i="2" s="1"/>
  <c r="Q18" i="2"/>
  <c r="R18" i="2" s="1"/>
  <c r="Q6" i="2"/>
  <c r="R6" i="2" s="1"/>
  <c r="Q17" i="2"/>
  <c r="T17" i="2" s="1"/>
  <c r="Q15" i="2"/>
  <c r="R15" i="2" s="1"/>
  <c r="Q8" i="2"/>
  <c r="T8" i="2" s="1"/>
  <c r="AL93" i="1"/>
  <c r="AM272" i="1"/>
  <c r="AD94" i="1"/>
  <c r="AF91" i="1"/>
  <c r="AF99" i="1" s="1"/>
  <c r="AF75" i="1"/>
  <c r="AJ160" i="1"/>
  <c r="Z146" i="1"/>
  <c r="Z139" i="1"/>
  <c r="Z145" i="1" s="1"/>
  <c r="X19" i="1"/>
  <c r="X18" i="1"/>
  <c r="AC259" i="1"/>
  <c r="AG229" i="1"/>
  <c r="AG242" i="1" s="1"/>
  <c r="AE236" i="1"/>
  <c r="AI240" i="1"/>
  <c r="Y119" i="1"/>
  <c r="Y112" i="1"/>
  <c r="AC285" i="1"/>
  <c r="AC266" i="1"/>
  <c r="AC268" i="1" s="1"/>
  <c r="AC273" i="1" s="1"/>
  <c r="AC279" i="1" s="1"/>
  <c r="AF165" i="1"/>
  <c r="AF180" i="1" s="1"/>
  <c r="AF189" i="1" s="1"/>
  <c r="AF203" i="1" s="1"/>
  <c r="AF204" i="1" s="1"/>
  <c r="AF205" i="1" s="1"/>
  <c r="AH55" i="1"/>
  <c r="AH62" i="1" s="1"/>
  <c r="AH73" i="1" s="1"/>
  <c r="AD215" i="1"/>
  <c r="AB241" i="1"/>
  <c r="AB263" i="1" s="1"/>
  <c r="AB284" i="1" s="1"/>
  <c r="AB291" i="1" s="1"/>
  <c r="AB306" i="1" s="1"/>
  <c r="AB312" i="1" s="1"/>
  <c r="AB313" i="1" s="1"/>
  <c r="Z167" i="1"/>
  <c r="Z74" i="1" l="1"/>
  <c r="AD105" i="1"/>
  <c r="AD106" i="1" s="1"/>
  <c r="AD242" i="1"/>
  <c r="AD243" i="1" s="1"/>
  <c r="AD275" i="1" s="1"/>
  <c r="AD318" i="1" s="1"/>
  <c r="AE241" i="1"/>
  <c r="AE243" i="1" s="1"/>
  <c r="AM273" i="1"/>
  <c r="AM3" i="1" s="1"/>
  <c r="AK252" i="1"/>
  <c r="X22" i="1"/>
  <c r="AB70" i="1"/>
  <c r="AB75" i="1" s="1"/>
  <c r="AC217" i="1"/>
  <c r="AC233" i="1" s="1"/>
  <c r="AB328" i="1"/>
  <c r="AB349" i="1" s="1"/>
  <c r="AB370" i="1" s="1"/>
  <c r="AF77" i="1"/>
  <c r="AF78" i="1" s="1"/>
  <c r="AF80" i="1" s="1"/>
  <c r="AF89" i="1" s="1"/>
  <c r="AI201" i="1"/>
  <c r="U9" i="2"/>
  <c r="U25" i="2"/>
  <c r="U6" i="2"/>
  <c r="U21" i="2"/>
  <c r="U27" i="2"/>
  <c r="U24" i="2"/>
  <c r="U19" i="2"/>
  <c r="U16" i="2"/>
  <c r="U13" i="2"/>
  <c r="U18" i="2"/>
  <c r="Q20" i="2"/>
  <c r="T20" i="2" s="1"/>
  <c r="U12" i="2"/>
  <c r="U28" i="2"/>
  <c r="U15" i="2"/>
  <c r="Q11" i="2"/>
  <c r="T11" i="2" s="1"/>
  <c r="U22" i="2"/>
  <c r="U10" i="2"/>
  <c r="U7" i="2"/>
  <c r="AD119" i="1"/>
  <c r="AF108" i="1"/>
  <c r="AB105" i="1"/>
  <c r="AB97" i="1"/>
  <c r="AB113" i="1"/>
  <c r="Z171" i="1"/>
  <c r="AL104" i="1"/>
  <c r="AD120" i="1"/>
  <c r="X89" i="1"/>
  <c r="AF210" i="1"/>
  <c r="AF214" i="1" s="1"/>
  <c r="AF218" i="1" s="1"/>
  <c r="AF235" i="1" s="1"/>
  <c r="AF237" i="1" s="1"/>
  <c r="Z148" i="1"/>
  <c r="Z161" i="1" s="1"/>
  <c r="AJ168" i="1"/>
  <c r="AJ189" i="1" s="1"/>
  <c r="AH74" i="1"/>
  <c r="AH81" i="1" s="1"/>
  <c r="AH86" i="1" s="1"/>
  <c r="AH87" i="1" s="1"/>
  <c r="AE292" i="1"/>
  <c r="AE293" i="1" s="1"/>
  <c r="AE303" i="1" s="1"/>
  <c r="Y116" i="1"/>
  <c r="AC290" i="1"/>
  <c r="AC292" i="1" s="1"/>
  <c r="AC293" i="1" s="1"/>
  <c r="AC287" i="1"/>
  <c r="AI250" i="1"/>
  <c r="AI251" i="1" s="1"/>
  <c r="AG244" i="1"/>
  <c r="AG247" i="1"/>
  <c r="AG284" i="1" s="1"/>
  <c r="AG295" i="1" s="1"/>
  <c r="AG305" i="1" s="1"/>
  <c r="AH126" i="1"/>
  <c r="Z93" i="1" l="1"/>
  <c r="AD111" i="1"/>
  <c r="AD113" i="1" s="1"/>
  <c r="AE245" i="1"/>
  <c r="AE278" i="1" s="1"/>
  <c r="AE308" i="1"/>
  <c r="AD124" i="1"/>
  <c r="AL115" i="1"/>
  <c r="AK274" i="1"/>
  <c r="AK276" i="1" s="1"/>
  <c r="AK287" i="1" s="1"/>
  <c r="X25" i="1"/>
  <c r="Y121" i="1"/>
  <c r="AB86" i="1"/>
  <c r="AB88" i="1" s="1"/>
  <c r="AB95" i="1" s="1"/>
  <c r="AC248" i="1"/>
  <c r="AC261" i="1" s="1"/>
  <c r="AB104" i="1"/>
  <c r="AB115" i="1" s="1"/>
  <c r="AF268" i="1"/>
  <c r="AF100" i="1"/>
  <c r="AH98" i="1"/>
  <c r="AH102" i="1" s="1"/>
  <c r="AH129" i="1"/>
  <c r="AH130" i="1" s="1"/>
  <c r="AI203" i="1"/>
  <c r="AI230" i="1" s="1"/>
  <c r="AI257" i="1"/>
  <c r="U8" i="2"/>
  <c r="U17" i="2"/>
  <c r="U26" i="2"/>
  <c r="U23" i="2"/>
  <c r="U14" i="2"/>
  <c r="U29" i="2"/>
  <c r="U20" i="2"/>
  <c r="U11" i="2"/>
  <c r="AB139" i="1"/>
  <c r="AD146" i="1"/>
  <c r="AD152" i="1" s="1"/>
  <c r="AD154" i="1" s="1"/>
  <c r="AF109" i="1"/>
  <c r="AI261" i="1"/>
  <c r="AI262" i="1" s="1"/>
  <c r="AI265" i="1" s="1"/>
  <c r="AJ190" i="1"/>
  <c r="AB125" i="1"/>
  <c r="Z217" i="1"/>
  <c r="Z174" i="1"/>
  <c r="Z182" i="1" s="1"/>
  <c r="Z184" i="1" s="1"/>
  <c r="AL127" i="1"/>
  <c r="AL158" i="1" s="1"/>
  <c r="AF181" i="1"/>
  <c r="AH137" i="1"/>
  <c r="AH140" i="1" s="1"/>
  <c r="AH132" i="1"/>
  <c r="AC314" i="1"/>
  <c r="AC313" i="1"/>
  <c r="AG309" i="1"/>
  <c r="Y149" i="1"/>
  <c r="Z101" i="1" l="1"/>
  <c r="AE283" i="1"/>
  <c r="AE284" i="1" s="1"/>
  <c r="AE290" i="1" s="1"/>
  <c r="AE291" i="1" s="1"/>
  <c r="AD136" i="1"/>
  <c r="AE329" i="1"/>
  <c r="AE331" i="1" s="1"/>
  <c r="AE333" i="1" s="1"/>
  <c r="AE334" i="1" s="1"/>
  <c r="AL146" i="1"/>
  <c r="AL148" i="1" s="1"/>
  <c r="AJ202" i="1"/>
  <c r="AJ204" i="1" s="1"/>
  <c r="AJ276" i="1" s="1"/>
  <c r="AJ200" i="1"/>
  <c r="AK301" i="1"/>
  <c r="AK309" i="1" s="1"/>
  <c r="AK3" i="1" s="1"/>
  <c r="Y138" i="1"/>
  <c r="Y135" i="1"/>
  <c r="X26" i="1"/>
  <c r="X28" i="1" s="1"/>
  <c r="AB103" i="1"/>
  <c r="AB119" i="1" s="1"/>
  <c r="AC262" i="1"/>
  <c r="AC308" i="1" s="1"/>
  <c r="AC333" i="1"/>
  <c r="AC334" i="1" s="1"/>
  <c r="AC350" i="1" s="1"/>
  <c r="AC351" i="1" s="1"/>
  <c r="AC366" i="1" s="1"/>
  <c r="AB132" i="1"/>
  <c r="AF186" i="1"/>
  <c r="AF196" i="1" s="1"/>
  <c r="AF198" i="1" s="1"/>
  <c r="AF126" i="1"/>
  <c r="AF110" i="1"/>
  <c r="AF124" i="1" s="1"/>
  <c r="AF125" i="1" s="1"/>
  <c r="AF276" i="1"/>
  <c r="AH103" i="1"/>
  <c r="AH151" i="1"/>
  <c r="AI244" i="1"/>
  <c r="AI254" i="1" s="1"/>
  <c r="AI275" i="1"/>
  <c r="AI282" i="1" s="1"/>
  <c r="AI283" i="1" s="1"/>
  <c r="AD178" i="1"/>
  <c r="AB137" i="1"/>
  <c r="X36" i="1"/>
  <c r="X31" i="1"/>
  <c r="AL169" i="1"/>
  <c r="AI307" i="1"/>
  <c r="AF208" i="1"/>
  <c r="AF232" i="1" s="1"/>
  <c r="AF263" i="1" s="1"/>
  <c r="AD245" i="1"/>
  <c r="AH188" i="1"/>
  <c r="AH159" i="1"/>
  <c r="Z244" i="1"/>
  <c r="Z247" i="1" s="1"/>
  <c r="Z248" i="1" s="1"/>
  <c r="Z251" i="1" s="1"/>
  <c r="Z256" i="1" s="1"/>
  <c r="Z271" i="1" s="1"/>
  <c r="Z224" i="1"/>
  <c r="Z227" i="1" s="1"/>
  <c r="Y167" i="1"/>
  <c r="AG326" i="1"/>
  <c r="AG315" i="1"/>
  <c r="AG316" i="1" s="1"/>
  <c r="AG318" i="1" s="1"/>
  <c r="AG319" i="1" s="1"/>
  <c r="AG320" i="1" s="1"/>
  <c r="AG321" i="1" s="1"/>
  <c r="Z114" i="1" l="1"/>
  <c r="AD296" i="1"/>
  <c r="AE305" i="1"/>
  <c r="AD148" i="1"/>
  <c r="AD168" i="1" s="1"/>
  <c r="AD177" i="1" s="1"/>
  <c r="AD190" i="1" s="1"/>
  <c r="AD138" i="1"/>
  <c r="AL164" i="1"/>
  <c r="AL166" i="1" s="1"/>
  <c r="AL177" i="1" s="1"/>
  <c r="AJ288" i="1"/>
  <c r="AJ3" i="1" s="1"/>
  <c r="X29" i="1"/>
  <c r="X33" i="1" s="1"/>
  <c r="X34" i="1" s="1"/>
  <c r="X35" i="1" s="1"/>
  <c r="Y197" i="1"/>
  <c r="Y141" i="1"/>
  <c r="Y165" i="1" s="1"/>
  <c r="Y169" i="1" s="1"/>
  <c r="Y294" i="1"/>
  <c r="AB120" i="1"/>
  <c r="AC316" i="1"/>
  <c r="AC3" i="1" s="1"/>
  <c r="AF129" i="1"/>
  <c r="AF135" i="1" s="1"/>
  <c r="AF136" i="1" s="1"/>
  <c r="AF175" i="1" s="1"/>
  <c r="AH164" i="1"/>
  <c r="AH165" i="1" s="1"/>
  <c r="AH110" i="1"/>
  <c r="AH108" i="1"/>
  <c r="AI266" i="1"/>
  <c r="AI267" i="1" s="1"/>
  <c r="AI268" i="1" s="1"/>
  <c r="AI270" i="1" s="1"/>
  <c r="AI279" i="1" s="1"/>
  <c r="AI291" i="1"/>
  <c r="AF280" i="1"/>
  <c r="AH202" i="1"/>
  <c r="AH191" i="1"/>
  <c r="X38" i="1"/>
  <c r="X37" i="1"/>
  <c r="AI312" i="1"/>
  <c r="AG335" i="1"/>
  <c r="AG336" i="1" s="1"/>
  <c r="AG337" i="1" s="1"/>
  <c r="AG3" i="1" s="1"/>
  <c r="Z118" i="1" l="1"/>
  <c r="AD236" i="1"/>
  <c r="AD255" i="1" s="1"/>
  <c r="AD258" i="1" s="1"/>
  <c r="AD259" i="1" s="1"/>
  <c r="AE311" i="1"/>
  <c r="AE312" i="1" s="1"/>
  <c r="AE315" i="1" s="1"/>
  <c r="Y184" i="1"/>
  <c r="Y187" i="1" s="1"/>
  <c r="Y201" i="1" s="1"/>
  <c r="X42" i="1"/>
  <c r="X45" i="1" s="1"/>
  <c r="X46" i="1" s="1"/>
  <c r="AB126" i="1"/>
  <c r="AF183" i="1"/>
  <c r="AF202" i="1" s="1"/>
  <c r="AF260" i="1" s="1"/>
  <c r="AF269" i="1" s="1"/>
  <c r="AF272" i="1" s="1"/>
  <c r="AH117" i="1"/>
  <c r="AH121" i="1" s="1"/>
  <c r="AH127" i="1" s="1"/>
  <c r="AH173" i="1"/>
  <c r="AI317" i="1"/>
  <c r="AI327" i="1" s="1"/>
  <c r="AI285" i="1"/>
  <c r="AI286" i="1" s="1"/>
  <c r="AL193" i="1"/>
  <c r="AL194" i="1" s="1"/>
  <c r="AL195" i="1" s="1"/>
  <c r="AB206" i="1"/>
  <c r="AB200" i="1"/>
  <c r="AB203" i="1" s="1"/>
  <c r="X48" i="1"/>
  <c r="AF285" i="1"/>
  <c r="AF286" i="1" s="1"/>
  <c r="AF288" i="1" s="1"/>
  <c r="AF290" i="1" s="1"/>
  <c r="AH220" i="1"/>
  <c r="AH212" i="1"/>
  <c r="Z131" i="1" l="1"/>
  <c r="Z135" i="1" s="1"/>
  <c r="Z122" i="1"/>
  <c r="AE3" i="1"/>
  <c r="AD3" i="1"/>
  <c r="AL214" i="1"/>
  <c r="AL199" i="1"/>
  <c r="X72" i="1"/>
  <c r="X73" i="1" s="1"/>
  <c r="X78" i="1" s="1"/>
  <c r="X79" i="1" s="1"/>
  <c r="X85" i="1" s="1"/>
  <c r="X50" i="1"/>
  <c r="X51" i="1" s="1"/>
  <c r="Y219" i="1"/>
  <c r="Y205" i="1"/>
  <c r="Y209" i="1" s="1"/>
  <c r="AB130" i="1"/>
  <c r="AB142" i="1" s="1"/>
  <c r="AB144" i="1" s="1"/>
  <c r="AB145" i="1" s="1"/>
  <c r="AF306" i="1"/>
  <c r="AF294" i="1"/>
  <c r="AF297" i="1" s="1"/>
  <c r="AF299" i="1" s="1"/>
  <c r="AH187" i="1"/>
  <c r="AH150" i="1"/>
  <c r="AH226" i="1"/>
  <c r="AH228" i="1" s="1"/>
  <c r="AH231" i="1" s="1"/>
  <c r="AH233" i="1" s="1"/>
  <c r="AI292" i="1"/>
  <c r="AI293" i="1" s="1"/>
  <c r="AI302" i="1" s="1"/>
  <c r="AI306" i="1" s="1"/>
  <c r="AI310" i="1" s="1"/>
  <c r="AL236" i="1"/>
  <c r="AL238" i="1" s="1"/>
  <c r="AL239" i="1" s="1"/>
  <c r="AL234" i="1"/>
  <c r="X106" i="1"/>
  <c r="AH324" i="1"/>
  <c r="AH330" i="1" s="1"/>
  <c r="AH340" i="1" s="1"/>
  <c r="AH359" i="1" s="1"/>
  <c r="AH260" i="1"/>
  <c r="AH264" i="1" s="1"/>
  <c r="AH271" i="1" s="1"/>
  <c r="AB234" i="1"/>
  <c r="AF323" i="1"/>
  <c r="Z123" i="1" l="1"/>
  <c r="Z149" i="1" s="1"/>
  <c r="Z152" i="1" s="1"/>
  <c r="Z168" i="1" s="1"/>
  <c r="AL225" i="1"/>
  <c r="AL227" i="1" s="1"/>
  <c r="AL221" i="1"/>
  <c r="Y218" i="1"/>
  <c r="Y233" i="1" s="1"/>
  <c r="Y248" i="1" s="1"/>
  <c r="Y274" i="1" s="1"/>
  <c r="Y245" i="1"/>
  <c r="X58" i="1"/>
  <c r="X59" i="1" s="1"/>
  <c r="X53" i="1"/>
  <c r="AB156" i="1"/>
  <c r="AB158" i="1" s="1"/>
  <c r="AB159" i="1" s="1"/>
  <c r="AF310" i="1"/>
  <c r="AF307" i="1"/>
  <c r="AH157" i="1"/>
  <c r="AH259" i="1"/>
  <c r="AH314" i="1"/>
  <c r="AI313" i="1"/>
  <c r="AI3" i="1" s="1"/>
  <c r="AB237" i="1"/>
  <c r="AB238" i="1" s="1"/>
  <c r="AF338" i="1"/>
  <c r="AF339" i="1" s="1"/>
  <c r="AF383" i="1" s="1"/>
  <c r="AF324" i="1"/>
  <c r="AF325" i="1" s="1"/>
  <c r="AF332" i="1" s="1"/>
  <c r="X108" i="1"/>
  <c r="X107" i="1"/>
  <c r="AL269" i="1"/>
  <c r="AL241" i="1"/>
  <c r="AL242" i="1" s="1"/>
  <c r="Z180" i="1" l="1"/>
  <c r="Z206" i="1" s="1"/>
  <c r="Z207" i="1" s="1"/>
  <c r="Z219" i="1" s="1"/>
  <c r="Y227" i="1"/>
  <c r="Y246" i="1" s="1"/>
  <c r="Y281" i="1"/>
  <c r="X54" i="1"/>
  <c r="X60" i="1" s="1"/>
  <c r="X61" i="1" s="1"/>
  <c r="X62" i="1" s="1"/>
  <c r="X65" i="1" s="1"/>
  <c r="X68" i="1" s="1"/>
  <c r="X69" i="1" s="1"/>
  <c r="X70" i="1" s="1"/>
  <c r="Y252" i="1"/>
  <c r="Y257" i="1" s="1"/>
  <c r="Y258" i="1" s="1"/>
  <c r="Y264" i="1" s="1"/>
  <c r="X112" i="1"/>
  <c r="X117" i="1" s="1"/>
  <c r="AB163" i="1"/>
  <c r="AH160" i="1"/>
  <c r="AH167" i="1" s="1"/>
  <c r="AL273" i="1"/>
  <c r="AL274" i="1" s="1"/>
  <c r="AL283" i="1" s="1"/>
  <c r="AL288" i="1" s="1"/>
  <c r="AL270" i="1"/>
  <c r="X138" i="1"/>
  <c r="X118" i="1"/>
  <c r="AF3" i="1"/>
  <c r="Z225" i="1" l="1"/>
  <c r="Z234" i="1" s="1"/>
  <c r="Z237" i="1" s="1"/>
  <c r="Z3" i="1" s="1"/>
  <c r="AL294" i="1"/>
  <c r="AL289" i="1"/>
  <c r="X90" i="1"/>
  <c r="X92" i="1" s="1"/>
  <c r="Y247" i="1"/>
  <c r="Y265" i="1" s="1"/>
  <c r="Y266" i="1"/>
  <c r="X133" i="1"/>
  <c r="AB170" i="1"/>
  <c r="AH176" i="1"/>
  <c r="AH190" i="1" s="1"/>
  <c r="AL301" i="1"/>
  <c r="AL302" i="1" s="1"/>
  <c r="AL317" i="1" s="1"/>
  <c r="AL319" i="1" s="1"/>
  <c r="AL354" i="1" s="1"/>
  <c r="AL356" i="1" s="1"/>
  <c r="AL372" i="1" s="1"/>
  <c r="AL299" i="1"/>
  <c r="X140" i="1"/>
  <c r="Y315" i="1" l="1"/>
  <c r="Y344" i="1" s="1"/>
  <c r="Y352" i="1" s="1"/>
  <c r="Y364" i="1" s="1"/>
  <c r="Y365" i="1" s="1"/>
  <c r="Y384" i="1" s="1"/>
  <c r="Y271" i="1"/>
  <c r="Y275" i="1" s="1"/>
  <c r="Y282" i="1" s="1"/>
  <c r="Y296" i="1" s="1"/>
  <c r="Y298" i="1" s="1"/>
  <c r="Y300" i="1" s="1"/>
  <c r="X151" i="1"/>
  <c r="X153" i="1" s="1"/>
  <c r="X98" i="1"/>
  <c r="X101" i="1" s="1"/>
  <c r="X94" i="1"/>
  <c r="AB172" i="1"/>
  <c r="AH194" i="1"/>
  <c r="AH195" i="1" s="1"/>
  <c r="AH222" i="1" s="1"/>
  <c r="AH250" i="1" s="1"/>
  <c r="AH280" i="1" s="1"/>
  <c r="AH304" i="1" s="1"/>
  <c r="AL3" i="1"/>
  <c r="X174" i="1"/>
  <c r="X178" i="1" s="1"/>
  <c r="X179" i="1" s="1"/>
  <c r="X166" i="1"/>
  <c r="Y311" i="1" l="1"/>
  <c r="Y303" i="1"/>
  <c r="X97" i="1"/>
  <c r="X104" i="1" s="1"/>
  <c r="AB173" i="1"/>
  <c r="AH3" i="1"/>
  <c r="X194" i="1"/>
  <c r="X180" i="1"/>
  <c r="X109" i="1" l="1"/>
  <c r="X128" i="1" s="1"/>
  <c r="Y322" i="1"/>
  <c r="Y328" i="1" s="1"/>
  <c r="Y330" i="1" s="1"/>
  <c r="Y314" i="1"/>
  <c r="Y3" i="1" s="1"/>
  <c r="AB175" i="1"/>
  <c r="X209" i="1"/>
  <c r="X206" i="1"/>
  <c r="X207" i="1" s="1"/>
  <c r="X134" i="1" l="1"/>
  <c r="X139" i="1" s="1"/>
  <c r="AB178" i="1"/>
  <c r="X143" i="1" l="1"/>
  <c r="X147" i="1" s="1"/>
  <c r="X155" i="1" s="1"/>
  <c r="X156" i="1" s="1"/>
  <c r="X163" i="1" s="1"/>
  <c r="X182" i="1" s="1"/>
  <c r="X188" i="1" s="1"/>
  <c r="AB179" i="1"/>
  <c r="AB185" i="1" s="1"/>
  <c r="X260" i="1"/>
  <c r="X256" i="1"/>
  <c r="X210" i="1" l="1"/>
  <c r="X211" i="1" s="1"/>
  <c r="AB191" i="1"/>
  <c r="AB186" i="1"/>
  <c r="X286" i="1"/>
  <c r="X269" i="1"/>
  <c r="X253" i="1" l="1"/>
  <c r="X254" i="1" s="1"/>
  <c r="X216" i="1"/>
  <c r="X281" i="1" s="1"/>
  <c r="AB196" i="1"/>
  <c r="AB197" i="1" s="1"/>
  <c r="AB199" i="1"/>
  <c r="X308" i="1"/>
  <c r="X320" i="1" s="1"/>
  <c r="X329" i="1" s="1"/>
  <c r="X353" i="1" s="1"/>
  <c r="X358" i="1" s="1"/>
  <c r="X289" i="1"/>
  <c r="X302" i="1" s="1"/>
  <c r="X304" i="1" s="1"/>
  <c r="AB198" i="1" l="1"/>
  <c r="AB213" i="1" s="1"/>
  <c r="AB214" i="1" s="1"/>
  <c r="AB220" i="1" s="1"/>
  <c r="AB230" i="1"/>
  <c r="X3" i="1"/>
  <c r="AB224" i="1" l="1"/>
  <c r="AB231" i="1" s="1"/>
  <c r="AB254" i="1"/>
  <c r="AB258" i="1" s="1"/>
  <c r="AB267" i="1" s="1"/>
  <c r="AB232" i="1" l="1"/>
  <c r="AB239" i="1" s="1"/>
  <c r="AB249" i="1" s="1"/>
  <c r="AB326" i="1"/>
  <c r="AB253" i="1" l="1"/>
  <c r="AB277" i="1" l="1"/>
  <c r="AB295" i="1" s="1"/>
  <c r="AB317" i="1" s="1"/>
  <c r="AB3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<sst xmlns="http://schemas.openxmlformats.org/spreadsheetml/2006/main" count="3480" uniqueCount="1318">
  <si>
    <t>M</t>
  </si>
  <si>
    <t>Race Points (inc Guests)</t>
  </si>
  <si>
    <t>Intra-club Race Positions</t>
  </si>
  <si>
    <t>F</t>
  </si>
  <si>
    <t>TOTAL</t>
  </si>
  <si>
    <t>CAC</t>
  </si>
  <si>
    <t>CTC</t>
  </si>
  <si>
    <t>Ely</t>
  </si>
  <si>
    <t>HI</t>
  </si>
  <si>
    <t>HRC</t>
  </si>
  <si>
    <t>NJ</t>
  </si>
  <si>
    <t>RR</t>
  </si>
  <si>
    <t>SS</t>
  </si>
  <si>
    <t>Position</t>
  </si>
  <si>
    <t>Time</t>
  </si>
  <si>
    <t>Name</t>
  </si>
  <si>
    <t>Club</t>
  </si>
  <si>
    <t>Gender</t>
  </si>
  <si>
    <t>Gen-Pos</t>
  </si>
  <si>
    <t>Club-Gender</t>
  </si>
  <si>
    <t>KHResults</t>
  </si>
  <si>
    <t>Arkwright's 2023 LEAGUE TABLE</t>
  </si>
  <si>
    <t>CLUB</t>
  </si>
  <si>
    <t>CAT</t>
  </si>
  <si>
    <t>POINTS</t>
  </si>
  <si>
    <t>LESS TOTAL RUNNERS</t>
  </si>
  <si>
    <t>FINAL SCORE</t>
  </si>
  <si>
    <t>FS-M</t>
  </si>
  <si>
    <t>FS-F</t>
  </si>
  <si>
    <t>RACE POS</t>
  </si>
  <si>
    <t>CTCHI</t>
  </si>
  <si>
    <t>ELY</t>
  </si>
  <si>
    <t>SCORE</t>
  </si>
  <si>
    <t>S-M</t>
  </si>
  <si>
    <t>S-F</t>
  </si>
  <si>
    <t>S-C</t>
  </si>
  <si>
    <t>LEAGUE POS</t>
  </si>
  <si>
    <t>H</t>
  </si>
  <si>
    <t>MALE</t>
  </si>
  <si>
    <t>I</t>
  </si>
  <si>
    <t>FEMALE</t>
  </si>
  <si>
    <t>COMBINED</t>
  </si>
  <si>
    <t>J</t>
  </si>
  <si>
    <t>K</t>
  </si>
  <si>
    <t>L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</si>
  <si>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</si>
  <si>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</si>
  <si>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</si>
  <si>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</si>
  <si>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</si>
  <si>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</si>
  <si>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</si>
  <si>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</si>
  <si>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</si>
  <si>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</si>
  <si>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 xml:space="preserve"> Male Total</t>
  </si>
  <si>
    <t xml:space="preserve"> Female Total</t>
  </si>
  <si>
    <t>Pos</t>
  </si>
  <si>
    <t>Est Time</t>
  </si>
  <si>
    <t>DeDup</t>
  </si>
  <si>
    <t>Numbers</t>
  </si>
  <si>
    <t>CheckClub</t>
  </si>
  <si>
    <t>Timecheck</t>
  </si>
  <si>
    <t>Michael Gilbert</t>
  </si>
  <si>
    <t>Sullivan Smith</t>
  </si>
  <si>
    <t>Mark Sampson</t>
  </si>
  <si>
    <t>Peter Miller</t>
  </si>
  <si>
    <t xml:space="preserve"> </t>
  </si>
  <si>
    <t>Joey Bendall</t>
  </si>
  <si>
    <t>Art Payne</t>
  </si>
  <si>
    <t>Mark Hayward</t>
  </si>
  <si>
    <t>Nick White</t>
  </si>
  <si>
    <t>Matt Everett</t>
  </si>
  <si>
    <t>Fredrik Krylander</t>
  </si>
  <si>
    <t>Paul Holley</t>
  </si>
  <si>
    <t>Tom Moss</t>
  </si>
  <si>
    <t>Tom Levinson</t>
  </si>
  <si>
    <t>David Riley</t>
  </si>
  <si>
    <t>Ben Veitch</t>
  </si>
  <si>
    <t>Ed Mezzetti</t>
  </si>
  <si>
    <t>David Percy</t>
  </si>
  <si>
    <t>James Fisher</t>
  </si>
  <si>
    <t>Paul Makowski</t>
  </si>
  <si>
    <t>Ryan De Vooght-Johnson</t>
  </si>
  <si>
    <t>Daniel Heath</t>
  </si>
  <si>
    <t>Tim Davis</t>
  </si>
  <si>
    <t>Peter Wood</t>
  </si>
  <si>
    <t>James Rutland</t>
  </si>
  <si>
    <t>James Minnette</t>
  </si>
  <si>
    <t>Rob Moir</t>
  </si>
  <si>
    <t>Chris Hunt</t>
  </si>
  <si>
    <t>Ned Hoyle</t>
  </si>
  <si>
    <t>Vicki Moignard</t>
  </si>
  <si>
    <t>Cerys Bithell</t>
  </si>
  <si>
    <t>Alan Jones</t>
  </si>
  <si>
    <t>Marc Drury</t>
  </si>
  <si>
    <t>Stephen Howard</t>
  </si>
  <si>
    <t>Graham Chapman</t>
  </si>
  <si>
    <t>Jonny Coe</t>
  </si>
  <si>
    <t>Andrew Berrill</t>
  </si>
  <si>
    <t>Ben Smith</t>
  </si>
  <si>
    <t>Ben Chamberlain</t>
  </si>
  <si>
    <t>Lilian Corbett</t>
  </si>
  <si>
    <t>Michael O'Donnell</t>
  </si>
  <si>
    <t>Michelle Van Lill</t>
  </si>
  <si>
    <t>Elke Hausler</t>
  </si>
  <si>
    <t>Kate Russell</t>
  </si>
  <si>
    <t>Jason Clarke</t>
  </si>
  <si>
    <t>Liam Ryder</t>
  </si>
  <si>
    <t>Peter Bennet</t>
  </si>
  <si>
    <t>Russell Valiant</t>
  </si>
  <si>
    <t>Ray Mooney</t>
  </si>
  <si>
    <t>Stephen Edwards</t>
  </si>
  <si>
    <t>Andrew Brown</t>
  </si>
  <si>
    <t>Jen Moss</t>
  </si>
  <si>
    <t>Peter Royle</t>
  </si>
  <si>
    <t>Nigel Coates</t>
  </si>
  <si>
    <t>James Mills</t>
  </si>
  <si>
    <t>Neville Clarke</t>
  </si>
  <si>
    <t>Tom Bentley</t>
  </si>
  <si>
    <t>Kieron Forsberg</t>
  </si>
  <si>
    <t>Kelvin Southgate</t>
  </si>
  <si>
    <t>Clare Noble</t>
  </si>
  <si>
    <t>Adam Nix</t>
  </si>
  <si>
    <t>Mark Thackstone</t>
  </si>
  <si>
    <t>Trevor Coleman</t>
  </si>
  <si>
    <t>Heather Keenan</t>
  </si>
  <si>
    <t>Liam Elvidge</t>
  </si>
  <si>
    <t>Kerry Harrington</t>
  </si>
  <si>
    <t>Neil Halls</t>
  </si>
  <si>
    <t>Andy Fryatt</t>
  </si>
  <si>
    <t>Stephen Cousins</t>
  </si>
  <si>
    <t>Natalie Andrews</t>
  </si>
  <si>
    <t>Phil Blundell</t>
  </si>
  <si>
    <t>Stuart Nunn</t>
  </si>
  <si>
    <t>Martin Beaver</t>
  </si>
  <si>
    <t>Frederick Cheung</t>
  </si>
  <si>
    <t>Harry Druiff</t>
  </si>
  <si>
    <t>Eilidh Nicol</t>
  </si>
  <si>
    <t>Mike Brentnall</t>
  </si>
  <si>
    <t>Martyn Leeks</t>
  </si>
  <si>
    <t>Robert Hawkins</t>
  </si>
  <si>
    <t>Teresa Almeida</t>
  </si>
  <si>
    <t>Andrew Thompson</t>
  </si>
  <si>
    <t>Zoe Taylor</t>
  </si>
  <si>
    <t>Graham Bloomfield</t>
  </si>
  <si>
    <t>Angela Drury</t>
  </si>
  <si>
    <t>Sil Clay</t>
  </si>
  <si>
    <t>Harry Minnette</t>
  </si>
  <si>
    <t>Charlotte Diggins</t>
  </si>
  <si>
    <t>Alan Rutterford</t>
  </si>
  <si>
    <t>Michelle Berry</t>
  </si>
  <si>
    <t>Cheryl Trundle</t>
  </si>
  <si>
    <t>Justin Smith</t>
  </si>
  <si>
    <t>Ruth Eberhardt</t>
  </si>
  <si>
    <t>George Smith</t>
  </si>
  <si>
    <t>Suzanne Bailey</t>
  </si>
  <si>
    <t>Sophie Horsford</t>
  </si>
  <si>
    <t>Neil Marsh</t>
  </si>
  <si>
    <t>Julie McGreal</t>
  </si>
  <si>
    <t>Eric Taylor</t>
  </si>
  <si>
    <t>Charles Howard</t>
  </si>
  <si>
    <t>James Hymas</t>
  </si>
  <si>
    <t>Bridget Wallwin</t>
  </si>
  <si>
    <t>Sophie Adams</t>
  </si>
  <si>
    <t>Anthony Irwin</t>
  </si>
  <si>
    <t>Simon Chambers</t>
  </si>
  <si>
    <t>Jenna Harvey</t>
  </si>
  <si>
    <t>Chris Aylmer</t>
  </si>
  <si>
    <t>Sue Brentnall</t>
  </si>
  <si>
    <t>Julie Smith</t>
  </si>
  <si>
    <t>Joanne Boutell</t>
  </si>
  <si>
    <t>Maureen Miller</t>
  </si>
  <si>
    <t>Pamela Abbott</t>
  </si>
  <si>
    <t>Offset</t>
  </si>
  <si>
    <t>Watch 1</t>
  </si>
  <si>
    <t>Watch 2</t>
  </si>
  <si>
    <t xml:space="preserve"> G12:G3H226</t>
  </si>
  <si>
    <t>Seq Check</t>
  </si>
  <si>
    <t>Number</t>
  </si>
  <si>
    <t>RAWlookup</t>
  </si>
  <si>
    <t>Club Check</t>
  </si>
  <si>
    <t>See raw for adhjustments made</t>
  </si>
  <si>
    <t>KH?</t>
  </si>
  <si>
    <t>No. Runners</t>
  </si>
  <si>
    <t>% Runners</t>
  </si>
  <si>
    <t>Cambridge &amp; Coleridge AC</t>
  </si>
  <si>
    <t>Cambridge Triathlon Club</t>
  </si>
  <si>
    <t>Ely Runners</t>
  </si>
  <si>
    <t>Histon &amp; Impington Runners</t>
  </si>
  <si>
    <t>Haverhill Running Club</t>
  </si>
  <si>
    <t>Newmarket Joggers</t>
  </si>
  <si>
    <t>Royston Runners</t>
  </si>
  <si>
    <t>Saffron Striders Running Club</t>
  </si>
  <si>
    <t>?</t>
  </si>
  <si>
    <t>C&amp;C</t>
  </si>
  <si>
    <t>Club Pos</t>
  </si>
  <si>
    <t>Club M Pos</t>
  </si>
  <si>
    <t>Club F Pos</t>
  </si>
  <si>
    <t>Overall Pos</t>
  </si>
  <si>
    <t>Overall Gen-Pos</t>
  </si>
  <si>
    <t>CAC-M</t>
  </si>
  <si>
    <t/>
  </si>
  <si>
    <t>Douglas Maslin</t>
  </si>
  <si>
    <t>CAC-F</t>
  </si>
  <si>
    <t>0:19:33</t>
  </si>
  <si>
    <t>0:20:09</t>
  </si>
  <si>
    <t>Amie Reed</t>
  </si>
  <si>
    <t>0:20:38</t>
  </si>
  <si>
    <t>0:21:08</t>
  </si>
  <si>
    <t>0:21:49</t>
  </si>
  <si>
    <t>Charlotte Bridger</t>
  </si>
  <si>
    <t>0:23:15</t>
  </si>
  <si>
    <t>0:23:28</t>
  </si>
  <si>
    <t>Gill Bridger</t>
  </si>
  <si>
    <t>Edyta Marek</t>
  </si>
  <si>
    <t>CTC-M</t>
  </si>
  <si>
    <t>0:17:10</t>
  </si>
  <si>
    <t>0:19:19</t>
  </si>
  <si>
    <t>CTC-F</t>
  </si>
  <si>
    <t>0:20:23</t>
  </si>
  <si>
    <t>0:20:50</t>
  </si>
  <si>
    <t>0:21:02</t>
  </si>
  <si>
    <t>0:21:04</t>
  </si>
  <si>
    <t>0:24:15</t>
  </si>
  <si>
    <t>Jonathan Durward</t>
  </si>
  <si>
    <t>0:25:52</t>
  </si>
  <si>
    <t>Niall O'Briain</t>
  </si>
  <si>
    <t>0:19:47</t>
  </si>
  <si>
    <t>Richard Hill</t>
  </si>
  <si>
    <t>0:23:10</t>
  </si>
  <si>
    <t>Stuart Aldridge</t>
  </si>
  <si>
    <t>Barry Graves</t>
  </si>
  <si>
    <t>0:24:18</t>
  </si>
  <si>
    <t>Lisa Redman</t>
  </si>
  <si>
    <t>0:26:06</t>
  </si>
  <si>
    <t>0:26:23</t>
  </si>
  <si>
    <t>Sean McManus</t>
  </si>
  <si>
    <t>Kath Gerighty</t>
  </si>
  <si>
    <t>Debbie Abraham</t>
  </si>
  <si>
    <t>HI-M</t>
  </si>
  <si>
    <t>0:18:15</t>
  </si>
  <si>
    <t>HI-F</t>
  </si>
  <si>
    <t>Károly Erdős</t>
  </si>
  <si>
    <t>Tolan Collins</t>
  </si>
  <si>
    <t>Liam White</t>
  </si>
  <si>
    <t>Claire Galpin</t>
  </si>
  <si>
    <t>0:22:26</t>
  </si>
  <si>
    <t>Emma Rocheteau</t>
  </si>
  <si>
    <t>0:25:22</t>
  </si>
  <si>
    <t>Helen Williams</t>
  </si>
  <si>
    <t>Tracey Read</t>
  </si>
  <si>
    <t>Emma Slack</t>
  </si>
  <si>
    <t>Mike Taylor</t>
  </si>
  <si>
    <t>Linsey Burgess</t>
  </si>
  <si>
    <t>Annemarie Humphreys</t>
  </si>
  <si>
    <t>Bev Misik</t>
  </si>
  <si>
    <t>Clare Robinson</t>
  </si>
  <si>
    <t>HRC-M</t>
  </si>
  <si>
    <t>0:20:25</t>
  </si>
  <si>
    <t>Oliver Hughes</t>
  </si>
  <si>
    <t>0:20:42</t>
  </si>
  <si>
    <t>HRC-F</t>
  </si>
  <si>
    <t>Mark Novels</t>
  </si>
  <si>
    <t>Alan Emery</t>
  </si>
  <si>
    <t>Andres Luna</t>
  </si>
  <si>
    <t>Kurt Siss</t>
  </si>
  <si>
    <t>NJ-M</t>
  </si>
  <si>
    <t>NJ-F</t>
  </si>
  <si>
    <t>Joe McCormack</t>
  </si>
  <si>
    <t>0:22:44</t>
  </si>
  <si>
    <t>Mark Geddie</t>
  </si>
  <si>
    <t>Hannah Parsons</t>
  </si>
  <si>
    <t>0:28:26</t>
  </si>
  <si>
    <t>Brian Munns</t>
  </si>
  <si>
    <t>Sarah Kinston</t>
  </si>
  <si>
    <t>RR-M</t>
  </si>
  <si>
    <t>RR-F</t>
  </si>
  <si>
    <t>Sydney Barfield</t>
  </si>
  <si>
    <t>Ella Chapman</t>
  </si>
  <si>
    <t>Romy Barfield</t>
  </si>
  <si>
    <t>Tamsin Cromwell</t>
  </si>
  <si>
    <t>SS-M</t>
  </si>
  <si>
    <t>SS-F</t>
  </si>
  <si>
    <t>Alan Taylor</t>
  </si>
  <si>
    <t>Zib Gotto</t>
  </si>
  <si>
    <t>David Raimondo</t>
  </si>
  <si>
    <t>Lisa Plumb</t>
  </si>
  <si>
    <t>00:16:30.930</t>
  </si>
  <si>
    <t>00:16:35.530</t>
  </si>
  <si>
    <t>00:16:42.730</t>
  </si>
  <si>
    <t>00:16:47.380</t>
  </si>
  <si>
    <t>00:17:00.200</t>
  </si>
  <si>
    <t>00:17:01.490</t>
  </si>
  <si>
    <t>00:17:02.320</t>
  </si>
  <si>
    <t>00:17:03.620</t>
  </si>
  <si>
    <t>00:17:06.520</t>
  </si>
  <si>
    <t>00:17:07.690</t>
  </si>
  <si>
    <t>00:17:10.240</t>
  </si>
  <si>
    <t>00:17:26.830</t>
  </si>
  <si>
    <t>00:17:27.900</t>
  </si>
  <si>
    <t>00:17:34.840</t>
  </si>
  <si>
    <t>00:17:38.920</t>
  </si>
  <si>
    <t>00:17:40.410</t>
  </si>
  <si>
    <t>00:17:41.550</t>
  </si>
  <si>
    <t>00:17:43.690</t>
  </si>
  <si>
    <t>00:17:46.300</t>
  </si>
  <si>
    <t>00:17:53.680</t>
  </si>
  <si>
    <t>00:18:04.120</t>
  </si>
  <si>
    <t>00:18:15.360</t>
  </si>
  <si>
    <t>00:18:16.180</t>
  </si>
  <si>
    <t>00:18:22.870</t>
  </si>
  <si>
    <t>00:18:25.860</t>
  </si>
  <si>
    <t>00:18:30.940</t>
  </si>
  <si>
    <t>00:18:31.550</t>
  </si>
  <si>
    <t>00:18:33.870</t>
  </si>
  <si>
    <t>00:18:34.840</t>
  </si>
  <si>
    <t>00:18:42.050</t>
  </si>
  <si>
    <t>00:18:54.180</t>
  </si>
  <si>
    <t>00:18:57.900</t>
  </si>
  <si>
    <t>00:18:58.280</t>
  </si>
  <si>
    <t>00:19:01.540</t>
  </si>
  <si>
    <t>00:19:09.990</t>
  </si>
  <si>
    <t>00:19:12.460</t>
  </si>
  <si>
    <t>00:19:12.780</t>
  </si>
  <si>
    <t>00:19:17.580</t>
  </si>
  <si>
    <t>00:19:18.610</t>
  </si>
  <si>
    <t>00:19:22.500</t>
  </si>
  <si>
    <t>00:19:23.240</t>
  </si>
  <si>
    <t>00:19:25.440</t>
  </si>
  <si>
    <t>00:19:27.360</t>
  </si>
  <si>
    <t>00:19:30.020</t>
  </si>
  <si>
    <t>00:19:33.050</t>
  </si>
  <si>
    <t>00:19:34.080</t>
  </si>
  <si>
    <t>00:19:38.690</t>
  </si>
  <si>
    <t>00:19:40.910</t>
  </si>
  <si>
    <t>00:19:44.650</t>
  </si>
  <si>
    <t>00:19:44.980</t>
  </si>
  <si>
    <t>00:19:46.960</t>
  </si>
  <si>
    <t>00:19:52.440</t>
  </si>
  <si>
    <t>00:19:53.180</t>
  </si>
  <si>
    <t>00:19:54.480</t>
  </si>
  <si>
    <t>00:19:54.990</t>
  </si>
  <si>
    <t>00:19:56.680</t>
  </si>
  <si>
    <t>00:19:57.210</t>
  </si>
  <si>
    <t>00:19:57.630</t>
  </si>
  <si>
    <t>00:19:58.710</t>
  </si>
  <si>
    <t>00:19:59.740</t>
  </si>
  <si>
    <t>00:20:00.140</t>
  </si>
  <si>
    <t>00:20:00.720</t>
  </si>
  <si>
    <t>00:20:01.180</t>
  </si>
  <si>
    <t>00:20:03.900</t>
  </si>
  <si>
    <t>00:20:09.320</t>
  </si>
  <si>
    <t>00:20:11.900</t>
  </si>
  <si>
    <t>00:20:12.680</t>
  </si>
  <si>
    <t>00:20:13.910</t>
  </si>
  <si>
    <t>00:20:16.310</t>
  </si>
  <si>
    <t>00:20:18.210</t>
  </si>
  <si>
    <t>00:20:19.700</t>
  </si>
  <si>
    <t>00:20:20.490</t>
  </si>
  <si>
    <t>00:20:20.900</t>
  </si>
  <si>
    <t>00:20:21.330</t>
  </si>
  <si>
    <t>00:20:22.640</t>
  </si>
  <si>
    <t>00:20:25.440</t>
  </si>
  <si>
    <t>00:20:26.370</t>
  </si>
  <si>
    <t>00:20:27.120</t>
  </si>
  <si>
    <t>00:20:27.680</t>
  </si>
  <si>
    <t>00:20:28.540</t>
  </si>
  <si>
    <t>00:20:29.520</t>
  </si>
  <si>
    <t>00:20:31.810</t>
  </si>
  <si>
    <t>00:20:32.190</t>
  </si>
  <si>
    <t>00:20:32.650</t>
  </si>
  <si>
    <t>00:20:36.210</t>
  </si>
  <si>
    <t>00:20:36.900</t>
  </si>
  <si>
    <t>00:20:37.530</t>
  </si>
  <si>
    <t>00:20:38.370</t>
  </si>
  <si>
    <t>00:20:39.180</t>
  </si>
  <si>
    <t>00:20:40.070</t>
  </si>
  <si>
    <t>00:20:41.000</t>
  </si>
  <si>
    <t>00:20:41.720</t>
  </si>
  <si>
    <t>00:20:43.620</t>
  </si>
  <si>
    <t>00:20:44.840</t>
  </si>
  <si>
    <t>00:20:47.650</t>
  </si>
  <si>
    <t>00:20:48.310</t>
  </si>
  <si>
    <t>00:20:49.270</t>
  </si>
  <si>
    <t>00:20:49.870</t>
  </si>
  <si>
    <t>00:20:54.150</t>
  </si>
  <si>
    <t>00:20:54.780</t>
  </si>
  <si>
    <t>00:20:55.800</t>
  </si>
  <si>
    <t>00:20:59.560</t>
  </si>
  <si>
    <t>00:21:01.630</t>
  </si>
  <si>
    <t>00:21:03.140</t>
  </si>
  <si>
    <t>00:21:03.840</t>
  </si>
  <si>
    <t>00:21:06.870</t>
  </si>
  <si>
    <t>00:21:07.500</t>
  </si>
  <si>
    <t>00:21:10.470</t>
  </si>
  <si>
    <t>00:21:19.830</t>
  </si>
  <si>
    <t>00:21:21.620</t>
  </si>
  <si>
    <t>00:21:23.150</t>
  </si>
  <si>
    <t>00:21:24.160</t>
  </si>
  <si>
    <t>00:21:26.140</t>
  </si>
  <si>
    <t>00:21:29.370</t>
  </si>
  <si>
    <t>00:21:32.000</t>
  </si>
  <si>
    <t>00:21:46.340</t>
  </si>
  <si>
    <t>00:21:48.170</t>
  </si>
  <si>
    <t>00:21:48.960</t>
  </si>
  <si>
    <t>00:21:51.410</t>
  </si>
  <si>
    <t>00:21:57.910</t>
  </si>
  <si>
    <t>00:22:05.580</t>
  </si>
  <si>
    <t>00:22:06.330</t>
  </si>
  <si>
    <t>00:22:06.860</t>
  </si>
  <si>
    <t>00:22:08.690</t>
  </si>
  <si>
    <t>00:22:11.940</t>
  </si>
  <si>
    <t>00:22:14.990</t>
  </si>
  <si>
    <t>00:22:20.240</t>
  </si>
  <si>
    <t>00:22:22.270</t>
  </si>
  <si>
    <t>00:22:24.580</t>
  </si>
  <si>
    <t>00:22:25.710</t>
  </si>
  <si>
    <t>00:22:29.760</t>
  </si>
  <si>
    <t>00:22:33.040</t>
  </si>
  <si>
    <t>00:22:39.460</t>
  </si>
  <si>
    <t>00:22:40.100</t>
  </si>
  <si>
    <t>00:22:42.430</t>
  </si>
  <si>
    <t>00:22:43.240</t>
  </si>
  <si>
    <t>00:22:43.780</t>
  </si>
  <si>
    <t>00:22:44.780</t>
  </si>
  <si>
    <t>00:22:48.480</t>
  </si>
  <si>
    <t>00:22:52.650</t>
  </si>
  <si>
    <t>00:22:55.580</t>
  </si>
  <si>
    <t>00:22:57.780</t>
  </si>
  <si>
    <t>00:22:59.770</t>
  </si>
  <si>
    <t>00:23:06.090</t>
  </si>
  <si>
    <t>00:23:09.040</t>
  </si>
  <si>
    <t>00:23:09.990</t>
  </si>
  <si>
    <t>00:23:12.580</t>
  </si>
  <si>
    <t>00:23:12.950</t>
  </si>
  <si>
    <t>00:23:13.510</t>
  </si>
  <si>
    <t>00:23:14.770</t>
  </si>
  <si>
    <t>00:23:15.440</t>
  </si>
  <si>
    <t>00:23:16.530</t>
  </si>
  <si>
    <t>00:23:18.140</t>
  </si>
  <si>
    <t>00:23:20.460</t>
  </si>
  <si>
    <t>00:23:21.520</t>
  </si>
  <si>
    <t>00:23:26.520</t>
  </si>
  <si>
    <t>00:23:28.360</t>
  </si>
  <si>
    <t>00:23:29.610</t>
  </si>
  <si>
    <t>00:23:29.960</t>
  </si>
  <si>
    <t>00:23:32.740</t>
  </si>
  <si>
    <t>00:23:36.350</t>
  </si>
  <si>
    <t>00:23:36.900</t>
  </si>
  <si>
    <t>00:23:38.500</t>
  </si>
  <si>
    <t>00:23:39.660</t>
  </si>
  <si>
    <t>00:23:43.990</t>
  </si>
  <si>
    <t>00:23:45.440</t>
  </si>
  <si>
    <t>00:23:52.910</t>
  </si>
  <si>
    <t>00:23:54.370</t>
  </si>
  <si>
    <t>00:23:55.140</t>
  </si>
  <si>
    <t>00:23:55.780</t>
  </si>
  <si>
    <t>00:23:58.830</t>
  </si>
  <si>
    <t>00:24:00.140</t>
  </si>
  <si>
    <t>00:24:01.880</t>
  </si>
  <si>
    <t>00:24:02.780</t>
  </si>
  <si>
    <t>00:24:09.930</t>
  </si>
  <si>
    <t>00:24:11.370</t>
  </si>
  <si>
    <t>00:24:12.660</t>
  </si>
  <si>
    <t>00:24:15.010</t>
  </si>
  <si>
    <t>00:24:16.210</t>
  </si>
  <si>
    <t>00:24:17.610</t>
  </si>
  <si>
    <t>00:24:20.040</t>
  </si>
  <si>
    <t>00:24:20.930</t>
  </si>
  <si>
    <t>00:24:21.410</t>
  </si>
  <si>
    <t>00:24:22.960</t>
  </si>
  <si>
    <t>00:24:25.300</t>
  </si>
  <si>
    <t>00:24:29.930</t>
  </si>
  <si>
    <t>00:24:34.110</t>
  </si>
  <si>
    <t>00:24:37.120</t>
  </si>
  <si>
    <t>00:24:44.310</t>
  </si>
  <si>
    <t>00:24:45.930</t>
  </si>
  <si>
    <t>00:24:47.460</t>
  </si>
  <si>
    <t>00:24:50.140</t>
  </si>
  <si>
    <t>00:24:50.680</t>
  </si>
  <si>
    <t>00:24:51.670</t>
  </si>
  <si>
    <t>00:24:53.420</t>
  </si>
  <si>
    <t>00:25:00.860</t>
  </si>
  <si>
    <t>00:25:03.510</t>
  </si>
  <si>
    <t>00:25:08.220</t>
  </si>
  <si>
    <t>00:25:08.970</t>
  </si>
  <si>
    <t>00:25:09.870</t>
  </si>
  <si>
    <t>00:25:10.690</t>
  </si>
  <si>
    <t>00:25:11.750</t>
  </si>
  <si>
    <t>00:25:13.250</t>
  </si>
  <si>
    <t>00:25:15.900</t>
  </si>
  <si>
    <t>00:25:16.590</t>
  </si>
  <si>
    <t>00:25:17.370</t>
  </si>
  <si>
    <t>00:25:21.680</t>
  </si>
  <si>
    <t>00:25:29.900</t>
  </si>
  <si>
    <t>00:25:45.660</t>
  </si>
  <si>
    <t>00:25:52.460</t>
  </si>
  <si>
    <t>00:25:56.020</t>
  </si>
  <si>
    <t>00:25:57.540</t>
  </si>
  <si>
    <t>00:26:04.830</t>
  </si>
  <si>
    <t>00:26:05.780</t>
  </si>
  <si>
    <t>00:26:07.520</t>
  </si>
  <si>
    <t>00:26:08.470</t>
  </si>
  <si>
    <t>00:26:10.740</t>
  </si>
  <si>
    <t>00:26:15.900</t>
  </si>
  <si>
    <t>00:26:21.430</t>
  </si>
  <si>
    <t>00:26:23.460</t>
  </si>
  <si>
    <t>00:26:27.360</t>
  </si>
  <si>
    <t>00:26:33.790</t>
  </si>
  <si>
    <t>00:26:34.580</t>
  </si>
  <si>
    <t>00:26:41.050</t>
  </si>
  <si>
    <t>00:26:41.710</t>
  </si>
  <si>
    <t>00:26:47.710</t>
  </si>
  <si>
    <t>00:26:56.740</t>
  </si>
  <si>
    <t>00:27:05.460</t>
  </si>
  <si>
    <t>00:27:19.920</t>
  </si>
  <si>
    <t>00:27:20.400</t>
  </si>
  <si>
    <t>00:27:24.320</t>
  </si>
  <si>
    <t>00:27:25.440</t>
  </si>
  <si>
    <t>00:27:27.870</t>
  </si>
  <si>
    <t>00:27:32.340</t>
  </si>
  <si>
    <t>00:27:33.990</t>
  </si>
  <si>
    <t>00:27:35.330</t>
  </si>
  <si>
    <t>00:27:41.050</t>
  </si>
  <si>
    <t>00:27:44.400</t>
  </si>
  <si>
    <t>00:27:45.410</t>
  </si>
  <si>
    <t>00:27:55.670</t>
  </si>
  <si>
    <t>00:27:56.110</t>
  </si>
  <si>
    <t>00:28:04.550</t>
  </si>
  <si>
    <t>00:28:05.460</t>
  </si>
  <si>
    <t>00:28:07.200</t>
  </si>
  <si>
    <t>00:28:19.800</t>
  </si>
  <si>
    <t>00:28:20.410</t>
  </si>
  <si>
    <t>00:28:20.860</t>
  </si>
  <si>
    <t>00:28:25.770</t>
  </si>
  <si>
    <t>00:28:26.490</t>
  </si>
  <si>
    <t>00:28:27.960</t>
  </si>
  <si>
    <t>00:28:29.840</t>
  </si>
  <si>
    <t>00:28:30.980</t>
  </si>
  <si>
    <t>00:28:31.610</t>
  </si>
  <si>
    <t>00:28:32.090</t>
  </si>
  <si>
    <t>00:28:36.840</t>
  </si>
  <si>
    <t>00:28:37.250</t>
  </si>
  <si>
    <t>00:28:39.270</t>
  </si>
  <si>
    <t>00:28:45.420</t>
  </si>
  <si>
    <t>00:28:46.740</t>
  </si>
  <si>
    <t>00:28:58.130</t>
  </si>
  <si>
    <t>00:29:01.910</t>
  </si>
  <si>
    <t>00:29:05.240</t>
  </si>
  <si>
    <t>00:29:12.720</t>
  </si>
  <si>
    <t>00:29:15.410</t>
  </si>
  <si>
    <t>00:29:24.480</t>
  </si>
  <si>
    <t>00:29:26.460</t>
  </si>
  <si>
    <t>00:29:27.680</t>
  </si>
  <si>
    <t>00:29:31.820</t>
  </si>
  <si>
    <t>00:29:48.340</t>
  </si>
  <si>
    <t>00:29:58.040</t>
  </si>
  <si>
    <t>00:30:10.650</t>
  </si>
  <si>
    <t>00:30:11.490</t>
  </si>
  <si>
    <t>00:30:11.900</t>
  </si>
  <si>
    <t>00:30:27.400</t>
  </si>
  <si>
    <t>00:30:45.880</t>
  </si>
  <si>
    <t>00:30:51.430</t>
  </si>
  <si>
    <t>00:30:56.760</t>
  </si>
  <si>
    <t>00:31:16.550</t>
  </si>
  <si>
    <t>00:31:20.550</t>
  </si>
  <si>
    <t>00:31:21.230</t>
  </si>
  <si>
    <t>00:31:22.180</t>
  </si>
  <si>
    <t>00:31:22.910</t>
  </si>
  <si>
    <t>00:31:27.260</t>
  </si>
  <si>
    <t>00:31:30.500</t>
  </si>
  <si>
    <t>00:31:30.990</t>
  </si>
  <si>
    <t>00:31:56.210</t>
  </si>
  <si>
    <t>00:31:59.950</t>
  </si>
  <si>
    <t>00:32:11.990</t>
  </si>
  <si>
    <t>00:32:15.870</t>
  </si>
  <si>
    <t>00:32:16.630</t>
  </si>
  <si>
    <t>00:32:19.870</t>
  </si>
  <si>
    <t>00:32:27.640</t>
  </si>
  <si>
    <t>00:32:38.050</t>
  </si>
  <si>
    <t>00:32:50.430</t>
  </si>
  <si>
    <t>00:33:23.050</t>
  </si>
  <si>
    <t>00:33:51.580</t>
  </si>
  <si>
    <t>00:34:01.930</t>
  </si>
  <si>
    <t>00:34:28.140</t>
  </si>
  <si>
    <t>00:34:36.730</t>
  </si>
  <si>
    <t>00:34:38.740</t>
  </si>
  <si>
    <t>00:34:43.260</t>
  </si>
  <si>
    <t>00:34:46.110</t>
  </si>
  <si>
    <t>00:35:56.770</t>
  </si>
  <si>
    <t>00:36:47.840</t>
  </si>
  <si>
    <t>00:37:09.950</t>
  </si>
  <si>
    <t>00:37:10.310</t>
  </si>
  <si>
    <t>00:38:42.430</t>
  </si>
  <si>
    <t>00:40:01.250</t>
  </si>
  <si>
    <t>00:40:54.260</t>
  </si>
  <si>
    <t>00:41:11.080</t>
  </si>
  <si>
    <t>00:41:11.940</t>
  </si>
  <si>
    <t>00:16:31.020</t>
  </si>
  <si>
    <t>00:16:35.790</t>
  </si>
  <si>
    <t>00:16:42.810</t>
  </si>
  <si>
    <t>00:16:47.640</t>
  </si>
  <si>
    <t>00:17:00.410</t>
  </si>
  <si>
    <t>00:17:01.660</t>
  </si>
  <si>
    <t>00:17:02.490</t>
  </si>
  <si>
    <t>00:17:03.690</t>
  </si>
  <si>
    <t>00:17:06.580</t>
  </si>
  <si>
    <t>00:17:07.940</t>
  </si>
  <si>
    <t>00:17:10.390</t>
  </si>
  <si>
    <t>00:17:26.960</t>
  </si>
  <si>
    <t>00:17:28.010</t>
  </si>
  <si>
    <t>00:17:34.910</t>
  </si>
  <si>
    <t>00:17:38.990</t>
  </si>
  <si>
    <t>00:17:40.370</t>
  </si>
  <si>
    <t>00:17:41.580</t>
  </si>
  <si>
    <t>00:17:43.910</t>
  </si>
  <si>
    <t>00:17:46.340</t>
  </si>
  <si>
    <t>00:17:53.760</t>
  </si>
  <si>
    <t>00:18:04.160</t>
  </si>
  <si>
    <t>00:18:15.470</t>
  </si>
  <si>
    <t>00:18:16.340</t>
  </si>
  <si>
    <t>00:18:22.860</t>
  </si>
  <si>
    <t>00:18:25.830</t>
  </si>
  <si>
    <t>00:18:29.900</t>
  </si>
  <si>
    <t>00:18:31.560</t>
  </si>
  <si>
    <t>00:18:33.960</t>
  </si>
  <si>
    <t>00:18:34.940</t>
  </si>
  <si>
    <t>00:18:42.110</t>
  </si>
  <si>
    <t>00:18:54.240</t>
  </si>
  <si>
    <t>00:18:58.210</t>
  </si>
  <si>
    <t>00:19:10.030</t>
  </si>
  <si>
    <t>00:19:12.490</t>
  </si>
  <si>
    <t>00:19:12.800</t>
  </si>
  <si>
    <t>00:19:17.710</t>
  </si>
  <si>
    <t>00:19:18.720</t>
  </si>
  <si>
    <t>00:19:22.620</t>
  </si>
  <si>
    <t>00:19:23.330</t>
  </si>
  <si>
    <t>00:19:25.660</t>
  </si>
  <si>
    <t>00:19:27.470</t>
  </si>
  <si>
    <t>00:19:30.090</t>
  </si>
  <si>
    <t>00:19:32.940</t>
  </si>
  <si>
    <t>00:19:34.210</t>
  </si>
  <si>
    <t>00:19:38.630</t>
  </si>
  <si>
    <t>00:19:40.990</t>
  </si>
  <si>
    <t>00:19:44.600</t>
  </si>
  <si>
    <t>00:19:45.280</t>
  </si>
  <si>
    <t>00:19:46.870</t>
  </si>
  <si>
    <t>00:19:52.540</t>
  </si>
  <si>
    <t>00:19:53.230</t>
  </si>
  <si>
    <t>00:19:54.550</t>
  </si>
  <si>
    <t>00:19:55.010</t>
  </si>
  <si>
    <t>00:19:56.670</t>
  </si>
  <si>
    <t>00:19:58.840</t>
  </si>
  <si>
    <t>00:19:59.710</t>
  </si>
  <si>
    <t>00:20:00.080</t>
  </si>
  <si>
    <t>00:20:00.780</t>
  </si>
  <si>
    <t>00:20:01.210</t>
  </si>
  <si>
    <t>00:20:03.950</t>
  </si>
  <si>
    <t>00:20:09.470</t>
  </si>
  <si>
    <t>00:20:11.760</t>
  </si>
  <si>
    <t>00:20:12.600</t>
  </si>
  <si>
    <t>00:20:13.840</t>
  </si>
  <si>
    <t>00:20:16.270</t>
  </si>
  <si>
    <t>00:20:18.110</t>
  </si>
  <si>
    <t>00:20:19.930</t>
  </si>
  <si>
    <t>00:20:20.530</t>
  </si>
  <si>
    <t>00:20:20.800</t>
  </si>
  <si>
    <t>00:20:21.120</t>
  </si>
  <si>
    <t>00:20:22.520</t>
  </si>
  <si>
    <t>00:20:25.270</t>
  </si>
  <si>
    <t>00:20:26.220</t>
  </si>
  <si>
    <t>00:20:27.060</t>
  </si>
  <si>
    <t>00:20:27.580</t>
  </si>
  <si>
    <t>00:20:28.400</t>
  </si>
  <si>
    <t>00:20:29.370</t>
  </si>
  <si>
    <t>00:20:31.680</t>
  </si>
  <si>
    <t>00:20:31.930</t>
  </si>
  <si>
    <t>00:20:32.580</t>
  </si>
  <si>
    <t>00:20:36.080</t>
  </si>
  <si>
    <t>00:20:36.620</t>
  </si>
  <si>
    <t>00:20:37.400</t>
  </si>
  <si>
    <t>00:20:38.260</t>
  </si>
  <si>
    <t>00:20:39.120</t>
  </si>
  <si>
    <t>00:20:39.990</t>
  </si>
  <si>
    <t>00:20:40.920</t>
  </si>
  <si>
    <t>00:20:41.580</t>
  </si>
  <si>
    <t>00:20:43.720</t>
  </si>
  <si>
    <t>00:20:44.870</t>
  </si>
  <si>
    <t>00:20:47.680</t>
  </si>
  <si>
    <t>00:20:48.320</t>
  </si>
  <si>
    <t>00:20:49.240</t>
  </si>
  <si>
    <t>00:20:54.180</t>
  </si>
  <si>
    <t>00:20:54.620</t>
  </si>
  <si>
    <t>00:20:55.680</t>
  </si>
  <si>
    <t>00:20:59.400</t>
  </si>
  <si>
    <t>00:21:01.420</t>
  </si>
  <si>
    <t>00:21:03.110</t>
  </si>
  <si>
    <t>00:21:03.850</t>
  </si>
  <si>
    <t>00:21:06.930</t>
  </si>
  <si>
    <t>00:21:07.480</t>
  </si>
  <si>
    <t>00:21:10.500</t>
  </si>
  <si>
    <t>00:21:19.760</t>
  </si>
  <si>
    <t>00:21:21.800</t>
  </si>
  <si>
    <t>00:21:23.160</t>
  </si>
  <si>
    <t>00:21:24.180</t>
  </si>
  <si>
    <t>00:21:29.280</t>
  </si>
  <si>
    <t>00:21:31.960</t>
  </si>
  <si>
    <t>00:21:46.470</t>
  </si>
  <si>
    <t>00:21:48.990</t>
  </si>
  <si>
    <t>00:21:51.400</t>
  </si>
  <si>
    <t>00:21:57.680</t>
  </si>
  <si>
    <t>00:22:05.710</t>
  </si>
  <si>
    <t>00:22:06.520</t>
  </si>
  <si>
    <t>00:22:06.990</t>
  </si>
  <si>
    <t>00:22:08.650</t>
  </si>
  <si>
    <t>00:22:12.100</t>
  </si>
  <si>
    <t>00:22:15.140</t>
  </si>
  <si>
    <t>00:22:20.370</t>
  </si>
  <si>
    <t>00:22:22.370</t>
  </si>
  <si>
    <t>00:22:24.640</t>
  </si>
  <si>
    <t>00:22:25.720</t>
  </si>
  <si>
    <t>00:22:29.670</t>
  </si>
  <si>
    <t>00:22:33.060</t>
  </si>
  <si>
    <t>00:22:39.490</t>
  </si>
  <si>
    <t>00:22:40.180</t>
  </si>
  <si>
    <t>00:22:42.500</t>
  </si>
  <si>
    <t>00:22:43.170</t>
  </si>
  <si>
    <t>00:22:43.760</t>
  </si>
  <si>
    <t>00:22:44.870</t>
  </si>
  <si>
    <t>00:22:48.640</t>
  </si>
  <si>
    <t>00:22:52.690</t>
  </si>
  <si>
    <t>00:22:55.460</t>
  </si>
  <si>
    <t>00:22:57.840</t>
  </si>
  <si>
    <t>00:22:59.850</t>
  </si>
  <si>
    <t>00:23:06.050</t>
  </si>
  <si>
    <t>00:23:09.110</t>
  </si>
  <si>
    <t>00:23:10.050</t>
  </si>
  <si>
    <t>00:23:12.740</t>
  </si>
  <si>
    <t>00:23:13.100</t>
  </si>
  <si>
    <t>00:23:13.490</t>
  </si>
  <si>
    <t>00:23:14.830</t>
  </si>
  <si>
    <t>00:23:15.530</t>
  </si>
  <si>
    <t>00:23:16.680</t>
  </si>
  <si>
    <t>00:23:18.030</t>
  </si>
  <si>
    <t>00:23:20.280</t>
  </si>
  <si>
    <t>00:23:21.470</t>
  </si>
  <si>
    <t>00:23:26.630</t>
  </si>
  <si>
    <t>00:23:28.600</t>
  </si>
  <si>
    <t>00:23:29.800</t>
  </si>
  <si>
    <t>00:23:30.000</t>
  </si>
  <si>
    <t>00:23:32.810</t>
  </si>
  <si>
    <t>00:23:36.400</t>
  </si>
  <si>
    <t>00:23:37.120</t>
  </si>
  <si>
    <t>00:23:38.580</t>
  </si>
  <si>
    <t>00:23:39.700</t>
  </si>
  <si>
    <t>00:23:43.940</t>
  </si>
  <si>
    <t>00:23:45.710</t>
  </si>
  <si>
    <t>00:23:53.080</t>
  </si>
  <si>
    <t>00:23:54.510</t>
  </si>
  <si>
    <t>00:23:55.240</t>
  </si>
  <si>
    <t>00:23:55.950</t>
  </si>
  <si>
    <t>00:23:58.930</t>
  </si>
  <si>
    <t>00:24:00.270</t>
  </si>
  <si>
    <t>00:24:01.900</t>
  </si>
  <si>
    <t>00:24:02.820</t>
  </si>
  <si>
    <t>00:24:10.020</t>
  </si>
  <si>
    <t>00:24:11.550</t>
  </si>
  <si>
    <t>00:24:12.880</t>
  </si>
  <si>
    <t>00:24:15.180</t>
  </si>
  <si>
    <t>00:24:16.200</t>
  </si>
  <si>
    <t>00:24:17.700</t>
  </si>
  <si>
    <t>00:24:20.050</t>
  </si>
  <si>
    <t>00:24:21.110</t>
  </si>
  <si>
    <t>00:24:21.430</t>
  </si>
  <si>
    <t>00:24:22.990</t>
  </si>
  <si>
    <t>00:24:25.270</t>
  </si>
  <si>
    <t>00:24:29.960</t>
  </si>
  <si>
    <t>00:24:34.390</t>
  </si>
  <si>
    <t>00:24:37.190</t>
  </si>
  <si>
    <t>00:24:44.280</t>
  </si>
  <si>
    <t>00:24:47.430</t>
  </si>
  <si>
    <t>00:24:50.130</t>
  </si>
  <si>
    <t>00:24:50.790</t>
  </si>
  <si>
    <t>00:24:51.750</t>
  </si>
  <si>
    <t>00:24:53.410</t>
  </si>
  <si>
    <t>00:25:00.710</t>
  </si>
  <si>
    <t>00:25:02.710</t>
  </si>
  <si>
    <t>00:25:08.280</t>
  </si>
  <si>
    <t>00:25:08.760</t>
  </si>
  <si>
    <t>00:25:09.820</t>
  </si>
  <si>
    <t>00:25:10.650</t>
  </si>
  <si>
    <t>00:25:11.580</t>
  </si>
  <si>
    <t>00:25:13.300</t>
  </si>
  <si>
    <t>00:25:15.810</t>
  </si>
  <si>
    <t>00:25:16.600</t>
  </si>
  <si>
    <t>00:25:17.180</t>
  </si>
  <si>
    <t>00:25:21.710</t>
  </si>
  <si>
    <t>00:25:29.990</t>
  </si>
  <si>
    <t>00:25:45.550</t>
  </si>
  <si>
    <t>00:25:52.510</t>
  </si>
  <si>
    <t>00:25:56.060</t>
  </si>
  <si>
    <t>00:25:57.780</t>
  </si>
  <si>
    <t>00:26:04.930</t>
  </si>
  <si>
    <t>00:26:05.810</t>
  </si>
  <si>
    <t>00:26:07.500</t>
  </si>
  <si>
    <t>00:26:08.340</t>
  </si>
  <si>
    <t>00:26:10.810</t>
  </si>
  <si>
    <t>00:26:16.060</t>
  </si>
  <si>
    <t>00:26:21.150</t>
  </si>
  <si>
    <t>00:26:23.270</t>
  </si>
  <si>
    <t>00:26:27.420</t>
  </si>
  <si>
    <t>00:26:33.900</t>
  </si>
  <si>
    <t>00:26:34.890</t>
  </si>
  <si>
    <t>00:26:41.130</t>
  </si>
  <si>
    <t>00:26:41.830</t>
  </si>
  <si>
    <t>00:26:47.770</t>
  </si>
  <si>
    <t>00:26:56.710</t>
  </si>
  <si>
    <t>00:27:05.770</t>
  </si>
  <si>
    <t>00:27:20.050</t>
  </si>
  <si>
    <t>00:27:20.460</t>
  </si>
  <si>
    <t>00:27:24.340</t>
  </si>
  <si>
    <t>00:27:25.490</t>
  </si>
  <si>
    <t>00:27:27.960</t>
  </si>
  <si>
    <t>00:27:32.160</t>
  </si>
  <si>
    <t>00:27:34.020</t>
  </si>
  <si>
    <t>00:27:35.550</t>
  </si>
  <si>
    <t>00:27:40.930</t>
  </si>
  <si>
    <t>00:27:44.470</t>
  </si>
  <si>
    <t>00:27:55.800</t>
  </si>
  <si>
    <t>00:27:56.080</t>
  </si>
  <si>
    <t>00:28:04.460</t>
  </si>
  <si>
    <t>00:28:05.340</t>
  </si>
  <si>
    <t>00:28:07.440</t>
  </si>
  <si>
    <t>00:28:20.010</t>
  </si>
  <si>
    <t>00:28:20.420</t>
  </si>
  <si>
    <t>00:28:21.000</t>
  </si>
  <si>
    <t>00:28:26.110</t>
  </si>
  <si>
    <t>00:28:26.710</t>
  </si>
  <si>
    <t>00:28:28.140</t>
  </si>
  <si>
    <t>00:28:29.870</t>
  </si>
  <si>
    <t>00:28:31.300</t>
  </si>
  <si>
    <t>00:28:31.690</t>
  </si>
  <si>
    <t>00:28:32.060</t>
  </si>
  <si>
    <t>00:28:37.040</t>
  </si>
  <si>
    <t>00:28:37.460</t>
  </si>
  <si>
    <t>00:28:39.380</t>
  </si>
  <si>
    <t>00:28:45.620</t>
  </si>
  <si>
    <t>00:28:46.770</t>
  </si>
  <si>
    <t>00:28:58.080</t>
  </si>
  <si>
    <t>00:29:01.850</t>
  </si>
  <si>
    <t>00:29:05.530</t>
  </si>
  <si>
    <t>00:29:12.810</t>
  </si>
  <si>
    <t>00:29:15.580</t>
  </si>
  <si>
    <t>00:29:24.420</t>
  </si>
  <si>
    <t>00:29:26.640</t>
  </si>
  <si>
    <t>00:29:27.650</t>
  </si>
  <si>
    <t>00:29:31.770</t>
  </si>
  <si>
    <t>00:29:48.370</t>
  </si>
  <si>
    <t>00:29:57.990</t>
  </si>
  <si>
    <t>00:30:10.810</t>
  </si>
  <si>
    <t>00:30:11.610</t>
  </si>
  <si>
    <t>00:30:12.030</t>
  </si>
  <si>
    <t>00:30:27.510</t>
  </si>
  <si>
    <t>00:30:45.930</t>
  </si>
  <si>
    <t>00:30:51.340</t>
  </si>
  <si>
    <t>00:30:56.800</t>
  </si>
  <si>
    <t>00:31:16.670</t>
  </si>
  <si>
    <t>00:31:20.760</t>
  </si>
  <si>
    <t>00:31:21.440</t>
  </si>
  <si>
    <t>00:31:22.310</t>
  </si>
  <si>
    <t>00:31:23.010</t>
  </si>
  <si>
    <t>00:31:27.450</t>
  </si>
  <si>
    <t>00:31:30.520</t>
  </si>
  <si>
    <t>00:31:31.140</t>
  </si>
  <si>
    <t>00:31:56.180</t>
  </si>
  <si>
    <t>00:32:00.170</t>
  </si>
  <si>
    <t>00:32:11.970</t>
  </si>
  <si>
    <t>00:32:15.860</t>
  </si>
  <si>
    <t>00:32:16.710</t>
  </si>
  <si>
    <t>00:32:19.790</t>
  </si>
  <si>
    <t>00:32:27.580</t>
  </si>
  <si>
    <t>00:32:38.110</t>
  </si>
  <si>
    <t>00:32:50.470</t>
  </si>
  <si>
    <t>00:33:23.270</t>
  </si>
  <si>
    <t>00:33:51.510</t>
  </si>
  <si>
    <t>00:34:01.890</t>
  </si>
  <si>
    <t>00:34:27.940</t>
  </si>
  <si>
    <t>00:34:36.850</t>
  </si>
  <si>
    <t>00:34:38.610</t>
  </si>
  <si>
    <t>00:34:43.170</t>
  </si>
  <si>
    <t>00:34:46.060</t>
  </si>
  <si>
    <t>00:35:56.740</t>
  </si>
  <si>
    <t>00:36:47.920</t>
  </si>
  <si>
    <t>00:37:09.920</t>
  </si>
  <si>
    <t>00:37:10.260</t>
  </si>
  <si>
    <t>00:38:42.340</t>
  </si>
  <si>
    <t>00:40:01.180</t>
  </si>
  <si>
    <t>00:40:54.430</t>
  </si>
  <si>
    <t>00:41:11.150</t>
  </si>
  <si>
    <t>00:41:11.900</t>
  </si>
  <si>
    <t>Mandy Corbett</t>
  </si>
  <si>
    <t>Wendy Ancill</t>
  </si>
  <si>
    <t>Nicole Smith</t>
  </si>
  <si>
    <t>Angela Brennan</t>
  </si>
  <si>
    <t>Siane Painter</t>
  </si>
  <si>
    <t>Jo Townsend</t>
  </si>
  <si>
    <t>Emma Burns</t>
  </si>
  <si>
    <t>Jan Holmes</t>
  </si>
  <si>
    <t>Jackie Henley</t>
  </si>
  <si>
    <t>Pearl Fay</t>
  </si>
  <si>
    <t>Rebecca Hannah</t>
  </si>
  <si>
    <t>Robert Dobson</t>
  </si>
  <si>
    <t>James Smith</t>
  </si>
  <si>
    <t>Jonathan Pye</t>
  </si>
  <si>
    <t>Daniel Tee</t>
  </si>
  <si>
    <t>Chris Burns</t>
  </si>
  <si>
    <t>Christopher Underwood</t>
  </si>
  <si>
    <t>Marc Feary</t>
  </si>
  <si>
    <t>Jonathan Ollington</t>
  </si>
  <si>
    <t>Shane McAndrew</t>
  </si>
  <si>
    <t>Stuart Sowerby</t>
  </si>
  <si>
    <t>Ian Butcher</t>
  </si>
  <si>
    <t>Jon Brooker</t>
  </si>
  <si>
    <t>Malcolm Osbourn</t>
  </si>
  <si>
    <t>Sirkka Love</t>
  </si>
  <si>
    <t>Charlie Minnette</t>
  </si>
  <si>
    <t>Darren Elsom</t>
  </si>
  <si>
    <t>Ethan Sheward</t>
  </si>
  <si>
    <t>Ronan Cassidy</t>
  </si>
  <si>
    <t>Alex Creasy</t>
  </si>
  <si>
    <t>Mathew Cowell</t>
  </si>
  <si>
    <t>Graeme Johnston</t>
  </si>
  <si>
    <t>David Greenham</t>
  </si>
  <si>
    <t>Alice Brear Clarkson</t>
  </si>
  <si>
    <t>Bethan Everson</t>
  </si>
  <si>
    <t>Caroline Brown</t>
  </si>
  <si>
    <t>Charlotte Nevison</t>
  </si>
  <si>
    <t>Emma Bibby</t>
  </si>
  <si>
    <t>Gemma Bridges</t>
  </si>
  <si>
    <t>Sarah Starr</t>
  </si>
  <si>
    <t>Sarah Luke</t>
  </si>
  <si>
    <t>Elizabeth Ludlow</t>
  </si>
  <si>
    <t>Sophie Mynott</t>
  </si>
  <si>
    <t>Alexander Upstone</t>
  </si>
  <si>
    <t>Ben Morris</t>
  </si>
  <si>
    <t>Cameron Martin</t>
  </si>
  <si>
    <t>Ethan Cole</t>
  </si>
  <si>
    <t>James Angier</t>
  </si>
  <si>
    <t>Kristian Skinner</t>
  </si>
  <si>
    <t>Lee Tatum</t>
  </si>
  <si>
    <t>Martin Lewis</t>
  </si>
  <si>
    <t>Paul Brear Clarkson</t>
  </si>
  <si>
    <t>Sam Russell</t>
  </si>
  <si>
    <t>Shamsher Albert</t>
  </si>
  <si>
    <t>James McSweeney</t>
  </si>
  <si>
    <t>David Mould</t>
  </si>
  <si>
    <t>Andrew White</t>
  </si>
  <si>
    <t>Martin Thorpe</t>
  </si>
  <si>
    <t>Neil Krajewski</t>
  </si>
  <si>
    <t>James Hall</t>
  </si>
  <si>
    <t>Andrew Moore</t>
  </si>
  <si>
    <t>Matthew Courtman</t>
  </si>
  <si>
    <t>Adam Clark</t>
  </si>
  <si>
    <t>David Merrilees</t>
  </si>
  <si>
    <t>Harvey Dunn</t>
  </si>
  <si>
    <t>Hamish Ross</t>
  </si>
  <si>
    <t>Alan Darby</t>
  </si>
  <si>
    <t>Andrew Thornton</t>
  </si>
  <si>
    <t>Alex Geoghegan</t>
  </si>
  <si>
    <t>Amanda Lasseter</t>
  </si>
  <si>
    <t>Angela Wright</t>
  </si>
  <si>
    <t>Anna Broughton</t>
  </si>
  <si>
    <t>Carmel McEniery</t>
  </si>
  <si>
    <t>Charlotte Pearson</t>
  </si>
  <si>
    <t>Clare Bacchus</t>
  </si>
  <si>
    <t>Georgie Baker</t>
  </si>
  <si>
    <t>Isabelle Lemasson</t>
  </si>
  <si>
    <t>Kathy Peters</t>
  </si>
  <si>
    <t>Monica Krylander</t>
  </si>
  <si>
    <t>Pauline Blake</t>
  </si>
  <si>
    <t>Hannah Broom</t>
  </si>
  <si>
    <t>Vashti McDonald-Clink</t>
  </si>
  <si>
    <t>Lisa Dwayne-Ryan</t>
  </si>
  <si>
    <t>Charlie Ritchie</t>
  </si>
  <si>
    <t>Charlie Wartnaby</t>
  </si>
  <si>
    <t>Daniel Collis</t>
  </si>
  <si>
    <t>Dominic Milham</t>
  </si>
  <si>
    <t>Dylan Rylan</t>
  </si>
  <si>
    <t>Hamish Morton</t>
  </si>
  <si>
    <t>Andrew Shields</t>
  </si>
  <si>
    <t>David Underwood</t>
  </si>
  <si>
    <t>John Ferguson</t>
  </si>
  <si>
    <t>Jonathan Adams</t>
  </si>
  <si>
    <t>Martyn Brearley</t>
  </si>
  <si>
    <t>Neil Convery</t>
  </si>
  <si>
    <t>Michael Frape</t>
  </si>
  <si>
    <t>James Crockford</t>
  </si>
  <si>
    <t>Rick Merrick</t>
  </si>
  <si>
    <t>Rob Mahen</t>
  </si>
  <si>
    <t>Alexander Rogers</t>
  </si>
  <si>
    <t>Tim Long</t>
  </si>
  <si>
    <t>Rhodri Corner</t>
  </si>
  <si>
    <t>Jamie Shaw</t>
  </si>
  <si>
    <t>Tim Jones</t>
  </si>
  <si>
    <t>Jordon Parrett</t>
  </si>
  <si>
    <t>Nathan Choat</t>
  </si>
  <si>
    <t>Ian Knightly</t>
  </si>
  <si>
    <t>Robyn Barfield</t>
  </si>
  <si>
    <t>Jackie Cort-Monk</t>
  </si>
  <si>
    <t>Jane O'Callaghan</t>
  </si>
  <si>
    <t>Tina Filby</t>
  </si>
  <si>
    <t>Libby Mitchell</t>
  </si>
  <si>
    <t>Flo Greatrix</t>
  </si>
  <si>
    <t>Margit Wendelberger James</t>
  </si>
  <si>
    <t>Katharine Lewis</t>
  </si>
  <si>
    <t>Claire Steel</t>
  </si>
  <si>
    <t>Chloe Brown</t>
  </si>
  <si>
    <t>Rachel Everitt</t>
  </si>
  <si>
    <t>Lewis Elmes</t>
  </si>
  <si>
    <t>Tom Dudson</t>
  </si>
  <si>
    <t>John James</t>
  </si>
  <si>
    <t>Richard Balarkas</t>
  </si>
  <si>
    <t>Mark Fitzhenry</t>
  </si>
  <si>
    <t>Tom Barnes</t>
  </si>
  <si>
    <t>Martin Clay</t>
  </si>
  <si>
    <t>Daniel Gladwin</t>
  </si>
  <si>
    <t>Alex Harris</t>
  </si>
  <si>
    <t>Alex Magilton</t>
  </si>
  <si>
    <t>Tim O'Neil</t>
  </si>
  <si>
    <t>Lee Cackett</t>
  </si>
  <si>
    <t>Emily Grapes</t>
  </si>
  <si>
    <t>Wendy Johnson</t>
  </si>
  <si>
    <t>Jane Munro</t>
  </si>
  <si>
    <t>Anna Turner</t>
  </si>
  <si>
    <t>Heather Withers</t>
  </si>
  <si>
    <t>Helen Morris</t>
  </si>
  <si>
    <t>Emily Moore</t>
  </si>
  <si>
    <t>Sarah Middleton</t>
  </si>
  <si>
    <t>Race 5 - ELY</t>
  </si>
  <si>
    <t>Emily Young</t>
  </si>
  <si>
    <t>Claire Wilshaw</t>
  </si>
  <si>
    <t>Lizzie Hitchcock</t>
  </si>
  <si>
    <t>Sara Rogger</t>
  </si>
  <si>
    <t>David Shepherd</t>
  </si>
  <si>
    <t>Joshua Brown</t>
  </si>
  <si>
    <t>Luke Ashby</t>
  </si>
  <si>
    <t>Maxwell Buchanna</t>
  </si>
  <si>
    <t>David Brookes</t>
  </si>
  <si>
    <t>Adam Zaleszczenko</t>
  </si>
  <si>
    <t>Nils darphin</t>
  </si>
  <si>
    <t>Alex Eberlin</t>
  </si>
  <si>
    <t>Ben Reynolds</t>
  </si>
  <si>
    <t>Louis Rolfe</t>
  </si>
  <si>
    <t>Thomas Fincham</t>
  </si>
  <si>
    <t>Matthew Chandler</t>
  </si>
  <si>
    <t>Robert Fincham</t>
  </si>
  <si>
    <t>Matt Pullen</t>
  </si>
  <si>
    <t>Simon Hargraves</t>
  </si>
  <si>
    <t>0:17:00</t>
  </si>
  <si>
    <t>0:18:34</t>
  </si>
  <si>
    <t>0:19:13</t>
  </si>
  <si>
    <t>0:19:23</t>
  </si>
  <si>
    <t>0:19:45</t>
  </si>
  <si>
    <t>0:20:28</t>
  </si>
  <si>
    <t>0:20:44</t>
  </si>
  <si>
    <t>0:21:03</t>
  </si>
  <si>
    <t>0:21:22</t>
  </si>
  <si>
    <t>0:22:12</t>
  </si>
  <si>
    <t>0:22:39</t>
  </si>
  <si>
    <t>0:22:40</t>
  </si>
  <si>
    <t>0:22:43</t>
  </si>
  <si>
    <t>0:25:16</t>
  </si>
  <si>
    <t>0:29:05</t>
  </si>
  <si>
    <t>0:30:57</t>
  </si>
  <si>
    <t>0:19:39</t>
  </si>
  <si>
    <t>0:23:53</t>
  </si>
  <si>
    <t>0:23:54</t>
  </si>
  <si>
    <t>0:20:00</t>
  </si>
  <si>
    <t>0:20:36</t>
  </si>
  <si>
    <t>0:20:37</t>
  </si>
  <si>
    <t>0:21:00</t>
  </si>
  <si>
    <t>0:23:56</t>
  </si>
  <si>
    <t>0:24:52</t>
  </si>
  <si>
    <t>0:25:46</t>
  </si>
  <si>
    <t>0:32:12</t>
  </si>
  <si>
    <t>0:17:28</t>
  </si>
  <si>
    <t>0:17:46</t>
  </si>
  <si>
    <t>0:18:54</t>
  </si>
  <si>
    <t>0:21:23</t>
  </si>
  <si>
    <t>0:21:26</t>
  </si>
  <si>
    <t>0:22:42</t>
  </si>
  <si>
    <t>0:23:44</t>
  </si>
  <si>
    <t>0:19:02</t>
  </si>
  <si>
    <t>0:20:27</t>
  </si>
  <si>
    <t>0:20:40</t>
  </si>
  <si>
    <t>0:24:47</t>
  </si>
  <si>
    <t>0:31:17</t>
  </si>
  <si>
    <t>0:23:45</t>
  </si>
  <si>
    <t>0:27:28</t>
  </si>
  <si>
    <t>0:28:39</t>
  </si>
  <si>
    <t>0:28:58</t>
  </si>
  <si>
    <t>0:29:24</t>
  </si>
  <si>
    <t>0:19:12</t>
  </si>
  <si>
    <t>0:21:46</t>
  </si>
  <si>
    <t>0:24:11</t>
  </si>
  <si>
    <t>0:26:34</t>
  </si>
  <si>
    <t>0:20:29</t>
  </si>
  <si>
    <t>0:22:48</t>
  </si>
  <si>
    <t>0:23:14</t>
  </si>
  <si>
    <t>0:24:37</t>
  </si>
  <si>
    <t>0:27:35</t>
  </si>
  <si>
    <t>0:16:31</t>
  </si>
  <si>
    <t>0:16:36</t>
  </si>
  <si>
    <t>0:17:04</t>
  </si>
  <si>
    <t>0:17:42</t>
  </si>
  <si>
    <t>0:17:54</t>
  </si>
  <si>
    <t>0:18:04</t>
  </si>
  <si>
    <t>0:18:16</t>
  </si>
  <si>
    <t>0:18:23</t>
  </si>
  <si>
    <t>0:18:35</t>
  </si>
  <si>
    <t>0:19:34</t>
  </si>
  <si>
    <t>0:19:41</t>
  </si>
  <si>
    <t>0:19:55</t>
  </si>
  <si>
    <t>0:20:12</t>
  </si>
  <si>
    <t>0:20:13</t>
  </si>
  <si>
    <t>0:20:21</t>
  </si>
  <si>
    <t>0:20:39</t>
  </si>
  <si>
    <t>0:20:54</t>
  </si>
  <si>
    <t>0:22:07</t>
  </si>
  <si>
    <t>0:22:25</t>
  </si>
  <si>
    <t>0:22:45</t>
  </si>
  <si>
    <t>0:22:58</t>
  </si>
  <si>
    <t>0:23:33</t>
  </si>
  <si>
    <t>0:23:40</t>
  </si>
  <si>
    <t>0:24:13</t>
  </si>
  <si>
    <t>0:24:16</t>
  </si>
  <si>
    <t>0:24:21</t>
  </si>
  <si>
    <t>0:25:09</t>
  </si>
  <si>
    <t>0:25:13</t>
  </si>
  <si>
    <t>0:25:17</t>
  </si>
  <si>
    <t>0:26:27</t>
  </si>
  <si>
    <t>0:27:56</t>
  </si>
  <si>
    <t>0:28:47</t>
  </si>
  <si>
    <t>0:29:48</t>
  </si>
  <si>
    <t>0:30:46</t>
  </si>
  <si>
    <t>0:30:51</t>
  </si>
  <si>
    <t>0:32:17</t>
  </si>
  <si>
    <t>0:32:28</t>
  </si>
  <si>
    <t>0:32:50</t>
  </si>
  <si>
    <t>0:34:02</t>
  </si>
  <si>
    <t>0:40:01</t>
  </si>
  <si>
    <t>0:17:08</t>
  </si>
  <si>
    <t>0:17:35</t>
  </si>
  <si>
    <t>0:17:39</t>
  </si>
  <si>
    <t>0:18:26</t>
  </si>
  <si>
    <t>0:18:31</t>
  </si>
  <si>
    <t>0:18:32</t>
  </si>
  <si>
    <t>0:18:58</t>
  </si>
  <si>
    <t>0:20:01</t>
  </si>
  <si>
    <t>0:20:16</t>
  </si>
  <si>
    <t>0:20:48</t>
  </si>
  <si>
    <t>0:21:20</t>
  </si>
  <si>
    <t>0:21:48</t>
  </si>
  <si>
    <t>0:22:53</t>
  </si>
  <si>
    <t>0:23:06</t>
  </si>
  <si>
    <t>0:23:13</t>
  </si>
  <si>
    <t>0:23:38</t>
  </si>
  <si>
    <t>0:24:10</t>
  </si>
  <si>
    <t>0:24:34</t>
  </si>
  <si>
    <t>0:25:08</t>
  </si>
  <si>
    <t>0:25:10</t>
  </si>
  <si>
    <t>0:25:11</t>
  </si>
  <si>
    <t>0:26:05</t>
  </si>
  <si>
    <t>0:26:21</t>
  </si>
  <si>
    <t>0:27:05</t>
  </si>
  <si>
    <t>0:27:24</t>
  </si>
  <si>
    <t>ELY-M</t>
  </si>
  <si>
    <t>0:16:47</t>
  </si>
  <si>
    <t>0:18:42</t>
  </si>
  <si>
    <t>0:19:27</t>
  </si>
  <si>
    <t>0:19:59</t>
  </si>
  <si>
    <t>ELY-F</t>
  </si>
  <si>
    <t>0:20:04</t>
  </si>
  <si>
    <t>0:20:18</t>
  </si>
  <si>
    <t>0:20:30</t>
  </si>
  <si>
    <t>0:20:32</t>
  </si>
  <si>
    <t>0:21:29</t>
  </si>
  <si>
    <t>0:21:32</t>
  </si>
  <si>
    <t>0:22:06</t>
  </si>
  <si>
    <t>0:23:18</t>
  </si>
  <si>
    <t>0:23:20</t>
  </si>
  <si>
    <t>0:23:30</t>
  </si>
  <si>
    <t>0:23:55</t>
  </si>
  <si>
    <t>0:24:02</t>
  </si>
  <si>
    <t>0:24:03</t>
  </si>
  <si>
    <t>0:24:20</t>
  </si>
  <si>
    <t>0:24:30</t>
  </si>
  <si>
    <t>0:24:50</t>
  </si>
  <si>
    <t>0:24:51</t>
  </si>
  <si>
    <t>0:25:12</t>
  </si>
  <si>
    <t>0:25:30</t>
  </si>
  <si>
    <t>0:25:56</t>
  </si>
  <si>
    <t>0:26:16</t>
  </si>
  <si>
    <t>0:26:42</t>
  </si>
  <si>
    <t>0:26:48</t>
  </si>
  <si>
    <t>0:26:57</t>
  </si>
  <si>
    <t>0:28:05</t>
  </si>
  <si>
    <t>0:28:21</t>
  </si>
  <si>
    <t>0:28:37</t>
  </si>
  <si>
    <t>0:30:11</t>
  </si>
  <si>
    <t>0:32:16</t>
  </si>
  <si>
    <t>0:34:46</t>
  </si>
  <si>
    <t>0:41:11</t>
  </si>
  <si>
    <t>0:41:12</t>
  </si>
  <si>
    <t>0:17:01</t>
  </si>
  <si>
    <t>0:19:52</t>
  </si>
  <si>
    <t>0:19:54</t>
  </si>
  <si>
    <t>0:19:58</t>
  </si>
  <si>
    <t>0:20:26</t>
  </si>
  <si>
    <t>0:20:41</t>
  </si>
  <si>
    <t>0:20:55</t>
  </si>
  <si>
    <t>0:20:56</t>
  </si>
  <si>
    <t>0:21:07</t>
  </si>
  <si>
    <t>0:21:10</t>
  </si>
  <si>
    <t>0:22:30</t>
  </si>
  <si>
    <t>0:27:20</t>
  </si>
  <si>
    <t>0:27:34</t>
  </si>
  <si>
    <t>0:27:41</t>
  </si>
  <si>
    <t>0:27:45</t>
  </si>
  <si>
    <t>0:28:31</t>
  </si>
  <si>
    <t>0:28:32</t>
  </si>
  <si>
    <t>0:31:31</t>
  </si>
  <si>
    <t>0:34:37</t>
  </si>
  <si>
    <t>0:37:10</t>
  </si>
  <si>
    <t>0:40:54</t>
  </si>
  <si>
    <t>0:19:18</t>
  </si>
  <si>
    <t>0:19:57</t>
  </si>
  <si>
    <t>0:20:20</t>
  </si>
  <si>
    <t>0:20:33</t>
  </si>
  <si>
    <t>0:21:51</t>
  </si>
  <si>
    <t>0:21:58</t>
  </si>
  <si>
    <t>0:22:09</t>
  </si>
  <si>
    <t>0:22:20</t>
  </si>
  <si>
    <t>0:25:04</t>
  </si>
  <si>
    <t>0:26:35</t>
  </si>
  <si>
    <t>0:29:13</t>
  </si>
  <si>
    <t>0:29:26</t>
  </si>
  <si>
    <t>0:32:20</t>
  </si>
  <si>
    <t>0:32:38</t>
  </si>
  <si>
    <t>0:34:43</t>
  </si>
  <si>
    <t>0:16:43</t>
  </si>
  <si>
    <t>0:17:02</t>
  </si>
  <si>
    <t>0:17:07</t>
  </si>
  <si>
    <t>0:17:40</t>
  </si>
  <si>
    <t>0:17:44</t>
  </si>
  <si>
    <t>0:19:10</t>
  </si>
  <si>
    <t>0:20:14</t>
  </si>
  <si>
    <t>0:20:45</t>
  </si>
  <si>
    <t>0:20:49</t>
  </si>
  <si>
    <t>0:21:24</t>
  </si>
  <si>
    <t>0:22:15</t>
  </si>
  <si>
    <t>0:23:09</t>
  </si>
  <si>
    <t>0:23:17</t>
  </si>
  <si>
    <t>0:23:22</t>
  </si>
  <si>
    <t>0:23:37</t>
  </si>
  <si>
    <t>0:23:59</t>
  </si>
  <si>
    <t>0:24:25</t>
  </si>
  <si>
    <t>0:24:44</t>
  </si>
  <si>
    <t>0:24:46</t>
  </si>
  <si>
    <t>0:25:01</t>
  </si>
  <si>
    <t>0:25:05</t>
  </si>
  <si>
    <t>0:26:08</t>
  </si>
  <si>
    <t>0:26:41</t>
  </si>
  <si>
    <t>0:27:44</t>
  </si>
  <si>
    <t>0:28:07</t>
  </si>
  <si>
    <t>0:29:02</t>
  </si>
  <si>
    <t>0:29:15</t>
  </si>
  <si>
    <t>0:30:12</t>
  </si>
  <si>
    <t>0:30:27</t>
  </si>
  <si>
    <t>0:31:21</t>
  </si>
  <si>
    <t>0:31:56</t>
  </si>
  <si>
    <t>0:32:00</t>
  </si>
  <si>
    <t>0:33:52</t>
  </si>
  <si>
    <t>0:34:28</t>
  </si>
  <si>
    <t>0:34:39</t>
  </si>
  <si>
    <t>0:36:48</t>
  </si>
  <si>
    <t>0:38:42</t>
  </si>
  <si>
    <t>0:17:27</t>
  </si>
  <si>
    <t>0:19:22</t>
  </si>
  <si>
    <t>0:19:25</t>
  </si>
  <si>
    <t>0:19:30</t>
  </si>
  <si>
    <t>0:22:22</t>
  </si>
  <si>
    <t>0:22:33</t>
  </si>
  <si>
    <t>0:24:23</t>
  </si>
  <si>
    <t>0:24:53</t>
  </si>
  <si>
    <t>0:25:58</t>
  </si>
  <si>
    <t>0:27:25</t>
  </si>
  <si>
    <t>0:28:20</t>
  </si>
  <si>
    <t>0:29:32</t>
  </si>
  <si>
    <t>0:29:58</t>
  </si>
  <si>
    <t>0:31:22</t>
  </si>
  <si>
    <t>0:31:23</t>
  </si>
  <si>
    <t>0:33:23</t>
  </si>
  <si>
    <t>0:35:57</t>
  </si>
  <si>
    <t>0:19:53</t>
  </si>
  <si>
    <t>0:22:56</t>
  </si>
  <si>
    <t>0:23:00</t>
  </si>
  <si>
    <t>0:23:27</t>
  </si>
  <si>
    <t>0:23:36</t>
  </si>
  <si>
    <t>0:24:00</t>
  </si>
  <si>
    <t>0:26:11</t>
  </si>
  <si>
    <t>0:27:32</t>
  </si>
  <si>
    <t>0:28:28</t>
  </si>
  <si>
    <t>0:28:30</t>
  </si>
  <si>
    <t>0:28:45</t>
  </si>
  <si>
    <t>0:29:28</t>
  </si>
  <si>
    <t>0:31:27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</si>
</sst>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h]:mm:ss.000"/>
  </numFmts>
  <fonts count="3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sz val="11"/>
      <color rgb="FF0070C0"/>
      <name val="Calibri"/>
    </font>
    <font>
      <sz val="11"/>
      <color rgb="FFFF0000"/>
      <name val="Calibri"/>
    </font>
    <font>
      <sz val="11"/>
      <color rgb="FF00B050"/>
      <name val="Calibri"/>
    </font>
    <font>
      <sz val="11"/>
      <color rgb="FFE36C09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b/>
      <sz val="11"/>
      <color rgb="FF00B050"/>
      <name val="Calibri"/>
    </font>
    <font>
      <b/>
      <sz val="11"/>
      <color rgb="FFE36C09"/>
      <name val="Calibri"/>
    </font>
    <font>
      <sz val="11"/>
      <color rgb="FF000000"/>
      <name val="Calibri"/>
    </font>
    <font>
      <sz val="12"/>
      <color theme="1"/>
      <name val="Calibri"/>
    </font>
    <font>
      <i/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Trebuchet MS"/>
    </font>
    <font>
      <sz val="10"/>
      <color theme="1"/>
      <name val="Arial"/>
    </font>
    <font>
      <sz val="11"/>
      <color rgb="FF9C0006"/>
      <name val="Calibri"/>
    </font>
    <font>
      <b/>
      <sz val="10"/>
      <color rgb="FF000000"/>
      <name val="Helvetica Neue"/>
    </font>
    <font>
      <sz val="10"/>
      <color rgb="FF000000"/>
      <name val="Helvetica Neue"/>
    </font>
    <font>
      <b/>
      <i/>
      <sz val="11"/>
      <color theme="1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2F5"/>
        <bgColor rgb="FFFFF2F5"/>
      </patternFill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  <fill>
      <patternFill patternType="solid">
        <fgColor rgb="FFFBFFD5"/>
        <bgColor rgb="FFFBFFD5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rgb="FFFFC7CE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D8D8D8"/>
      </right>
      <top style="medium">
        <color rgb="FF000000"/>
      </top>
      <bottom style="thin">
        <color rgb="FFD8D8D8"/>
      </bottom>
      <diagonal/>
    </border>
    <border>
      <left style="thin">
        <color rgb="FFD8D8D8"/>
      </left>
      <right style="thin">
        <color rgb="FF000000"/>
      </right>
      <top style="medium">
        <color rgb="FF000000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medium">
        <color rgb="FF000000"/>
      </top>
      <bottom style="thin">
        <color rgb="FFD8D8D8"/>
      </bottom>
      <diagonal/>
    </border>
    <border>
      <left style="thin">
        <color rgb="FFD8D8D8"/>
      </left>
      <right style="medium">
        <color rgb="FF000000"/>
      </right>
      <top style="medium">
        <color rgb="FF000000"/>
      </top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D8D8D8"/>
      </bottom>
      <diagonal/>
    </border>
    <border>
      <left/>
      <right style="thin">
        <color rgb="FF000000"/>
      </right>
      <top style="medium">
        <color rgb="FF000000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D8D8D8"/>
      </bottom>
      <diagonal/>
    </border>
    <border>
      <left/>
      <right style="medium">
        <color rgb="FF000000"/>
      </right>
      <top style="medium">
        <color rgb="FF000000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medium">
        <color rgb="FF000000"/>
      </right>
      <top style="thin">
        <color rgb="FFD8D8D8"/>
      </top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/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/>
      <right style="medium">
        <color rgb="FF000000"/>
      </right>
      <top style="thin">
        <color rgb="FFD8D8D8"/>
      </top>
      <bottom style="thin">
        <color rgb="FFD8D8D8"/>
      </bottom>
      <diagonal/>
    </border>
    <border>
      <left style="medium">
        <color rgb="FF000000"/>
      </left>
      <right style="thin">
        <color rgb="FFD8D8D8"/>
      </right>
      <top style="thin">
        <color rgb="FFD8D8D8"/>
      </top>
      <bottom style="medium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medium">
        <color rgb="FF000000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medium">
        <color rgb="FF000000"/>
      </bottom>
      <diagonal/>
    </border>
    <border>
      <left style="thin">
        <color rgb="FFD8D8D8"/>
      </left>
      <right style="medium">
        <color rgb="FF000000"/>
      </right>
      <top style="thin">
        <color rgb="FFD8D8D8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D8D8D8"/>
      </top>
      <bottom style="medium">
        <color rgb="FF000000"/>
      </bottom>
      <diagonal/>
    </border>
    <border>
      <left/>
      <right style="thin">
        <color rgb="FF000000"/>
      </right>
      <top style="thin">
        <color rgb="FFD8D8D8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medium">
        <color rgb="FF000000"/>
      </bottom>
      <diagonal/>
    </border>
    <border>
      <left/>
      <right style="medium">
        <color rgb="FF000000"/>
      </right>
      <top style="thin">
        <color rgb="FFD8D8D8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D8D8D8"/>
      </right>
      <top style="medium">
        <color rgb="FF000000"/>
      </top>
      <bottom style="medium">
        <color rgb="FF000000"/>
      </bottom>
      <diagonal/>
    </border>
    <border>
      <left style="thin">
        <color rgb="FFD8D8D8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D8D8D8"/>
      </right>
      <top style="medium">
        <color rgb="FF000000"/>
      </top>
      <bottom style="medium">
        <color rgb="FF000000"/>
      </bottom>
      <diagonal/>
    </border>
    <border>
      <left style="thin">
        <color rgb="FFD8D8D8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D8D8D8"/>
      </left>
      <right style="thin">
        <color rgb="FF000000"/>
      </right>
      <top/>
      <bottom style="thin">
        <color rgb="FFD8D8D8"/>
      </bottom>
      <diagonal/>
    </border>
    <border>
      <left style="thin">
        <color rgb="FF000000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medium">
        <color rgb="FF000000"/>
      </right>
      <top/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medium">
        <color rgb="FF000000"/>
      </right>
      <top/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000000"/>
      </right>
      <top style="thin">
        <color rgb="FFD8D8D8"/>
      </top>
      <bottom/>
      <diagonal/>
    </border>
    <border>
      <left style="thin">
        <color rgb="FF000000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medium">
        <color rgb="FF000000"/>
      </right>
      <top style="thin">
        <color rgb="FFD8D8D8"/>
      </top>
      <bottom/>
      <diagonal/>
    </border>
    <border>
      <left style="medium">
        <color rgb="FF000000"/>
      </left>
      <right style="thin">
        <color rgb="FF000000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medium">
        <color rgb="FF000000"/>
      </right>
      <top style="thin">
        <color rgb="FFD8D8D8"/>
      </top>
      <bottom/>
      <diagonal/>
    </border>
    <border>
      <left style="medium">
        <color rgb="FF000000"/>
      </left>
      <right style="thin">
        <color rgb="FFD8D8D8"/>
      </right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000000"/>
      </right>
      <top style="thin">
        <color rgb="FFD8D8D8"/>
      </top>
      <bottom/>
      <diagonal/>
    </border>
    <border>
      <left style="thin">
        <color rgb="FFD8D8D8"/>
      </left>
      <right style="medium">
        <color rgb="FF000000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D8D8D8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7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9" fillId="3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20" fontId="5" fillId="0" borderId="0" xfId="0" applyNumberFormat="1" applyFont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15" fillId="5" borderId="28" xfId="0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6" fillId="6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left"/>
    </xf>
    <xf numFmtId="47" fontId="6" fillId="2" borderId="33" xfId="0" applyNumberFormat="1" applyFont="1" applyFill="1" applyBorder="1" applyAlignment="1">
      <alignment horizontal="left"/>
    </xf>
    <xf numFmtId="0" fontId="6" fillId="2" borderId="33" xfId="0" applyFont="1" applyFill="1" applyBorder="1" applyAlignment="1">
      <alignment horizontal="left"/>
    </xf>
    <xf numFmtId="20" fontId="6" fillId="2" borderId="34" xfId="0" applyNumberFormat="1" applyFont="1" applyFill="1" applyBorder="1" applyAlignment="1">
      <alignment horizontal="left"/>
    </xf>
    <xf numFmtId="0" fontId="13" fillId="3" borderId="35" xfId="0" applyFont="1" applyFill="1" applyBorder="1" applyAlignment="1">
      <alignment horizontal="left"/>
    </xf>
    <xf numFmtId="0" fontId="14" fillId="4" borderId="36" xfId="0" applyFont="1" applyFill="1" applyBorder="1" applyAlignment="1">
      <alignment horizontal="left"/>
    </xf>
    <xf numFmtId="0" fontId="13" fillId="3" borderId="37" xfId="0" applyFont="1" applyFill="1" applyBorder="1" applyAlignment="1">
      <alignment horizontal="left"/>
    </xf>
    <xf numFmtId="0" fontId="14" fillId="4" borderId="38" xfId="0" applyFont="1" applyFill="1" applyBorder="1" applyAlignment="1">
      <alignment horizontal="left"/>
    </xf>
    <xf numFmtId="0" fontId="15" fillId="5" borderId="32" xfId="0" applyFont="1" applyFill="1" applyBorder="1" applyAlignment="1">
      <alignment horizontal="left"/>
    </xf>
    <xf numFmtId="0" fontId="16" fillId="6" borderId="39" xfId="0" applyFont="1" applyFill="1" applyBorder="1" applyAlignment="1">
      <alignment horizontal="left"/>
    </xf>
    <xf numFmtId="0" fontId="15" fillId="5" borderId="33" xfId="0" applyFont="1" applyFill="1" applyBorder="1" applyAlignment="1">
      <alignment horizontal="left"/>
    </xf>
    <xf numFmtId="0" fontId="16" fillId="6" borderId="40" xfId="0" applyFont="1" applyFill="1" applyBorder="1" applyAlignment="1">
      <alignment horizontal="left"/>
    </xf>
    <xf numFmtId="1" fontId="17" fillId="0" borderId="41" xfId="0" applyNumberFormat="1" applyFont="1" applyBorder="1" applyAlignment="1">
      <alignment horizontal="center" vertical="center" wrapText="1"/>
    </xf>
    <xf numFmtId="45" fontId="5" fillId="0" borderId="14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20" fontId="17" fillId="0" borderId="42" xfId="0" applyNumberFormat="1" applyFont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1" fillId="5" borderId="46" xfId="0" applyFont="1" applyFill="1" applyBorder="1" applyAlignment="1">
      <alignment horizontal="center"/>
    </xf>
    <xf numFmtId="0" fontId="12" fillId="6" borderId="47" xfId="0" applyFont="1" applyFill="1" applyBorder="1" applyAlignment="1">
      <alignment horizontal="center"/>
    </xf>
    <xf numFmtId="0" fontId="12" fillId="6" borderId="4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20" fontId="17" fillId="0" borderId="50" xfId="0" applyNumberFormat="1" applyFont="1" applyBorder="1" applyAlignment="1">
      <alignment horizontal="center" vertical="center" wrapText="1"/>
    </xf>
    <xf numFmtId="1" fontId="17" fillId="0" borderId="49" xfId="0" applyNumberFormat="1" applyFont="1" applyBorder="1" applyAlignment="1">
      <alignment horizontal="center" vertical="center" wrapText="1"/>
    </xf>
    <xf numFmtId="0" fontId="12" fillId="6" borderId="51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45" fontId="5" fillId="0" borderId="1" xfId="0" applyNumberFormat="1" applyFont="1" applyBorder="1" applyAlignment="1">
      <alignment horizontal="center"/>
    </xf>
    <xf numFmtId="20" fontId="17" fillId="0" borderId="52" xfId="0" applyNumberFormat="1" applyFont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1" fillId="5" borderId="57" xfId="0" applyFont="1" applyFill="1" applyBorder="1" applyAlignment="1">
      <alignment horizontal="center"/>
    </xf>
    <xf numFmtId="0" fontId="12" fillId="6" borderId="58" xfId="0" applyFont="1" applyFill="1" applyBorder="1" applyAlignment="1">
      <alignment horizontal="center"/>
    </xf>
    <xf numFmtId="0" fontId="12" fillId="6" borderId="59" xfId="0" applyFont="1" applyFill="1" applyBorder="1" applyAlignment="1">
      <alignment horizontal="center"/>
    </xf>
    <xf numFmtId="0" fontId="9" fillId="3" borderId="60" xfId="0" applyFont="1" applyFill="1" applyBorder="1" applyAlignment="1">
      <alignment horizontal="center"/>
    </xf>
    <xf numFmtId="0" fontId="12" fillId="6" borderId="61" xfId="0" applyFont="1" applyFill="1" applyBorder="1" applyAlignment="1">
      <alignment horizontal="center"/>
    </xf>
    <xf numFmtId="0" fontId="9" fillId="3" borderId="62" xfId="0" applyFont="1" applyFill="1" applyBorder="1" applyAlignment="1">
      <alignment horizontal="center"/>
    </xf>
    <xf numFmtId="0" fontId="10" fillId="4" borderId="63" xfId="0" applyFont="1" applyFill="1" applyBorder="1" applyAlignment="1">
      <alignment horizontal="center"/>
    </xf>
    <xf numFmtId="0" fontId="10" fillId="4" borderId="64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0" fillId="4" borderId="65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3" borderId="66" xfId="0" applyFont="1" applyFill="1" applyBorder="1" applyAlignment="1">
      <alignment horizontal="center"/>
    </xf>
    <xf numFmtId="0" fontId="11" fillId="5" borderId="67" xfId="0" applyFont="1" applyFill="1" applyBorder="1" applyAlignment="1">
      <alignment horizontal="center"/>
    </xf>
    <xf numFmtId="0" fontId="12" fillId="6" borderId="68" xfId="0" applyFont="1" applyFill="1" applyBorder="1" applyAlignment="1">
      <alignment horizontal="center"/>
    </xf>
    <xf numFmtId="0" fontId="11" fillId="5" borderId="69" xfId="0" applyFont="1" applyFill="1" applyBorder="1" applyAlignment="1">
      <alignment horizontal="center"/>
    </xf>
    <xf numFmtId="0" fontId="12" fillId="6" borderId="70" xfId="0" applyFont="1" applyFill="1" applyBorder="1" applyAlignment="1">
      <alignment horizontal="center"/>
    </xf>
    <xf numFmtId="0" fontId="11" fillId="5" borderId="71" xfId="0" applyFont="1" applyFill="1" applyBorder="1"/>
    <xf numFmtId="0" fontId="12" fillId="6" borderId="72" xfId="0" applyFont="1" applyFill="1" applyBorder="1"/>
    <xf numFmtId="0" fontId="11" fillId="5" borderId="73" xfId="0" applyFont="1" applyFill="1" applyBorder="1"/>
    <xf numFmtId="0" fontId="12" fillId="6" borderId="74" xfId="0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1" fontId="19" fillId="0" borderId="0" xfId="0" applyNumberFormat="1" applyFont="1" applyAlignment="1">
      <alignment horizontal="center"/>
    </xf>
    <xf numFmtId="0" fontId="7" fillId="7" borderId="75" xfId="0" applyFont="1" applyFill="1" applyBorder="1" applyAlignment="1">
      <alignment horizontal="center"/>
    </xf>
    <xf numFmtId="0" fontId="7" fillId="7" borderId="76" xfId="0" applyFont="1" applyFill="1" applyBorder="1" applyAlignment="1">
      <alignment horizontal="center"/>
    </xf>
    <xf numFmtId="1" fontId="6" fillId="2" borderId="75" xfId="0" applyNumberFormat="1" applyFont="1" applyFill="1" applyBorder="1" applyAlignment="1">
      <alignment horizontal="left"/>
    </xf>
    <xf numFmtId="49" fontId="6" fillId="2" borderId="76" xfId="0" applyNumberFormat="1" applyFont="1" applyFill="1" applyBorder="1"/>
    <xf numFmtId="49" fontId="6" fillId="2" borderId="75" xfId="0" applyNumberFormat="1" applyFont="1" applyFill="1" applyBorder="1" applyAlignment="1">
      <alignment horizontal="center"/>
    </xf>
    <xf numFmtId="49" fontId="6" fillId="2" borderId="76" xfId="0" applyNumberFormat="1" applyFont="1" applyFill="1" applyBorder="1" applyAlignment="1">
      <alignment horizontal="center"/>
    </xf>
    <xf numFmtId="49" fontId="6" fillId="2" borderId="76" xfId="0" applyNumberFormat="1" applyFont="1" applyFill="1" applyBorder="1" applyAlignment="1">
      <alignment horizontal="left"/>
    </xf>
    <xf numFmtId="49" fontId="6" fillId="2" borderId="40" xfId="0" applyNumberFormat="1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" fontId="17" fillId="0" borderId="80" xfId="0" applyNumberFormat="1" applyFont="1" applyBorder="1" applyAlignment="1">
      <alignment horizontal="left" vertical="center"/>
    </xf>
    <xf numFmtId="49" fontId="5" fillId="0" borderId="0" xfId="0" applyNumberFormat="1" applyFont="1"/>
    <xf numFmtId="1" fontId="5" fillId="0" borderId="8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1" fontId="20" fillId="0" borderId="83" xfId="0" applyNumberFormat="1" applyFont="1" applyBorder="1" applyAlignment="1">
      <alignment horizontal="left" vertical="center"/>
    </xf>
    <xf numFmtId="49" fontId="6" fillId="0" borderId="84" xfId="0" applyNumberFormat="1" applyFont="1" applyBorder="1"/>
    <xf numFmtId="1" fontId="6" fillId="0" borderId="83" xfId="0" applyNumberFormat="1" applyFont="1" applyBorder="1" applyAlignment="1">
      <alignment horizontal="center"/>
    </xf>
    <xf numFmtId="1" fontId="6" fillId="0" borderId="84" xfId="0" applyNumberFormat="1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49" fontId="17" fillId="0" borderId="0" xfId="0" applyNumberFormat="1" applyFont="1" applyAlignment="1">
      <alignment horizontal="left" vertical="center" wrapText="1"/>
    </xf>
    <xf numFmtId="0" fontId="5" fillId="0" borderId="86" xfId="0" applyFont="1" applyBorder="1" applyAlignment="1">
      <alignment horizontal="center"/>
    </xf>
    <xf numFmtId="0" fontId="6" fillId="0" borderId="87" xfId="0" applyFont="1" applyBorder="1" applyAlignment="1">
      <alignment horizontal="center"/>
    </xf>
    <xf numFmtId="1" fontId="5" fillId="0" borderId="80" xfId="0" applyNumberFormat="1" applyFont="1" applyBorder="1" applyAlignment="1">
      <alignment horizontal="left" vertical="center"/>
    </xf>
    <xf numFmtId="1" fontId="6" fillId="0" borderId="83" xfId="0" applyNumberFormat="1" applyFont="1" applyBorder="1" applyAlignment="1">
      <alignment horizontal="left" vertical="center"/>
    </xf>
    <xf numFmtId="0" fontId="6" fillId="0" borderId="83" xfId="0" applyFont="1" applyBorder="1" applyAlignment="1">
      <alignment horizontal="left"/>
    </xf>
    <xf numFmtId="1" fontId="5" fillId="0" borderId="84" xfId="0" applyNumberFormat="1" applyFont="1" applyBorder="1" applyAlignment="1">
      <alignment horizontal="center"/>
    </xf>
    <xf numFmtId="0" fontId="6" fillId="0" borderId="80" xfId="0" applyFont="1" applyBorder="1" applyAlignment="1">
      <alignment horizontal="left"/>
    </xf>
    <xf numFmtId="0" fontId="19" fillId="0" borderId="88" xfId="0" applyFont="1" applyBorder="1" applyAlignment="1">
      <alignment horizontal="right"/>
    </xf>
    <xf numFmtId="0" fontId="19" fillId="0" borderId="89" xfId="0" applyFont="1" applyBorder="1" applyAlignment="1">
      <alignment horizontal="right"/>
    </xf>
    <xf numFmtId="1" fontId="19" fillId="0" borderId="89" xfId="0" applyNumberFormat="1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9" fillId="0" borderId="81" xfId="0" applyFont="1" applyBorder="1" applyAlignment="1">
      <alignment horizontal="right"/>
    </xf>
    <xf numFmtId="1" fontId="19" fillId="0" borderId="86" xfId="0" applyNumberFormat="1" applyFont="1" applyBorder="1" applyAlignment="1">
      <alignment horizontal="center"/>
    </xf>
    <xf numFmtId="0" fontId="18" fillId="0" borderId="90" xfId="0" applyFont="1" applyBorder="1"/>
    <xf numFmtId="0" fontId="19" fillId="0" borderId="91" xfId="0" applyFont="1" applyBorder="1" applyAlignment="1">
      <alignment horizontal="right"/>
    </xf>
    <xf numFmtId="0" fontId="19" fillId="0" borderId="92" xfId="0" applyFont="1" applyBorder="1" applyAlignment="1">
      <alignment horizontal="right"/>
    </xf>
    <xf numFmtId="1" fontId="19" fillId="0" borderId="92" xfId="0" applyNumberFormat="1" applyFont="1" applyBorder="1" applyAlignment="1">
      <alignment horizontal="center"/>
    </xf>
    <xf numFmtId="0" fontId="18" fillId="0" borderId="92" xfId="0" applyFont="1" applyBorder="1"/>
    <xf numFmtId="0" fontId="18" fillId="0" borderId="91" xfId="0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21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93" xfId="0" applyFont="1" applyBorder="1" applyAlignment="1">
      <alignment horizontal="right"/>
    </xf>
    <xf numFmtId="0" fontId="5" fillId="0" borderId="93" xfId="0" applyFont="1" applyBorder="1" applyAlignment="1">
      <alignment wrapText="1"/>
    </xf>
    <xf numFmtId="2" fontId="5" fillId="0" borderId="0" xfId="0" applyNumberFormat="1" applyFont="1"/>
    <xf numFmtId="0" fontId="22" fillId="0" borderId="0" xfId="0" applyFont="1"/>
    <xf numFmtId="21" fontId="5" fillId="0" borderId="0" xfId="0" applyNumberFormat="1" applyFont="1"/>
    <xf numFmtId="21" fontId="5" fillId="0" borderId="93" xfId="0" applyNumberFormat="1" applyFont="1" applyBorder="1"/>
    <xf numFmtId="0" fontId="17" fillId="0" borderId="0" xfId="0" applyFont="1"/>
    <xf numFmtId="45" fontId="5" fillId="0" borderId="0" xfId="0" applyNumberFormat="1" applyFont="1"/>
    <xf numFmtId="0" fontId="5" fillId="0" borderId="0" xfId="0" applyFont="1" applyAlignment="1">
      <alignment wrapText="1"/>
    </xf>
    <xf numFmtId="21" fontId="5" fillId="0" borderId="93" xfId="0" applyNumberFormat="1" applyFont="1" applyBorder="1" applyAlignment="1">
      <alignment horizontal="right" wrapText="1"/>
    </xf>
    <xf numFmtId="0" fontId="21" fillId="0" borderId="93" xfId="0" applyFont="1" applyBorder="1"/>
    <xf numFmtId="20" fontId="5" fillId="0" borderId="0" xfId="0" applyNumberFormat="1" applyFont="1"/>
    <xf numFmtId="21" fontId="5" fillId="0" borderId="93" xfId="0" applyNumberFormat="1" applyFont="1" applyBorder="1" applyAlignment="1">
      <alignment wrapText="1"/>
    </xf>
    <xf numFmtId="46" fontId="5" fillId="0" borderId="0" xfId="0" applyNumberFormat="1" applyFont="1"/>
    <xf numFmtId="0" fontId="5" fillId="0" borderId="93" xfId="0" applyFont="1" applyBorder="1"/>
    <xf numFmtId="21" fontId="22" fillId="0" borderId="0" xfId="0" applyNumberFormat="1" applyFont="1"/>
    <xf numFmtId="21" fontId="5" fillId="0" borderId="0" xfId="0" applyNumberFormat="1" applyFont="1" applyAlignment="1">
      <alignment wrapText="1"/>
    </xf>
    <xf numFmtId="0" fontId="5" fillId="0" borderId="0" xfId="0" applyFont="1" applyAlignment="1">
      <alignment horizontal="right" wrapText="1"/>
    </xf>
    <xf numFmtId="21" fontId="5" fillId="0" borderId="0" xfId="0" applyNumberFormat="1" applyFont="1" applyAlignment="1">
      <alignment horizontal="right" wrapText="1"/>
    </xf>
    <xf numFmtId="45" fontId="5" fillId="0" borderId="0" xfId="0" applyNumberFormat="1" applyFont="1" applyAlignment="1">
      <alignment horizontal="center"/>
    </xf>
    <xf numFmtId="21" fontId="5" fillId="0" borderId="0" xfId="0" applyNumberFormat="1" applyFont="1" applyAlignment="1">
      <alignment horizontal="center"/>
    </xf>
    <xf numFmtId="0" fontId="5" fillId="2" borderId="72" xfId="0" applyFont="1" applyFill="1" applyBorder="1"/>
    <xf numFmtId="0" fontId="5" fillId="9" borderId="72" xfId="0" applyFont="1" applyFill="1" applyBorder="1"/>
    <xf numFmtId="0" fontId="5" fillId="8" borderId="72" xfId="0" applyFont="1" applyFill="1" applyBorder="1" applyAlignment="1">
      <alignment horizontal="right"/>
    </xf>
    <xf numFmtId="21" fontId="21" fillId="0" borderId="0" xfId="0" applyNumberFormat="1" applyFont="1"/>
    <xf numFmtId="0" fontId="17" fillId="0" borderId="0" xfId="0" applyFont="1" applyAlignment="1">
      <alignment horizontal="right"/>
    </xf>
    <xf numFmtId="0" fontId="23" fillId="0" borderId="93" xfId="0" applyFont="1" applyBorder="1" applyAlignment="1">
      <alignment horizontal="right" wrapText="1"/>
    </xf>
    <xf numFmtId="21" fontId="23" fillId="0" borderId="93" xfId="0" applyNumberFormat="1" applyFont="1" applyBorder="1" applyAlignment="1">
      <alignment horizontal="right" wrapText="1"/>
    </xf>
    <xf numFmtId="2" fontId="21" fillId="0" borderId="0" xfId="0" applyNumberFormat="1" applyFont="1"/>
    <xf numFmtId="47" fontId="23" fillId="0" borderId="93" xfId="0" applyNumberFormat="1" applyFont="1" applyBorder="1" applyAlignment="1">
      <alignment horizontal="right" wrapText="1"/>
    </xf>
    <xf numFmtId="2" fontId="24" fillId="10" borderId="72" xfId="0" applyNumberFormat="1" applyFont="1" applyFill="1" applyBorder="1"/>
    <xf numFmtId="0" fontId="25" fillId="0" borderId="0" xfId="0" applyFont="1"/>
    <xf numFmtId="47" fontId="26" fillId="0" borderId="0" xfId="0" applyNumberFormat="1" applyFont="1"/>
    <xf numFmtId="0" fontId="27" fillId="0" borderId="0" xfId="0" applyFont="1"/>
    <xf numFmtId="0" fontId="6" fillId="2" borderId="72" xfId="0" applyFont="1" applyFill="1" applyBorder="1" applyAlignment="1">
      <alignment horizontal="center"/>
    </xf>
    <xf numFmtId="0" fontId="6" fillId="2" borderId="72" xfId="0" applyFont="1" applyFill="1" applyBorder="1"/>
    <xf numFmtId="9" fontId="5" fillId="0" borderId="0" xfId="0" applyNumberFormat="1" applyFont="1"/>
    <xf numFmtId="0" fontId="6" fillId="0" borderId="0" xfId="0" applyFont="1"/>
    <xf numFmtId="0" fontId="4" fillId="0" borderId="93" xfId="0" applyFont="1" applyBorder="1" applyAlignment="1">
      <alignment horizontal="right" wrapText="1"/>
    </xf>
    <xf numFmtId="0" fontId="4" fillId="0" borderId="93" xfId="0" applyFont="1" applyBorder="1" applyAlignment="1">
      <alignment wrapText="1"/>
    </xf>
    <xf numFmtId="21" fontId="4" fillId="0" borderId="93" xfId="0" applyNumberFormat="1" applyFont="1" applyBorder="1" applyAlignment="1">
      <alignment horizontal="right" wrapText="1"/>
    </xf>
    <xf numFmtId="21" fontId="21" fillId="0" borderId="93" xfId="0" applyNumberFormat="1" applyFont="1" applyBorder="1"/>
    <xf numFmtId="0" fontId="4" fillId="0" borderId="0" xfId="0" applyFont="1" applyAlignment="1">
      <alignment horizontal="right" wrapText="1"/>
    </xf>
    <xf numFmtId="0" fontId="0" fillId="0" borderId="93" xfId="0" applyBorder="1"/>
    <xf numFmtId="21" fontId="4" fillId="0" borderId="0" xfId="0" applyNumberFormat="1" applyFont="1" applyAlignment="1">
      <alignment horizontal="right" wrapText="1"/>
    </xf>
    <xf numFmtId="165" fontId="5" fillId="8" borderId="72" xfId="0" applyNumberFormat="1" applyFont="1" applyFill="1" applyBorder="1" applyAlignment="1">
      <alignment horizontal="right"/>
    </xf>
    <xf numFmtId="165" fontId="0" fillId="0" borderId="0" xfId="0" applyNumberFormat="1"/>
    <xf numFmtId="165" fontId="17" fillId="0" borderId="0" xfId="0" applyNumberFormat="1" applyFont="1"/>
    <xf numFmtId="0" fontId="3" fillId="0" borderId="93" xfId="0" applyFont="1" applyBorder="1" applyAlignment="1">
      <alignment horizontal="right" wrapText="1"/>
    </xf>
    <xf numFmtId="0" fontId="3" fillId="0" borderId="93" xfId="0" applyFont="1" applyBorder="1" applyAlignment="1">
      <alignment wrapText="1"/>
    </xf>
    <xf numFmtId="0" fontId="28" fillId="0" borderId="93" xfId="0" applyFont="1" applyBorder="1" applyAlignment="1">
      <alignment wrapText="1"/>
    </xf>
    <xf numFmtId="0" fontId="29" fillId="0" borderId="95" xfId="0" applyFont="1" applyBorder="1" applyAlignment="1">
      <alignment horizontal="center"/>
    </xf>
    <xf numFmtId="0" fontId="30" fillId="0" borderId="84" xfId="0" applyFont="1" applyBorder="1" applyAlignment="1">
      <alignment horizontal="center"/>
    </xf>
    <xf numFmtId="21" fontId="4" fillId="0" borderId="93" xfId="0" applyNumberFormat="1" applyFont="1" applyBorder="1" applyAlignment="1">
      <alignment wrapText="1"/>
    </xf>
    <xf numFmtId="0" fontId="2" fillId="0" borderId="93" xfId="0" applyFont="1" applyBorder="1" applyAlignment="1">
      <alignment horizontal="right" wrapText="1"/>
    </xf>
    <xf numFmtId="0" fontId="2" fillId="0" borderId="93" xfId="0" applyFont="1" applyBorder="1" applyAlignment="1">
      <alignment wrapText="1"/>
    </xf>
    <xf numFmtId="0" fontId="2" fillId="0" borderId="0" xfId="0" applyFont="1"/>
    <xf numFmtId="21" fontId="0" fillId="0" borderId="0" xfId="0" applyNumberFormat="1"/>
    <xf numFmtId="21" fontId="2" fillId="0" borderId="93" xfId="0" applyNumberFormat="1" applyFont="1" applyBorder="1" applyAlignment="1">
      <alignment horizontal="right" wrapText="1"/>
    </xf>
    <xf numFmtId="21" fontId="2" fillId="0" borderId="93" xfId="0" applyNumberFormat="1" applyFont="1" applyBorder="1" applyAlignment="1">
      <alignment wrapText="1"/>
    </xf>
    <xf numFmtId="21" fontId="3" fillId="0" borderId="93" xfId="0" applyNumberFormat="1" applyFont="1" applyBorder="1" applyAlignment="1">
      <alignment horizontal="right" wrapText="1"/>
    </xf>
    <xf numFmtId="21" fontId="0" fillId="0" borderId="93" xfId="0" applyNumberFormat="1" applyBorder="1"/>
    <xf numFmtId="21" fontId="4" fillId="0" borderId="0" xfId="0" applyNumberFormat="1" applyFont="1" applyAlignment="1">
      <alignment wrapText="1"/>
    </xf>
    <xf numFmtId="21" fontId="3" fillId="0" borderId="0" xfId="0" applyNumberFormat="1" applyFont="1" applyAlignment="1">
      <alignment horizontal="right" wrapText="1"/>
    </xf>
    <xf numFmtId="21" fontId="5" fillId="0" borderId="0" xfId="0" applyNumberFormat="1" applyFont="1" applyAlignment="1">
      <alignment horizontal="right"/>
    </xf>
    <xf numFmtId="21" fontId="5" fillId="0" borderId="93" xfId="0" applyNumberFormat="1" applyFont="1" applyBorder="1" applyAlignment="1">
      <alignment horizontal="right"/>
    </xf>
    <xf numFmtId="21" fontId="3" fillId="0" borderId="93" xfId="0" applyNumberFormat="1" applyFont="1" applyBorder="1" applyAlignment="1">
      <alignment wrapText="1"/>
    </xf>
    <xf numFmtId="0" fontId="28" fillId="0" borderId="93" xfId="0" applyFont="1" applyBorder="1"/>
    <xf numFmtId="0" fontId="2" fillId="0" borderId="93" xfId="0" applyFont="1" applyBorder="1"/>
    <xf numFmtId="0" fontId="2" fillId="11" borderId="93" xfId="0" applyFont="1" applyFill="1" applyBorder="1" applyAlignment="1">
      <alignment horizontal="right" wrapText="1"/>
    </xf>
    <xf numFmtId="0" fontId="2" fillId="11" borderId="93" xfId="0" applyFont="1" applyFill="1" applyBorder="1" applyAlignment="1">
      <alignment wrapText="1"/>
    </xf>
    <xf numFmtId="0" fontId="2" fillId="0" borderId="0" xfId="0" applyFont="1" applyAlignment="1">
      <alignment wrapText="1"/>
    </xf>
    <xf numFmtId="21" fontId="2" fillId="0" borderId="0" xfId="0" applyNumberFormat="1" applyFont="1" applyAlignment="1">
      <alignment horizontal="right" wrapText="1"/>
    </xf>
    <xf numFmtId="21" fontId="2" fillId="0" borderId="0" xfId="0" applyNumberFormat="1" applyFont="1" applyAlignment="1">
      <alignment wrapText="1"/>
    </xf>
    <xf numFmtId="0" fontId="1" fillId="0" borderId="93" xfId="0" applyFont="1" applyBorder="1" applyAlignment="1">
      <alignment horizontal="right" wrapText="1"/>
    </xf>
    <xf numFmtId="0" fontId="32" fillId="0" borderId="93" xfId="0" applyFont="1" applyBorder="1" applyAlignment="1">
      <alignment wrapText="1"/>
    </xf>
    <xf numFmtId="0" fontId="1" fillId="0" borderId="93" xfId="0" applyFont="1" applyBorder="1" applyAlignment="1">
      <alignment wrapText="1"/>
    </xf>
    <xf numFmtId="21" fontId="1" fillId="0" borderId="93" xfId="0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28" fillId="0" borderId="0" xfId="0" applyFont="1" applyAlignment="1">
      <alignment wrapText="1"/>
    </xf>
    <xf numFmtId="21" fontId="1" fillId="0" borderId="0" xfId="0" applyNumberFormat="1" applyFont="1" applyAlignment="1">
      <alignment horizontal="right" wrapText="1"/>
    </xf>
    <xf numFmtId="47" fontId="0" fillId="0" borderId="0" xfId="0" applyNumberFormat="1"/>
    <xf numFmtId="0" fontId="17" fillId="0" borderId="4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5" fontId="0" fillId="0" borderId="0" xfId="0" applyNumberForma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31" fillId="7" borderId="77" xfId="0" applyFont="1" applyFill="1" applyBorder="1" applyAlignment="1">
      <alignment horizontal="center"/>
    </xf>
    <xf numFmtId="0" fontId="8" fillId="0" borderId="78" xfId="0" applyFont="1" applyBorder="1"/>
    <xf numFmtId="0" fontId="8" fillId="0" borderId="79" xfId="0" applyFont="1" applyBorder="1"/>
    <xf numFmtId="0" fontId="7" fillId="7" borderId="77" xfId="0" applyFont="1" applyFill="1" applyBorder="1" applyAlignment="1">
      <alignment horizontal="center"/>
    </xf>
    <xf numFmtId="0" fontId="5" fillId="8" borderId="94" xfId="0" applyFont="1" applyFill="1" applyBorder="1" applyAlignment="1">
      <alignment horizontal="center"/>
    </xf>
    <xf numFmtId="0" fontId="8" fillId="0" borderId="9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3" Type="http://schemas.openxmlformats.org/officeDocument/2006/relationships/chartsheet" Target="chartsheets/sheet1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sheetMetadata" Target="metadata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564-40B3-BFB6-6ECF5401EC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564-40B3-BFB6-6ECF5401EC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0564-40B3-BFB6-6ECF5401EC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564-40B3-BFB6-6ECF5401EC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0564-40B3-BFB6-6ECF5401EC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0564-40B3-BFB6-6ECF5401ECC2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0564-40B3-BFB6-6ECF5401ECC2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0564-40B3-BFB6-6ECF5401ECC2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1400" b="0" i="0"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64-40B3-BFB6-6ECF5401ECC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sz="1400" b="0" i="0"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564-40B3-BFB6-6ECF5401ECC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 lvl="0">
                    <a:defRPr sz="1400" b="0" i="0"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564-40B3-BFB6-6ECF5401ECC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000000"/>
                        </a:solidFill>
                        <a:latin typeface="+mn-lt"/>
                      </a:rPr>
                      <a:t>[CATEGORY NAME],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564-40B3-BFB6-6ECF5401EC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Clubs!$C$4:$C$11</c:f>
              <c:strCache>
                <c:ptCount val="8"/>
                <c:pt idx="0">
                  <c:v>CAC</c:v>
                </c:pt>
                <c:pt idx="1">
                  <c:v>CTC</c:v>
                </c:pt>
                <c:pt idx="2">
                  <c:v>Ely</c:v>
                </c:pt>
                <c:pt idx="3">
                  <c:v>HI</c:v>
                </c:pt>
                <c:pt idx="4">
                  <c:v>HRC</c:v>
                </c:pt>
                <c:pt idx="5">
                  <c:v>NJ</c:v>
                </c:pt>
                <c:pt idx="6">
                  <c:v>RR</c:v>
                </c:pt>
                <c:pt idx="7">
                  <c:v>SS</c:v>
                </c:pt>
              </c:strCache>
            </c:strRef>
          </c:cat>
          <c:val>
            <c:numRef>
              <c:f>Clubs!$G$4:$G$11</c:f>
              <c:numCache>
                <c:formatCode>0%</c:formatCode>
                <c:ptCount val="8"/>
                <c:pt idx="0">
                  <c:v>0.19230769230769232</c:v>
                </c:pt>
                <c:pt idx="1">
                  <c:v>9.2948717948717952E-2</c:v>
                </c:pt>
                <c:pt idx="2">
                  <c:v>0.20833333333333334</c:v>
                </c:pt>
                <c:pt idx="3">
                  <c:v>0.12820512820512819</c:v>
                </c:pt>
                <c:pt idx="4">
                  <c:v>8.0128205128205135E-2</c:v>
                </c:pt>
                <c:pt idx="5">
                  <c:v>0.16025641025641027</c:v>
                </c:pt>
                <c:pt idx="6">
                  <c:v>6.7307692307692304E-2</c:v>
                </c:pt>
                <c:pt idx="7">
                  <c:v>7.0512820512820512E-2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64-40B3-BFB6-6ECF5401E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352597272" name="Chart 1">
          <a:extLst>
            <a:ext uri="{FF2B5EF4-FFF2-40B4-BE49-F238E27FC236}">
              <a16:creationId xmlns:a16="http://schemas.microsoft.com/office/drawing/2014/main" id="{00000000-0008-0000-0200-000018350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abSelected="1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D86" sqref="D86"/>
    </sheetView>
  </sheetViews>
  <sheetFormatPr defaultColWidth="14.42578125" defaultRowHeight="15" customHeight="1"/>
  <cols>
    <col min="1" max="1" width="9.140625" customWidth="1"/>
    <col min="2" max="2" width="9.42578125" customWidth="1"/>
    <col min="3" max="3" width="23.140625" customWidth="1"/>
    <col min="4" max="4" width="7.7109375" customWidth="1"/>
    <col min="5" max="5" width="7.5703125" customWidth="1"/>
    <col min="6" max="6" width="7.140625" customWidth="1"/>
    <col min="7" max="7" width="12.140625" customWidth="1"/>
    <col min="8" max="12" width="6.140625" customWidth="1"/>
    <col min="13" max="13" width="6.7109375" customWidth="1"/>
    <col min="14" max="28" width="6.140625" customWidth="1"/>
    <col min="29" max="29" width="6.7109375" customWidth="1"/>
    <col min="30" max="39" width="6.140625" customWidth="1"/>
  </cols>
  <sheetData>
    <row r="1" spans="1:39" ht="18.75">
      <c r="E1" s="1">
        <f>COUNTIF(E$6:E405,$F1)</f>
        <v>196</v>
      </c>
      <c r="F1" s="2" t="s">
        <v>0</v>
      </c>
      <c r="H1" s="229" t="s">
        <v>1</v>
      </c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1"/>
      <c r="X1" s="229" t="s">
        <v>2</v>
      </c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1"/>
    </row>
    <row r="2" spans="1:39">
      <c r="A2" s="3"/>
      <c r="B2" s="4"/>
      <c r="D2" s="3"/>
      <c r="E2" s="5">
        <f>COUNTIF(E$6:E840,$F2)</f>
        <v>116</v>
      </c>
      <c r="F2" s="6" t="s">
        <v>3</v>
      </c>
      <c r="G2" s="7">
        <f>SUM(H2:W2)</f>
        <v>312</v>
      </c>
      <c r="H2" s="8">
        <f t="shared" ref="H2:AM2" si="0">COUNTIF($G$6:$G$840,"="&amp;H$4&amp;"-"&amp;H$5)</f>
        <v>36</v>
      </c>
      <c r="I2" s="9">
        <f t="shared" si="0"/>
        <v>24</v>
      </c>
      <c r="J2" s="10">
        <f t="shared" si="0"/>
        <v>23</v>
      </c>
      <c r="K2" s="9">
        <f t="shared" si="0"/>
        <v>6</v>
      </c>
      <c r="L2" s="10">
        <f t="shared" si="0"/>
        <v>48</v>
      </c>
      <c r="M2" s="9">
        <f t="shared" si="0"/>
        <v>17</v>
      </c>
      <c r="N2" s="10">
        <f t="shared" si="0"/>
        <v>19</v>
      </c>
      <c r="O2" s="9">
        <f t="shared" si="0"/>
        <v>21</v>
      </c>
      <c r="P2" s="10">
        <f t="shared" si="0"/>
        <v>21</v>
      </c>
      <c r="Q2" s="9">
        <f t="shared" si="0"/>
        <v>4</v>
      </c>
      <c r="R2" s="10">
        <f t="shared" si="0"/>
        <v>28</v>
      </c>
      <c r="S2" s="9">
        <f t="shared" si="0"/>
        <v>22</v>
      </c>
      <c r="T2" s="10">
        <f t="shared" si="0"/>
        <v>9</v>
      </c>
      <c r="U2" s="9">
        <f t="shared" si="0"/>
        <v>12</v>
      </c>
      <c r="V2" s="10">
        <f t="shared" si="0"/>
        <v>12</v>
      </c>
      <c r="W2" s="11">
        <f t="shared" si="0"/>
        <v>10</v>
      </c>
      <c r="X2" s="12">
        <f t="shared" si="0"/>
        <v>36</v>
      </c>
      <c r="Y2" s="13">
        <f t="shared" si="0"/>
        <v>24</v>
      </c>
      <c r="Z2" s="14">
        <f t="shared" si="0"/>
        <v>23</v>
      </c>
      <c r="AA2" s="13">
        <f t="shared" si="0"/>
        <v>6</v>
      </c>
      <c r="AB2" s="14">
        <f t="shared" si="0"/>
        <v>48</v>
      </c>
      <c r="AC2" s="13">
        <f t="shared" si="0"/>
        <v>17</v>
      </c>
      <c r="AD2" s="14">
        <f t="shared" si="0"/>
        <v>19</v>
      </c>
      <c r="AE2" s="13">
        <f t="shared" si="0"/>
        <v>21</v>
      </c>
      <c r="AF2" s="14">
        <f t="shared" si="0"/>
        <v>21</v>
      </c>
      <c r="AG2" s="13">
        <f t="shared" si="0"/>
        <v>4</v>
      </c>
      <c r="AH2" s="14">
        <f t="shared" si="0"/>
        <v>28</v>
      </c>
      <c r="AI2" s="13">
        <f t="shared" si="0"/>
        <v>22</v>
      </c>
      <c r="AJ2" s="14">
        <f t="shared" si="0"/>
        <v>9</v>
      </c>
      <c r="AK2" s="13">
        <f t="shared" si="0"/>
        <v>12</v>
      </c>
      <c r="AL2" s="14">
        <f t="shared" si="0"/>
        <v>12</v>
      </c>
      <c r="AM2" s="15">
        <f t="shared" si="0"/>
        <v>10</v>
      </c>
    </row>
    <row r="3" spans="1:39">
      <c r="A3" s="3"/>
      <c r="B3" s="4"/>
      <c r="D3" s="3"/>
      <c r="E3" s="16">
        <f>SUM(E1:E2)</f>
        <v>312</v>
      </c>
      <c r="F3" s="17" t="s">
        <v>4</v>
      </c>
      <c r="G3" s="18"/>
      <c r="H3" s="19">
        <f t="shared" ref="H3:AM3" si="1">SUM(H6:H840)</f>
        <v>29</v>
      </c>
      <c r="I3" s="20">
        <f t="shared" si="1"/>
        <v>41</v>
      </c>
      <c r="J3" s="21">
        <f t="shared" si="1"/>
        <v>90</v>
      </c>
      <c r="K3" s="20">
        <f t="shared" si="1"/>
        <v>111</v>
      </c>
      <c r="L3" s="21">
        <f t="shared" si="1"/>
        <v>117</v>
      </c>
      <c r="M3" s="20">
        <f t="shared" si="1"/>
        <v>63</v>
      </c>
      <c r="N3" s="21">
        <f t="shared" si="1"/>
        <v>124</v>
      </c>
      <c r="O3" s="20">
        <f t="shared" si="1"/>
        <v>56</v>
      </c>
      <c r="P3" s="21">
        <f t="shared" si="1"/>
        <v>272</v>
      </c>
      <c r="Q3" s="20">
        <f t="shared" si="1"/>
        <v>189</v>
      </c>
      <c r="R3" s="21">
        <f t="shared" si="1"/>
        <v>53</v>
      </c>
      <c r="S3" s="20">
        <f t="shared" si="1"/>
        <v>124</v>
      </c>
      <c r="T3" s="21">
        <f t="shared" si="1"/>
        <v>231</v>
      </c>
      <c r="U3" s="20">
        <f t="shared" si="1"/>
        <v>192</v>
      </c>
      <c r="V3" s="21">
        <f t="shared" si="1"/>
        <v>366</v>
      </c>
      <c r="W3" s="22">
        <f t="shared" si="1"/>
        <v>196</v>
      </c>
      <c r="X3" s="23">
        <f t="shared" si="1"/>
        <v>666</v>
      </c>
      <c r="Y3" s="24">
        <f t="shared" si="1"/>
        <v>300</v>
      </c>
      <c r="Z3" s="25">
        <f t="shared" si="1"/>
        <v>276</v>
      </c>
      <c r="AA3" s="24">
        <f t="shared" si="1"/>
        <v>21</v>
      </c>
      <c r="AB3" s="25">
        <f t="shared" si="1"/>
        <v>1176</v>
      </c>
      <c r="AC3" s="24">
        <f t="shared" si="1"/>
        <v>153</v>
      </c>
      <c r="AD3" s="25">
        <f t="shared" si="1"/>
        <v>190</v>
      </c>
      <c r="AE3" s="24">
        <f t="shared" si="1"/>
        <v>231</v>
      </c>
      <c r="AF3" s="25">
        <f t="shared" si="1"/>
        <v>231</v>
      </c>
      <c r="AG3" s="24">
        <f t="shared" si="1"/>
        <v>10</v>
      </c>
      <c r="AH3" s="25">
        <f t="shared" si="1"/>
        <v>406</v>
      </c>
      <c r="AI3" s="24">
        <f t="shared" si="1"/>
        <v>253</v>
      </c>
      <c r="AJ3" s="25">
        <f t="shared" si="1"/>
        <v>45</v>
      </c>
      <c r="AK3" s="24">
        <f t="shared" si="1"/>
        <v>78</v>
      </c>
      <c r="AL3" s="25">
        <f t="shared" si="1"/>
        <v>78</v>
      </c>
      <c r="AM3" s="26">
        <f t="shared" si="1"/>
        <v>55</v>
      </c>
    </row>
    <row r="4" spans="1:39">
      <c r="A4" s="3"/>
      <c r="B4" s="4"/>
      <c r="D4" s="3"/>
      <c r="E4" s="3"/>
      <c r="F4" s="3"/>
      <c r="G4" s="18"/>
      <c r="H4" s="27" t="s">
        <v>5</v>
      </c>
      <c r="I4" s="28" t="s">
        <v>5</v>
      </c>
      <c r="J4" s="29" t="s">
        <v>6</v>
      </c>
      <c r="K4" s="28" t="s">
        <v>6</v>
      </c>
      <c r="L4" s="29" t="s">
        <v>7</v>
      </c>
      <c r="M4" s="28" t="s">
        <v>7</v>
      </c>
      <c r="N4" s="29" t="s">
        <v>8</v>
      </c>
      <c r="O4" s="28" t="s">
        <v>8</v>
      </c>
      <c r="P4" s="29" t="s">
        <v>9</v>
      </c>
      <c r="Q4" s="28" t="s">
        <v>9</v>
      </c>
      <c r="R4" s="29" t="s">
        <v>10</v>
      </c>
      <c r="S4" s="28" t="s">
        <v>10</v>
      </c>
      <c r="T4" s="29" t="s">
        <v>11</v>
      </c>
      <c r="U4" s="28" t="s">
        <v>11</v>
      </c>
      <c r="V4" s="29" t="s">
        <v>12</v>
      </c>
      <c r="W4" s="30" t="s">
        <v>12</v>
      </c>
      <c r="X4" s="31" t="s">
        <v>5</v>
      </c>
      <c r="Y4" s="32" t="s">
        <v>5</v>
      </c>
      <c r="Z4" s="33" t="s">
        <v>6</v>
      </c>
      <c r="AA4" s="32" t="s">
        <v>6</v>
      </c>
      <c r="AB4" s="33" t="s">
        <v>7</v>
      </c>
      <c r="AC4" s="32" t="s">
        <v>7</v>
      </c>
      <c r="AD4" s="33" t="s">
        <v>8</v>
      </c>
      <c r="AE4" s="32" t="s">
        <v>8</v>
      </c>
      <c r="AF4" s="33" t="s">
        <v>9</v>
      </c>
      <c r="AG4" s="32" t="s">
        <v>9</v>
      </c>
      <c r="AH4" s="33" t="s">
        <v>10</v>
      </c>
      <c r="AI4" s="32" t="s">
        <v>10</v>
      </c>
      <c r="AJ4" s="33" t="s">
        <v>11</v>
      </c>
      <c r="AK4" s="32" t="s">
        <v>11</v>
      </c>
      <c r="AL4" s="33" t="s">
        <v>12</v>
      </c>
      <c r="AM4" s="34" t="s">
        <v>12</v>
      </c>
    </row>
    <row r="5" spans="1:39">
      <c r="A5" s="35" t="s">
        <v>13</v>
      </c>
      <c r="B5" s="36" t="s">
        <v>14</v>
      </c>
      <c r="C5" s="37" t="s">
        <v>15</v>
      </c>
      <c r="D5" s="37" t="s">
        <v>16</v>
      </c>
      <c r="E5" s="37" t="s">
        <v>17</v>
      </c>
      <c r="F5" s="37" t="s">
        <v>18</v>
      </c>
      <c r="G5" s="38" t="s">
        <v>19</v>
      </c>
      <c r="H5" s="39" t="s">
        <v>0</v>
      </c>
      <c r="I5" s="40" t="s">
        <v>3</v>
      </c>
      <c r="J5" s="41" t="s">
        <v>0</v>
      </c>
      <c r="K5" s="40" t="s">
        <v>3</v>
      </c>
      <c r="L5" s="41" t="s">
        <v>0</v>
      </c>
      <c r="M5" s="40" t="s">
        <v>3</v>
      </c>
      <c r="N5" s="41" t="s">
        <v>0</v>
      </c>
      <c r="O5" s="40" t="s">
        <v>3</v>
      </c>
      <c r="P5" s="41" t="s">
        <v>0</v>
      </c>
      <c r="Q5" s="40" t="s">
        <v>3</v>
      </c>
      <c r="R5" s="41" t="s">
        <v>0</v>
      </c>
      <c r="S5" s="40" t="s">
        <v>3</v>
      </c>
      <c r="T5" s="41" t="s">
        <v>0</v>
      </c>
      <c r="U5" s="40" t="s">
        <v>3</v>
      </c>
      <c r="V5" s="41" t="s">
        <v>0</v>
      </c>
      <c r="W5" s="42" t="s">
        <v>3</v>
      </c>
      <c r="X5" s="43" t="s">
        <v>0</v>
      </c>
      <c r="Y5" s="44" t="s">
        <v>3</v>
      </c>
      <c r="Z5" s="45" t="s">
        <v>0</v>
      </c>
      <c r="AA5" s="44" t="s">
        <v>3</v>
      </c>
      <c r="AB5" s="45" t="s">
        <v>0</v>
      </c>
      <c r="AC5" s="44" t="s">
        <v>3</v>
      </c>
      <c r="AD5" s="45" t="s">
        <v>0</v>
      </c>
      <c r="AE5" s="44" t="s">
        <v>3</v>
      </c>
      <c r="AF5" s="45" t="s">
        <v>0</v>
      </c>
      <c r="AG5" s="44" t="s">
        <v>3</v>
      </c>
      <c r="AH5" s="45" t="s">
        <v>0</v>
      </c>
      <c r="AI5" s="44" t="s">
        <v>3</v>
      </c>
      <c r="AJ5" s="45" t="s">
        <v>0</v>
      </c>
      <c r="AK5" s="44" t="s">
        <v>3</v>
      </c>
      <c r="AL5" s="45" t="s">
        <v>0</v>
      </c>
      <c r="AM5" s="46" t="s">
        <v>3</v>
      </c>
    </row>
    <row r="6" spans="1:39">
      <c r="A6" s="47">
        <v>1</v>
      </c>
      <c r="B6" s="48" t="str">
        <f>VLOOKUP(A6,Times_2023!B3:C433,2,FALSE)</f>
        <v>0:16:31</v>
      </c>
      <c r="C6" s="49" t="str">
        <f t="shared" ref="C6:C69" si="2">VLOOKUP($A6,Raw,3,FALSE)</f>
        <v>Michael Gilbert</v>
      </c>
      <c r="D6" s="50" t="str">
        <f t="shared" ref="D6:D69" si="3">VLOOKUP($A6,Raw,2,FALSE)</f>
        <v>CAC</v>
      </c>
      <c r="E6" s="50" t="str">
        <f t="shared" ref="E6:E69" si="4">VLOOKUP($A6,Raw,4,FALSE)</f>
        <v>M</v>
      </c>
      <c r="F6" s="50">
        <f t="shared" ref="F6:F260" si="5">COUNTIF(E$6:E6,E6)</f>
        <v>1</v>
      </c>
      <c r="G6" s="51" t="str">
        <f t="shared" ref="G6:G260" si="6">IF(ISNA(D6),"",D6&amp;"-"&amp;E6)</f>
        <v>CAC-M</v>
      </c>
      <c r="H6" s="19">
        <f t="shared" ref="H6:W6" si="7">IF($G6=H$4&amp;"-"&amp;H$5,IF(COUNTIF($G$6:$G6,"="&amp;$G6)&gt;5,"",$F6),"")</f>
        <v>1</v>
      </c>
      <c r="I6" s="52" t="str">
        <f t="shared" si="7"/>
        <v/>
      </c>
      <c r="J6" s="53" t="str">
        <f t="shared" si="7"/>
        <v/>
      </c>
      <c r="K6" s="52" t="str">
        <f t="shared" si="7"/>
        <v/>
      </c>
      <c r="L6" s="53" t="str">
        <f t="shared" si="7"/>
        <v/>
      </c>
      <c r="M6" s="52" t="str">
        <f t="shared" si="7"/>
        <v/>
      </c>
      <c r="N6" s="53" t="str">
        <f t="shared" si="7"/>
        <v/>
      </c>
      <c r="O6" s="52" t="str">
        <f t="shared" si="7"/>
        <v/>
      </c>
      <c r="P6" s="53" t="str">
        <f t="shared" si="7"/>
        <v/>
      </c>
      <c r="Q6" s="52" t="str">
        <f t="shared" si="7"/>
        <v/>
      </c>
      <c r="R6" s="53" t="str">
        <f t="shared" si="7"/>
        <v/>
      </c>
      <c r="S6" s="52" t="str">
        <f t="shared" si="7"/>
        <v/>
      </c>
      <c r="T6" s="53" t="str">
        <f t="shared" si="7"/>
        <v/>
      </c>
      <c r="U6" s="52" t="str">
        <f t="shared" si="7"/>
        <v/>
      </c>
      <c r="V6" s="53" t="str">
        <f t="shared" si="7"/>
        <v/>
      </c>
      <c r="W6" s="54" t="str">
        <f t="shared" si="7"/>
        <v/>
      </c>
      <c r="X6" s="55">
        <f t="shared" ref="X6:AM6" si="8">IF($G6=X$4&amp;"-"&amp;X$5,IF(COUNTIF($G$6:$G6,"="&amp;$G6)&gt;1000,"",$F6),"")</f>
        <v>1</v>
      </c>
      <c r="Y6" s="56" t="str">
        <f t="shared" si="8"/>
        <v/>
      </c>
      <c r="Z6" s="55" t="str">
        <f t="shared" si="8"/>
        <v/>
      </c>
      <c r="AA6" s="56" t="str">
        <f t="shared" si="8"/>
        <v/>
      </c>
      <c r="AB6" s="55" t="str">
        <f t="shared" si="8"/>
        <v/>
      </c>
      <c r="AC6" s="56" t="str">
        <f t="shared" si="8"/>
        <v/>
      </c>
      <c r="AD6" s="55" t="str">
        <f t="shared" si="8"/>
        <v/>
      </c>
      <c r="AE6" s="56" t="str">
        <f t="shared" si="8"/>
        <v/>
      </c>
      <c r="AF6" s="55" t="str">
        <f t="shared" si="8"/>
        <v/>
      </c>
      <c r="AG6" s="56" t="str">
        <f t="shared" si="8"/>
        <v/>
      </c>
      <c r="AH6" s="55" t="str">
        <f t="shared" si="8"/>
        <v/>
      </c>
      <c r="AI6" s="56" t="str">
        <f t="shared" si="8"/>
        <v/>
      </c>
      <c r="AJ6" s="55" t="str">
        <f t="shared" si="8"/>
        <v/>
      </c>
      <c r="AK6" s="56" t="str">
        <f t="shared" si="8"/>
        <v/>
      </c>
      <c r="AL6" s="55" t="str">
        <f t="shared" si="8"/>
        <v/>
      </c>
      <c r="AM6" s="57" t="str">
        <f t="shared" si="8"/>
        <v/>
      </c>
    </row>
    <row r="7" spans="1:39">
      <c r="A7" s="58">
        <v>2</v>
      </c>
      <c r="B7" s="48" t="str">
        <f>VLOOKUP(A7,Times_2023!B4:C434,2,FALSE)</f>
        <v>0:16:36</v>
      </c>
      <c r="C7" s="49" t="str">
        <f t="shared" si="2"/>
        <v>Peter Miller</v>
      </c>
      <c r="D7" s="59" t="str">
        <f t="shared" si="3"/>
        <v>CAC</v>
      </c>
      <c r="E7" s="59" t="str">
        <f t="shared" si="4"/>
        <v>M</v>
      </c>
      <c r="F7" s="59">
        <f t="shared" si="5"/>
        <v>2</v>
      </c>
      <c r="G7" s="60" t="str">
        <f t="shared" si="6"/>
        <v>CAC-M</v>
      </c>
      <c r="H7" s="19">
        <f t="shared" ref="H7:W7" si="9">IF($G7=H$4&amp;"-"&amp;H$5,IF(COUNTIF($G$6:$G7,"="&amp;$G7)&gt;5,"",$F7),"")</f>
        <v>2</v>
      </c>
      <c r="I7" s="20" t="str">
        <f t="shared" si="9"/>
        <v/>
      </c>
      <c r="J7" s="21" t="str">
        <f t="shared" si="9"/>
        <v/>
      </c>
      <c r="K7" s="20" t="str">
        <f t="shared" si="9"/>
        <v/>
      </c>
      <c r="L7" s="21" t="str">
        <f t="shared" si="9"/>
        <v/>
      </c>
      <c r="M7" s="20" t="str">
        <f t="shared" si="9"/>
        <v/>
      </c>
      <c r="N7" s="21" t="str">
        <f t="shared" si="9"/>
        <v/>
      </c>
      <c r="O7" s="20" t="str">
        <f t="shared" si="9"/>
        <v/>
      </c>
      <c r="P7" s="21" t="str">
        <f t="shared" si="9"/>
        <v/>
      </c>
      <c r="Q7" s="20" t="str">
        <f t="shared" si="9"/>
        <v/>
      </c>
      <c r="R7" s="21" t="str">
        <f t="shared" si="9"/>
        <v/>
      </c>
      <c r="S7" s="20" t="str">
        <f t="shared" si="9"/>
        <v/>
      </c>
      <c r="T7" s="21" t="str">
        <f t="shared" si="9"/>
        <v/>
      </c>
      <c r="U7" s="20" t="str">
        <f t="shared" si="9"/>
        <v/>
      </c>
      <c r="V7" s="21" t="str">
        <f t="shared" si="9"/>
        <v/>
      </c>
      <c r="W7" s="22" t="str">
        <f t="shared" si="9"/>
        <v/>
      </c>
      <c r="X7" s="55">
        <f t="shared" ref="X7:AM7" si="10">IF($G7=X$4&amp;"-"&amp;X$5,IF(COUNTIF($G$6:$G7,"="&amp;$G7)&gt;1000,"",MAX(X$6:X6)+1),"")</f>
        <v>2</v>
      </c>
      <c r="Y7" s="56" t="str">
        <f t="shared" si="10"/>
        <v/>
      </c>
      <c r="Z7" s="55" t="str">
        <f t="shared" si="10"/>
        <v/>
      </c>
      <c r="AA7" s="56" t="str">
        <f t="shared" si="10"/>
        <v/>
      </c>
      <c r="AB7" s="55" t="str">
        <f t="shared" si="10"/>
        <v/>
      </c>
      <c r="AC7" s="56" t="str">
        <f t="shared" si="10"/>
        <v/>
      </c>
      <c r="AD7" s="55" t="str">
        <f t="shared" si="10"/>
        <v/>
      </c>
      <c r="AE7" s="56" t="str">
        <f t="shared" si="10"/>
        <v/>
      </c>
      <c r="AF7" s="55" t="str">
        <f t="shared" si="10"/>
        <v/>
      </c>
      <c r="AG7" s="56" t="str">
        <f t="shared" si="10"/>
        <v/>
      </c>
      <c r="AH7" s="55" t="str">
        <f t="shared" si="10"/>
        <v/>
      </c>
      <c r="AI7" s="56" t="str">
        <f t="shared" si="10"/>
        <v/>
      </c>
      <c r="AJ7" s="55" t="str">
        <f t="shared" si="10"/>
        <v/>
      </c>
      <c r="AK7" s="56" t="str">
        <f t="shared" si="10"/>
        <v/>
      </c>
      <c r="AL7" s="55" t="str">
        <f t="shared" si="10"/>
        <v/>
      </c>
      <c r="AM7" s="57" t="str">
        <f t="shared" si="10"/>
        <v/>
      </c>
    </row>
    <row r="8" spans="1:39">
      <c r="A8" s="61">
        <v>3</v>
      </c>
      <c r="B8" s="48" t="str">
        <f>VLOOKUP(A8,Times_2023!B5:C435,2,FALSE)</f>
        <v>0:16:43</v>
      </c>
      <c r="C8" s="49" t="str">
        <f t="shared" si="2"/>
        <v>Robert Dobson</v>
      </c>
      <c r="D8" s="59" t="str">
        <f t="shared" si="3"/>
        <v>NJ</v>
      </c>
      <c r="E8" s="59" t="str">
        <f t="shared" si="4"/>
        <v>M</v>
      </c>
      <c r="F8" s="59">
        <f t="shared" si="5"/>
        <v>3</v>
      </c>
      <c r="G8" s="60" t="str">
        <f t="shared" si="6"/>
        <v>NJ-M</v>
      </c>
      <c r="H8" s="19" t="str">
        <f t="shared" ref="H8:W8" si="11">IF($G8=H$4&amp;"-"&amp;H$5,IF(COUNTIF($G$6:$G8,"="&amp;$G8)&gt;5,"",$F8),"")</f>
        <v/>
      </c>
      <c r="I8" s="20" t="str">
        <f t="shared" si="11"/>
        <v/>
      </c>
      <c r="J8" s="21" t="str">
        <f t="shared" si="11"/>
        <v/>
      </c>
      <c r="K8" s="20" t="str">
        <f t="shared" si="11"/>
        <v/>
      </c>
      <c r="L8" s="21" t="str">
        <f t="shared" si="11"/>
        <v/>
      </c>
      <c r="M8" s="20" t="str">
        <f t="shared" si="11"/>
        <v/>
      </c>
      <c r="N8" s="21" t="str">
        <f t="shared" si="11"/>
        <v/>
      </c>
      <c r="O8" s="20" t="str">
        <f t="shared" si="11"/>
        <v/>
      </c>
      <c r="P8" s="21" t="str">
        <f t="shared" si="11"/>
        <v/>
      </c>
      <c r="Q8" s="20" t="str">
        <f t="shared" si="11"/>
        <v/>
      </c>
      <c r="R8" s="21">
        <f t="shared" si="11"/>
        <v>3</v>
      </c>
      <c r="S8" s="20" t="str">
        <f t="shared" si="11"/>
        <v/>
      </c>
      <c r="T8" s="21" t="str">
        <f t="shared" si="11"/>
        <v/>
      </c>
      <c r="U8" s="20" t="str">
        <f t="shared" si="11"/>
        <v/>
      </c>
      <c r="V8" s="21" t="str">
        <f t="shared" si="11"/>
        <v/>
      </c>
      <c r="W8" s="22" t="str">
        <f t="shared" si="11"/>
        <v/>
      </c>
      <c r="X8" s="55" t="str">
        <f t="shared" ref="X8:AM8" si="12">IF($G8=X$4&amp;"-"&amp;X$5,IF(COUNTIF($G$6:$G8,"="&amp;$G8)&gt;1000,"",MAX(X$6:X7)+1),"")</f>
        <v/>
      </c>
      <c r="Y8" s="56" t="str">
        <f t="shared" si="12"/>
        <v/>
      </c>
      <c r="Z8" s="55" t="str">
        <f t="shared" si="12"/>
        <v/>
      </c>
      <c r="AA8" s="56" t="str">
        <f t="shared" si="12"/>
        <v/>
      </c>
      <c r="AB8" s="55" t="str">
        <f t="shared" si="12"/>
        <v/>
      </c>
      <c r="AC8" s="56" t="str">
        <f t="shared" si="12"/>
        <v/>
      </c>
      <c r="AD8" s="55" t="str">
        <f t="shared" si="12"/>
        <v/>
      </c>
      <c r="AE8" s="56" t="str">
        <f t="shared" si="12"/>
        <v/>
      </c>
      <c r="AF8" s="55" t="str">
        <f t="shared" si="12"/>
        <v/>
      </c>
      <c r="AG8" s="56" t="str">
        <f t="shared" si="12"/>
        <v/>
      </c>
      <c r="AH8" s="55">
        <f t="shared" si="12"/>
        <v>1</v>
      </c>
      <c r="AI8" s="56" t="str">
        <f t="shared" si="12"/>
        <v/>
      </c>
      <c r="AJ8" s="55" t="str">
        <f t="shared" si="12"/>
        <v/>
      </c>
      <c r="AK8" s="56" t="str">
        <f t="shared" si="12"/>
        <v/>
      </c>
      <c r="AL8" s="55" t="str">
        <f t="shared" si="12"/>
        <v/>
      </c>
      <c r="AM8" s="57" t="str">
        <f t="shared" si="12"/>
        <v/>
      </c>
    </row>
    <row r="9" spans="1:39">
      <c r="A9" s="58">
        <v>4</v>
      </c>
      <c r="B9" s="48" t="str">
        <f>VLOOKUP(A9,Times_2023!B6:C436,2,FALSE)</f>
        <v>0:16:47</v>
      </c>
      <c r="C9" s="49" t="str">
        <f t="shared" si="2"/>
        <v>Alan Darby</v>
      </c>
      <c r="D9" s="59" t="str">
        <f t="shared" si="3"/>
        <v>ELY</v>
      </c>
      <c r="E9" s="59" t="str">
        <f t="shared" si="4"/>
        <v>M</v>
      </c>
      <c r="F9" s="59">
        <f t="shared" si="5"/>
        <v>4</v>
      </c>
      <c r="G9" s="60" t="str">
        <f t="shared" si="6"/>
        <v>ELY-M</v>
      </c>
      <c r="H9" s="19" t="str">
        <f t="shared" ref="H9:W9" si="13">IF($G9=H$4&amp;"-"&amp;H$5,IF(COUNTIF($G$6:$G9,"="&amp;$G9)&gt;5,"",$F9),"")</f>
        <v/>
      </c>
      <c r="I9" s="20" t="str">
        <f t="shared" si="13"/>
        <v/>
      </c>
      <c r="J9" s="21" t="str">
        <f t="shared" si="13"/>
        <v/>
      </c>
      <c r="K9" s="20" t="str">
        <f t="shared" si="13"/>
        <v/>
      </c>
      <c r="L9" s="21">
        <f t="shared" si="13"/>
        <v>4</v>
      </c>
      <c r="M9" s="20" t="str">
        <f t="shared" si="13"/>
        <v/>
      </c>
      <c r="N9" s="21" t="str">
        <f t="shared" si="13"/>
        <v/>
      </c>
      <c r="O9" s="20" t="str">
        <f t="shared" si="13"/>
        <v/>
      </c>
      <c r="P9" s="21" t="str">
        <f t="shared" si="13"/>
        <v/>
      </c>
      <c r="Q9" s="20" t="str">
        <f t="shared" si="13"/>
        <v/>
      </c>
      <c r="R9" s="21" t="str">
        <f t="shared" si="13"/>
        <v/>
      </c>
      <c r="S9" s="20" t="str">
        <f t="shared" si="13"/>
        <v/>
      </c>
      <c r="T9" s="21" t="str">
        <f t="shared" si="13"/>
        <v/>
      </c>
      <c r="U9" s="20" t="str">
        <f t="shared" si="13"/>
        <v/>
      </c>
      <c r="V9" s="21" t="str">
        <f t="shared" si="13"/>
        <v/>
      </c>
      <c r="W9" s="22" t="str">
        <f t="shared" si="13"/>
        <v/>
      </c>
      <c r="X9" s="55" t="str">
        <f t="shared" ref="X9:AM9" si="14">IF($G9=X$4&amp;"-"&amp;X$5,IF(COUNTIF($G$6:$G9,"="&amp;$G9)&gt;1000,"",MAX(X$6:X8)+1),"")</f>
        <v/>
      </c>
      <c r="Y9" s="56" t="str">
        <f t="shared" si="14"/>
        <v/>
      </c>
      <c r="Z9" s="55" t="str">
        <f t="shared" si="14"/>
        <v/>
      </c>
      <c r="AA9" s="56" t="str">
        <f t="shared" si="14"/>
        <v/>
      </c>
      <c r="AB9" s="55">
        <f t="shared" si="14"/>
        <v>1</v>
      </c>
      <c r="AC9" s="56" t="str">
        <f t="shared" si="14"/>
        <v/>
      </c>
      <c r="AD9" s="55" t="str">
        <f t="shared" si="14"/>
        <v/>
      </c>
      <c r="AE9" s="56" t="str">
        <f t="shared" si="14"/>
        <v/>
      </c>
      <c r="AF9" s="55" t="str">
        <f t="shared" si="14"/>
        <v/>
      </c>
      <c r="AG9" s="56" t="str">
        <f t="shared" si="14"/>
        <v/>
      </c>
      <c r="AH9" s="55" t="str">
        <f t="shared" si="14"/>
        <v/>
      </c>
      <c r="AI9" s="56" t="str">
        <f t="shared" si="14"/>
        <v/>
      </c>
      <c r="AJ9" s="55" t="str">
        <f t="shared" si="14"/>
        <v/>
      </c>
      <c r="AK9" s="56" t="str">
        <f t="shared" si="14"/>
        <v/>
      </c>
      <c r="AL9" s="55" t="str">
        <f t="shared" si="14"/>
        <v/>
      </c>
      <c r="AM9" s="57" t="str">
        <f t="shared" si="14"/>
        <v/>
      </c>
    </row>
    <row r="10" spans="1:39">
      <c r="A10" s="61">
        <v>5</v>
      </c>
      <c r="B10" s="48" t="str">
        <f>VLOOKUP(A10,Times_2023!B7:C437,2,FALSE)</f>
        <v>0:17:00</v>
      </c>
      <c r="C10" s="49" t="str">
        <f t="shared" si="2"/>
        <v>Fredrik Krylander</v>
      </c>
      <c r="D10" s="59" t="str">
        <f t="shared" si="3"/>
        <v>CAC</v>
      </c>
      <c r="E10" s="59" t="str">
        <f t="shared" si="4"/>
        <v>M</v>
      </c>
      <c r="F10" s="59">
        <f t="shared" si="5"/>
        <v>5</v>
      </c>
      <c r="G10" s="60" t="str">
        <f t="shared" si="6"/>
        <v>CAC-M</v>
      </c>
      <c r="H10" s="19">
        <f t="shared" ref="H10:W10" si="15">IF($G10=H$4&amp;"-"&amp;H$5,IF(COUNTIF($G$6:$G10,"="&amp;$G10)&gt;5,"",$F10),"")</f>
        <v>5</v>
      </c>
      <c r="I10" s="20" t="str">
        <f t="shared" si="15"/>
        <v/>
      </c>
      <c r="J10" s="21" t="str">
        <f t="shared" si="15"/>
        <v/>
      </c>
      <c r="K10" s="20" t="str">
        <f t="shared" si="15"/>
        <v/>
      </c>
      <c r="L10" s="21" t="str">
        <f t="shared" si="15"/>
        <v/>
      </c>
      <c r="M10" s="20" t="str">
        <f t="shared" si="15"/>
        <v/>
      </c>
      <c r="N10" s="21" t="str">
        <f t="shared" si="15"/>
        <v/>
      </c>
      <c r="O10" s="20" t="str">
        <f t="shared" si="15"/>
        <v/>
      </c>
      <c r="P10" s="21" t="str">
        <f t="shared" si="15"/>
        <v/>
      </c>
      <c r="Q10" s="20" t="str">
        <f t="shared" si="15"/>
        <v/>
      </c>
      <c r="R10" s="21" t="str">
        <f t="shared" si="15"/>
        <v/>
      </c>
      <c r="S10" s="20" t="str">
        <f t="shared" si="15"/>
        <v/>
      </c>
      <c r="T10" s="21" t="str">
        <f t="shared" si="15"/>
        <v/>
      </c>
      <c r="U10" s="20" t="str">
        <f t="shared" si="15"/>
        <v/>
      </c>
      <c r="V10" s="21" t="str">
        <f t="shared" si="15"/>
        <v/>
      </c>
      <c r="W10" s="22" t="str">
        <f t="shared" si="15"/>
        <v/>
      </c>
      <c r="X10" s="55">
        <f t="shared" ref="X10:AM10" si="16">IF($G10=X$4&amp;"-"&amp;X$5,IF(COUNTIF($G$6:$G10,"="&amp;$G10)&gt;1000,"",MAX(X$6:X9)+1),"")</f>
        <v>3</v>
      </c>
      <c r="Y10" s="56" t="str">
        <f t="shared" si="16"/>
        <v/>
      </c>
      <c r="Z10" s="55" t="str">
        <f t="shared" si="16"/>
        <v/>
      </c>
      <c r="AA10" s="56" t="str">
        <f t="shared" si="16"/>
        <v/>
      </c>
      <c r="AB10" s="55" t="str">
        <f t="shared" si="16"/>
        <v/>
      </c>
      <c r="AC10" s="56" t="str">
        <f t="shared" si="16"/>
        <v/>
      </c>
      <c r="AD10" s="55" t="str">
        <f t="shared" si="16"/>
        <v/>
      </c>
      <c r="AE10" s="56" t="str">
        <f t="shared" si="16"/>
        <v/>
      </c>
      <c r="AF10" s="55" t="str">
        <f t="shared" si="16"/>
        <v/>
      </c>
      <c r="AG10" s="56" t="str">
        <f t="shared" si="16"/>
        <v/>
      </c>
      <c r="AH10" s="55" t="str">
        <f t="shared" si="16"/>
        <v/>
      </c>
      <c r="AI10" s="56" t="str">
        <f t="shared" si="16"/>
        <v/>
      </c>
      <c r="AJ10" s="55" t="str">
        <f t="shared" si="16"/>
        <v/>
      </c>
      <c r="AK10" s="56" t="str">
        <f t="shared" si="16"/>
        <v/>
      </c>
      <c r="AL10" s="55" t="str">
        <f t="shared" si="16"/>
        <v/>
      </c>
      <c r="AM10" s="57" t="str">
        <f t="shared" si="16"/>
        <v/>
      </c>
    </row>
    <row r="11" spans="1:39">
      <c r="A11" s="58">
        <v>6</v>
      </c>
      <c r="B11" s="48" t="str">
        <f>VLOOKUP(A11,Times_2023!B8:C438,2,FALSE)</f>
        <v>0:17:01</v>
      </c>
      <c r="C11" s="49" t="str">
        <f t="shared" si="2"/>
        <v>Mark Sampson</v>
      </c>
      <c r="D11" s="59" t="str">
        <f t="shared" si="3"/>
        <v>HI</v>
      </c>
      <c r="E11" s="59" t="str">
        <f t="shared" si="4"/>
        <v>M</v>
      </c>
      <c r="F11" s="59">
        <f t="shared" si="5"/>
        <v>6</v>
      </c>
      <c r="G11" s="60" t="str">
        <f t="shared" si="6"/>
        <v>HI-M</v>
      </c>
      <c r="H11" s="19" t="str">
        <f t="shared" ref="H11:W11" si="17">IF($G11=H$4&amp;"-"&amp;H$5,IF(COUNTIF($G$6:$G11,"="&amp;$G11)&gt;5,"",$F11),"")</f>
        <v/>
      </c>
      <c r="I11" s="20" t="str">
        <f t="shared" si="17"/>
        <v/>
      </c>
      <c r="J11" s="21" t="str">
        <f t="shared" si="17"/>
        <v/>
      </c>
      <c r="K11" s="20" t="str">
        <f t="shared" si="17"/>
        <v/>
      </c>
      <c r="L11" s="21" t="str">
        <f t="shared" si="17"/>
        <v/>
      </c>
      <c r="M11" s="20" t="str">
        <f t="shared" si="17"/>
        <v/>
      </c>
      <c r="N11" s="21">
        <f t="shared" si="17"/>
        <v>6</v>
      </c>
      <c r="O11" s="20" t="str">
        <f t="shared" si="17"/>
        <v/>
      </c>
      <c r="P11" s="21" t="str">
        <f t="shared" si="17"/>
        <v/>
      </c>
      <c r="Q11" s="20" t="str">
        <f t="shared" si="17"/>
        <v/>
      </c>
      <c r="R11" s="21" t="str">
        <f t="shared" si="17"/>
        <v/>
      </c>
      <c r="S11" s="20" t="str">
        <f t="shared" si="17"/>
        <v/>
      </c>
      <c r="T11" s="21" t="str">
        <f t="shared" si="17"/>
        <v/>
      </c>
      <c r="U11" s="20" t="str">
        <f t="shared" si="17"/>
        <v/>
      </c>
      <c r="V11" s="21" t="str">
        <f t="shared" si="17"/>
        <v/>
      </c>
      <c r="W11" s="22" t="str">
        <f t="shared" si="17"/>
        <v/>
      </c>
      <c r="X11" s="55" t="str">
        <f t="shared" ref="X11:AM11" si="18">IF($G11=X$4&amp;"-"&amp;X$5,IF(COUNTIF($G$6:$G11,"="&amp;$G11)&gt;1000,"",MAX(X$6:X10)+1),"")</f>
        <v/>
      </c>
      <c r="Y11" s="56" t="str">
        <f t="shared" si="18"/>
        <v/>
      </c>
      <c r="Z11" s="55" t="str">
        <f t="shared" si="18"/>
        <v/>
      </c>
      <c r="AA11" s="56" t="str">
        <f t="shared" si="18"/>
        <v/>
      </c>
      <c r="AB11" s="55" t="str">
        <f t="shared" si="18"/>
        <v/>
      </c>
      <c r="AC11" s="56" t="str">
        <f t="shared" si="18"/>
        <v/>
      </c>
      <c r="AD11" s="55">
        <f t="shared" si="18"/>
        <v>1</v>
      </c>
      <c r="AE11" s="56" t="str">
        <f t="shared" si="18"/>
        <v/>
      </c>
      <c r="AF11" s="55" t="str">
        <f t="shared" si="18"/>
        <v/>
      </c>
      <c r="AG11" s="56" t="str">
        <f t="shared" si="18"/>
        <v/>
      </c>
      <c r="AH11" s="55" t="str">
        <f t="shared" si="18"/>
        <v/>
      </c>
      <c r="AI11" s="56" t="str">
        <f t="shared" si="18"/>
        <v/>
      </c>
      <c r="AJ11" s="55" t="str">
        <f t="shared" si="18"/>
        <v/>
      </c>
      <c r="AK11" s="56" t="str">
        <f t="shared" si="18"/>
        <v/>
      </c>
      <c r="AL11" s="55" t="str">
        <f t="shared" si="18"/>
        <v/>
      </c>
      <c r="AM11" s="57" t="str">
        <f t="shared" si="18"/>
        <v/>
      </c>
    </row>
    <row r="12" spans="1:39">
      <c r="A12" s="61">
        <v>7</v>
      </c>
      <c r="B12" s="48" t="str">
        <f>VLOOKUP(A12,Times_2023!B9:C439,2,FALSE)</f>
        <v>0:17:02</v>
      </c>
      <c r="C12" s="49" t="str">
        <f t="shared" si="2"/>
        <v>Mark Hayward</v>
      </c>
      <c r="D12" s="59" t="str">
        <f t="shared" si="3"/>
        <v>NJ</v>
      </c>
      <c r="E12" s="59" t="str">
        <f t="shared" si="4"/>
        <v>M</v>
      </c>
      <c r="F12" s="59">
        <f t="shared" si="5"/>
        <v>7</v>
      </c>
      <c r="G12" s="60" t="str">
        <f t="shared" si="6"/>
        <v>NJ-M</v>
      </c>
      <c r="H12" s="19" t="str">
        <f t="shared" ref="H12:W12" si="19">IF($G12=H$4&amp;"-"&amp;H$5,IF(COUNTIF($G$6:$G12,"="&amp;$G12)&gt;5,"",$F12),"")</f>
        <v/>
      </c>
      <c r="I12" s="20" t="str">
        <f t="shared" si="19"/>
        <v/>
      </c>
      <c r="J12" s="21" t="str">
        <f t="shared" si="19"/>
        <v/>
      </c>
      <c r="K12" s="20" t="str">
        <f t="shared" si="19"/>
        <v/>
      </c>
      <c r="L12" s="21" t="str">
        <f t="shared" si="19"/>
        <v/>
      </c>
      <c r="M12" s="20" t="str">
        <f t="shared" si="19"/>
        <v/>
      </c>
      <c r="N12" s="21" t="str">
        <f t="shared" si="19"/>
        <v/>
      </c>
      <c r="O12" s="20" t="str">
        <f t="shared" si="19"/>
        <v/>
      </c>
      <c r="P12" s="21" t="str">
        <f t="shared" si="19"/>
        <v/>
      </c>
      <c r="Q12" s="20" t="str">
        <f t="shared" si="19"/>
        <v/>
      </c>
      <c r="R12" s="21">
        <f t="shared" si="19"/>
        <v>7</v>
      </c>
      <c r="S12" s="20" t="str">
        <f t="shared" si="19"/>
        <v/>
      </c>
      <c r="T12" s="21" t="str">
        <f t="shared" si="19"/>
        <v/>
      </c>
      <c r="U12" s="20" t="str">
        <f t="shared" si="19"/>
        <v/>
      </c>
      <c r="V12" s="21" t="str">
        <f t="shared" si="19"/>
        <v/>
      </c>
      <c r="W12" s="22" t="str">
        <f t="shared" si="19"/>
        <v/>
      </c>
      <c r="X12" s="55" t="str">
        <f t="shared" ref="X12:AM12" si="20">IF($G12=X$4&amp;"-"&amp;X$5,IF(COUNTIF($G$6:$G12,"="&amp;$G12)&gt;1000,"",MAX(X$6:X11)+1),"")</f>
        <v/>
      </c>
      <c r="Y12" s="56" t="str">
        <f t="shared" si="20"/>
        <v/>
      </c>
      <c r="Z12" s="55" t="str">
        <f t="shared" si="20"/>
        <v/>
      </c>
      <c r="AA12" s="56" t="str">
        <f t="shared" si="20"/>
        <v/>
      </c>
      <c r="AB12" s="55" t="str">
        <f t="shared" si="20"/>
        <v/>
      </c>
      <c r="AC12" s="56" t="str">
        <f t="shared" si="20"/>
        <v/>
      </c>
      <c r="AD12" s="55" t="str">
        <f t="shared" si="20"/>
        <v/>
      </c>
      <c r="AE12" s="56" t="str">
        <f t="shared" si="20"/>
        <v/>
      </c>
      <c r="AF12" s="55" t="str">
        <f t="shared" si="20"/>
        <v/>
      </c>
      <c r="AG12" s="56" t="str">
        <f t="shared" si="20"/>
        <v/>
      </c>
      <c r="AH12" s="55">
        <f t="shared" si="20"/>
        <v>2</v>
      </c>
      <c r="AI12" s="56" t="str">
        <f t="shared" si="20"/>
        <v/>
      </c>
      <c r="AJ12" s="55" t="str">
        <f t="shared" si="20"/>
        <v/>
      </c>
      <c r="AK12" s="56" t="str">
        <f t="shared" si="20"/>
        <v/>
      </c>
      <c r="AL12" s="55" t="str">
        <f t="shared" si="20"/>
        <v/>
      </c>
      <c r="AM12" s="57" t="str">
        <f t="shared" si="20"/>
        <v/>
      </c>
    </row>
    <row r="13" spans="1:39">
      <c r="A13" s="58">
        <v>8</v>
      </c>
      <c r="B13" s="48" t="str">
        <f>VLOOKUP(A13,Times_2023!B10:C440,2,FALSE)</f>
        <v>0:17:04</v>
      </c>
      <c r="C13" s="49" t="str">
        <f t="shared" si="2"/>
        <v>Hamish Morton</v>
      </c>
      <c r="D13" s="59" t="str">
        <f t="shared" si="3"/>
        <v>CAC</v>
      </c>
      <c r="E13" s="59" t="str">
        <f t="shared" si="4"/>
        <v>M</v>
      </c>
      <c r="F13" s="59">
        <f t="shared" si="5"/>
        <v>8</v>
      </c>
      <c r="G13" s="60" t="str">
        <f t="shared" si="6"/>
        <v>CAC-M</v>
      </c>
      <c r="H13" s="19">
        <f t="shared" ref="H13:W13" si="21">IF($G13=H$4&amp;"-"&amp;H$5,IF(COUNTIF($G$6:$G13,"="&amp;$G13)&gt;5,"",$F13),"")</f>
        <v>8</v>
      </c>
      <c r="I13" s="20" t="str">
        <f t="shared" si="21"/>
        <v/>
      </c>
      <c r="J13" s="21" t="str">
        <f t="shared" si="21"/>
        <v/>
      </c>
      <c r="K13" s="20" t="str">
        <f t="shared" si="21"/>
        <v/>
      </c>
      <c r="L13" s="21" t="str">
        <f t="shared" si="21"/>
        <v/>
      </c>
      <c r="M13" s="20" t="str">
        <f t="shared" si="21"/>
        <v/>
      </c>
      <c r="N13" s="21" t="str">
        <f t="shared" si="21"/>
        <v/>
      </c>
      <c r="O13" s="20" t="str">
        <f t="shared" si="21"/>
        <v/>
      </c>
      <c r="P13" s="21" t="str">
        <f t="shared" si="21"/>
        <v/>
      </c>
      <c r="Q13" s="20" t="str">
        <f t="shared" si="21"/>
        <v/>
      </c>
      <c r="R13" s="21" t="str">
        <f t="shared" si="21"/>
        <v/>
      </c>
      <c r="S13" s="20" t="str">
        <f t="shared" si="21"/>
        <v/>
      </c>
      <c r="T13" s="21" t="str">
        <f t="shared" si="21"/>
        <v/>
      </c>
      <c r="U13" s="20" t="str">
        <f t="shared" si="21"/>
        <v/>
      </c>
      <c r="V13" s="21" t="str">
        <f t="shared" si="21"/>
        <v/>
      </c>
      <c r="W13" s="22" t="str">
        <f t="shared" si="21"/>
        <v/>
      </c>
      <c r="X13" s="55">
        <f t="shared" ref="X13:AM13" si="22">IF($G13=X$4&amp;"-"&amp;X$5,IF(COUNTIF($G$6:$G13,"="&amp;$G13)&gt;1000,"",MAX(X$6:X12)+1),"")</f>
        <v>4</v>
      </c>
      <c r="Y13" s="56" t="str">
        <f t="shared" si="22"/>
        <v/>
      </c>
      <c r="Z13" s="55" t="str">
        <f t="shared" si="22"/>
        <v/>
      </c>
      <c r="AA13" s="56" t="str">
        <f t="shared" si="22"/>
        <v/>
      </c>
      <c r="AB13" s="55" t="str">
        <f t="shared" si="22"/>
        <v/>
      </c>
      <c r="AC13" s="62" t="str">
        <f t="shared" si="22"/>
        <v/>
      </c>
      <c r="AD13" s="63" t="str">
        <f t="shared" si="22"/>
        <v/>
      </c>
      <c r="AE13" s="56" t="str">
        <f t="shared" si="22"/>
        <v/>
      </c>
      <c r="AF13" s="55" t="str">
        <f t="shared" si="22"/>
        <v/>
      </c>
      <c r="AG13" s="56" t="str">
        <f t="shared" si="22"/>
        <v/>
      </c>
      <c r="AH13" s="55" t="str">
        <f t="shared" si="22"/>
        <v/>
      </c>
      <c r="AI13" s="56" t="str">
        <f t="shared" si="22"/>
        <v/>
      </c>
      <c r="AJ13" s="55" t="str">
        <f t="shared" si="22"/>
        <v/>
      </c>
      <c r="AK13" s="56" t="str">
        <f t="shared" si="22"/>
        <v/>
      </c>
      <c r="AL13" s="55" t="str">
        <f t="shared" si="22"/>
        <v/>
      </c>
      <c r="AM13" s="57" t="str">
        <f t="shared" si="22"/>
        <v/>
      </c>
    </row>
    <row r="14" spans="1:39">
      <c r="A14" s="61">
        <v>9</v>
      </c>
      <c r="B14" s="48" t="str">
        <f>VLOOKUP(A14,Times_2023!B11:C441,2,FALSE)</f>
        <v>0:17:07</v>
      </c>
      <c r="C14" s="49" t="str">
        <f t="shared" si="2"/>
        <v>Joey Bendall</v>
      </c>
      <c r="D14" s="59" t="str">
        <f t="shared" si="3"/>
        <v>NJ</v>
      </c>
      <c r="E14" s="59" t="str">
        <f t="shared" si="4"/>
        <v>M</v>
      </c>
      <c r="F14" s="59">
        <f t="shared" si="5"/>
        <v>9</v>
      </c>
      <c r="G14" s="60" t="str">
        <f t="shared" si="6"/>
        <v>NJ-M</v>
      </c>
      <c r="H14" s="19" t="str">
        <f t="shared" ref="H14:W14" si="23">IF($G14=H$4&amp;"-"&amp;H$5,IF(COUNTIF($G$6:$G14,"="&amp;$G14)&gt;5,"",$F14),"")</f>
        <v/>
      </c>
      <c r="I14" s="20" t="str">
        <f t="shared" si="23"/>
        <v/>
      </c>
      <c r="J14" s="21" t="str">
        <f t="shared" si="23"/>
        <v/>
      </c>
      <c r="K14" s="20" t="str">
        <f t="shared" si="23"/>
        <v/>
      </c>
      <c r="L14" s="21" t="str">
        <f t="shared" si="23"/>
        <v/>
      </c>
      <c r="M14" s="20" t="str">
        <f t="shared" si="23"/>
        <v/>
      </c>
      <c r="N14" s="21" t="str">
        <f t="shared" si="23"/>
        <v/>
      </c>
      <c r="O14" s="20" t="str">
        <f t="shared" si="23"/>
        <v/>
      </c>
      <c r="P14" s="21" t="str">
        <f t="shared" si="23"/>
        <v/>
      </c>
      <c r="Q14" s="20" t="str">
        <f t="shared" si="23"/>
        <v/>
      </c>
      <c r="R14" s="21">
        <f t="shared" si="23"/>
        <v>9</v>
      </c>
      <c r="S14" s="20" t="str">
        <f t="shared" si="23"/>
        <v/>
      </c>
      <c r="T14" s="21" t="str">
        <f t="shared" si="23"/>
        <v/>
      </c>
      <c r="U14" s="20" t="str">
        <f t="shared" si="23"/>
        <v/>
      </c>
      <c r="V14" s="21" t="str">
        <f t="shared" si="23"/>
        <v/>
      </c>
      <c r="W14" s="22" t="str">
        <f t="shared" si="23"/>
        <v/>
      </c>
      <c r="X14" s="55" t="str">
        <f t="shared" ref="X14:AM14" si="24">IF($G14=X$4&amp;"-"&amp;X$5,IF(COUNTIF($G$6:$G14,"="&amp;$G14)&gt;1000,"",MAX(X$6:X13)+1),"")</f>
        <v/>
      </c>
      <c r="Y14" s="56" t="str">
        <f t="shared" si="24"/>
        <v/>
      </c>
      <c r="Z14" s="55" t="str">
        <f t="shared" si="24"/>
        <v/>
      </c>
      <c r="AA14" s="56" t="str">
        <f t="shared" si="24"/>
        <v/>
      </c>
      <c r="AB14" s="55" t="str">
        <f t="shared" si="24"/>
        <v/>
      </c>
      <c r="AC14" s="56" t="str">
        <f t="shared" si="24"/>
        <v/>
      </c>
      <c r="AD14" s="55" t="str">
        <f t="shared" si="24"/>
        <v/>
      </c>
      <c r="AE14" s="56" t="str">
        <f t="shared" si="24"/>
        <v/>
      </c>
      <c r="AF14" s="55" t="str">
        <f t="shared" si="24"/>
        <v/>
      </c>
      <c r="AG14" s="56" t="str">
        <f t="shared" si="24"/>
        <v/>
      </c>
      <c r="AH14" s="55">
        <f t="shared" si="24"/>
        <v>3</v>
      </c>
      <c r="AI14" s="56" t="str">
        <f t="shared" si="24"/>
        <v/>
      </c>
      <c r="AJ14" s="55" t="str">
        <f t="shared" si="24"/>
        <v/>
      </c>
      <c r="AK14" s="56" t="str">
        <f t="shared" si="24"/>
        <v/>
      </c>
      <c r="AL14" s="55" t="str">
        <f t="shared" si="24"/>
        <v/>
      </c>
      <c r="AM14" s="57" t="str">
        <f t="shared" si="24"/>
        <v/>
      </c>
    </row>
    <row r="15" spans="1:39">
      <c r="A15" s="58">
        <v>10</v>
      </c>
      <c r="B15" s="48" t="str">
        <f>VLOOKUP(A15,Times_2023!B12:C442,2,FALSE)</f>
        <v>0:17:08</v>
      </c>
      <c r="C15" s="49" t="str">
        <f t="shared" si="2"/>
        <v>David Shepherd</v>
      </c>
      <c r="D15" s="59" t="str">
        <f t="shared" si="3"/>
        <v>CTC</v>
      </c>
      <c r="E15" s="59" t="str">
        <f t="shared" si="4"/>
        <v>M</v>
      </c>
      <c r="F15" s="59">
        <f t="shared" si="5"/>
        <v>10</v>
      </c>
      <c r="G15" s="60" t="str">
        <f t="shared" si="6"/>
        <v>CTC-M</v>
      </c>
      <c r="H15" s="19" t="str">
        <f t="shared" ref="H15:W15" si="25">IF($G15=H$4&amp;"-"&amp;H$5,IF(COUNTIF($G$6:$G15,"="&amp;$G15)&gt;5,"",$F15),"")</f>
        <v/>
      </c>
      <c r="I15" s="20" t="str">
        <f t="shared" si="25"/>
        <v/>
      </c>
      <c r="J15" s="21">
        <f t="shared" si="25"/>
        <v>10</v>
      </c>
      <c r="K15" s="20" t="str">
        <f t="shared" si="25"/>
        <v/>
      </c>
      <c r="L15" s="21" t="str">
        <f t="shared" si="25"/>
        <v/>
      </c>
      <c r="M15" s="20" t="str">
        <f t="shared" si="25"/>
        <v/>
      </c>
      <c r="N15" s="21" t="str">
        <f t="shared" si="25"/>
        <v/>
      </c>
      <c r="O15" s="20" t="str">
        <f t="shared" si="25"/>
        <v/>
      </c>
      <c r="P15" s="21" t="str">
        <f t="shared" si="25"/>
        <v/>
      </c>
      <c r="Q15" s="20" t="str">
        <f t="shared" si="25"/>
        <v/>
      </c>
      <c r="R15" s="21" t="str">
        <f t="shared" si="25"/>
        <v/>
      </c>
      <c r="S15" s="20" t="str">
        <f t="shared" si="25"/>
        <v/>
      </c>
      <c r="T15" s="21" t="str">
        <f t="shared" si="25"/>
        <v/>
      </c>
      <c r="U15" s="20" t="str">
        <f t="shared" si="25"/>
        <v/>
      </c>
      <c r="V15" s="21" t="str">
        <f t="shared" si="25"/>
        <v/>
      </c>
      <c r="W15" s="22" t="str">
        <f t="shared" si="25"/>
        <v/>
      </c>
      <c r="X15" s="55" t="str">
        <f t="shared" ref="X15:AM15" si="26">IF($G15=X$4&amp;"-"&amp;X$5,IF(COUNTIF($G$6:$G15,"="&amp;$G15)&gt;1000,"",MAX(X$6:X14)+1),"")</f>
        <v/>
      </c>
      <c r="Y15" s="56" t="str">
        <f t="shared" si="26"/>
        <v/>
      </c>
      <c r="Z15" s="55">
        <f t="shared" si="26"/>
        <v>1</v>
      </c>
      <c r="AA15" s="56" t="str">
        <f t="shared" si="26"/>
        <v/>
      </c>
      <c r="AB15" s="55" t="str">
        <f t="shared" si="26"/>
        <v/>
      </c>
      <c r="AC15" s="56" t="str">
        <f t="shared" si="26"/>
        <v/>
      </c>
      <c r="AD15" s="55" t="str">
        <f t="shared" si="26"/>
        <v/>
      </c>
      <c r="AE15" s="56" t="str">
        <f t="shared" si="26"/>
        <v/>
      </c>
      <c r="AF15" s="55" t="str">
        <f t="shared" si="26"/>
        <v/>
      </c>
      <c r="AG15" s="56" t="str">
        <f t="shared" si="26"/>
        <v/>
      </c>
      <c r="AH15" s="55" t="str">
        <f t="shared" si="26"/>
        <v/>
      </c>
      <c r="AI15" s="56" t="str">
        <f t="shared" si="26"/>
        <v/>
      </c>
      <c r="AJ15" s="55" t="str">
        <f t="shared" si="26"/>
        <v/>
      </c>
      <c r="AK15" s="56" t="str">
        <f t="shared" si="26"/>
        <v/>
      </c>
      <c r="AL15" s="55" t="str">
        <f t="shared" si="26"/>
        <v/>
      </c>
      <c r="AM15" s="57" t="str">
        <f t="shared" si="26"/>
        <v/>
      </c>
    </row>
    <row r="16" spans="1:39">
      <c r="A16" s="61">
        <v>11</v>
      </c>
      <c r="B16" s="48" t="str">
        <f>VLOOKUP(A16,Times_2023!B13:C443,2,FALSE)</f>
        <v>0:17:10</v>
      </c>
      <c r="C16" s="49" t="str">
        <f t="shared" si="2"/>
        <v>Tom Barnes</v>
      </c>
      <c r="D16" s="59" t="str">
        <f t="shared" si="3"/>
        <v>HI</v>
      </c>
      <c r="E16" s="59" t="str">
        <f t="shared" si="4"/>
        <v>M</v>
      </c>
      <c r="F16" s="59">
        <f t="shared" si="5"/>
        <v>11</v>
      </c>
      <c r="G16" s="60" t="str">
        <f t="shared" si="6"/>
        <v>HI-M</v>
      </c>
      <c r="H16" s="19" t="str">
        <f t="shared" ref="H16:W16" si="27">IF($G16=H$4&amp;"-"&amp;H$5,IF(COUNTIF($G$6:$G16,"="&amp;$G16)&gt;5,"",$F16),"")</f>
        <v/>
      </c>
      <c r="I16" s="20" t="str">
        <f t="shared" si="27"/>
        <v/>
      </c>
      <c r="J16" s="21" t="str">
        <f t="shared" si="27"/>
        <v/>
      </c>
      <c r="K16" s="20" t="str">
        <f t="shared" si="27"/>
        <v/>
      </c>
      <c r="L16" s="21" t="str">
        <f t="shared" si="27"/>
        <v/>
      </c>
      <c r="M16" s="20" t="str">
        <f t="shared" si="27"/>
        <v/>
      </c>
      <c r="N16" s="21">
        <f t="shared" si="27"/>
        <v>11</v>
      </c>
      <c r="O16" s="20" t="str">
        <f t="shared" si="27"/>
        <v/>
      </c>
      <c r="P16" s="21" t="str">
        <f t="shared" si="27"/>
        <v/>
      </c>
      <c r="Q16" s="20" t="str">
        <f t="shared" si="27"/>
        <v/>
      </c>
      <c r="R16" s="21" t="str">
        <f t="shared" si="27"/>
        <v/>
      </c>
      <c r="S16" s="20" t="str">
        <f t="shared" si="27"/>
        <v/>
      </c>
      <c r="T16" s="21" t="str">
        <f t="shared" si="27"/>
        <v/>
      </c>
      <c r="U16" s="20" t="str">
        <f t="shared" si="27"/>
        <v/>
      </c>
      <c r="V16" s="21" t="str">
        <f t="shared" si="27"/>
        <v/>
      </c>
      <c r="W16" s="22" t="str">
        <f t="shared" si="27"/>
        <v/>
      </c>
      <c r="X16" s="55" t="str">
        <f t="shared" ref="X16:AM16" si="28">IF($G16=X$4&amp;"-"&amp;X$5,IF(COUNTIF($G$6:$G16,"="&amp;$G16)&gt;1000,"",MAX(X$6:X15)+1),"")</f>
        <v/>
      </c>
      <c r="Y16" s="56" t="str">
        <f t="shared" si="28"/>
        <v/>
      </c>
      <c r="Z16" s="55" t="str">
        <f t="shared" si="28"/>
        <v/>
      </c>
      <c r="AA16" s="56" t="str">
        <f t="shared" si="28"/>
        <v/>
      </c>
      <c r="AB16" s="55" t="str">
        <f t="shared" si="28"/>
        <v/>
      </c>
      <c r="AC16" s="56" t="str">
        <f t="shared" si="28"/>
        <v/>
      </c>
      <c r="AD16" s="55">
        <f t="shared" si="28"/>
        <v>2</v>
      </c>
      <c r="AE16" s="56" t="str">
        <f t="shared" si="28"/>
        <v/>
      </c>
      <c r="AF16" s="55" t="str">
        <f t="shared" si="28"/>
        <v/>
      </c>
      <c r="AG16" s="56" t="str">
        <f t="shared" si="28"/>
        <v/>
      </c>
      <c r="AH16" s="55" t="str">
        <f t="shared" si="28"/>
        <v/>
      </c>
      <c r="AI16" s="56" t="str">
        <f t="shared" si="28"/>
        <v/>
      </c>
      <c r="AJ16" s="55" t="str">
        <f t="shared" si="28"/>
        <v/>
      </c>
      <c r="AK16" s="56" t="str">
        <f t="shared" si="28"/>
        <v/>
      </c>
      <c r="AL16" s="55" t="str">
        <f t="shared" si="28"/>
        <v/>
      </c>
      <c r="AM16" s="57" t="str">
        <f t="shared" si="28"/>
        <v/>
      </c>
    </row>
    <row r="17" spans="1:39">
      <c r="A17" s="58">
        <v>12</v>
      </c>
      <c r="B17" s="48" t="str">
        <f>VLOOKUP(A17,Times_2023!B14:C444,2,FALSE)</f>
        <v>0:17:27</v>
      </c>
      <c r="C17" s="49" t="str">
        <f t="shared" si="2"/>
        <v>Tim Jones</v>
      </c>
      <c r="D17" s="59" t="str">
        <f t="shared" si="3"/>
        <v>RR</v>
      </c>
      <c r="E17" s="59" t="str">
        <f t="shared" si="4"/>
        <v>M</v>
      </c>
      <c r="F17" s="59">
        <f t="shared" si="5"/>
        <v>12</v>
      </c>
      <c r="G17" s="60" t="str">
        <f t="shared" si="6"/>
        <v>RR-M</v>
      </c>
      <c r="H17" s="19" t="str">
        <f t="shared" ref="H17:W17" si="29">IF($G17=H$4&amp;"-"&amp;H$5,IF(COUNTIF($G$6:$G17,"="&amp;$G17)&gt;5,"",$F17),"")</f>
        <v/>
      </c>
      <c r="I17" s="20" t="str">
        <f t="shared" si="29"/>
        <v/>
      </c>
      <c r="J17" s="21" t="str">
        <f t="shared" si="29"/>
        <v/>
      </c>
      <c r="K17" s="20" t="str">
        <f t="shared" si="29"/>
        <v/>
      </c>
      <c r="L17" s="21" t="str">
        <f t="shared" si="29"/>
        <v/>
      </c>
      <c r="M17" s="20" t="str">
        <f t="shared" si="29"/>
        <v/>
      </c>
      <c r="N17" s="21" t="str">
        <f t="shared" si="29"/>
        <v/>
      </c>
      <c r="O17" s="20" t="str">
        <f t="shared" si="29"/>
        <v/>
      </c>
      <c r="P17" s="21" t="str">
        <f t="shared" si="29"/>
        <v/>
      </c>
      <c r="Q17" s="20" t="str">
        <f t="shared" si="29"/>
        <v/>
      </c>
      <c r="R17" s="21" t="str">
        <f t="shared" si="29"/>
        <v/>
      </c>
      <c r="S17" s="20" t="str">
        <f t="shared" si="29"/>
        <v/>
      </c>
      <c r="T17" s="21">
        <f t="shared" si="29"/>
        <v>12</v>
      </c>
      <c r="U17" s="20" t="str">
        <f t="shared" si="29"/>
        <v/>
      </c>
      <c r="V17" s="21" t="str">
        <f t="shared" si="29"/>
        <v/>
      </c>
      <c r="W17" s="22" t="str">
        <f t="shared" si="29"/>
        <v/>
      </c>
      <c r="X17" s="55" t="str">
        <f t="shared" ref="X17:AM17" si="30">IF($G17=X$4&amp;"-"&amp;X$5,IF(COUNTIF($G$6:$G17,"="&amp;$G17)&gt;1000,"",MAX(X$6:X16)+1),"")</f>
        <v/>
      </c>
      <c r="Y17" s="56" t="str">
        <f t="shared" si="30"/>
        <v/>
      </c>
      <c r="Z17" s="55" t="str">
        <f t="shared" si="30"/>
        <v/>
      </c>
      <c r="AA17" s="56" t="str">
        <f t="shared" si="30"/>
        <v/>
      </c>
      <c r="AB17" s="55" t="str">
        <f t="shared" si="30"/>
        <v/>
      </c>
      <c r="AC17" s="56" t="str">
        <f t="shared" si="30"/>
        <v/>
      </c>
      <c r="AD17" s="55" t="str">
        <f t="shared" si="30"/>
        <v/>
      </c>
      <c r="AE17" s="56" t="str">
        <f t="shared" si="30"/>
        <v/>
      </c>
      <c r="AF17" s="55" t="str">
        <f t="shared" si="30"/>
        <v/>
      </c>
      <c r="AG17" s="56" t="str">
        <f t="shared" si="30"/>
        <v/>
      </c>
      <c r="AH17" s="55" t="str">
        <f t="shared" si="30"/>
        <v/>
      </c>
      <c r="AI17" s="56" t="str">
        <f t="shared" si="30"/>
        <v/>
      </c>
      <c r="AJ17" s="55">
        <f t="shared" si="30"/>
        <v>1</v>
      </c>
      <c r="AK17" s="56" t="str">
        <f t="shared" si="30"/>
        <v/>
      </c>
      <c r="AL17" s="55" t="str">
        <f t="shared" si="30"/>
        <v/>
      </c>
      <c r="AM17" s="57" t="str">
        <f t="shared" si="30"/>
        <v/>
      </c>
    </row>
    <row r="18" spans="1:39">
      <c r="A18" s="61">
        <v>13</v>
      </c>
      <c r="B18" s="48" t="str">
        <f>VLOOKUP(A18,Times_2023!B15:C445,2,FALSE)</f>
        <v>0:17:28</v>
      </c>
      <c r="C18" s="49" t="str">
        <f t="shared" si="2"/>
        <v>Rob Mahen</v>
      </c>
      <c r="D18" s="59" t="str">
        <f t="shared" si="3"/>
        <v>CAC</v>
      </c>
      <c r="E18" s="59" t="str">
        <f t="shared" si="4"/>
        <v>M</v>
      </c>
      <c r="F18" s="59">
        <f t="shared" si="5"/>
        <v>13</v>
      </c>
      <c r="G18" s="60" t="str">
        <f t="shared" si="6"/>
        <v>CAC-M</v>
      </c>
      <c r="H18" s="19">
        <f t="shared" ref="H18:W18" si="31">IF($G18=H$4&amp;"-"&amp;H$5,IF(COUNTIF($G$6:$G18,"="&amp;$G18)&gt;5,"",$F18),"")</f>
        <v>13</v>
      </c>
      <c r="I18" s="20" t="str">
        <f t="shared" si="31"/>
        <v/>
      </c>
      <c r="J18" s="21" t="str">
        <f t="shared" si="31"/>
        <v/>
      </c>
      <c r="K18" s="20" t="str">
        <f t="shared" si="31"/>
        <v/>
      </c>
      <c r="L18" s="21" t="str">
        <f t="shared" si="31"/>
        <v/>
      </c>
      <c r="M18" s="20" t="str">
        <f t="shared" si="31"/>
        <v/>
      </c>
      <c r="N18" s="21" t="str">
        <f t="shared" si="31"/>
        <v/>
      </c>
      <c r="O18" s="20" t="str">
        <f t="shared" si="31"/>
        <v/>
      </c>
      <c r="P18" s="21" t="str">
        <f t="shared" si="31"/>
        <v/>
      </c>
      <c r="Q18" s="20" t="str">
        <f t="shared" si="31"/>
        <v/>
      </c>
      <c r="R18" s="21" t="str">
        <f t="shared" si="31"/>
        <v/>
      </c>
      <c r="S18" s="20" t="str">
        <f t="shared" si="31"/>
        <v/>
      </c>
      <c r="T18" s="21" t="str">
        <f t="shared" si="31"/>
        <v/>
      </c>
      <c r="U18" s="20" t="str">
        <f t="shared" si="31"/>
        <v/>
      </c>
      <c r="V18" s="21" t="str">
        <f t="shared" si="31"/>
        <v/>
      </c>
      <c r="W18" s="22" t="str">
        <f t="shared" si="31"/>
        <v/>
      </c>
      <c r="X18" s="55">
        <f t="shared" ref="X18:AM18" si="32">IF($G18=X$4&amp;"-"&amp;X$5,IF(COUNTIF($G$6:$G18,"="&amp;$G18)&gt;1000,"",MAX(X$6:X17)+1),"")</f>
        <v>5</v>
      </c>
      <c r="Y18" s="56" t="str">
        <f t="shared" si="32"/>
        <v/>
      </c>
      <c r="Z18" s="55" t="str">
        <f t="shared" si="32"/>
        <v/>
      </c>
      <c r="AA18" s="56" t="str">
        <f t="shared" si="32"/>
        <v/>
      </c>
      <c r="AB18" s="55" t="str">
        <f t="shared" si="32"/>
        <v/>
      </c>
      <c r="AC18" s="56" t="str">
        <f t="shared" si="32"/>
        <v/>
      </c>
      <c r="AD18" s="55" t="str">
        <f t="shared" si="32"/>
        <v/>
      </c>
      <c r="AE18" s="56" t="str">
        <f t="shared" si="32"/>
        <v/>
      </c>
      <c r="AF18" s="55" t="str">
        <f t="shared" si="32"/>
        <v/>
      </c>
      <c r="AG18" s="56" t="str">
        <f t="shared" si="32"/>
        <v/>
      </c>
      <c r="AH18" s="55" t="str">
        <f t="shared" si="32"/>
        <v/>
      </c>
      <c r="AI18" s="56" t="str">
        <f t="shared" si="32"/>
        <v/>
      </c>
      <c r="AJ18" s="55" t="str">
        <f t="shared" si="32"/>
        <v/>
      </c>
      <c r="AK18" s="56" t="str">
        <f t="shared" si="32"/>
        <v/>
      </c>
      <c r="AL18" s="55" t="str">
        <f t="shared" si="32"/>
        <v/>
      </c>
      <c r="AM18" s="57" t="str">
        <f t="shared" si="32"/>
        <v/>
      </c>
    </row>
    <row r="19" spans="1:39">
      <c r="A19" s="58">
        <v>14</v>
      </c>
      <c r="B19" s="48" t="str">
        <f>VLOOKUP(A19,Times_2023!B16:C446,2,FALSE)</f>
        <v>0:17:35</v>
      </c>
      <c r="C19" s="49" t="str">
        <f t="shared" si="2"/>
        <v>Joshua Brown</v>
      </c>
      <c r="D19" s="59" t="str">
        <f t="shared" si="3"/>
        <v>CTC</v>
      </c>
      <c r="E19" s="59" t="str">
        <f t="shared" si="4"/>
        <v>M</v>
      </c>
      <c r="F19" s="59">
        <f t="shared" si="5"/>
        <v>14</v>
      </c>
      <c r="G19" s="60" t="str">
        <f t="shared" si="6"/>
        <v>CTC-M</v>
      </c>
      <c r="H19" s="19" t="str">
        <f t="shared" ref="H19:W19" si="33">IF($G19=H$4&amp;"-"&amp;H$5,IF(COUNTIF($G$6:$G19,"="&amp;$G19)&gt;5,"",$F19),"")</f>
        <v/>
      </c>
      <c r="I19" s="20" t="str">
        <f t="shared" si="33"/>
        <v/>
      </c>
      <c r="J19" s="21">
        <f t="shared" si="33"/>
        <v>14</v>
      </c>
      <c r="K19" s="20" t="str">
        <f t="shared" si="33"/>
        <v/>
      </c>
      <c r="L19" s="21" t="str">
        <f t="shared" si="33"/>
        <v/>
      </c>
      <c r="M19" s="20" t="str">
        <f t="shared" si="33"/>
        <v/>
      </c>
      <c r="N19" s="21" t="str">
        <f t="shared" si="33"/>
        <v/>
      </c>
      <c r="O19" s="20" t="str">
        <f t="shared" si="33"/>
        <v/>
      </c>
      <c r="P19" s="21" t="str">
        <f t="shared" si="33"/>
        <v/>
      </c>
      <c r="Q19" s="20" t="str">
        <f t="shared" si="33"/>
        <v/>
      </c>
      <c r="R19" s="21" t="str">
        <f t="shared" si="33"/>
        <v/>
      </c>
      <c r="S19" s="20" t="str">
        <f t="shared" si="33"/>
        <v/>
      </c>
      <c r="T19" s="21" t="str">
        <f t="shared" si="33"/>
        <v/>
      </c>
      <c r="U19" s="20" t="str">
        <f t="shared" si="33"/>
        <v/>
      </c>
      <c r="V19" s="21" t="str">
        <f t="shared" si="33"/>
        <v/>
      </c>
      <c r="W19" s="22" t="str">
        <f t="shared" si="33"/>
        <v/>
      </c>
      <c r="X19" s="55" t="str">
        <f t="shared" ref="X19:AM19" si="34">IF($G19=X$4&amp;"-"&amp;X$5,IF(COUNTIF($G$6:$G19,"="&amp;$G19)&gt;1000,"",MAX(X$6:X18)+1),"")</f>
        <v/>
      </c>
      <c r="Y19" s="56" t="str">
        <f t="shared" si="34"/>
        <v/>
      </c>
      <c r="Z19" s="55">
        <f t="shared" si="34"/>
        <v>2</v>
      </c>
      <c r="AA19" s="56" t="str">
        <f t="shared" si="34"/>
        <v/>
      </c>
      <c r="AB19" s="55" t="str">
        <f t="shared" si="34"/>
        <v/>
      </c>
      <c r="AC19" s="56" t="str">
        <f t="shared" si="34"/>
        <v/>
      </c>
      <c r="AD19" s="55" t="str">
        <f t="shared" si="34"/>
        <v/>
      </c>
      <c r="AE19" s="56" t="str">
        <f t="shared" si="34"/>
        <v/>
      </c>
      <c r="AF19" s="55" t="str">
        <f t="shared" si="34"/>
        <v/>
      </c>
      <c r="AG19" s="56" t="str">
        <f t="shared" si="34"/>
        <v/>
      </c>
      <c r="AH19" s="55" t="str">
        <f t="shared" si="34"/>
        <v/>
      </c>
      <c r="AI19" s="56" t="str">
        <f t="shared" si="34"/>
        <v/>
      </c>
      <c r="AJ19" s="55" t="str">
        <f t="shared" si="34"/>
        <v/>
      </c>
      <c r="AK19" s="56" t="str">
        <f t="shared" si="34"/>
        <v/>
      </c>
      <c r="AL19" s="55" t="str">
        <f t="shared" si="34"/>
        <v/>
      </c>
      <c r="AM19" s="57" t="str">
        <f t="shared" si="34"/>
        <v/>
      </c>
    </row>
    <row r="20" spans="1:39">
      <c r="A20" s="61">
        <v>15</v>
      </c>
      <c r="B20" s="48" t="str">
        <f>VLOOKUP(A20,Times_2023!B17:C447,2,FALSE)</f>
        <v>0:17:39</v>
      </c>
      <c r="C20" s="49" t="str">
        <f t="shared" si="2"/>
        <v>Luke Ashby</v>
      </c>
      <c r="D20" s="59" t="str">
        <f t="shared" si="3"/>
        <v>CTC</v>
      </c>
      <c r="E20" s="59" t="str">
        <f t="shared" si="4"/>
        <v>M</v>
      </c>
      <c r="F20" s="59">
        <f t="shared" si="5"/>
        <v>15</v>
      </c>
      <c r="G20" s="60" t="str">
        <f t="shared" si="6"/>
        <v>CTC-M</v>
      </c>
      <c r="H20" s="19" t="str">
        <f t="shared" ref="H20:W20" si="35">IF($G20=H$4&amp;"-"&amp;H$5,IF(COUNTIF($G$6:$G20,"="&amp;$G20)&gt;5,"",$F20),"")</f>
        <v/>
      </c>
      <c r="I20" s="20" t="str">
        <f t="shared" si="35"/>
        <v/>
      </c>
      <c r="J20" s="21">
        <f t="shared" si="35"/>
        <v>15</v>
      </c>
      <c r="K20" s="20" t="str">
        <f t="shared" si="35"/>
        <v/>
      </c>
      <c r="L20" s="21" t="str">
        <f t="shared" si="35"/>
        <v/>
      </c>
      <c r="M20" s="20" t="str">
        <f t="shared" si="35"/>
        <v/>
      </c>
      <c r="N20" s="21" t="str">
        <f t="shared" si="35"/>
        <v/>
      </c>
      <c r="O20" s="20" t="str">
        <f t="shared" si="35"/>
        <v/>
      </c>
      <c r="P20" s="21" t="str">
        <f t="shared" si="35"/>
        <v/>
      </c>
      <c r="Q20" s="20" t="str">
        <f t="shared" si="35"/>
        <v/>
      </c>
      <c r="R20" s="21" t="str">
        <f t="shared" si="35"/>
        <v/>
      </c>
      <c r="S20" s="20" t="str">
        <f t="shared" si="35"/>
        <v/>
      </c>
      <c r="T20" s="21" t="str">
        <f t="shared" si="35"/>
        <v/>
      </c>
      <c r="U20" s="20" t="str">
        <f t="shared" si="35"/>
        <v/>
      </c>
      <c r="V20" s="21" t="str">
        <f t="shared" si="35"/>
        <v/>
      </c>
      <c r="W20" s="22" t="str">
        <f t="shared" si="35"/>
        <v/>
      </c>
      <c r="X20" s="55" t="str">
        <f t="shared" ref="X20:AM20" si="36">IF($G20=X$4&amp;"-"&amp;X$5,IF(COUNTIF($G$6:$G20,"="&amp;$G20)&gt;1000,"",MAX(X$6:X19)+1),"")</f>
        <v/>
      </c>
      <c r="Y20" s="56" t="str">
        <f t="shared" si="36"/>
        <v/>
      </c>
      <c r="Z20" s="55">
        <f t="shared" si="36"/>
        <v>3</v>
      </c>
      <c r="AA20" s="56" t="str">
        <f t="shared" si="36"/>
        <v/>
      </c>
      <c r="AB20" s="55" t="str">
        <f t="shared" si="36"/>
        <v/>
      </c>
      <c r="AC20" s="56" t="str">
        <f t="shared" si="36"/>
        <v/>
      </c>
      <c r="AD20" s="55" t="str">
        <f t="shared" si="36"/>
        <v/>
      </c>
      <c r="AE20" s="56" t="str">
        <f t="shared" si="36"/>
        <v/>
      </c>
      <c r="AF20" s="55" t="str">
        <f t="shared" si="36"/>
        <v/>
      </c>
      <c r="AG20" s="56" t="str">
        <f t="shared" si="36"/>
        <v/>
      </c>
      <c r="AH20" s="55" t="str">
        <f t="shared" si="36"/>
        <v/>
      </c>
      <c r="AI20" s="56" t="str">
        <f t="shared" si="36"/>
        <v/>
      </c>
      <c r="AJ20" s="55" t="str">
        <f t="shared" si="36"/>
        <v/>
      </c>
      <c r="AK20" s="56" t="str">
        <f t="shared" si="36"/>
        <v/>
      </c>
      <c r="AL20" s="55" t="str">
        <f t="shared" si="36"/>
        <v/>
      </c>
      <c r="AM20" s="57" t="str">
        <f t="shared" si="36"/>
        <v/>
      </c>
    </row>
    <row r="21" spans="1:39" ht="15.75" customHeight="1">
      <c r="A21" s="58">
        <v>16</v>
      </c>
      <c r="B21" s="48" t="str">
        <f>VLOOKUP(A21,Times_2023!B18:C448,2,FALSE)</f>
        <v>0:17:40</v>
      </c>
      <c r="C21" s="49" t="str">
        <f t="shared" si="2"/>
        <v>Paul Holley</v>
      </c>
      <c r="D21" s="59" t="str">
        <f t="shared" si="3"/>
        <v>NJ</v>
      </c>
      <c r="E21" s="59" t="str">
        <f t="shared" si="4"/>
        <v>M</v>
      </c>
      <c r="F21" s="59">
        <f t="shared" si="5"/>
        <v>16</v>
      </c>
      <c r="G21" s="60" t="str">
        <f t="shared" si="6"/>
        <v>NJ-M</v>
      </c>
      <c r="H21" s="19" t="str">
        <f t="shared" ref="H21:W21" si="37">IF($G21=H$4&amp;"-"&amp;H$5,IF(COUNTIF($G$6:$G21,"="&amp;$G21)&gt;5,"",$F21),"")</f>
        <v/>
      </c>
      <c r="I21" s="20" t="str">
        <f t="shared" si="37"/>
        <v/>
      </c>
      <c r="J21" s="21" t="str">
        <f t="shared" si="37"/>
        <v/>
      </c>
      <c r="K21" s="20" t="str">
        <f t="shared" si="37"/>
        <v/>
      </c>
      <c r="L21" s="21" t="str">
        <f t="shared" si="37"/>
        <v/>
      </c>
      <c r="M21" s="20" t="str">
        <f t="shared" si="37"/>
        <v/>
      </c>
      <c r="N21" s="21" t="str">
        <f t="shared" si="37"/>
        <v/>
      </c>
      <c r="O21" s="20" t="str">
        <f t="shared" si="37"/>
        <v/>
      </c>
      <c r="P21" s="21" t="str">
        <f t="shared" si="37"/>
        <v/>
      </c>
      <c r="Q21" s="20" t="str">
        <f t="shared" si="37"/>
        <v/>
      </c>
      <c r="R21" s="21">
        <f t="shared" si="37"/>
        <v>16</v>
      </c>
      <c r="S21" s="20" t="str">
        <f t="shared" si="37"/>
        <v/>
      </c>
      <c r="T21" s="21" t="str">
        <f t="shared" si="37"/>
        <v/>
      </c>
      <c r="U21" s="20" t="str">
        <f t="shared" si="37"/>
        <v/>
      </c>
      <c r="V21" s="21" t="str">
        <f t="shared" si="37"/>
        <v/>
      </c>
      <c r="W21" s="22" t="str">
        <f t="shared" si="37"/>
        <v/>
      </c>
      <c r="X21" s="55" t="str">
        <f t="shared" ref="X21:AM21" si="38">IF($G21=X$4&amp;"-"&amp;X$5,IF(COUNTIF($G$6:$G21,"="&amp;$G21)&gt;1000,"",MAX(X$6:X20)+1),"")</f>
        <v/>
      </c>
      <c r="Y21" s="56" t="str">
        <f t="shared" si="38"/>
        <v/>
      </c>
      <c r="Z21" s="55" t="str">
        <f t="shared" si="38"/>
        <v/>
      </c>
      <c r="AA21" s="56" t="str">
        <f t="shared" si="38"/>
        <v/>
      </c>
      <c r="AB21" s="55" t="str">
        <f t="shared" si="38"/>
        <v/>
      </c>
      <c r="AC21" s="56" t="str">
        <f t="shared" si="38"/>
        <v/>
      </c>
      <c r="AD21" s="55" t="str">
        <f t="shared" si="38"/>
        <v/>
      </c>
      <c r="AE21" s="56" t="str">
        <f t="shared" si="38"/>
        <v/>
      </c>
      <c r="AF21" s="55" t="str">
        <f t="shared" si="38"/>
        <v/>
      </c>
      <c r="AG21" s="56" t="str">
        <f t="shared" si="38"/>
        <v/>
      </c>
      <c r="AH21" s="55">
        <f t="shared" si="38"/>
        <v>4</v>
      </c>
      <c r="AI21" s="56" t="str">
        <f t="shared" si="38"/>
        <v/>
      </c>
      <c r="AJ21" s="55" t="str">
        <f t="shared" si="38"/>
        <v/>
      </c>
      <c r="AK21" s="56" t="str">
        <f t="shared" si="38"/>
        <v/>
      </c>
      <c r="AL21" s="55" t="str">
        <f t="shared" si="38"/>
        <v/>
      </c>
      <c r="AM21" s="57" t="str">
        <f t="shared" si="38"/>
        <v/>
      </c>
    </row>
    <row r="22" spans="1:39" ht="15.75" customHeight="1">
      <c r="A22" s="61">
        <v>17</v>
      </c>
      <c r="B22" s="48" t="str">
        <f>VLOOKUP(A22,Times_2023!B19:C449,2,FALSE)</f>
        <v>0:17:42</v>
      </c>
      <c r="C22" s="49" t="str">
        <f t="shared" si="2"/>
        <v>Sullivan Smith</v>
      </c>
      <c r="D22" s="59" t="str">
        <f t="shared" si="3"/>
        <v>CAC</v>
      </c>
      <c r="E22" s="59" t="str">
        <f t="shared" si="4"/>
        <v>M</v>
      </c>
      <c r="F22" s="59">
        <f t="shared" si="5"/>
        <v>17</v>
      </c>
      <c r="G22" s="60" t="str">
        <f t="shared" si="6"/>
        <v>CAC-M</v>
      </c>
      <c r="H22" s="19" t="str">
        <f t="shared" ref="H22:W22" si="39">IF($G22=H$4&amp;"-"&amp;H$5,IF(COUNTIF($G$6:$G22,"="&amp;$G22)&gt;5,"",$F22),"")</f>
        <v/>
      </c>
      <c r="I22" s="20" t="str">
        <f t="shared" si="39"/>
        <v/>
      </c>
      <c r="J22" s="21" t="str">
        <f t="shared" si="39"/>
        <v/>
      </c>
      <c r="K22" s="20" t="str">
        <f t="shared" si="39"/>
        <v/>
      </c>
      <c r="L22" s="21" t="str">
        <f t="shared" si="39"/>
        <v/>
      </c>
      <c r="M22" s="20" t="str">
        <f t="shared" si="39"/>
        <v/>
      </c>
      <c r="N22" s="21" t="str">
        <f t="shared" si="39"/>
        <v/>
      </c>
      <c r="O22" s="20" t="str">
        <f t="shared" si="39"/>
        <v/>
      </c>
      <c r="P22" s="21" t="str">
        <f t="shared" si="39"/>
        <v/>
      </c>
      <c r="Q22" s="20" t="str">
        <f t="shared" si="39"/>
        <v/>
      </c>
      <c r="R22" s="21" t="str">
        <f t="shared" si="39"/>
        <v/>
      </c>
      <c r="S22" s="20" t="str">
        <f t="shared" si="39"/>
        <v/>
      </c>
      <c r="T22" s="21" t="str">
        <f t="shared" si="39"/>
        <v/>
      </c>
      <c r="U22" s="20" t="str">
        <f t="shared" si="39"/>
        <v/>
      </c>
      <c r="V22" s="21" t="str">
        <f t="shared" si="39"/>
        <v/>
      </c>
      <c r="W22" s="22" t="str">
        <f t="shared" si="39"/>
        <v/>
      </c>
      <c r="X22" s="55">
        <f t="shared" ref="X22:AM22" si="40">IF($G22=X$4&amp;"-"&amp;X$5,IF(COUNTIF($G$6:$G22,"="&amp;$G22)&gt;1000,"",MAX(X$6:X21)+1),"")</f>
        <v>6</v>
      </c>
      <c r="Y22" s="56" t="str">
        <f t="shared" si="40"/>
        <v/>
      </c>
      <c r="Z22" s="55" t="str">
        <f t="shared" si="40"/>
        <v/>
      </c>
      <c r="AA22" s="56" t="str">
        <f t="shared" si="40"/>
        <v/>
      </c>
      <c r="AB22" s="55" t="str">
        <f t="shared" si="40"/>
        <v/>
      </c>
      <c r="AC22" s="56" t="str">
        <f t="shared" si="40"/>
        <v/>
      </c>
      <c r="AD22" s="55" t="str">
        <f t="shared" si="40"/>
        <v/>
      </c>
      <c r="AE22" s="56" t="str">
        <f t="shared" si="40"/>
        <v/>
      </c>
      <c r="AF22" s="55" t="str">
        <f t="shared" si="40"/>
        <v/>
      </c>
      <c r="AG22" s="56" t="str">
        <f t="shared" si="40"/>
        <v/>
      </c>
      <c r="AH22" s="55" t="str">
        <f t="shared" si="40"/>
        <v/>
      </c>
      <c r="AI22" s="56" t="str">
        <f t="shared" si="40"/>
        <v/>
      </c>
      <c r="AJ22" s="55" t="str">
        <f t="shared" si="40"/>
        <v/>
      </c>
      <c r="AK22" s="56" t="str">
        <f t="shared" si="40"/>
        <v/>
      </c>
      <c r="AL22" s="55" t="str">
        <f t="shared" si="40"/>
        <v/>
      </c>
      <c r="AM22" s="57" t="str">
        <f t="shared" si="40"/>
        <v/>
      </c>
    </row>
    <row r="23" spans="1:39" ht="15.75" customHeight="1">
      <c r="A23" s="58">
        <v>18</v>
      </c>
      <c r="B23" s="48" t="str">
        <f>VLOOKUP(A23,Times_2023!B20:C450,2,FALSE)</f>
        <v>0:17:44</v>
      </c>
      <c r="C23" s="49" t="str">
        <f t="shared" si="2"/>
        <v>James Smith</v>
      </c>
      <c r="D23" s="59" t="str">
        <f t="shared" si="3"/>
        <v>NJ</v>
      </c>
      <c r="E23" s="59" t="str">
        <f t="shared" si="4"/>
        <v>M</v>
      </c>
      <c r="F23" s="59">
        <f t="shared" si="5"/>
        <v>18</v>
      </c>
      <c r="G23" s="60" t="str">
        <f t="shared" si="6"/>
        <v>NJ-M</v>
      </c>
      <c r="H23" s="19" t="str">
        <f t="shared" ref="H23:W23" si="41">IF($G23=H$4&amp;"-"&amp;H$5,IF(COUNTIF($G$6:$G23,"="&amp;$G23)&gt;5,"",$F23),"")</f>
        <v/>
      </c>
      <c r="I23" s="20" t="str">
        <f t="shared" si="41"/>
        <v/>
      </c>
      <c r="J23" s="21" t="str">
        <f t="shared" si="41"/>
        <v/>
      </c>
      <c r="K23" s="20" t="str">
        <f t="shared" si="41"/>
        <v/>
      </c>
      <c r="L23" s="21" t="str">
        <f t="shared" si="41"/>
        <v/>
      </c>
      <c r="M23" s="20" t="str">
        <f t="shared" si="41"/>
        <v/>
      </c>
      <c r="N23" s="21" t="str">
        <f t="shared" si="41"/>
        <v/>
      </c>
      <c r="O23" s="20" t="str">
        <f t="shared" si="41"/>
        <v/>
      </c>
      <c r="P23" s="21" t="str">
        <f t="shared" si="41"/>
        <v/>
      </c>
      <c r="Q23" s="20" t="str">
        <f t="shared" si="41"/>
        <v/>
      </c>
      <c r="R23" s="21">
        <f t="shared" si="41"/>
        <v>18</v>
      </c>
      <c r="S23" s="20" t="str">
        <f t="shared" si="41"/>
        <v/>
      </c>
      <c r="T23" s="21" t="str">
        <f t="shared" si="41"/>
        <v/>
      </c>
      <c r="U23" s="20" t="str">
        <f t="shared" si="41"/>
        <v/>
      </c>
      <c r="V23" s="21" t="str">
        <f t="shared" si="41"/>
        <v/>
      </c>
      <c r="W23" s="22" t="str">
        <f t="shared" si="41"/>
        <v/>
      </c>
      <c r="X23" s="55" t="str">
        <f t="shared" ref="X23:AM23" si="42">IF($G23=X$4&amp;"-"&amp;X$5,IF(COUNTIF($G$6:$G23,"="&amp;$G23)&gt;1000,"",MAX(X$6:X22)+1),"")</f>
        <v/>
      </c>
      <c r="Y23" s="56" t="str">
        <f t="shared" si="42"/>
        <v/>
      </c>
      <c r="Z23" s="55" t="str">
        <f t="shared" si="42"/>
        <v/>
      </c>
      <c r="AA23" s="56" t="str">
        <f t="shared" si="42"/>
        <v/>
      </c>
      <c r="AB23" s="55" t="str">
        <f t="shared" si="42"/>
        <v/>
      </c>
      <c r="AC23" s="56" t="str">
        <f t="shared" si="42"/>
        <v/>
      </c>
      <c r="AD23" s="55" t="str">
        <f t="shared" si="42"/>
        <v/>
      </c>
      <c r="AE23" s="56" t="str">
        <f t="shared" si="42"/>
        <v/>
      </c>
      <c r="AF23" s="55" t="str">
        <f t="shared" si="42"/>
        <v/>
      </c>
      <c r="AG23" s="56" t="str">
        <f t="shared" si="42"/>
        <v/>
      </c>
      <c r="AH23" s="55">
        <f t="shared" si="42"/>
        <v>5</v>
      </c>
      <c r="AI23" s="56" t="str">
        <f t="shared" si="42"/>
        <v/>
      </c>
      <c r="AJ23" s="55" t="str">
        <f t="shared" si="42"/>
        <v/>
      </c>
      <c r="AK23" s="56" t="str">
        <f t="shared" si="42"/>
        <v/>
      </c>
      <c r="AL23" s="55" t="str">
        <f t="shared" si="42"/>
        <v/>
      </c>
      <c r="AM23" s="57" t="str">
        <f t="shared" si="42"/>
        <v/>
      </c>
    </row>
    <row r="24" spans="1:39" ht="15.75" customHeight="1">
      <c r="A24" s="61">
        <v>19</v>
      </c>
      <c r="B24" s="48" t="str">
        <f>VLOOKUP(A24,Times_2023!B21:C451,2,FALSE)</f>
        <v>0:17:46</v>
      </c>
      <c r="C24" s="49" t="str">
        <f t="shared" si="2"/>
        <v>Paul Brear Clarkson</v>
      </c>
      <c r="D24" s="59" t="str">
        <f t="shared" si="3"/>
        <v>ELY</v>
      </c>
      <c r="E24" s="59" t="str">
        <f t="shared" si="4"/>
        <v>M</v>
      </c>
      <c r="F24" s="59">
        <f t="shared" si="5"/>
        <v>19</v>
      </c>
      <c r="G24" s="60" t="str">
        <f t="shared" si="6"/>
        <v>ELY-M</v>
      </c>
      <c r="H24" s="19" t="str">
        <f t="shared" ref="H24:W24" si="43">IF($G24=H$4&amp;"-"&amp;H$5,IF(COUNTIF($G$6:$G24,"="&amp;$G24)&gt;5,"",$F24),"")</f>
        <v/>
      </c>
      <c r="I24" s="20" t="str">
        <f t="shared" si="43"/>
        <v/>
      </c>
      <c r="J24" s="21" t="str">
        <f t="shared" si="43"/>
        <v/>
      </c>
      <c r="K24" s="20" t="str">
        <f t="shared" si="43"/>
        <v/>
      </c>
      <c r="L24" s="21">
        <f t="shared" si="43"/>
        <v>19</v>
      </c>
      <c r="M24" s="20" t="str">
        <f t="shared" si="43"/>
        <v/>
      </c>
      <c r="N24" s="21" t="str">
        <f t="shared" si="43"/>
        <v/>
      </c>
      <c r="O24" s="20" t="str">
        <f t="shared" si="43"/>
        <v/>
      </c>
      <c r="P24" s="21" t="str">
        <f t="shared" si="43"/>
        <v/>
      </c>
      <c r="Q24" s="20" t="str">
        <f t="shared" si="43"/>
        <v/>
      </c>
      <c r="R24" s="21" t="str">
        <f t="shared" si="43"/>
        <v/>
      </c>
      <c r="S24" s="20" t="str">
        <f t="shared" si="43"/>
        <v/>
      </c>
      <c r="T24" s="21" t="str">
        <f t="shared" si="43"/>
        <v/>
      </c>
      <c r="U24" s="20" t="str">
        <f t="shared" si="43"/>
        <v/>
      </c>
      <c r="V24" s="21" t="str">
        <f t="shared" si="43"/>
        <v/>
      </c>
      <c r="W24" s="22" t="str">
        <f t="shared" si="43"/>
        <v/>
      </c>
      <c r="X24" s="55" t="str">
        <f t="shared" ref="X24:AM24" si="44">IF($G24=X$4&amp;"-"&amp;X$5,IF(COUNTIF($G$6:$G24,"="&amp;$G24)&gt;1000,"",MAX(X$6:X23)+1),"")</f>
        <v/>
      </c>
      <c r="Y24" s="56" t="str">
        <f t="shared" si="44"/>
        <v/>
      </c>
      <c r="Z24" s="55" t="str">
        <f t="shared" si="44"/>
        <v/>
      </c>
      <c r="AA24" s="56" t="str">
        <f t="shared" si="44"/>
        <v/>
      </c>
      <c r="AB24" s="55">
        <f t="shared" si="44"/>
        <v>2</v>
      </c>
      <c r="AC24" s="56" t="str">
        <f t="shared" si="44"/>
        <v/>
      </c>
      <c r="AD24" s="55" t="str">
        <f t="shared" si="44"/>
        <v/>
      </c>
      <c r="AE24" s="56" t="str">
        <f t="shared" si="44"/>
        <v/>
      </c>
      <c r="AF24" s="55" t="str">
        <f t="shared" si="44"/>
        <v/>
      </c>
      <c r="AG24" s="56" t="str">
        <f t="shared" si="44"/>
        <v/>
      </c>
      <c r="AH24" s="55" t="str">
        <f t="shared" si="44"/>
        <v/>
      </c>
      <c r="AI24" s="56" t="str">
        <f t="shared" si="44"/>
        <v/>
      </c>
      <c r="AJ24" s="55" t="str">
        <f t="shared" si="44"/>
        <v/>
      </c>
      <c r="AK24" s="56" t="str">
        <f t="shared" si="44"/>
        <v/>
      </c>
      <c r="AL24" s="55" t="str">
        <f t="shared" si="44"/>
        <v/>
      </c>
      <c r="AM24" s="57" t="str">
        <f t="shared" si="44"/>
        <v/>
      </c>
    </row>
    <row r="25" spans="1:39" ht="15.75" customHeight="1">
      <c r="A25" s="58">
        <v>20</v>
      </c>
      <c r="B25" s="48" t="str">
        <f>VLOOKUP(A25,Times_2023!B22:C452,2,FALSE)</f>
        <v>0:17:54</v>
      </c>
      <c r="C25" s="49" t="str">
        <f t="shared" si="2"/>
        <v>Art Payne</v>
      </c>
      <c r="D25" s="59" t="str">
        <f t="shared" si="3"/>
        <v>CAC</v>
      </c>
      <c r="E25" s="59" t="str">
        <f t="shared" si="4"/>
        <v>M</v>
      </c>
      <c r="F25" s="59">
        <f t="shared" si="5"/>
        <v>20</v>
      </c>
      <c r="G25" s="60" t="str">
        <f t="shared" si="6"/>
        <v>CAC-M</v>
      </c>
      <c r="H25" s="19" t="str">
        <f t="shared" ref="H25:W25" si="45">IF($G25=H$4&amp;"-"&amp;H$5,IF(COUNTIF($G$6:$G25,"="&amp;$G25)&gt;5,"",$F25),"")</f>
        <v/>
      </c>
      <c r="I25" s="20" t="str">
        <f t="shared" si="45"/>
        <v/>
      </c>
      <c r="J25" s="21" t="str">
        <f t="shared" si="45"/>
        <v/>
      </c>
      <c r="K25" s="20" t="str">
        <f t="shared" si="45"/>
        <v/>
      </c>
      <c r="L25" s="21" t="str">
        <f t="shared" si="45"/>
        <v/>
      </c>
      <c r="M25" s="20" t="str">
        <f t="shared" si="45"/>
        <v/>
      </c>
      <c r="N25" s="21" t="str">
        <f t="shared" si="45"/>
        <v/>
      </c>
      <c r="O25" s="20" t="str">
        <f t="shared" si="45"/>
        <v/>
      </c>
      <c r="P25" s="21" t="str">
        <f t="shared" si="45"/>
        <v/>
      </c>
      <c r="Q25" s="20" t="str">
        <f t="shared" si="45"/>
        <v/>
      </c>
      <c r="R25" s="21" t="str">
        <f t="shared" si="45"/>
        <v/>
      </c>
      <c r="S25" s="20" t="str">
        <f t="shared" si="45"/>
        <v/>
      </c>
      <c r="T25" s="21" t="str">
        <f t="shared" si="45"/>
        <v/>
      </c>
      <c r="U25" s="20" t="str">
        <f t="shared" si="45"/>
        <v/>
      </c>
      <c r="V25" s="21" t="str">
        <f t="shared" si="45"/>
        <v/>
      </c>
      <c r="W25" s="22" t="str">
        <f t="shared" si="45"/>
        <v/>
      </c>
      <c r="X25" s="55">
        <f t="shared" ref="X25:AM25" si="46">IF($G25=X$4&amp;"-"&amp;X$5,IF(COUNTIF($G$6:$G25,"="&amp;$G25)&gt;1000,"",MAX(X$6:X24)+1),"")</f>
        <v>7</v>
      </c>
      <c r="Y25" s="56" t="str">
        <f t="shared" si="46"/>
        <v/>
      </c>
      <c r="Z25" s="55" t="str">
        <f t="shared" si="46"/>
        <v/>
      </c>
      <c r="AA25" s="56" t="str">
        <f t="shared" si="46"/>
        <v/>
      </c>
      <c r="AB25" s="55" t="str">
        <f t="shared" si="46"/>
        <v/>
      </c>
      <c r="AC25" s="56" t="str">
        <f t="shared" si="46"/>
        <v/>
      </c>
      <c r="AD25" s="55" t="str">
        <f t="shared" si="46"/>
        <v/>
      </c>
      <c r="AE25" s="56" t="str">
        <f t="shared" si="46"/>
        <v/>
      </c>
      <c r="AF25" s="55" t="str">
        <f t="shared" si="46"/>
        <v/>
      </c>
      <c r="AG25" s="56" t="str">
        <f t="shared" si="46"/>
        <v/>
      </c>
      <c r="AH25" s="55" t="str">
        <f t="shared" si="46"/>
        <v/>
      </c>
      <c r="AI25" s="56" t="str">
        <f t="shared" si="46"/>
        <v/>
      </c>
      <c r="AJ25" s="55" t="str">
        <f t="shared" si="46"/>
        <v/>
      </c>
      <c r="AK25" s="56" t="str">
        <f t="shared" si="46"/>
        <v/>
      </c>
      <c r="AL25" s="55" t="str">
        <f t="shared" si="46"/>
        <v/>
      </c>
      <c r="AM25" s="57" t="str">
        <f t="shared" si="46"/>
        <v/>
      </c>
    </row>
    <row r="26" spans="1:39" ht="15.75" customHeight="1">
      <c r="A26" s="61">
        <v>21</v>
      </c>
      <c r="B26" s="48" t="str">
        <f>VLOOKUP(A26,Times_2023!B23:C453,2,FALSE)</f>
        <v>0:18:04</v>
      </c>
      <c r="C26" s="49" t="str">
        <f t="shared" si="2"/>
        <v>Neil Convery</v>
      </c>
      <c r="D26" s="59" t="str">
        <f t="shared" si="3"/>
        <v>CAC</v>
      </c>
      <c r="E26" s="59" t="str">
        <f t="shared" si="4"/>
        <v>M</v>
      </c>
      <c r="F26" s="59">
        <f t="shared" si="5"/>
        <v>21</v>
      </c>
      <c r="G26" s="60" t="str">
        <f t="shared" si="6"/>
        <v>CAC-M</v>
      </c>
      <c r="H26" s="19" t="str">
        <f t="shared" ref="H26:W26" si="47">IF($G26=H$4&amp;"-"&amp;H$5,IF(COUNTIF($G$6:$G26,"="&amp;$G26)&gt;5,"",$F26),"")</f>
        <v/>
      </c>
      <c r="I26" s="20" t="str">
        <f t="shared" si="47"/>
        <v/>
      </c>
      <c r="J26" s="21" t="str">
        <f t="shared" si="47"/>
        <v/>
      </c>
      <c r="K26" s="20" t="str">
        <f t="shared" si="47"/>
        <v/>
      </c>
      <c r="L26" s="21" t="str">
        <f t="shared" si="47"/>
        <v/>
      </c>
      <c r="M26" s="20" t="str">
        <f t="shared" si="47"/>
        <v/>
      </c>
      <c r="N26" s="21" t="str">
        <f t="shared" si="47"/>
        <v/>
      </c>
      <c r="O26" s="20" t="str">
        <f t="shared" si="47"/>
        <v/>
      </c>
      <c r="P26" s="21" t="str">
        <f t="shared" si="47"/>
        <v/>
      </c>
      <c r="Q26" s="20" t="str">
        <f t="shared" si="47"/>
        <v/>
      </c>
      <c r="R26" s="21" t="str">
        <f t="shared" si="47"/>
        <v/>
      </c>
      <c r="S26" s="20" t="str">
        <f t="shared" si="47"/>
        <v/>
      </c>
      <c r="T26" s="21" t="str">
        <f t="shared" si="47"/>
        <v/>
      </c>
      <c r="U26" s="20" t="str">
        <f t="shared" si="47"/>
        <v/>
      </c>
      <c r="V26" s="21" t="str">
        <f t="shared" si="47"/>
        <v/>
      </c>
      <c r="W26" s="22" t="str">
        <f t="shared" si="47"/>
        <v/>
      </c>
      <c r="X26" s="55">
        <f t="shared" ref="X26:AM26" si="48">IF($G26=X$4&amp;"-"&amp;X$5,IF(COUNTIF($G$6:$G26,"="&amp;$G26)&gt;1000,"",MAX(X$6:X25)+1),"")</f>
        <v>8</v>
      </c>
      <c r="Y26" s="56" t="str">
        <f t="shared" si="48"/>
        <v/>
      </c>
      <c r="Z26" s="55" t="str">
        <f t="shared" si="48"/>
        <v/>
      </c>
      <c r="AA26" s="56" t="str">
        <f t="shared" si="48"/>
        <v/>
      </c>
      <c r="AB26" s="55" t="str">
        <f t="shared" si="48"/>
        <v/>
      </c>
      <c r="AC26" s="56" t="str">
        <f t="shared" si="48"/>
        <v/>
      </c>
      <c r="AD26" s="55" t="str">
        <f t="shared" si="48"/>
        <v/>
      </c>
      <c r="AE26" s="56" t="str">
        <f t="shared" si="48"/>
        <v/>
      </c>
      <c r="AF26" s="55" t="str">
        <f t="shared" si="48"/>
        <v/>
      </c>
      <c r="AG26" s="56" t="str">
        <f t="shared" si="48"/>
        <v/>
      </c>
      <c r="AH26" s="55" t="str">
        <f t="shared" si="48"/>
        <v/>
      </c>
      <c r="AI26" s="56" t="str">
        <f t="shared" si="48"/>
        <v/>
      </c>
      <c r="AJ26" s="55" t="str">
        <f t="shared" si="48"/>
        <v/>
      </c>
      <c r="AK26" s="56" t="str">
        <f t="shared" si="48"/>
        <v/>
      </c>
      <c r="AL26" s="55" t="str">
        <f t="shared" si="48"/>
        <v/>
      </c>
      <c r="AM26" s="57" t="str">
        <f t="shared" si="48"/>
        <v/>
      </c>
    </row>
    <row r="27" spans="1:39" ht="15.75" customHeight="1">
      <c r="A27" s="58">
        <v>22</v>
      </c>
      <c r="B27" s="48" t="str">
        <f>VLOOKUP(A27,Times_2023!B24:C454,2,FALSE)</f>
        <v>0:18:15</v>
      </c>
      <c r="C27" s="49" t="str">
        <f t="shared" si="2"/>
        <v>Matt Everett</v>
      </c>
      <c r="D27" s="59" t="str">
        <f t="shared" si="3"/>
        <v>HI</v>
      </c>
      <c r="E27" s="59" t="str">
        <f t="shared" si="4"/>
        <v>M</v>
      </c>
      <c r="F27" s="59">
        <f t="shared" si="5"/>
        <v>22</v>
      </c>
      <c r="G27" s="60" t="str">
        <f t="shared" si="6"/>
        <v>HI-M</v>
      </c>
      <c r="H27" s="19" t="str">
        <f t="shared" ref="H27:W27" si="49">IF($G27=H$4&amp;"-"&amp;H$5,IF(COUNTIF($G$6:$G27,"="&amp;$G27)&gt;5,"",$F27),"")</f>
        <v/>
      </c>
      <c r="I27" s="20" t="str">
        <f t="shared" si="49"/>
        <v/>
      </c>
      <c r="J27" s="21" t="str">
        <f t="shared" si="49"/>
        <v/>
      </c>
      <c r="K27" s="20" t="str">
        <f t="shared" si="49"/>
        <v/>
      </c>
      <c r="L27" s="21" t="str">
        <f t="shared" si="49"/>
        <v/>
      </c>
      <c r="M27" s="20" t="str">
        <f t="shared" si="49"/>
        <v/>
      </c>
      <c r="N27" s="21">
        <f t="shared" si="49"/>
        <v>22</v>
      </c>
      <c r="O27" s="20" t="str">
        <f t="shared" si="49"/>
        <v/>
      </c>
      <c r="P27" s="21" t="str">
        <f t="shared" si="49"/>
        <v/>
      </c>
      <c r="Q27" s="20" t="str">
        <f t="shared" si="49"/>
        <v/>
      </c>
      <c r="R27" s="21" t="str">
        <f t="shared" si="49"/>
        <v/>
      </c>
      <c r="S27" s="20" t="str">
        <f t="shared" si="49"/>
        <v/>
      </c>
      <c r="T27" s="21" t="str">
        <f t="shared" si="49"/>
        <v/>
      </c>
      <c r="U27" s="20" t="str">
        <f t="shared" si="49"/>
        <v/>
      </c>
      <c r="V27" s="21" t="str">
        <f t="shared" si="49"/>
        <v/>
      </c>
      <c r="W27" s="22" t="str">
        <f t="shared" si="49"/>
        <v/>
      </c>
      <c r="X27" s="55" t="str">
        <f t="shared" ref="X27:AM27" si="50">IF($G27=X$4&amp;"-"&amp;X$5,IF(COUNTIF($G$6:$G27,"="&amp;$G27)&gt;1000,"",MAX(X$6:X26)+1),"")</f>
        <v/>
      </c>
      <c r="Y27" s="56" t="str">
        <f t="shared" si="50"/>
        <v/>
      </c>
      <c r="Z27" s="55" t="str">
        <f t="shared" si="50"/>
        <v/>
      </c>
      <c r="AA27" s="56" t="str">
        <f t="shared" si="50"/>
        <v/>
      </c>
      <c r="AB27" s="55" t="str">
        <f t="shared" si="50"/>
        <v/>
      </c>
      <c r="AC27" s="56" t="str">
        <f t="shared" si="50"/>
        <v/>
      </c>
      <c r="AD27" s="55">
        <f t="shared" si="50"/>
        <v>3</v>
      </c>
      <c r="AE27" s="56" t="str">
        <f t="shared" si="50"/>
        <v/>
      </c>
      <c r="AF27" s="55" t="str">
        <f t="shared" si="50"/>
        <v/>
      </c>
      <c r="AG27" s="56" t="str">
        <f t="shared" si="50"/>
        <v/>
      </c>
      <c r="AH27" s="55" t="str">
        <f t="shared" si="50"/>
        <v/>
      </c>
      <c r="AI27" s="56" t="str">
        <f t="shared" si="50"/>
        <v/>
      </c>
      <c r="AJ27" s="55" t="str">
        <f t="shared" si="50"/>
        <v/>
      </c>
      <c r="AK27" s="56" t="str">
        <f t="shared" si="50"/>
        <v/>
      </c>
      <c r="AL27" s="55" t="str">
        <f t="shared" si="50"/>
        <v/>
      </c>
      <c r="AM27" s="57" t="str">
        <f t="shared" si="50"/>
        <v/>
      </c>
    </row>
    <row r="28" spans="1:39" ht="15.75" customHeight="1">
      <c r="A28" s="61">
        <v>23</v>
      </c>
      <c r="B28" s="48" t="str">
        <f>VLOOKUP(A28,Times_2023!B25:C455,2,FALSE)</f>
        <v>0:18:16</v>
      </c>
      <c r="C28" s="49" t="str">
        <f t="shared" si="2"/>
        <v>Rick Merrick</v>
      </c>
      <c r="D28" s="59" t="str">
        <f t="shared" si="3"/>
        <v>CAC</v>
      </c>
      <c r="E28" s="59" t="str">
        <f t="shared" si="4"/>
        <v>M</v>
      </c>
      <c r="F28" s="59">
        <f t="shared" si="5"/>
        <v>23</v>
      </c>
      <c r="G28" s="60" t="str">
        <f t="shared" si="6"/>
        <v>CAC-M</v>
      </c>
      <c r="H28" s="19" t="str">
        <f t="shared" ref="H28:W28" si="51">IF($G28=H$4&amp;"-"&amp;H$5,IF(COUNTIF($G$6:$G28,"="&amp;$G28)&gt;5,"",$F28),"")</f>
        <v/>
      </c>
      <c r="I28" s="20" t="str">
        <f t="shared" si="51"/>
        <v/>
      </c>
      <c r="J28" s="21" t="str">
        <f t="shared" si="51"/>
        <v/>
      </c>
      <c r="K28" s="20" t="str">
        <f t="shared" si="51"/>
        <v/>
      </c>
      <c r="L28" s="21" t="str">
        <f t="shared" si="51"/>
        <v/>
      </c>
      <c r="M28" s="20" t="str">
        <f t="shared" si="51"/>
        <v/>
      </c>
      <c r="N28" s="21" t="str">
        <f t="shared" si="51"/>
        <v/>
      </c>
      <c r="O28" s="20" t="str">
        <f t="shared" si="51"/>
        <v/>
      </c>
      <c r="P28" s="21" t="str">
        <f t="shared" si="51"/>
        <v/>
      </c>
      <c r="Q28" s="20" t="str">
        <f t="shared" si="51"/>
        <v/>
      </c>
      <c r="R28" s="21" t="str">
        <f t="shared" si="51"/>
        <v/>
      </c>
      <c r="S28" s="20" t="str">
        <f t="shared" si="51"/>
        <v/>
      </c>
      <c r="T28" s="21" t="str">
        <f t="shared" si="51"/>
        <v/>
      </c>
      <c r="U28" s="20" t="str">
        <f t="shared" si="51"/>
        <v/>
      </c>
      <c r="V28" s="21" t="str">
        <f t="shared" si="51"/>
        <v/>
      </c>
      <c r="W28" s="22" t="str">
        <f t="shared" si="51"/>
        <v/>
      </c>
      <c r="X28" s="55">
        <f t="shared" ref="X28:AM28" si="52">IF($G28=X$4&amp;"-"&amp;X$5,IF(COUNTIF($G$6:$G28,"="&amp;$G28)&gt;1000,"",MAX(X$6:X27)+1),"")</f>
        <v>9</v>
      </c>
      <c r="Y28" s="56" t="str">
        <f t="shared" si="52"/>
        <v/>
      </c>
      <c r="Z28" s="55" t="str">
        <f t="shared" si="52"/>
        <v/>
      </c>
      <c r="AA28" s="56" t="str">
        <f t="shared" si="52"/>
        <v/>
      </c>
      <c r="AB28" s="55" t="str">
        <f t="shared" si="52"/>
        <v/>
      </c>
      <c r="AC28" s="56" t="str">
        <f t="shared" si="52"/>
        <v/>
      </c>
      <c r="AD28" s="55" t="str">
        <f t="shared" si="52"/>
        <v/>
      </c>
      <c r="AE28" s="56" t="str">
        <f t="shared" si="52"/>
        <v/>
      </c>
      <c r="AF28" s="55" t="str">
        <f t="shared" si="52"/>
        <v/>
      </c>
      <c r="AG28" s="56" t="str">
        <f t="shared" si="52"/>
        <v/>
      </c>
      <c r="AH28" s="55" t="str">
        <f t="shared" si="52"/>
        <v/>
      </c>
      <c r="AI28" s="56" t="str">
        <f t="shared" si="52"/>
        <v/>
      </c>
      <c r="AJ28" s="55" t="str">
        <f t="shared" si="52"/>
        <v/>
      </c>
      <c r="AK28" s="56" t="str">
        <f t="shared" si="52"/>
        <v/>
      </c>
      <c r="AL28" s="55" t="str">
        <f t="shared" si="52"/>
        <v/>
      </c>
      <c r="AM28" s="57" t="str">
        <f t="shared" si="52"/>
        <v/>
      </c>
    </row>
    <row r="29" spans="1:39" ht="15.75" customHeight="1">
      <c r="A29" s="58">
        <v>24</v>
      </c>
      <c r="B29" s="48" t="str">
        <f>VLOOKUP(A29,Times_2023!B26:C456,2,FALSE)</f>
        <v>0:18:23</v>
      </c>
      <c r="C29" s="49" t="str">
        <f t="shared" si="2"/>
        <v>Jonathan Adams</v>
      </c>
      <c r="D29" s="59" t="str">
        <f t="shared" si="3"/>
        <v>CAC</v>
      </c>
      <c r="E29" s="59" t="str">
        <f t="shared" si="4"/>
        <v>M</v>
      </c>
      <c r="F29" s="59">
        <f t="shared" si="5"/>
        <v>24</v>
      </c>
      <c r="G29" s="60" t="str">
        <f t="shared" si="6"/>
        <v>CAC-M</v>
      </c>
      <c r="H29" s="19" t="str">
        <f t="shared" ref="H29:W29" si="53">IF($G29=H$4&amp;"-"&amp;H$5,IF(COUNTIF($G$6:$G29,"="&amp;$G29)&gt;5,"",$F29),"")</f>
        <v/>
      </c>
      <c r="I29" s="20" t="str">
        <f t="shared" si="53"/>
        <v/>
      </c>
      <c r="J29" s="21" t="str">
        <f t="shared" si="53"/>
        <v/>
      </c>
      <c r="K29" s="20" t="str">
        <f t="shared" si="53"/>
        <v/>
      </c>
      <c r="L29" s="21" t="str">
        <f t="shared" si="53"/>
        <v/>
      </c>
      <c r="M29" s="20" t="str">
        <f t="shared" si="53"/>
        <v/>
      </c>
      <c r="N29" s="21" t="str">
        <f t="shared" si="53"/>
        <v/>
      </c>
      <c r="O29" s="20" t="str">
        <f t="shared" si="53"/>
        <v/>
      </c>
      <c r="P29" s="21" t="str">
        <f t="shared" si="53"/>
        <v/>
      </c>
      <c r="Q29" s="20" t="str">
        <f t="shared" si="53"/>
        <v/>
      </c>
      <c r="R29" s="21" t="str">
        <f t="shared" si="53"/>
        <v/>
      </c>
      <c r="S29" s="20" t="str">
        <f t="shared" si="53"/>
        <v/>
      </c>
      <c r="T29" s="21" t="str">
        <f t="shared" si="53"/>
        <v/>
      </c>
      <c r="U29" s="20" t="str">
        <f t="shared" si="53"/>
        <v/>
      </c>
      <c r="V29" s="21" t="str">
        <f t="shared" si="53"/>
        <v/>
      </c>
      <c r="W29" s="22" t="str">
        <f t="shared" si="53"/>
        <v/>
      </c>
      <c r="X29" s="55">
        <f t="shared" ref="X29:AM29" si="54">IF($G29=X$4&amp;"-"&amp;X$5,IF(COUNTIF($G$6:$G29,"="&amp;$G29)&gt;1000,"",MAX(X$6:X28)+1),"")</f>
        <v>10</v>
      </c>
      <c r="Y29" s="56" t="str">
        <f t="shared" si="54"/>
        <v/>
      </c>
      <c r="Z29" s="55" t="str">
        <f t="shared" si="54"/>
        <v/>
      </c>
      <c r="AA29" s="56" t="str">
        <f t="shared" si="54"/>
        <v/>
      </c>
      <c r="AB29" s="55" t="str">
        <f t="shared" si="54"/>
        <v/>
      </c>
      <c r="AC29" s="56" t="str">
        <f t="shared" si="54"/>
        <v/>
      </c>
      <c r="AD29" s="55" t="str">
        <f t="shared" si="54"/>
        <v/>
      </c>
      <c r="AE29" s="56" t="str">
        <f t="shared" si="54"/>
        <v/>
      </c>
      <c r="AF29" s="55" t="str">
        <f t="shared" si="54"/>
        <v/>
      </c>
      <c r="AG29" s="56" t="str">
        <f t="shared" si="54"/>
        <v/>
      </c>
      <c r="AH29" s="55" t="str">
        <f t="shared" si="54"/>
        <v/>
      </c>
      <c r="AI29" s="56" t="str">
        <f t="shared" si="54"/>
        <v/>
      </c>
      <c r="AJ29" s="55" t="str">
        <f t="shared" si="54"/>
        <v/>
      </c>
      <c r="AK29" s="56" t="str">
        <f t="shared" si="54"/>
        <v/>
      </c>
      <c r="AL29" s="55" t="str">
        <f t="shared" si="54"/>
        <v/>
      </c>
      <c r="AM29" s="57" t="str">
        <f t="shared" si="54"/>
        <v/>
      </c>
    </row>
    <row r="30" spans="1:39" ht="15.75" customHeight="1">
      <c r="A30" s="61">
        <v>25</v>
      </c>
      <c r="B30" s="48" t="str">
        <f>VLOOKUP(A30,Times_2023!B27:C457,2,FALSE)</f>
        <v>0:18:26</v>
      </c>
      <c r="C30" s="49" t="str">
        <f t="shared" si="2"/>
        <v>Ben Veitch</v>
      </c>
      <c r="D30" s="59" t="str">
        <f t="shared" si="3"/>
        <v>CTC</v>
      </c>
      <c r="E30" s="59" t="str">
        <f t="shared" si="4"/>
        <v>M</v>
      </c>
      <c r="F30" s="59">
        <f t="shared" si="5"/>
        <v>25</v>
      </c>
      <c r="G30" s="60" t="str">
        <f t="shared" si="6"/>
        <v>CTC-M</v>
      </c>
      <c r="H30" s="19" t="str">
        <f t="shared" ref="H30:W30" si="55">IF($G30=H$4&amp;"-"&amp;H$5,IF(COUNTIF($G$6:$G30,"="&amp;$G30)&gt;5,"",$F30),"")</f>
        <v/>
      </c>
      <c r="I30" s="20" t="str">
        <f t="shared" si="55"/>
        <v/>
      </c>
      <c r="J30" s="21">
        <f t="shared" si="55"/>
        <v>25</v>
      </c>
      <c r="K30" s="20" t="str">
        <f t="shared" si="55"/>
        <v/>
      </c>
      <c r="L30" s="21" t="str">
        <f t="shared" si="55"/>
        <v/>
      </c>
      <c r="M30" s="20" t="str">
        <f t="shared" si="55"/>
        <v/>
      </c>
      <c r="N30" s="21" t="str">
        <f t="shared" si="55"/>
        <v/>
      </c>
      <c r="O30" s="20" t="str">
        <f t="shared" si="55"/>
        <v/>
      </c>
      <c r="P30" s="21" t="str">
        <f t="shared" si="55"/>
        <v/>
      </c>
      <c r="Q30" s="20" t="str">
        <f t="shared" si="55"/>
        <v/>
      </c>
      <c r="R30" s="21" t="str">
        <f t="shared" si="55"/>
        <v/>
      </c>
      <c r="S30" s="20" t="str">
        <f t="shared" si="55"/>
        <v/>
      </c>
      <c r="T30" s="21" t="str">
        <f t="shared" si="55"/>
        <v/>
      </c>
      <c r="U30" s="20" t="str">
        <f t="shared" si="55"/>
        <v/>
      </c>
      <c r="V30" s="21" t="str">
        <f t="shared" si="55"/>
        <v/>
      </c>
      <c r="W30" s="22" t="str">
        <f t="shared" si="55"/>
        <v/>
      </c>
      <c r="X30" s="55" t="str">
        <f t="shared" ref="X30:AM30" si="56">IF($G30=X$4&amp;"-"&amp;X$5,IF(COUNTIF($G$6:$G30,"="&amp;$G30)&gt;1000,"",MAX(X$6:X29)+1),"")</f>
        <v/>
      </c>
      <c r="Y30" s="56" t="str">
        <f t="shared" si="56"/>
        <v/>
      </c>
      <c r="Z30" s="55">
        <f t="shared" si="56"/>
        <v>4</v>
      </c>
      <c r="AA30" s="56" t="str">
        <f t="shared" si="56"/>
        <v/>
      </c>
      <c r="AB30" s="55" t="str">
        <f t="shared" si="56"/>
        <v/>
      </c>
      <c r="AC30" s="56" t="str">
        <f t="shared" si="56"/>
        <v/>
      </c>
      <c r="AD30" s="55" t="str">
        <f t="shared" si="56"/>
        <v/>
      </c>
      <c r="AE30" s="56" t="str">
        <f t="shared" si="56"/>
        <v/>
      </c>
      <c r="AF30" s="55" t="str">
        <f t="shared" si="56"/>
        <v/>
      </c>
      <c r="AG30" s="56" t="str">
        <f t="shared" si="56"/>
        <v/>
      </c>
      <c r="AH30" s="55" t="str">
        <f t="shared" si="56"/>
        <v/>
      </c>
      <c r="AI30" s="56" t="str">
        <f t="shared" si="56"/>
        <v/>
      </c>
      <c r="AJ30" s="55" t="str">
        <f t="shared" si="56"/>
        <v/>
      </c>
      <c r="AK30" s="56" t="str">
        <f t="shared" si="56"/>
        <v/>
      </c>
      <c r="AL30" s="55" t="str">
        <f t="shared" si="56"/>
        <v/>
      </c>
      <c r="AM30" s="57" t="str">
        <f t="shared" si="56"/>
        <v/>
      </c>
    </row>
    <row r="31" spans="1:39" ht="15.75" customHeight="1">
      <c r="A31" s="58">
        <v>26</v>
      </c>
      <c r="B31" s="48" t="str">
        <f>VLOOKUP(A31,Times_2023!B28:C458,2,FALSE)</f>
        <v>0:18:31</v>
      </c>
      <c r="C31" s="49" t="str">
        <f t="shared" si="2"/>
        <v>Maxwell Buchanna</v>
      </c>
      <c r="D31" s="59" t="str">
        <f t="shared" si="3"/>
        <v>CTC</v>
      </c>
      <c r="E31" s="59" t="str">
        <f t="shared" si="4"/>
        <v>M</v>
      </c>
      <c r="F31" s="59">
        <f t="shared" si="5"/>
        <v>26</v>
      </c>
      <c r="G31" s="60" t="str">
        <f t="shared" si="6"/>
        <v>CTC-M</v>
      </c>
      <c r="H31" s="19" t="str">
        <f t="shared" ref="H31:W31" si="57">IF($G31=H$4&amp;"-"&amp;H$5,IF(COUNTIF($G$6:$G31,"="&amp;$G31)&gt;5,"",$F31),"")</f>
        <v/>
      </c>
      <c r="I31" s="20" t="str">
        <f t="shared" si="57"/>
        <v/>
      </c>
      <c r="J31" s="21">
        <f t="shared" si="57"/>
        <v>26</v>
      </c>
      <c r="K31" s="20" t="str">
        <f t="shared" si="57"/>
        <v/>
      </c>
      <c r="L31" s="21" t="str">
        <f t="shared" si="57"/>
        <v/>
      </c>
      <c r="M31" s="20" t="str">
        <f t="shared" si="57"/>
        <v/>
      </c>
      <c r="N31" s="21" t="str">
        <f t="shared" si="57"/>
        <v/>
      </c>
      <c r="O31" s="20" t="str">
        <f t="shared" si="57"/>
        <v/>
      </c>
      <c r="P31" s="21" t="str">
        <f t="shared" si="57"/>
        <v/>
      </c>
      <c r="Q31" s="20" t="str">
        <f t="shared" si="57"/>
        <v/>
      </c>
      <c r="R31" s="21" t="str">
        <f t="shared" si="57"/>
        <v/>
      </c>
      <c r="S31" s="20" t="str">
        <f t="shared" si="57"/>
        <v/>
      </c>
      <c r="T31" s="21" t="str">
        <f t="shared" si="57"/>
        <v/>
      </c>
      <c r="U31" s="20" t="str">
        <f t="shared" si="57"/>
        <v/>
      </c>
      <c r="V31" s="21" t="str">
        <f t="shared" si="57"/>
        <v/>
      </c>
      <c r="W31" s="22" t="str">
        <f t="shared" si="57"/>
        <v/>
      </c>
      <c r="X31" s="55" t="str">
        <f t="shared" ref="X31:AM31" si="58">IF($G31=X$4&amp;"-"&amp;X$5,IF(COUNTIF($G$6:$G31,"="&amp;$G31)&gt;1000,"",MAX(X$6:X30)+1),"")</f>
        <v/>
      </c>
      <c r="Y31" s="56" t="str">
        <f t="shared" si="58"/>
        <v/>
      </c>
      <c r="Z31" s="55">
        <f t="shared" si="58"/>
        <v>5</v>
      </c>
      <c r="AA31" s="56" t="str">
        <f t="shared" si="58"/>
        <v/>
      </c>
      <c r="AB31" s="55" t="str">
        <f t="shared" si="58"/>
        <v/>
      </c>
      <c r="AC31" s="56" t="str">
        <f t="shared" si="58"/>
        <v/>
      </c>
      <c r="AD31" s="55" t="str">
        <f t="shared" si="58"/>
        <v/>
      </c>
      <c r="AE31" s="56" t="str">
        <f t="shared" si="58"/>
        <v/>
      </c>
      <c r="AF31" s="55" t="str">
        <f t="shared" si="58"/>
        <v/>
      </c>
      <c r="AG31" s="56" t="str">
        <f t="shared" si="58"/>
        <v/>
      </c>
      <c r="AH31" s="55" t="str">
        <f t="shared" si="58"/>
        <v/>
      </c>
      <c r="AI31" s="56" t="str">
        <f t="shared" si="58"/>
        <v/>
      </c>
      <c r="AJ31" s="55" t="str">
        <f t="shared" si="58"/>
        <v/>
      </c>
      <c r="AK31" s="56" t="str">
        <f t="shared" si="58"/>
        <v/>
      </c>
      <c r="AL31" s="55" t="str">
        <f t="shared" si="58"/>
        <v/>
      </c>
      <c r="AM31" s="57" t="str">
        <f t="shared" si="58"/>
        <v/>
      </c>
    </row>
    <row r="32" spans="1:39" ht="15.75" customHeight="1">
      <c r="A32" s="61">
        <v>27</v>
      </c>
      <c r="B32" s="48" t="str">
        <f>VLOOKUP(A32,Times_2023!B29:C459,2,FALSE)</f>
        <v>0:18:32</v>
      </c>
      <c r="C32" s="49" t="str">
        <f t="shared" si="2"/>
        <v>David Riley</v>
      </c>
      <c r="D32" s="59" t="str">
        <f t="shared" si="3"/>
        <v>CTC</v>
      </c>
      <c r="E32" s="59" t="str">
        <f t="shared" si="4"/>
        <v>M</v>
      </c>
      <c r="F32" s="59">
        <f t="shared" si="5"/>
        <v>27</v>
      </c>
      <c r="G32" s="60" t="str">
        <f t="shared" si="6"/>
        <v>CTC-M</v>
      </c>
      <c r="H32" s="19" t="str">
        <f t="shared" ref="H32:W32" si="59">IF($G32=H$4&amp;"-"&amp;H$5,IF(COUNTIF($G$6:$G32,"="&amp;$G32)&gt;5,"",$F32),"")</f>
        <v/>
      </c>
      <c r="I32" s="20" t="str">
        <f t="shared" si="59"/>
        <v/>
      </c>
      <c r="J32" s="21" t="str">
        <f t="shared" si="59"/>
        <v/>
      </c>
      <c r="K32" s="20" t="str">
        <f t="shared" si="59"/>
        <v/>
      </c>
      <c r="L32" s="21" t="str">
        <f t="shared" si="59"/>
        <v/>
      </c>
      <c r="M32" s="20" t="str">
        <f t="shared" si="59"/>
        <v/>
      </c>
      <c r="N32" s="21" t="str">
        <f t="shared" si="59"/>
        <v/>
      </c>
      <c r="O32" s="20" t="str">
        <f t="shared" si="59"/>
        <v/>
      </c>
      <c r="P32" s="21" t="str">
        <f t="shared" si="59"/>
        <v/>
      </c>
      <c r="Q32" s="20" t="str">
        <f t="shared" si="59"/>
        <v/>
      </c>
      <c r="R32" s="21" t="str">
        <f t="shared" si="59"/>
        <v/>
      </c>
      <c r="S32" s="20" t="str">
        <f t="shared" si="59"/>
        <v/>
      </c>
      <c r="T32" s="21" t="str">
        <f t="shared" si="59"/>
        <v/>
      </c>
      <c r="U32" s="20" t="str">
        <f t="shared" si="59"/>
        <v/>
      </c>
      <c r="V32" s="21" t="str">
        <f t="shared" si="59"/>
        <v/>
      </c>
      <c r="W32" s="22" t="str">
        <f t="shared" si="59"/>
        <v/>
      </c>
      <c r="X32" s="55" t="str">
        <f t="shared" ref="X32:AM32" si="60">IF($G32=X$4&amp;"-"&amp;X$5,IF(COUNTIF($G$6:$G32,"="&amp;$G32)&gt;1000,"",MAX(X$6:X31)+1),"")</f>
        <v/>
      </c>
      <c r="Y32" s="56" t="str">
        <f t="shared" si="60"/>
        <v/>
      </c>
      <c r="Z32" s="55">
        <f t="shared" si="60"/>
        <v>6</v>
      </c>
      <c r="AA32" s="56" t="str">
        <f t="shared" si="60"/>
        <v/>
      </c>
      <c r="AB32" s="55" t="str">
        <f t="shared" si="60"/>
        <v/>
      </c>
      <c r="AC32" s="56" t="str">
        <f t="shared" si="60"/>
        <v/>
      </c>
      <c r="AD32" s="55" t="str">
        <f t="shared" si="60"/>
        <v/>
      </c>
      <c r="AE32" s="56" t="str">
        <f t="shared" si="60"/>
        <v/>
      </c>
      <c r="AF32" s="55" t="str">
        <f t="shared" si="60"/>
        <v/>
      </c>
      <c r="AG32" s="56" t="str">
        <f t="shared" si="60"/>
        <v/>
      </c>
      <c r="AH32" s="55" t="str">
        <f t="shared" si="60"/>
        <v/>
      </c>
      <c r="AI32" s="56" t="str">
        <f t="shared" si="60"/>
        <v/>
      </c>
      <c r="AJ32" s="55" t="str">
        <f t="shared" si="60"/>
        <v/>
      </c>
      <c r="AK32" s="56" t="str">
        <f t="shared" si="60"/>
        <v/>
      </c>
      <c r="AL32" s="55" t="str">
        <f t="shared" si="60"/>
        <v/>
      </c>
      <c r="AM32" s="57" t="str">
        <f t="shared" si="60"/>
        <v/>
      </c>
    </row>
    <row r="33" spans="1:39" ht="15.75" customHeight="1">
      <c r="A33" s="58">
        <v>28</v>
      </c>
      <c r="B33" s="48" t="str">
        <f>VLOOKUP(A33,Times_2023!B30:C460,2,FALSE)</f>
        <v>0:18:34</v>
      </c>
      <c r="C33" s="49" t="str">
        <f t="shared" si="2"/>
        <v>Dominic Milham</v>
      </c>
      <c r="D33" s="59" t="str">
        <f t="shared" si="3"/>
        <v>CAC</v>
      </c>
      <c r="E33" s="59" t="str">
        <f t="shared" si="4"/>
        <v>M</v>
      </c>
      <c r="F33" s="59">
        <f t="shared" si="5"/>
        <v>28</v>
      </c>
      <c r="G33" s="60" t="str">
        <f t="shared" si="6"/>
        <v>CAC-M</v>
      </c>
      <c r="H33" s="19" t="str">
        <f t="shared" ref="H33:W33" si="61">IF($G33=H$4&amp;"-"&amp;H$5,IF(COUNTIF($G$6:$G33,"="&amp;$G33)&gt;5,"",$F33),"")</f>
        <v/>
      </c>
      <c r="I33" s="20" t="str">
        <f t="shared" si="61"/>
        <v/>
      </c>
      <c r="J33" s="21" t="str">
        <f t="shared" si="61"/>
        <v/>
      </c>
      <c r="K33" s="20" t="str">
        <f t="shared" si="61"/>
        <v/>
      </c>
      <c r="L33" s="21" t="str">
        <f t="shared" si="61"/>
        <v/>
      </c>
      <c r="M33" s="20" t="str">
        <f t="shared" si="61"/>
        <v/>
      </c>
      <c r="N33" s="21" t="str">
        <f t="shared" si="61"/>
        <v/>
      </c>
      <c r="O33" s="20" t="str">
        <f t="shared" si="61"/>
        <v/>
      </c>
      <c r="P33" s="21" t="str">
        <f t="shared" si="61"/>
        <v/>
      </c>
      <c r="Q33" s="20" t="str">
        <f t="shared" si="61"/>
        <v/>
      </c>
      <c r="R33" s="21" t="str">
        <f t="shared" si="61"/>
        <v/>
      </c>
      <c r="S33" s="20" t="str">
        <f t="shared" si="61"/>
        <v/>
      </c>
      <c r="T33" s="21" t="str">
        <f t="shared" si="61"/>
        <v/>
      </c>
      <c r="U33" s="20" t="str">
        <f t="shared" si="61"/>
        <v/>
      </c>
      <c r="V33" s="21" t="str">
        <f t="shared" si="61"/>
        <v/>
      </c>
      <c r="W33" s="22" t="str">
        <f t="shared" si="61"/>
        <v/>
      </c>
      <c r="X33" s="55">
        <f t="shared" ref="X33:AM33" si="62">IF($G33=X$4&amp;"-"&amp;X$5,IF(COUNTIF($G$6:$G33,"="&amp;$G33)&gt;1000,"",MAX(X$6:X32)+1),"")</f>
        <v>11</v>
      </c>
      <c r="Y33" s="56" t="str">
        <f t="shared" si="62"/>
        <v/>
      </c>
      <c r="Z33" s="55" t="str">
        <f t="shared" si="62"/>
        <v/>
      </c>
      <c r="AA33" s="56" t="str">
        <f t="shared" si="62"/>
        <v/>
      </c>
      <c r="AB33" s="55" t="str">
        <f t="shared" si="62"/>
        <v/>
      </c>
      <c r="AC33" s="56" t="str">
        <f t="shared" si="62"/>
        <v/>
      </c>
      <c r="AD33" s="55" t="str">
        <f t="shared" si="62"/>
        <v/>
      </c>
      <c r="AE33" s="56" t="str">
        <f t="shared" si="62"/>
        <v/>
      </c>
      <c r="AF33" s="55" t="str">
        <f t="shared" si="62"/>
        <v/>
      </c>
      <c r="AG33" s="56" t="str">
        <f t="shared" si="62"/>
        <v/>
      </c>
      <c r="AH33" s="55" t="str">
        <f t="shared" si="62"/>
        <v/>
      </c>
      <c r="AI33" s="56" t="str">
        <f t="shared" si="62"/>
        <v/>
      </c>
      <c r="AJ33" s="55" t="str">
        <f t="shared" si="62"/>
        <v/>
      </c>
      <c r="AK33" s="56" t="str">
        <f t="shared" si="62"/>
        <v/>
      </c>
      <c r="AL33" s="55" t="str">
        <f t="shared" si="62"/>
        <v/>
      </c>
      <c r="AM33" s="57" t="str">
        <f t="shared" si="62"/>
        <v/>
      </c>
    </row>
    <row r="34" spans="1:39" ht="15.75" customHeight="1">
      <c r="A34" s="61">
        <v>29</v>
      </c>
      <c r="B34" s="48" t="str">
        <f>VLOOKUP(A34,Times_2023!B31:C461,2,FALSE)</f>
        <v>0:18:35</v>
      </c>
      <c r="C34" s="49" t="str">
        <f t="shared" si="2"/>
        <v>Douglas Maslin</v>
      </c>
      <c r="D34" s="59" t="str">
        <f t="shared" si="3"/>
        <v>CAC</v>
      </c>
      <c r="E34" s="59" t="str">
        <f t="shared" si="4"/>
        <v>M</v>
      </c>
      <c r="F34" s="59">
        <f t="shared" si="5"/>
        <v>29</v>
      </c>
      <c r="G34" s="60" t="str">
        <f t="shared" si="6"/>
        <v>CAC-M</v>
      </c>
      <c r="H34" s="19" t="str">
        <f t="shared" ref="H34:W34" si="63">IF($G34=H$4&amp;"-"&amp;H$5,IF(COUNTIF($G$6:$G34,"="&amp;$G34)&gt;5,"",$F34),"")</f>
        <v/>
      </c>
      <c r="I34" s="20" t="str">
        <f t="shared" si="63"/>
        <v/>
      </c>
      <c r="J34" s="21" t="str">
        <f t="shared" si="63"/>
        <v/>
      </c>
      <c r="K34" s="20" t="str">
        <f t="shared" si="63"/>
        <v/>
      </c>
      <c r="L34" s="21" t="str">
        <f t="shared" si="63"/>
        <v/>
      </c>
      <c r="M34" s="20" t="str">
        <f t="shared" si="63"/>
        <v/>
      </c>
      <c r="N34" s="21" t="str">
        <f t="shared" si="63"/>
        <v/>
      </c>
      <c r="O34" s="20" t="str">
        <f t="shared" si="63"/>
        <v/>
      </c>
      <c r="P34" s="21" t="str">
        <f t="shared" si="63"/>
        <v/>
      </c>
      <c r="Q34" s="20" t="str">
        <f t="shared" si="63"/>
        <v/>
      </c>
      <c r="R34" s="21" t="str">
        <f t="shared" si="63"/>
        <v/>
      </c>
      <c r="S34" s="20" t="str">
        <f t="shared" si="63"/>
        <v/>
      </c>
      <c r="T34" s="21" t="str">
        <f t="shared" si="63"/>
        <v/>
      </c>
      <c r="U34" s="20" t="str">
        <f t="shared" si="63"/>
        <v/>
      </c>
      <c r="V34" s="21" t="str">
        <f t="shared" si="63"/>
        <v/>
      </c>
      <c r="W34" s="22" t="str">
        <f t="shared" si="63"/>
        <v/>
      </c>
      <c r="X34" s="55">
        <f t="shared" ref="X34:AM34" si="64">IF($G34=X$4&amp;"-"&amp;X$5,IF(COUNTIF($G$6:$G34,"="&amp;$G34)&gt;1000,"",MAX(X$6:X33)+1),"")</f>
        <v>12</v>
      </c>
      <c r="Y34" s="56" t="str">
        <f t="shared" si="64"/>
        <v/>
      </c>
      <c r="Z34" s="55" t="str">
        <f t="shared" si="64"/>
        <v/>
      </c>
      <c r="AA34" s="56" t="str">
        <f t="shared" si="64"/>
        <v/>
      </c>
      <c r="AB34" s="55" t="str">
        <f t="shared" si="64"/>
        <v/>
      </c>
      <c r="AC34" s="56" t="str">
        <f t="shared" si="64"/>
        <v/>
      </c>
      <c r="AD34" s="55" t="str">
        <f t="shared" si="64"/>
        <v/>
      </c>
      <c r="AE34" s="56" t="str">
        <f t="shared" si="64"/>
        <v/>
      </c>
      <c r="AF34" s="55" t="str">
        <f t="shared" si="64"/>
        <v/>
      </c>
      <c r="AG34" s="56" t="str">
        <f t="shared" si="64"/>
        <v/>
      </c>
      <c r="AH34" s="55" t="str">
        <f t="shared" si="64"/>
        <v/>
      </c>
      <c r="AI34" s="56" t="str">
        <f t="shared" si="64"/>
        <v/>
      </c>
      <c r="AJ34" s="55" t="str">
        <f t="shared" si="64"/>
        <v/>
      </c>
      <c r="AK34" s="56" t="str">
        <f t="shared" si="64"/>
        <v/>
      </c>
      <c r="AL34" s="55" t="str">
        <f t="shared" si="64"/>
        <v/>
      </c>
      <c r="AM34" s="57" t="str">
        <f t="shared" si="64"/>
        <v/>
      </c>
    </row>
    <row r="35" spans="1:39" ht="15.75" customHeight="1">
      <c r="A35" s="58">
        <v>30</v>
      </c>
      <c r="B35" s="48" t="str">
        <f>VLOOKUP(A35,Times_2023!B32:C462,2,FALSE)</f>
        <v>0:18:42</v>
      </c>
      <c r="C35" s="49" t="str">
        <f t="shared" si="2"/>
        <v>Tom Levinson</v>
      </c>
      <c r="D35" s="59" t="str">
        <f t="shared" si="3"/>
        <v>ELY</v>
      </c>
      <c r="E35" s="59" t="str">
        <f t="shared" si="4"/>
        <v>M</v>
      </c>
      <c r="F35" s="59">
        <f t="shared" si="5"/>
        <v>30</v>
      </c>
      <c r="G35" s="60" t="str">
        <f t="shared" si="6"/>
        <v>ELY-M</v>
      </c>
      <c r="H35" s="19" t="str">
        <f t="shared" ref="H35:W35" si="65">IF($G35=H$4&amp;"-"&amp;H$5,IF(COUNTIF($G$6:$G35,"="&amp;$G35)&gt;5,"",$F35),"")</f>
        <v/>
      </c>
      <c r="I35" s="20" t="str">
        <f t="shared" si="65"/>
        <v/>
      </c>
      <c r="J35" s="21" t="str">
        <f t="shared" si="65"/>
        <v/>
      </c>
      <c r="K35" s="20" t="str">
        <f t="shared" si="65"/>
        <v/>
      </c>
      <c r="L35" s="21">
        <f t="shared" si="65"/>
        <v>30</v>
      </c>
      <c r="M35" s="20" t="str">
        <f t="shared" si="65"/>
        <v/>
      </c>
      <c r="N35" s="21" t="str">
        <f t="shared" si="65"/>
        <v/>
      </c>
      <c r="O35" s="20" t="str">
        <f t="shared" si="65"/>
        <v/>
      </c>
      <c r="P35" s="21" t="str">
        <f t="shared" si="65"/>
        <v/>
      </c>
      <c r="Q35" s="20" t="str">
        <f t="shared" si="65"/>
        <v/>
      </c>
      <c r="R35" s="21" t="str">
        <f t="shared" si="65"/>
        <v/>
      </c>
      <c r="S35" s="20" t="str">
        <f t="shared" si="65"/>
        <v/>
      </c>
      <c r="T35" s="21" t="str">
        <f t="shared" si="65"/>
        <v/>
      </c>
      <c r="U35" s="20" t="str">
        <f t="shared" si="65"/>
        <v/>
      </c>
      <c r="V35" s="21" t="str">
        <f t="shared" si="65"/>
        <v/>
      </c>
      <c r="W35" s="22" t="str">
        <f t="shared" si="65"/>
        <v/>
      </c>
      <c r="X35" s="55" t="str">
        <f t="shared" ref="X35:AM35" si="66">IF($G35=X$4&amp;"-"&amp;X$5,IF(COUNTIF($G$6:$G35,"="&amp;$G35)&gt;1000,"",MAX(X$6:X34)+1),"")</f>
        <v/>
      </c>
      <c r="Y35" s="56" t="str">
        <f t="shared" si="66"/>
        <v/>
      </c>
      <c r="Z35" s="55" t="str">
        <f t="shared" si="66"/>
        <v/>
      </c>
      <c r="AA35" s="56" t="str">
        <f t="shared" si="66"/>
        <v/>
      </c>
      <c r="AB35" s="55">
        <f t="shared" si="66"/>
        <v>3</v>
      </c>
      <c r="AC35" s="56" t="str">
        <f t="shared" si="66"/>
        <v/>
      </c>
      <c r="AD35" s="55" t="str">
        <f t="shared" si="66"/>
        <v/>
      </c>
      <c r="AE35" s="56" t="str">
        <f t="shared" si="66"/>
        <v/>
      </c>
      <c r="AF35" s="55" t="str">
        <f t="shared" si="66"/>
        <v/>
      </c>
      <c r="AG35" s="56" t="str">
        <f t="shared" si="66"/>
        <v/>
      </c>
      <c r="AH35" s="55" t="str">
        <f t="shared" si="66"/>
        <v/>
      </c>
      <c r="AI35" s="56" t="str">
        <f t="shared" si="66"/>
        <v/>
      </c>
      <c r="AJ35" s="55" t="str">
        <f t="shared" si="66"/>
        <v/>
      </c>
      <c r="AK35" s="56" t="str">
        <f t="shared" si="66"/>
        <v/>
      </c>
      <c r="AL35" s="55" t="str">
        <f t="shared" si="66"/>
        <v/>
      </c>
      <c r="AM35" s="57" t="str">
        <f t="shared" si="66"/>
        <v/>
      </c>
    </row>
    <row r="36" spans="1:39" ht="15.75" customHeight="1">
      <c r="A36" s="61">
        <v>31</v>
      </c>
      <c r="B36" s="48" t="str">
        <f>VLOOKUP(A36,Times_2023!B33:C463,2,FALSE)</f>
        <v>0:18:54</v>
      </c>
      <c r="C36" s="49" t="str">
        <f t="shared" si="2"/>
        <v>Alexander Upstone</v>
      </c>
      <c r="D36" s="59" t="str">
        <f t="shared" si="3"/>
        <v>ELY</v>
      </c>
      <c r="E36" s="59" t="str">
        <f t="shared" si="4"/>
        <v>M</v>
      </c>
      <c r="F36" s="59">
        <f t="shared" si="5"/>
        <v>31</v>
      </c>
      <c r="G36" s="60" t="str">
        <f t="shared" si="6"/>
        <v>ELY-M</v>
      </c>
      <c r="H36" s="19" t="str">
        <f t="shared" ref="H36:W36" si="67">IF($G36=H$4&amp;"-"&amp;H$5,IF(COUNTIF($G$6:$G36,"="&amp;$G36)&gt;5,"",$F36),"")</f>
        <v/>
      </c>
      <c r="I36" s="20" t="str">
        <f t="shared" si="67"/>
        <v/>
      </c>
      <c r="J36" s="21" t="str">
        <f t="shared" si="67"/>
        <v/>
      </c>
      <c r="K36" s="20" t="str">
        <f t="shared" si="67"/>
        <v/>
      </c>
      <c r="L36" s="21">
        <f t="shared" si="67"/>
        <v>31</v>
      </c>
      <c r="M36" s="20" t="str">
        <f t="shared" si="67"/>
        <v/>
      </c>
      <c r="N36" s="21" t="str">
        <f t="shared" si="67"/>
        <v/>
      </c>
      <c r="O36" s="20" t="str">
        <f t="shared" si="67"/>
        <v/>
      </c>
      <c r="P36" s="21" t="str">
        <f t="shared" si="67"/>
        <v/>
      </c>
      <c r="Q36" s="20" t="str">
        <f t="shared" si="67"/>
        <v/>
      </c>
      <c r="R36" s="21" t="str">
        <f t="shared" si="67"/>
        <v/>
      </c>
      <c r="S36" s="20" t="str">
        <f t="shared" si="67"/>
        <v/>
      </c>
      <c r="T36" s="21" t="str">
        <f t="shared" si="67"/>
        <v/>
      </c>
      <c r="U36" s="20" t="str">
        <f t="shared" si="67"/>
        <v/>
      </c>
      <c r="V36" s="21" t="str">
        <f t="shared" si="67"/>
        <v/>
      </c>
      <c r="W36" s="22" t="str">
        <f t="shared" si="67"/>
        <v/>
      </c>
      <c r="X36" s="55" t="str">
        <f t="shared" ref="X36:AM36" si="68">IF($G36=X$4&amp;"-"&amp;X$5,IF(COUNTIF($G$6:$G36,"="&amp;$G36)&gt;1000,"",MAX(X$6:X35)+1),"")</f>
        <v/>
      </c>
      <c r="Y36" s="56" t="str">
        <f t="shared" si="68"/>
        <v/>
      </c>
      <c r="Z36" s="55" t="str">
        <f t="shared" si="68"/>
        <v/>
      </c>
      <c r="AA36" s="56" t="str">
        <f t="shared" si="68"/>
        <v/>
      </c>
      <c r="AB36" s="55">
        <f t="shared" si="68"/>
        <v>4</v>
      </c>
      <c r="AC36" s="56" t="str">
        <f t="shared" si="68"/>
        <v/>
      </c>
      <c r="AD36" s="55" t="str">
        <f t="shared" si="68"/>
        <v/>
      </c>
      <c r="AE36" s="56" t="str">
        <f t="shared" si="68"/>
        <v/>
      </c>
      <c r="AF36" s="55" t="str">
        <f t="shared" si="68"/>
        <v/>
      </c>
      <c r="AG36" s="56" t="str">
        <f t="shared" si="68"/>
        <v/>
      </c>
      <c r="AH36" s="55" t="str">
        <f t="shared" si="68"/>
        <v/>
      </c>
      <c r="AI36" s="56" t="str">
        <f t="shared" si="68"/>
        <v/>
      </c>
      <c r="AJ36" s="55" t="str">
        <f t="shared" si="68"/>
        <v/>
      </c>
      <c r="AK36" s="56" t="str">
        <f t="shared" si="68"/>
        <v/>
      </c>
      <c r="AL36" s="55" t="str">
        <f t="shared" si="68"/>
        <v/>
      </c>
      <c r="AM36" s="57" t="str">
        <f t="shared" si="68"/>
        <v/>
      </c>
    </row>
    <row r="37" spans="1:39" ht="15.75" customHeight="1">
      <c r="A37" s="58">
        <v>32</v>
      </c>
      <c r="B37" s="48" t="str">
        <f>VLOOKUP(A37,Times_2023!B34:C464,2,FALSE)</f>
        <v>0:18:58</v>
      </c>
      <c r="C37" s="49" t="str">
        <f t="shared" si="2"/>
        <v>David Brookes</v>
      </c>
      <c r="D37" s="59" t="str">
        <f t="shared" si="3"/>
        <v>CTC</v>
      </c>
      <c r="E37" s="59" t="str">
        <f t="shared" si="4"/>
        <v>M</v>
      </c>
      <c r="F37" s="59">
        <f t="shared" si="5"/>
        <v>32</v>
      </c>
      <c r="G37" s="60" t="str">
        <f t="shared" si="6"/>
        <v>CTC-M</v>
      </c>
      <c r="H37" s="19" t="str">
        <f t="shared" ref="H37:W37" si="69">IF($G37=H$4&amp;"-"&amp;H$5,IF(COUNTIF($G$6:$G37,"="&amp;$G37)&gt;5,"",$F37),"")</f>
        <v/>
      </c>
      <c r="I37" s="20" t="str">
        <f t="shared" si="69"/>
        <v/>
      </c>
      <c r="J37" s="21" t="str">
        <f t="shared" si="69"/>
        <v/>
      </c>
      <c r="K37" s="20" t="str">
        <f t="shared" si="69"/>
        <v/>
      </c>
      <c r="L37" s="21" t="str">
        <f t="shared" si="69"/>
        <v/>
      </c>
      <c r="M37" s="20" t="str">
        <f t="shared" si="69"/>
        <v/>
      </c>
      <c r="N37" s="21" t="str">
        <f t="shared" si="69"/>
        <v/>
      </c>
      <c r="O37" s="20" t="str">
        <f t="shared" si="69"/>
        <v/>
      </c>
      <c r="P37" s="21" t="str">
        <f t="shared" si="69"/>
        <v/>
      </c>
      <c r="Q37" s="20" t="str">
        <f t="shared" si="69"/>
        <v/>
      </c>
      <c r="R37" s="21" t="str">
        <f t="shared" si="69"/>
        <v/>
      </c>
      <c r="S37" s="20" t="str">
        <f t="shared" si="69"/>
        <v/>
      </c>
      <c r="T37" s="21" t="str">
        <f t="shared" si="69"/>
        <v/>
      </c>
      <c r="U37" s="20" t="str">
        <f t="shared" si="69"/>
        <v/>
      </c>
      <c r="V37" s="21" t="str">
        <f t="shared" si="69"/>
        <v/>
      </c>
      <c r="W37" s="22" t="str">
        <f t="shared" si="69"/>
        <v/>
      </c>
      <c r="X37" s="55" t="str">
        <f t="shared" ref="X37:AM37" si="70">IF($G37=X$4&amp;"-"&amp;X$5,IF(COUNTIF($G$6:$G37,"="&amp;$G37)&gt;1000,"",MAX(X$6:X36)+1),"")</f>
        <v/>
      </c>
      <c r="Y37" s="56" t="str">
        <f t="shared" si="70"/>
        <v/>
      </c>
      <c r="Z37" s="55">
        <f t="shared" si="70"/>
        <v>7</v>
      </c>
      <c r="AA37" s="56" t="str">
        <f t="shared" si="70"/>
        <v/>
      </c>
      <c r="AB37" s="55" t="str">
        <f t="shared" si="70"/>
        <v/>
      </c>
      <c r="AC37" s="56" t="str">
        <f t="shared" si="70"/>
        <v/>
      </c>
      <c r="AD37" s="55" t="str">
        <f t="shared" si="70"/>
        <v/>
      </c>
      <c r="AE37" s="56" t="str">
        <f t="shared" si="70"/>
        <v/>
      </c>
      <c r="AF37" s="55" t="str">
        <f t="shared" si="70"/>
        <v/>
      </c>
      <c r="AG37" s="56" t="str">
        <f t="shared" si="70"/>
        <v/>
      </c>
      <c r="AH37" s="55" t="str">
        <f t="shared" si="70"/>
        <v/>
      </c>
      <c r="AI37" s="56" t="str">
        <f t="shared" si="70"/>
        <v/>
      </c>
      <c r="AJ37" s="55" t="str">
        <f t="shared" si="70"/>
        <v/>
      </c>
      <c r="AK37" s="56" t="str">
        <f t="shared" si="70"/>
        <v/>
      </c>
      <c r="AL37" s="55" t="str">
        <f t="shared" si="70"/>
        <v/>
      </c>
      <c r="AM37" s="57" t="str">
        <f t="shared" si="70"/>
        <v/>
      </c>
    </row>
    <row r="38" spans="1:39" ht="15.75" customHeight="1">
      <c r="A38" s="61">
        <v>33</v>
      </c>
      <c r="B38" s="48" t="str">
        <f>VLOOKUP(A38,Times_2023!B35:C465,2,FALSE)</f>
        <v>0:18:58</v>
      </c>
      <c r="C38" s="49" t="str">
        <f t="shared" si="2"/>
        <v>Lee Tatum</v>
      </c>
      <c r="D38" s="59" t="str">
        <f t="shared" si="3"/>
        <v>ELY</v>
      </c>
      <c r="E38" s="59" t="str">
        <f t="shared" si="4"/>
        <v>M</v>
      </c>
      <c r="F38" s="59">
        <f t="shared" si="5"/>
        <v>33</v>
      </c>
      <c r="G38" s="60" t="str">
        <f t="shared" si="6"/>
        <v>ELY-M</v>
      </c>
      <c r="H38" s="19" t="str">
        <f t="shared" ref="H38:W38" si="71">IF($G38=H$4&amp;"-"&amp;H$5,IF(COUNTIF($G$6:$G38,"="&amp;$G38)&gt;5,"",$F38),"")</f>
        <v/>
      </c>
      <c r="I38" s="20" t="str">
        <f t="shared" si="71"/>
        <v/>
      </c>
      <c r="J38" s="21" t="str">
        <f t="shared" si="71"/>
        <v/>
      </c>
      <c r="K38" s="20" t="str">
        <f t="shared" si="71"/>
        <v/>
      </c>
      <c r="L38" s="21">
        <f t="shared" si="71"/>
        <v>33</v>
      </c>
      <c r="M38" s="20" t="str">
        <f t="shared" si="71"/>
        <v/>
      </c>
      <c r="N38" s="21" t="str">
        <f t="shared" si="71"/>
        <v/>
      </c>
      <c r="O38" s="20" t="str">
        <f t="shared" si="71"/>
        <v/>
      </c>
      <c r="P38" s="21" t="str">
        <f t="shared" si="71"/>
        <v/>
      </c>
      <c r="Q38" s="20" t="str">
        <f t="shared" si="71"/>
        <v/>
      </c>
      <c r="R38" s="21" t="str">
        <f t="shared" si="71"/>
        <v/>
      </c>
      <c r="S38" s="20" t="str">
        <f t="shared" si="71"/>
        <v/>
      </c>
      <c r="T38" s="21" t="str">
        <f t="shared" si="71"/>
        <v/>
      </c>
      <c r="U38" s="20" t="str">
        <f t="shared" si="71"/>
        <v/>
      </c>
      <c r="V38" s="21" t="str">
        <f t="shared" si="71"/>
        <v/>
      </c>
      <c r="W38" s="22" t="str">
        <f t="shared" si="71"/>
        <v/>
      </c>
      <c r="X38" s="55" t="str">
        <f t="shared" ref="X38:AM38" si="72">IF($G38=X$4&amp;"-"&amp;X$5,IF(COUNTIF($G$6:$G38,"="&amp;$G38)&gt;1000,"",MAX(X$6:X37)+1),"")</f>
        <v/>
      </c>
      <c r="Y38" s="56" t="str">
        <f t="shared" si="72"/>
        <v/>
      </c>
      <c r="Z38" s="55" t="str">
        <f t="shared" si="72"/>
        <v/>
      </c>
      <c r="AA38" s="56" t="str">
        <f t="shared" si="72"/>
        <v/>
      </c>
      <c r="AB38" s="55">
        <f t="shared" si="72"/>
        <v>5</v>
      </c>
      <c r="AC38" s="56" t="str">
        <f t="shared" si="72"/>
        <v/>
      </c>
      <c r="AD38" s="55" t="str">
        <f t="shared" si="72"/>
        <v/>
      </c>
      <c r="AE38" s="56" t="str">
        <f t="shared" si="72"/>
        <v/>
      </c>
      <c r="AF38" s="55" t="str">
        <f t="shared" si="72"/>
        <v/>
      </c>
      <c r="AG38" s="56" t="str">
        <f t="shared" si="72"/>
        <v/>
      </c>
      <c r="AH38" s="55" t="str">
        <f t="shared" si="72"/>
        <v/>
      </c>
      <c r="AI38" s="56" t="str">
        <f t="shared" si="72"/>
        <v/>
      </c>
      <c r="AJ38" s="55" t="str">
        <f t="shared" si="72"/>
        <v/>
      </c>
      <c r="AK38" s="56" t="str">
        <f t="shared" si="72"/>
        <v/>
      </c>
      <c r="AL38" s="55" t="str">
        <f t="shared" si="72"/>
        <v/>
      </c>
      <c r="AM38" s="57" t="str">
        <f t="shared" si="72"/>
        <v/>
      </c>
    </row>
    <row r="39" spans="1:39" ht="15.75" customHeight="1">
      <c r="A39" s="58">
        <v>34</v>
      </c>
      <c r="B39" s="48" t="str">
        <f>VLOOKUP(A39,Times_2023!B36:C466,2,FALSE)</f>
        <v>0:19:02</v>
      </c>
      <c r="C39" s="49" t="str">
        <f t="shared" si="2"/>
        <v>Tom Moss</v>
      </c>
      <c r="D39" s="59" t="str">
        <f t="shared" si="3"/>
        <v>HI</v>
      </c>
      <c r="E39" s="59" t="str">
        <f t="shared" si="4"/>
        <v>M</v>
      </c>
      <c r="F39" s="59">
        <f t="shared" si="5"/>
        <v>34</v>
      </c>
      <c r="G39" s="60" t="str">
        <f t="shared" si="6"/>
        <v>HI-M</v>
      </c>
      <c r="H39" s="19" t="str">
        <f t="shared" ref="H39:W39" si="73">IF($G39=H$4&amp;"-"&amp;H$5,IF(COUNTIF($G$6:$G39,"="&amp;$G39)&gt;5,"",$F39),"")</f>
        <v/>
      </c>
      <c r="I39" s="20" t="str">
        <f t="shared" si="73"/>
        <v/>
      </c>
      <c r="J39" s="21" t="str">
        <f t="shared" si="73"/>
        <v/>
      </c>
      <c r="K39" s="20" t="str">
        <f t="shared" si="73"/>
        <v/>
      </c>
      <c r="L39" s="21" t="str">
        <f t="shared" si="73"/>
        <v/>
      </c>
      <c r="M39" s="20" t="str">
        <f t="shared" si="73"/>
        <v/>
      </c>
      <c r="N39" s="21">
        <f t="shared" si="73"/>
        <v>34</v>
      </c>
      <c r="O39" s="20" t="str">
        <f t="shared" si="73"/>
        <v/>
      </c>
      <c r="P39" s="21" t="str">
        <f t="shared" si="73"/>
        <v/>
      </c>
      <c r="Q39" s="20" t="str">
        <f t="shared" si="73"/>
        <v/>
      </c>
      <c r="R39" s="21" t="str">
        <f t="shared" si="73"/>
        <v/>
      </c>
      <c r="S39" s="20" t="str">
        <f t="shared" si="73"/>
        <v/>
      </c>
      <c r="T39" s="21" t="str">
        <f t="shared" si="73"/>
        <v/>
      </c>
      <c r="U39" s="20" t="str">
        <f t="shared" si="73"/>
        <v/>
      </c>
      <c r="V39" s="21" t="str">
        <f t="shared" si="73"/>
        <v/>
      </c>
      <c r="W39" s="22" t="str">
        <f t="shared" si="73"/>
        <v/>
      </c>
      <c r="X39" s="55" t="str">
        <f t="shared" ref="X39:AM39" si="74">IF($G39=X$4&amp;"-"&amp;X$5,IF(COUNTIF($G$6:$G39,"="&amp;$G39)&gt;1000,"",MAX(X$6:X38)+1),"")</f>
        <v/>
      </c>
      <c r="Y39" s="56" t="str">
        <f t="shared" si="74"/>
        <v/>
      </c>
      <c r="Z39" s="55" t="str">
        <f t="shared" si="74"/>
        <v/>
      </c>
      <c r="AA39" s="56" t="str">
        <f t="shared" si="74"/>
        <v/>
      </c>
      <c r="AB39" s="55" t="str">
        <f t="shared" si="74"/>
        <v/>
      </c>
      <c r="AC39" s="56" t="str">
        <f t="shared" si="74"/>
        <v/>
      </c>
      <c r="AD39" s="55">
        <f t="shared" si="74"/>
        <v>4</v>
      </c>
      <c r="AE39" s="56" t="str">
        <f t="shared" si="74"/>
        <v/>
      </c>
      <c r="AF39" s="55" t="str">
        <f t="shared" si="74"/>
        <v/>
      </c>
      <c r="AG39" s="56" t="str">
        <f t="shared" si="74"/>
        <v/>
      </c>
      <c r="AH39" s="55" t="str">
        <f t="shared" si="74"/>
        <v/>
      </c>
      <c r="AI39" s="56" t="str">
        <f t="shared" si="74"/>
        <v/>
      </c>
      <c r="AJ39" s="55" t="str">
        <f t="shared" si="74"/>
        <v/>
      </c>
      <c r="AK39" s="56" t="str">
        <f t="shared" si="74"/>
        <v/>
      </c>
      <c r="AL39" s="55" t="str">
        <f t="shared" si="74"/>
        <v/>
      </c>
      <c r="AM39" s="57" t="str">
        <f t="shared" si="74"/>
        <v/>
      </c>
    </row>
    <row r="40" spans="1:39" ht="15.75" customHeight="1">
      <c r="A40" s="61">
        <v>35</v>
      </c>
      <c r="B40" s="48" t="str">
        <f>VLOOKUP(A40,Times_2023!B37:C467,2,FALSE)</f>
        <v>0:19:10</v>
      </c>
      <c r="C40" s="49" t="str">
        <f t="shared" si="2"/>
        <v>Jonathan Pye</v>
      </c>
      <c r="D40" s="59" t="str">
        <f t="shared" si="3"/>
        <v>NJ</v>
      </c>
      <c r="E40" s="59" t="str">
        <f t="shared" si="4"/>
        <v>M</v>
      </c>
      <c r="F40" s="59">
        <f t="shared" si="5"/>
        <v>35</v>
      </c>
      <c r="G40" s="60" t="str">
        <f t="shared" si="6"/>
        <v>NJ-M</v>
      </c>
      <c r="H40" s="19" t="str">
        <f t="shared" ref="H40:W40" si="75">IF($G40=H$4&amp;"-"&amp;H$5,IF(COUNTIF($G$6:$G40,"="&amp;$G40)&gt;5,"",$F40),"")</f>
        <v/>
      </c>
      <c r="I40" s="20" t="str">
        <f t="shared" si="75"/>
        <v/>
      </c>
      <c r="J40" s="21" t="str">
        <f t="shared" si="75"/>
        <v/>
      </c>
      <c r="K40" s="20" t="str">
        <f t="shared" si="75"/>
        <v/>
      </c>
      <c r="L40" s="21" t="str">
        <f t="shared" si="75"/>
        <v/>
      </c>
      <c r="M40" s="20" t="str">
        <f t="shared" si="75"/>
        <v/>
      </c>
      <c r="N40" s="21" t="str">
        <f t="shared" si="75"/>
        <v/>
      </c>
      <c r="O40" s="20" t="str">
        <f t="shared" si="75"/>
        <v/>
      </c>
      <c r="P40" s="21" t="str">
        <f t="shared" si="75"/>
        <v/>
      </c>
      <c r="Q40" s="20" t="str">
        <f t="shared" si="75"/>
        <v/>
      </c>
      <c r="R40" s="21" t="str">
        <f t="shared" si="75"/>
        <v/>
      </c>
      <c r="S40" s="20" t="str">
        <f t="shared" si="75"/>
        <v/>
      </c>
      <c r="T40" s="21" t="str">
        <f t="shared" si="75"/>
        <v/>
      </c>
      <c r="U40" s="20" t="str">
        <f t="shared" si="75"/>
        <v/>
      </c>
      <c r="V40" s="21" t="str">
        <f t="shared" si="75"/>
        <v/>
      </c>
      <c r="W40" s="22" t="str">
        <f t="shared" si="75"/>
        <v/>
      </c>
      <c r="X40" s="55" t="str">
        <f t="shared" ref="X40:AM40" si="76">IF($G40=X$4&amp;"-"&amp;X$5,IF(COUNTIF($G$6:$G40,"="&amp;$G40)&gt;1000,"",MAX(X$6:X39)+1),"")</f>
        <v/>
      </c>
      <c r="Y40" s="56" t="str">
        <f t="shared" si="76"/>
        <v/>
      </c>
      <c r="Z40" s="55" t="str">
        <f t="shared" si="76"/>
        <v/>
      </c>
      <c r="AA40" s="56" t="str">
        <f t="shared" si="76"/>
        <v/>
      </c>
      <c r="AB40" s="55" t="str">
        <f t="shared" si="76"/>
        <v/>
      </c>
      <c r="AC40" s="56" t="str">
        <f t="shared" si="76"/>
        <v/>
      </c>
      <c r="AD40" s="55" t="str">
        <f t="shared" si="76"/>
        <v/>
      </c>
      <c r="AE40" s="56" t="str">
        <f t="shared" si="76"/>
        <v/>
      </c>
      <c r="AF40" s="55" t="str">
        <f t="shared" si="76"/>
        <v/>
      </c>
      <c r="AG40" s="56" t="str">
        <f t="shared" si="76"/>
        <v/>
      </c>
      <c r="AH40" s="55">
        <f t="shared" si="76"/>
        <v>6</v>
      </c>
      <c r="AI40" s="56" t="str">
        <f t="shared" si="76"/>
        <v/>
      </c>
      <c r="AJ40" s="55" t="str">
        <f t="shared" si="76"/>
        <v/>
      </c>
      <c r="AK40" s="56" t="str">
        <f t="shared" si="76"/>
        <v/>
      </c>
      <c r="AL40" s="55" t="str">
        <f t="shared" si="76"/>
        <v/>
      </c>
      <c r="AM40" s="57" t="str">
        <f t="shared" si="76"/>
        <v/>
      </c>
    </row>
    <row r="41" spans="1:39" ht="15.75" customHeight="1">
      <c r="A41" s="58">
        <v>36</v>
      </c>
      <c r="B41" s="48" t="str">
        <f>VLOOKUP(A41,Times_2023!B38:C468,2,FALSE)</f>
        <v>0:19:12</v>
      </c>
      <c r="C41" s="49" t="str">
        <f t="shared" si="2"/>
        <v>David Raimondo</v>
      </c>
      <c r="D41" s="59" t="str">
        <f t="shared" si="3"/>
        <v>SS</v>
      </c>
      <c r="E41" s="59" t="str">
        <f t="shared" si="4"/>
        <v>M</v>
      </c>
      <c r="F41" s="59">
        <f t="shared" si="5"/>
        <v>36</v>
      </c>
      <c r="G41" s="60" t="str">
        <f t="shared" si="6"/>
        <v>SS-M</v>
      </c>
      <c r="H41" s="19" t="str">
        <f t="shared" ref="H41:W41" si="77">IF($G41=H$4&amp;"-"&amp;H$5,IF(COUNTIF($G$6:$G41,"="&amp;$G41)&gt;5,"",$F41),"")</f>
        <v/>
      </c>
      <c r="I41" s="20" t="str">
        <f t="shared" si="77"/>
        <v/>
      </c>
      <c r="J41" s="21" t="str">
        <f t="shared" si="77"/>
        <v/>
      </c>
      <c r="K41" s="20" t="str">
        <f t="shared" si="77"/>
        <v/>
      </c>
      <c r="L41" s="21" t="str">
        <f t="shared" si="77"/>
        <v/>
      </c>
      <c r="M41" s="20" t="str">
        <f t="shared" si="77"/>
        <v/>
      </c>
      <c r="N41" s="21" t="str">
        <f t="shared" si="77"/>
        <v/>
      </c>
      <c r="O41" s="20" t="str">
        <f t="shared" si="77"/>
        <v/>
      </c>
      <c r="P41" s="21" t="str">
        <f t="shared" si="77"/>
        <v/>
      </c>
      <c r="Q41" s="20" t="str">
        <f t="shared" si="77"/>
        <v/>
      </c>
      <c r="R41" s="21" t="str">
        <f t="shared" si="77"/>
        <v/>
      </c>
      <c r="S41" s="20" t="str">
        <f t="shared" si="77"/>
        <v/>
      </c>
      <c r="T41" s="21" t="str">
        <f t="shared" si="77"/>
        <v/>
      </c>
      <c r="U41" s="20" t="str">
        <f t="shared" si="77"/>
        <v/>
      </c>
      <c r="V41" s="21">
        <f t="shared" si="77"/>
        <v>36</v>
      </c>
      <c r="W41" s="22" t="str">
        <f t="shared" si="77"/>
        <v/>
      </c>
      <c r="X41" s="55" t="str">
        <f t="shared" ref="X41:AM41" si="78">IF($G41=X$4&amp;"-"&amp;X$5,IF(COUNTIF($G$6:$G41,"="&amp;$G41)&gt;1000,"",MAX(X$6:X40)+1),"")</f>
        <v/>
      </c>
      <c r="Y41" s="56" t="str">
        <f t="shared" si="78"/>
        <v/>
      </c>
      <c r="Z41" s="55" t="str">
        <f t="shared" si="78"/>
        <v/>
      </c>
      <c r="AA41" s="56" t="str">
        <f t="shared" si="78"/>
        <v/>
      </c>
      <c r="AB41" s="55" t="str">
        <f t="shared" si="78"/>
        <v/>
      </c>
      <c r="AC41" s="56" t="str">
        <f t="shared" si="78"/>
        <v/>
      </c>
      <c r="AD41" s="55" t="str">
        <f t="shared" si="78"/>
        <v/>
      </c>
      <c r="AE41" s="56" t="str">
        <f t="shared" si="78"/>
        <v/>
      </c>
      <c r="AF41" s="55" t="str">
        <f t="shared" si="78"/>
        <v/>
      </c>
      <c r="AG41" s="56" t="str">
        <f t="shared" si="78"/>
        <v/>
      </c>
      <c r="AH41" s="55" t="str">
        <f t="shared" si="78"/>
        <v/>
      </c>
      <c r="AI41" s="56" t="str">
        <f t="shared" si="78"/>
        <v/>
      </c>
      <c r="AJ41" s="55" t="str">
        <f t="shared" si="78"/>
        <v/>
      </c>
      <c r="AK41" s="56" t="str">
        <f t="shared" si="78"/>
        <v/>
      </c>
      <c r="AL41" s="55">
        <f t="shared" si="78"/>
        <v>1</v>
      </c>
      <c r="AM41" s="57" t="str">
        <f t="shared" si="78"/>
        <v/>
      </c>
    </row>
    <row r="42" spans="1:39" ht="15.75" customHeight="1">
      <c r="A42" s="61">
        <v>37</v>
      </c>
      <c r="B42" s="48" t="str">
        <f>VLOOKUP(A42,Times_2023!B39:C469,2,FALSE)</f>
        <v>0:19:13</v>
      </c>
      <c r="C42" s="49" t="str">
        <f t="shared" si="2"/>
        <v>Alexander Rogers</v>
      </c>
      <c r="D42" s="59" t="str">
        <f t="shared" si="3"/>
        <v>CAC</v>
      </c>
      <c r="E42" s="59" t="str">
        <f t="shared" si="4"/>
        <v>M</v>
      </c>
      <c r="F42" s="59">
        <f t="shared" si="5"/>
        <v>37</v>
      </c>
      <c r="G42" s="60" t="str">
        <f t="shared" si="6"/>
        <v>CAC-M</v>
      </c>
      <c r="H42" s="19" t="str">
        <f t="shared" ref="H42:W42" si="79">IF($G42=H$4&amp;"-"&amp;H$5,IF(COUNTIF($G$6:$G42,"="&amp;$G42)&gt;5,"",$F42),"")</f>
        <v/>
      </c>
      <c r="I42" s="20" t="str">
        <f t="shared" si="79"/>
        <v/>
      </c>
      <c r="J42" s="21" t="str">
        <f t="shared" si="79"/>
        <v/>
      </c>
      <c r="K42" s="20" t="str">
        <f t="shared" si="79"/>
        <v/>
      </c>
      <c r="L42" s="21" t="str">
        <f t="shared" si="79"/>
        <v/>
      </c>
      <c r="M42" s="20" t="str">
        <f t="shared" si="79"/>
        <v/>
      </c>
      <c r="N42" s="21" t="str">
        <f t="shared" si="79"/>
        <v/>
      </c>
      <c r="O42" s="20" t="str">
        <f t="shared" si="79"/>
        <v/>
      </c>
      <c r="P42" s="21" t="str">
        <f t="shared" si="79"/>
        <v/>
      </c>
      <c r="Q42" s="20" t="str">
        <f t="shared" si="79"/>
        <v/>
      </c>
      <c r="R42" s="21" t="str">
        <f t="shared" si="79"/>
        <v/>
      </c>
      <c r="S42" s="20" t="str">
        <f t="shared" si="79"/>
        <v/>
      </c>
      <c r="T42" s="21" t="str">
        <f t="shared" si="79"/>
        <v/>
      </c>
      <c r="U42" s="20" t="str">
        <f t="shared" si="79"/>
        <v/>
      </c>
      <c r="V42" s="21" t="str">
        <f t="shared" si="79"/>
        <v/>
      </c>
      <c r="W42" s="22" t="str">
        <f t="shared" si="79"/>
        <v/>
      </c>
      <c r="X42" s="55">
        <f t="shared" ref="X42:AM42" si="80">IF($G42=X$4&amp;"-"&amp;X$5,IF(COUNTIF($G$6:$G42,"="&amp;$G42)&gt;1000,"",MAX(X$6:X41)+1),"")</f>
        <v>13</v>
      </c>
      <c r="Y42" s="56" t="str">
        <f t="shared" si="80"/>
        <v/>
      </c>
      <c r="Z42" s="55" t="str">
        <f t="shared" si="80"/>
        <v/>
      </c>
      <c r="AA42" s="56" t="str">
        <f t="shared" si="80"/>
        <v/>
      </c>
      <c r="AB42" s="55" t="str">
        <f t="shared" si="80"/>
        <v/>
      </c>
      <c r="AC42" s="56" t="str">
        <f t="shared" si="80"/>
        <v/>
      </c>
      <c r="AD42" s="55" t="str">
        <f t="shared" si="80"/>
        <v/>
      </c>
      <c r="AE42" s="56" t="str">
        <f t="shared" si="80"/>
        <v/>
      </c>
      <c r="AF42" s="55" t="str">
        <f t="shared" si="80"/>
        <v/>
      </c>
      <c r="AG42" s="56" t="str">
        <f t="shared" si="80"/>
        <v/>
      </c>
      <c r="AH42" s="55" t="str">
        <f t="shared" si="80"/>
        <v/>
      </c>
      <c r="AI42" s="56" t="str">
        <f t="shared" si="80"/>
        <v/>
      </c>
      <c r="AJ42" s="55" t="str">
        <f t="shared" si="80"/>
        <v/>
      </c>
      <c r="AK42" s="56" t="str">
        <f t="shared" si="80"/>
        <v/>
      </c>
      <c r="AL42" s="55" t="str">
        <f t="shared" si="80"/>
        <v/>
      </c>
      <c r="AM42" s="57" t="str">
        <f t="shared" si="80"/>
        <v/>
      </c>
    </row>
    <row r="43" spans="1:39" ht="15.75" customHeight="1">
      <c r="A43" s="58">
        <v>38</v>
      </c>
      <c r="B43" s="48" t="str">
        <f>VLOOKUP(A43,Times_2023!B40:C470,2,FALSE)</f>
        <v>0:19:18</v>
      </c>
      <c r="C43" s="49" t="str">
        <f t="shared" si="2"/>
        <v>David Percy</v>
      </c>
      <c r="D43" s="59" t="str">
        <f t="shared" si="3"/>
        <v>HRC</v>
      </c>
      <c r="E43" s="59" t="str">
        <f t="shared" si="4"/>
        <v>M</v>
      </c>
      <c r="F43" s="59">
        <f t="shared" si="5"/>
        <v>38</v>
      </c>
      <c r="G43" s="60" t="str">
        <f t="shared" si="6"/>
        <v>HRC-M</v>
      </c>
      <c r="H43" s="19" t="str">
        <f t="shared" ref="H43:W43" si="81">IF($G43=H$4&amp;"-"&amp;H$5,IF(COUNTIF($G$6:$G43,"="&amp;$G43)&gt;5,"",$F43),"")</f>
        <v/>
      </c>
      <c r="I43" s="20" t="str">
        <f t="shared" si="81"/>
        <v/>
      </c>
      <c r="J43" s="21" t="str">
        <f t="shared" si="81"/>
        <v/>
      </c>
      <c r="K43" s="20" t="str">
        <f t="shared" si="81"/>
        <v/>
      </c>
      <c r="L43" s="21" t="str">
        <f t="shared" si="81"/>
        <v/>
      </c>
      <c r="M43" s="20" t="str">
        <f t="shared" si="81"/>
        <v/>
      </c>
      <c r="N43" s="21" t="str">
        <f t="shared" si="81"/>
        <v/>
      </c>
      <c r="O43" s="20" t="str">
        <f t="shared" si="81"/>
        <v/>
      </c>
      <c r="P43" s="21">
        <f t="shared" si="81"/>
        <v>38</v>
      </c>
      <c r="Q43" s="20" t="str">
        <f t="shared" si="81"/>
        <v/>
      </c>
      <c r="R43" s="21" t="str">
        <f t="shared" si="81"/>
        <v/>
      </c>
      <c r="S43" s="20" t="str">
        <f t="shared" si="81"/>
        <v/>
      </c>
      <c r="T43" s="21" t="str">
        <f t="shared" si="81"/>
        <v/>
      </c>
      <c r="U43" s="20" t="str">
        <f t="shared" si="81"/>
        <v/>
      </c>
      <c r="V43" s="21" t="str">
        <f t="shared" si="81"/>
        <v/>
      </c>
      <c r="W43" s="22" t="str">
        <f t="shared" si="81"/>
        <v/>
      </c>
      <c r="X43" s="55" t="str">
        <f t="shared" ref="X43:AM43" si="82">IF($G43=X$4&amp;"-"&amp;X$5,IF(COUNTIF($G$6:$G43,"="&amp;$G43)&gt;1000,"",MAX(X$6:X42)+1),"")</f>
        <v/>
      </c>
      <c r="Y43" s="56" t="str">
        <f t="shared" si="82"/>
        <v/>
      </c>
      <c r="Z43" s="55" t="str">
        <f t="shared" si="82"/>
        <v/>
      </c>
      <c r="AA43" s="56" t="str">
        <f t="shared" si="82"/>
        <v/>
      </c>
      <c r="AB43" s="55" t="str">
        <f t="shared" si="82"/>
        <v/>
      </c>
      <c r="AC43" s="56" t="str">
        <f t="shared" si="82"/>
        <v/>
      </c>
      <c r="AD43" s="55" t="str">
        <f t="shared" si="82"/>
        <v/>
      </c>
      <c r="AE43" s="56" t="str">
        <f t="shared" si="82"/>
        <v/>
      </c>
      <c r="AF43" s="55">
        <f t="shared" si="82"/>
        <v>1</v>
      </c>
      <c r="AG43" s="56" t="str">
        <f t="shared" si="82"/>
        <v/>
      </c>
      <c r="AH43" s="55" t="str">
        <f t="shared" si="82"/>
        <v/>
      </c>
      <c r="AI43" s="56" t="str">
        <f t="shared" si="82"/>
        <v/>
      </c>
      <c r="AJ43" s="55" t="str">
        <f t="shared" si="82"/>
        <v/>
      </c>
      <c r="AK43" s="56" t="str">
        <f t="shared" si="82"/>
        <v/>
      </c>
      <c r="AL43" s="55" t="str">
        <f t="shared" si="82"/>
        <v/>
      </c>
      <c r="AM43" s="57" t="str">
        <f t="shared" si="82"/>
        <v/>
      </c>
    </row>
    <row r="44" spans="1:39" ht="15.75" customHeight="1">
      <c r="A44" s="61">
        <v>39</v>
      </c>
      <c r="B44" s="48" t="str">
        <f>VLOOKUP(A44,Times_2023!B41:C471,2,FALSE)</f>
        <v>0:19:19</v>
      </c>
      <c r="C44" s="49" t="str">
        <f t="shared" si="2"/>
        <v>Sam Russell</v>
      </c>
      <c r="D44" s="59" t="str">
        <f t="shared" si="3"/>
        <v>ELY</v>
      </c>
      <c r="E44" s="59" t="str">
        <f t="shared" si="4"/>
        <v>M</v>
      </c>
      <c r="F44" s="59">
        <f t="shared" si="5"/>
        <v>39</v>
      </c>
      <c r="G44" s="60" t="str">
        <f t="shared" si="6"/>
        <v>ELY-M</v>
      </c>
      <c r="H44" s="19" t="str">
        <f t="shared" ref="H44:W44" si="83">IF($G44=H$4&amp;"-"&amp;H$5,IF(COUNTIF($G$6:$G44,"="&amp;$G44)&gt;5,"",$F44),"")</f>
        <v/>
      </c>
      <c r="I44" s="20" t="str">
        <f t="shared" si="83"/>
        <v/>
      </c>
      <c r="J44" s="21" t="str">
        <f t="shared" si="83"/>
        <v/>
      </c>
      <c r="K44" s="20" t="str">
        <f t="shared" si="83"/>
        <v/>
      </c>
      <c r="L44" s="21" t="str">
        <f t="shared" si="83"/>
        <v/>
      </c>
      <c r="M44" s="20" t="str">
        <f t="shared" si="83"/>
        <v/>
      </c>
      <c r="N44" s="21" t="str">
        <f t="shared" si="83"/>
        <v/>
      </c>
      <c r="O44" s="20" t="str">
        <f t="shared" si="83"/>
        <v/>
      </c>
      <c r="P44" s="21" t="str">
        <f t="shared" si="83"/>
        <v/>
      </c>
      <c r="Q44" s="20" t="str">
        <f t="shared" si="83"/>
        <v/>
      </c>
      <c r="R44" s="21" t="str">
        <f t="shared" si="83"/>
        <v/>
      </c>
      <c r="S44" s="20" t="str">
        <f t="shared" si="83"/>
        <v/>
      </c>
      <c r="T44" s="21" t="str">
        <f t="shared" si="83"/>
        <v/>
      </c>
      <c r="U44" s="20" t="str">
        <f t="shared" si="83"/>
        <v/>
      </c>
      <c r="V44" s="21" t="str">
        <f t="shared" si="83"/>
        <v/>
      </c>
      <c r="W44" s="22" t="str">
        <f t="shared" si="83"/>
        <v/>
      </c>
      <c r="X44" s="55" t="str">
        <f t="shared" ref="X44:AM44" si="84">IF($G44=X$4&amp;"-"&amp;X$5,IF(COUNTIF($G$6:$G44,"="&amp;$G44)&gt;1000,"",MAX(X$6:X43)+1),"")</f>
        <v/>
      </c>
      <c r="Y44" s="56" t="str">
        <f t="shared" si="84"/>
        <v/>
      </c>
      <c r="Z44" s="55" t="str">
        <f t="shared" si="84"/>
        <v/>
      </c>
      <c r="AA44" s="56" t="str">
        <f t="shared" si="84"/>
        <v/>
      </c>
      <c r="AB44" s="55">
        <f t="shared" si="84"/>
        <v>6</v>
      </c>
      <c r="AC44" s="56" t="str">
        <f t="shared" si="84"/>
        <v/>
      </c>
      <c r="AD44" s="55" t="str">
        <f t="shared" si="84"/>
        <v/>
      </c>
      <c r="AE44" s="56" t="str">
        <f t="shared" si="84"/>
        <v/>
      </c>
      <c r="AF44" s="55" t="str">
        <f t="shared" si="84"/>
        <v/>
      </c>
      <c r="AG44" s="56" t="str">
        <f t="shared" si="84"/>
        <v/>
      </c>
      <c r="AH44" s="55" t="str">
        <f t="shared" si="84"/>
        <v/>
      </c>
      <c r="AI44" s="56" t="str">
        <f t="shared" si="84"/>
        <v/>
      </c>
      <c r="AJ44" s="55" t="str">
        <f t="shared" si="84"/>
        <v/>
      </c>
      <c r="AK44" s="56" t="str">
        <f t="shared" si="84"/>
        <v/>
      </c>
      <c r="AL44" s="55" t="str">
        <f t="shared" si="84"/>
        <v/>
      </c>
      <c r="AM44" s="57" t="str">
        <f t="shared" si="84"/>
        <v/>
      </c>
    </row>
    <row r="45" spans="1:39" ht="15.75" customHeight="1">
      <c r="A45" s="58">
        <v>40</v>
      </c>
      <c r="B45" s="48" t="str">
        <f>VLOOKUP(A45,Times_2023!B42:C472,2,FALSE)</f>
        <v>0:19:22</v>
      </c>
      <c r="C45" s="49" t="str">
        <f t="shared" si="2"/>
        <v>Paul Makowski</v>
      </c>
      <c r="D45" s="59" t="str">
        <f t="shared" si="3"/>
        <v>RR</v>
      </c>
      <c r="E45" s="59" t="str">
        <f t="shared" si="4"/>
        <v>M</v>
      </c>
      <c r="F45" s="59">
        <f t="shared" si="5"/>
        <v>40</v>
      </c>
      <c r="G45" s="60" t="str">
        <f t="shared" si="6"/>
        <v>RR-M</v>
      </c>
      <c r="H45" s="19" t="str">
        <f t="shared" ref="H45:W45" si="85">IF($G45=H$4&amp;"-"&amp;H$5,IF(COUNTIF($G$6:$G45,"="&amp;$G45)&gt;5,"",$F45),"")</f>
        <v/>
      </c>
      <c r="I45" s="20" t="str">
        <f t="shared" si="85"/>
        <v/>
      </c>
      <c r="J45" s="21" t="str">
        <f t="shared" si="85"/>
        <v/>
      </c>
      <c r="K45" s="20" t="str">
        <f t="shared" si="85"/>
        <v/>
      </c>
      <c r="L45" s="21" t="str">
        <f t="shared" si="85"/>
        <v/>
      </c>
      <c r="M45" s="20" t="str">
        <f t="shared" si="85"/>
        <v/>
      </c>
      <c r="N45" s="21" t="str">
        <f t="shared" si="85"/>
        <v/>
      </c>
      <c r="O45" s="20" t="str">
        <f t="shared" si="85"/>
        <v/>
      </c>
      <c r="P45" s="21" t="str">
        <f t="shared" si="85"/>
        <v/>
      </c>
      <c r="Q45" s="20" t="str">
        <f t="shared" si="85"/>
        <v/>
      </c>
      <c r="R45" s="21" t="str">
        <f t="shared" si="85"/>
        <v/>
      </c>
      <c r="S45" s="20" t="str">
        <f t="shared" si="85"/>
        <v/>
      </c>
      <c r="T45" s="21">
        <f t="shared" si="85"/>
        <v>40</v>
      </c>
      <c r="U45" s="20" t="str">
        <f t="shared" si="85"/>
        <v/>
      </c>
      <c r="V45" s="21" t="str">
        <f t="shared" si="85"/>
        <v/>
      </c>
      <c r="W45" s="22" t="str">
        <f t="shared" si="85"/>
        <v/>
      </c>
      <c r="X45" s="55" t="str">
        <f t="shared" ref="X45:AM45" si="86">IF($G45=X$4&amp;"-"&amp;X$5,IF(COUNTIF($G$6:$G45,"="&amp;$G45)&gt;1000,"",MAX(X$6:X44)+1),"")</f>
        <v/>
      </c>
      <c r="Y45" s="56" t="str">
        <f t="shared" si="86"/>
        <v/>
      </c>
      <c r="Z45" s="55" t="str">
        <f t="shared" si="86"/>
        <v/>
      </c>
      <c r="AA45" s="56" t="str">
        <f t="shared" si="86"/>
        <v/>
      </c>
      <c r="AB45" s="55" t="str">
        <f t="shared" si="86"/>
        <v/>
      </c>
      <c r="AC45" s="56" t="str">
        <f t="shared" si="86"/>
        <v/>
      </c>
      <c r="AD45" s="55" t="str">
        <f t="shared" si="86"/>
        <v/>
      </c>
      <c r="AE45" s="56" t="str">
        <f t="shared" si="86"/>
        <v/>
      </c>
      <c r="AF45" s="55" t="str">
        <f t="shared" si="86"/>
        <v/>
      </c>
      <c r="AG45" s="56" t="str">
        <f t="shared" si="86"/>
        <v/>
      </c>
      <c r="AH45" s="55" t="str">
        <f t="shared" si="86"/>
        <v/>
      </c>
      <c r="AI45" s="56" t="str">
        <f t="shared" si="86"/>
        <v/>
      </c>
      <c r="AJ45" s="55">
        <f t="shared" si="86"/>
        <v>2</v>
      </c>
      <c r="AK45" s="56" t="str">
        <f t="shared" si="86"/>
        <v/>
      </c>
      <c r="AL45" s="55" t="str">
        <f t="shared" si="86"/>
        <v/>
      </c>
      <c r="AM45" s="57" t="str">
        <f t="shared" si="86"/>
        <v/>
      </c>
    </row>
    <row r="46" spans="1:39" ht="15.75" customHeight="1">
      <c r="A46" s="61">
        <v>41</v>
      </c>
      <c r="B46" s="48" t="str">
        <f>VLOOKUP(A46,Times_2023!B43:C473,2,FALSE)</f>
        <v>0:19:23</v>
      </c>
      <c r="C46" s="49" t="str">
        <f t="shared" si="2"/>
        <v>James Fisher</v>
      </c>
      <c r="D46" s="59" t="str">
        <f t="shared" si="3"/>
        <v>ELY</v>
      </c>
      <c r="E46" s="59" t="str">
        <f t="shared" si="4"/>
        <v>M</v>
      </c>
      <c r="F46" s="59">
        <f t="shared" si="5"/>
        <v>41</v>
      </c>
      <c r="G46" s="60" t="str">
        <f t="shared" si="6"/>
        <v>ELY-M</v>
      </c>
      <c r="H46" s="19" t="str">
        <f t="shared" ref="H46:W46" si="87">IF($G46=H$4&amp;"-"&amp;H$5,IF(COUNTIF($G$6:$G46,"="&amp;$G46)&gt;5,"",$F46),"")</f>
        <v/>
      </c>
      <c r="I46" s="20" t="str">
        <f t="shared" si="87"/>
        <v/>
      </c>
      <c r="J46" s="21" t="str">
        <f t="shared" si="87"/>
        <v/>
      </c>
      <c r="K46" s="20" t="str">
        <f t="shared" si="87"/>
        <v/>
      </c>
      <c r="L46" s="21" t="str">
        <f t="shared" si="87"/>
        <v/>
      </c>
      <c r="M46" s="20" t="str">
        <f t="shared" si="87"/>
        <v/>
      </c>
      <c r="N46" s="21" t="str">
        <f t="shared" si="87"/>
        <v/>
      </c>
      <c r="O46" s="20" t="str">
        <f t="shared" si="87"/>
        <v/>
      </c>
      <c r="P46" s="21" t="str">
        <f t="shared" si="87"/>
        <v/>
      </c>
      <c r="Q46" s="20" t="str">
        <f t="shared" si="87"/>
        <v/>
      </c>
      <c r="R46" s="21" t="str">
        <f t="shared" si="87"/>
        <v/>
      </c>
      <c r="S46" s="20" t="str">
        <f t="shared" si="87"/>
        <v/>
      </c>
      <c r="T46" s="21" t="str">
        <f t="shared" si="87"/>
        <v/>
      </c>
      <c r="U46" s="20" t="str">
        <f t="shared" si="87"/>
        <v/>
      </c>
      <c r="V46" s="21" t="str">
        <f t="shared" si="87"/>
        <v/>
      </c>
      <c r="W46" s="22" t="str">
        <f t="shared" si="87"/>
        <v/>
      </c>
      <c r="X46" s="55" t="str">
        <f t="shared" ref="X46:AM46" si="88">IF($G46=X$4&amp;"-"&amp;X$5,IF(COUNTIF($G$6:$G46,"="&amp;$G46)&gt;1000,"",MAX(X$6:X45)+1),"")</f>
        <v/>
      </c>
      <c r="Y46" s="56" t="str">
        <f t="shared" si="88"/>
        <v/>
      </c>
      <c r="Z46" s="55" t="str">
        <f t="shared" si="88"/>
        <v/>
      </c>
      <c r="AA46" s="56" t="str">
        <f t="shared" si="88"/>
        <v/>
      </c>
      <c r="AB46" s="55">
        <f t="shared" si="88"/>
        <v>7</v>
      </c>
      <c r="AC46" s="56" t="str">
        <f t="shared" si="88"/>
        <v/>
      </c>
      <c r="AD46" s="55" t="str">
        <f t="shared" si="88"/>
        <v/>
      </c>
      <c r="AE46" s="56" t="str">
        <f t="shared" si="88"/>
        <v/>
      </c>
      <c r="AF46" s="55" t="str">
        <f t="shared" si="88"/>
        <v/>
      </c>
      <c r="AG46" s="56" t="str">
        <f t="shared" si="88"/>
        <v/>
      </c>
      <c r="AH46" s="55" t="str">
        <f t="shared" si="88"/>
        <v/>
      </c>
      <c r="AI46" s="56" t="str">
        <f t="shared" si="88"/>
        <v/>
      </c>
      <c r="AJ46" s="55" t="str">
        <f t="shared" si="88"/>
        <v/>
      </c>
      <c r="AK46" s="56" t="str">
        <f t="shared" si="88"/>
        <v/>
      </c>
      <c r="AL46" s="55" t="str">
        <f t="shared" si="88"/>
        <v/>
      </c>
      <c r="AM46" s="57" t="str">
        <f t="shared" si="88"/>
        <v/>
      </c>
    </row>
    <row r="47" spans="1:39" ht="15.75" customHeight="1">
      <c r="A47" s="58">
        <v>42</v>
      </c>
      <c r="B47" s="48" t="str">
        <f>VLOOKUP(A47,Times_2023!B44:C474,2,FALSE)</f>
        <v>0:19:25</v>
      </c>
      <c r="C47" s="49" t="str">
        <f t="shared" si="2"/>
        <v>Jordon Parrett</v>
      </c>
      <c r="D47" s="59" t="str">
        <f t="shared" si="3"/>
        <v>RR</v>
      </c>
      <c r="E47" s="59" t="str">
        <f t="shared" si="4"/>
        <v>M</v>
      </c>
      <c r="F47" s="59">
        <f t="shared" si="5"/>
        <v>42</v>
      </c>
      <c r="G47" s="60" t="str">
        <f t="shared" si="6"/>
        <v>RR-M</v>
      </c>
      <c r="H47" s="19" t="str">
        <f t="shared" ref="H47:W47" si="89">IF($G47=H$4&amp;"-"&amp;H$5,IF(COUNTIF($G$6:$G47,"="&amp;$G47)&gt;5,"",$F47),"")</f>
        <v/>
      </c>
      <c r="I47" s="20" t="str">
        <f t="shared" si="89"/>
        <v/>
      </c>
      <c r="J47" s="21" t="str">
        <f t="shared" si="89"/>
        <v/>
      </c>
      <c r="K47" s="20" t="str">
        <f t="shared" si="89"/>
        <v/>
      </c>
      <c r="L47" s="21" t="str">
        <f t="shared" si="89"/>
        <v/>
      </c>
      <c r="M47" s="20" t="str">
        <f t="shared" si="89"/>
        <v/>
      </c>
      <c r="N47" s="21" t="str">
        <f t="shared" si="89"/>
        <v/>
      </c>
      <c r="O47" s="20" t="str">
        <f t="shared" si="89"/>
        <v/>
      </c>
      <c r="P47" s="21" t="str">
        <f t="shared" si="89"/>
        <v/>
      </c>
      <c r="Q47" s="20" t="str">
        <f t="shared" si="89"/>
        <v/>
      </c>
      <c r="R47" s="21" t="str">
        <f t="shared" si="89"/>
        <v/>
      </c>
      <c r="S47" s="20" t="str">
        <f t="shared" si="89"/>
        <v/>
      </c>
      <c r="T47" s="21">
        <f t="shared" si="89"/>
        <v>42</v>
      </c>
      <c r="U47" s="20" t="str">
        <f t="shared" si="89"/>
        <v/>
      </c>
      <c r="V47" s="21" t="str">
        <f t="shared" si="89"/>
        <v/>
      </c>
      <c r="W47" s="22" t="str">
        <f t="shared" si="89"/>
        <v/>
      </c>
      <c r="X47" s="55" t="str">
        <f t="shared" ref="X47:AM47" si="90">IF($G47=X$4&amp;"-"&amp;X$5,IF(COUNTIF($G$6:$G47,"="&amp;$G47)&gt;1000,"",MAX(X$6:X46)+1),"")</f>
        <v/>
      </c>
      <c r="Y47" s="56" t="str">
        <f t="shared" si="90"/>
        <v/>
      </c>
      <c r="Z47" s="55" t="str">
        <f t="shared" si="90"/>
        <v/>
      </c>
      <c r="AA47" s="56" t="str">
        <f t="shared" si="90"/>
        <v/>
      </c>
      <c r="AB47" s="55" t="str">
        <f t="shared" si="90"/>
        <v/>
      </c>
      <c r="AC47" s="56" t="str">
        <f t="shared" si="90"/>
        <v/>
      </c>
      <c r="AD47" s="55" t="str">
        <f t="shared" si="90"/>
        <v/>
      </c>
      <c r="AE47" s="56" t="str">
        <f t="shared" si="90"/>
        <v/>
      </c>
      <c r="AF47" s="55" t="str">
        <f t="shared" si="90"/>
        <v/>
      </c>
      <c r="AG47" s="56" t="str">
        <f t="shared" si="90"/>
        <v/>
      </c>
      <c r="AH47" s="55" t="str">
        <f t="shared" si="90"/>
        <v/>
      </c>
      <c r="AI47" s="56" t="str">
        <f t="shared" si="90"/>
        <v/>
      </c>
      <c r="AJ47" s="55">
        <f t="shared" si="90"/>
        <v>3</v>
      </c>
      <c r="AK47" s="56" t="str">
        <f t="shared" si="90"/>
        <v/>
      </c>
      <c r="AL47" s="55" t="str">
        <f t="shared" si="90"/>
        <v/>
      </c>
      <c r="AM47" s="57" t="str">
        <f t="shared" si="90"/>
        <v/>
      </c>
    </row>
    <row r="48" spans="1:39" ht="15.75" customHeight="1">
      <c r="A48" s="61">
        <v>43</v>
      </c>
      <c r="B48" s="48" t="str">
        <f>VLOOKUP(A48,Times_2023!B45:C475,2,FALSE)</f>
        <v>0:19:27</v>
      </c>
      <c r="C48" s="49" t="str">
        <f t="shared" si="2"/>
        <v>Ben Morris</v>
      </c>
      <c r="D48" s="59" t="str">
        <f t="shared" si="3"/>
        <v>ELY</v>
      </c>
      <c r="E48" s="59" t="str">
        <f t="shared" si="4"/>
        <v>M</v>
      </c>
      <c r="F48" s="59">
        <f t="shared" si="5"/>
        <v>43</v>
      </c>
      <c r="G48" s="60" t="str">
        <f t="shared" si="6"/>
        <v>ELY-M</v>
      </c>
      <c r="H48" s="19" t="str">
        <f t="shared" ref="H48:W48" si="91">IF($G48=H$4&amp;"-"&amp;H$5,IF(COUNTIF($G$6:$G48,"="&amp;$G48)&gt;5,"",$F48),"")</f>
        <v/>
      </c>
      <c r="I48" s="20" t="str">
        <f t="shared" si="91"/>
        <v/>
      </c>
      <c r="J48" s="21" t="str">
        <f t="shared" si="91"/>
        <v/>
      </c>
      <c r="K48" s="20" t="str">
        <f t="shared" si="91"/>
        <v/>
      </c>
      <c r="L48" s="21" t="str">
        <f t="shared" si="91"/>
        <v/>
      </c>
      <c r="M48" s="20" t="str">
        <f t="shared" si="91"/>
        <v/>
      </c>
      <c r="N48" s="21" t="str">
        <f t="shared" si="91"/>
        <v/>
      </c>
      <c r="O48" s="20" t="str">
        <f t="shared" si="91"/>
        <v/>
      </c>
      <c r="P48" s="21" t="str">
        <f t="shared" si="91"/>
        <v/>
      </c>
      <c r="Q48" s="20" t="str">
        <f t="shared" si="91"/>
        <v/>
      </c>
      <c r="R48" s="21" t="str">
        <f t="shared" si="91"/>
        <v/>
      </c>
      <c r="S48" s="20" t="str">
        <f t="shared" si="91"/>
        <v/>
      </c>
      <c r="T48" s="21" t="str">
        <f t="shared" si="91"/>
        <v/>
      </c>
      <c r="U48" s="20" t="str">
        <f t="shared" si="91"/>
        <v/>
      </c>
      <c r="V48" s="21" t="str">
        <f t="shared" si="91"/>
        <v/>
      </c>
      <c r="W48" s="22" t="str">
        <f t="shared" si="91"/>
        <v/>
      </c>
      <c r="X48" s="55" t="str">
        <f t="shared" ref="X48:AM48" si="92">IF($G48=X$4&amp;"-"&amp;X$5,IF(COUNTIF($G$6:$G48,"="&amp;$G48)&gt;1000,"",MAX(X$6:X47)+1),"")</f>
        <v/>
      </c>
      <c r="Y48" s="56" t="str">
        <f t="shared" si="92"/>
        <v/>
      </c>
      <c r="Z48" s="55" t="str">
        <f t="shared" si="92"/>
        <v/>
      </c>
      <c r="AA48" s="56" t="str">
        <f t="shared" si="92"/>
        <v/>
      </c>
      <c r="AB48" s="55">
        <f t="shared" si="92"/>
        <v>8</v>
      </c>
      <c r="AC48" s="56" t="str">
        <f t="shared" si="92"/>
        <v/>
      </c>
      <c r="AD48" s="55" t="str">
        <f t="shared" si="92"/>
        <v/>
      </c>
      <c r="AE48" s="56" t="str">
        <f t="shared" si="92"/>
        <v/>
      </c>
      <c r="AF48" s="55" t="str">
        <f t="shared" si="92"/>
        <v/>
      </c>
      <c r="AG48" s="56" t="str">
        <f t="shared" si="92"/>
        <v/>
      </c>
      <c r="AH48" s="55" t="str">
        <f t="shared" si="92"/>
        <v/>
      </c>
      <c r="AI48" s="56" t="str">
        <f t="shared" si="92"/>
        <v/>
      </c>
      <c r="AJ48" s="55" t="str">
        <f t="shared" si="92"/>
        <v/>
      </c>
      <c r="AK48" s="56" t="str">
        <f t="shared" si="92"/>
        <v/>
      </c>
      <c r="AL48" s="55" t="str">
        <f t="shared" si="92"/>
        <v/>
      </c>
      <c r="AM48" s="57" t="str">
        <f t="shared" si="92"/>
        <v/>
      </c>
    </row>
    <row r="49" spans="1:39" ht="15.75" customHeight="1">
      <c r="A49" s="58">
        <v>44</v>
      </c>
      <c r="B49" s="48" t="str">
        <f>VLOOKUP(A49,Times_2023!B46:C476,2,FALSE)</f>
        <v>0:19:30</v>
      </c>
      <c r="C49" s="49" t="str">
        <f t="shared" si="2"/>
        <v>Ryan De Vooght-Johnson</v>
      </c>
      <c r="D49" s="59" t="str">
        <f t="shared" si="3"/>
        <v>RR</v>
      </c>
      <c r="E49" s="59" t="str">
        <f t="shared" si="4"/>
        <v>M</v>
      </c>
      <c r="F49" s="59">
        <f t="shared" si="5"/>
        <v>44</v>
      </c>
      <c r="G49" s="60" t="str">
        <f t="shared" si="6"/>
        <v>RR-M</v>
      </c>
      <c r="H49" s="19" t="str">
        <f t="shared" ref="H49:W49" si="93">IF($G49=H$4&amp;"-"&amp;H$5,IF(COUNTIF($G$6:$G49,"="&amp;$G49)&gt;5,"",$F49),"")</f>
        <v/>
      </c>
      <c r="I49" s="20" t="str">
        <f t="shared" si="93"/>
        <v/>
      </c>
      <c r="J49" s="21" t="str">
        <f t="shared" si="93"/>
        <v/>
      </c>
      <c r="K49" s="20" t="str">
        <f t="shared" si="93"/>
        <v/>
      </c>
      <c r="L49" s="21" t="str">
        <f t="shared" si="93"/>
        <v/>
      </c>
      <c r="M49" s="20" t="str">
        <f t="shared" si="93"/>
        <v/>
      </c>
      <c r="N49" s="21" t="str">
        <f t="shared" si="93"/>
        <v/>
      </c>
      <c r="O49" s="20" t="str">
        <f t="shared" si="93"/>
        <v/>
      </c>
      <c r="P49" s="21" t="str">
        <f t="shared" si="93"/>
        <v/>
      </c>
      <c r="Q49" s="20" t="str">
        <f t="shared" si="93"/>
        <v/>
      </c>
      <c r="R49" s="21" t="str">
        <f t="shared" si="93"/>
        <v/>
      </c>
      <c r="S49" s="20" t="str">
        <f t="shared" si="93"/>
        <v/>
      </c>
      <c r="T49" s="21">
        <f t="shared" si="93"/>
        <v>44</v>
      </c>
      <c r="U49" s="20" t="str">
        <f t="shared" si="93"/>
        <v/>
      </c>
      <c r="V49" s="21" t="str">
        <f t="shared" si="93"/>
        <v/>
      </c>
      <c r="W49" s="22" t="str">
        <f t="shared" si="93"/>
        <v/>
      </c>
      <c r="X49" s="55" t="str">
        <f t="shared" ref="X49:AM49" si="94">IF($G49=X$4&amp;"-"&amp;X$5,IF(COUNTIF($G$6:$G49,"="&amp;$G49)&gt;1000,"",MAX(X$6:X48)+1),"")</f>
        <v/>
      </c>
      <c r="Y49" s="56" t="str">
        <f t="shared" si="94"/>
        <v/>
      </c>
      <c r="Z49" s="55" t="str">
        <f t="shared" si="94"/>
        <v/>
      </c>
      <c r="AA49" s="56" t="str">
        <f t="shared" si="94"/>
        <v/>
      </c>
      <c r="AB49" s="55" t="str">
        <f t="shared" si="94"/>
        <v/>
      </c>
      <c r="AC49" s="56" t="str">
        <f t="shared" si="94"/>
        <v/>
      </c>
      <c r="AD49" s="55" t="str">
        <f t="shared" si="94"/>
        <v/>
      </c>
      <c r="AE49" s="56" t="str">
        <f t="shared" si="94"/>
        <v/>
      </c>
      <c r="AF49" s="55" t="str">
        <f t="shared" si="94"/>
        <v/>
      </c>
      <c r="AG49" s="56" t="str">
        <f t="shared" si="94"/>
        <v/>
      </c>
      <c r="AH49" s="55" t="str">
        <f t="shared" si="94"/>
        <v/>
      </c>
      <c r="AI49" s="56" t="str">
        <f t="shared" si="94"/>
        <v/>
      </c>
      <c r="AJ49" s="55">
        <f t="shared" si="94"/>
        <v>4</v>
      </c>
      <c r="AK49" s="56" t="str">
        <f t="shared" si="94"/>
        <v/>
      </c>
      <c r="AL49" s="55" t="str">
        <f t="shared" si="94"/>
        <v/>
      </c>
      <c r="AM49" s="57" t="str">
        <f t="shared" si="94"/>
        <v/>
      </c>
    </row>
    <row r="50" spans="1:39" ht="15.75" customHeight="1">
      <c r="A50" s="61">
        <v>45</v>
      </c>
      <c r="B50" s="48" t="str">
        <f>VLOOKUP(A50,Times_2023!B47:C477,2,FALSE)</f>
        <v>0:19:33</v>
      </c>
      <c r="C50" s="49" t="str">
        <f t="shared" si="2"/>
        <v>Charlie Wartnaby</v>
      </c>
      <c r="D50" s="59" t="str">
        <f t="shared" si="3"/>
        <v>CAC</v>
      </c>
      <c r="E50" s="59" t="str">
        <f t="shared" si="4"/>
        <v>M</v>
      </c>
      <c r="F50" s="59">
        <f t="shared" si="5"/>
        <v>45</v>
      </c>
      <c r="G50" s="60" t="str">
        <f t="shared" si="6"/>
        <v>CAC-M</v>
      </c>
      <c r="H50" s="19" t="str">
        <f t="shared" ref="H50:W50" si="95">IF($G50=H$4&amp;"-"&amp;H$5,IF(COUNTIF($G$6:$G50,"="&amp;$G50)&gt;5,"",$F50),"")</f>
        <v/>
      </c>
      <c r="I50" s="20" t="str">
        <f t="shared" si="95"/>
        <v/>
      </c>
      <c r="J50" s="21" t="str">
        <f t="shared" si="95"/>
        <v/>
      </c>
      <c r="K50" s="20" t="str">
        <f t="shared" si="95"/>
        <v/>
      </c>
      <c r="L50" s="21" t="str">
        <f t="shared" si="95"/>
        <v/>
      </c>
      <c r="M50" s="20" t="str">
        <f t="shared" si="95"/>
        <v/>
      </c>
      <c r="N50" s="21" t="str">
        <f t="shared" si="95"/>
        <v/>
      </c>
      <c r="O50" s="20" t="str">
        <f t="shared" si="95"/>
        <v/>
      </c>
      <c r="P50" s="21" t="str">
        <f t="shared" si="95"/>
        <v/>
      </c>
      <c r="Q50" s="20" t="str">
        <f t="shared" si="95"/>
        <v/>
      </c>
      <c r="R50" s="21" t="str">
        <f t="shared" si="95"/>
        <v/>
      </c>
      <c r="S50" s="20" t="str">
        <f t="shared" si="95"/>
        <v/>
      </c>
      <c r="T50" s="21" t="str">
        <f t="shared" si="95"/>
        <v/>
      </c>
      <c r="U50" s="20" t="str">
        <f t="shared" si="95"/>
        <v/>
      </c>
      <c r="V50" s="21" t="str">
        <f t="shared" si="95"/>
        <v/>
      </c>
      <c r="W50" s="22" t="str">
        <f t="shared" si="95"/>
        <v/>
      </c>
      <c r="X50" s="55">
        <f t="shared" ref="X50:AM50" si="96">IF($G50=X$4&amp;"-"&amp;X$5,IF(COUNTIF($G$6:$G50,"="&amp;$G50)&gt;1000,"",MAX(X$6:X49)+1),"")</f>
        <v>14</v>
      </c>
      <c r="Y50" s="56" t="str">
        <f t="shared" si="96"/>
        <v/>
      </c>
      <c r="Z50" s="55" t="str">
        <f t="shared" si="96"/>
        <v/>
      </c>
      <c r="AA50" s="56" t="str">
        <f t="shared" si="96"/>
        <v/>
      </c>
      <c r="AB50" s="55" t="str">
        <f t="shared" si="96"/>
        <v/>
      </c>
      <c r="AC50" s="56" t="str">
        <f t="shared" si="96"/>
        <v/>
      </c>
      <c r="AD50" s="55" t="str">
        <f t="shared" si="96"/>
        <v/>
      </c>
      <c r="AE50" s="56" t="str">
        <f t="shared" si="96"/>
        <v/>
      </c>
      <c r="AF50" s="55" t="str">
        <f t="shared" si="96"/>
        <v/>
      </c>
      <c r="AG50" s="56" t="str">
        <f t="shared" si="96"/>
        <v/>
      </c>
      <c r="AH50" s="55" t="str">
        <f t="shared" si="96"/>
        <v/>
      </c>
      <c r="AI50" s="56" t="str">
        <f t="shared" si="96"/>
        <v/>
      </c>
      <c r="AJ50" s="55" t="str">
        <f t="shared" si="96"/>
        <v/>
      </c>
      <c r="AK50" s="56" t="str">
        <f t="shared" si="96"/>
        <v/>
      </c>
      <c r="AL50" s="55" t="str">
        <f t="shared" si="96"/>
        <v/>
      </c>
      <c r="AM50" s="57" t="str">
        <f t="shared" si="96"/>
        <v/>
      </c>
    </row>
    <row r="51" spans="1:39" ht="15.75" customHeight="1">
      <c r="A51" s="58">
        <v>46</v>
      </c>
      <c r="B51" s="48" t="str">
        <f>VLOOKUP(A51,Times_2023!B48:C478,2,FALSE)</f>
        <v>0:19:34</v>
      </c>
      <c r="C51" s="49" t="str">
        <f t="shared" si="2"/>
        <v>Jamie Shaw</v>
      </c>
      <c r="D51" s="59" t="str">
        <f t="shared" si="3"/>
        <v>CAC</v>
      </c>
      <c r="E51" s="59" t="str">
        <f t="shared" si="4"/>
        <v>M</v>
      </c>
      <c r="F51" s="59">
        <f t="shared" si="5"/>
        <v>46</v>
      </c>
      <c r="G51" s="60" t="str">
        <f t="shared" si="6"/>
        <v>CAC-M</v>
      </c>
      <c r="H51" s="19" t="str">
        <f t="shared" ref="H51:W51" si="97">IF($G51=H$4&amp;"-"&amp;H$5,IF(COUNTIF($G$6:$G51,"="&amp;$G51)&gt;5,"",$F51),"")</f>
        <v/>
      </c>
      <c r="I51" s="20" t="str">
        <f t="shared" si="97"/>
        <v/>
      </c>
      <c r="J51" s="21" t="str">
        <f t="shared" si="97"/>
        <v/>
      </c>
      <c r="K51" s="20" t="str">
        <f t="shared" si="97"/>
        <v/>
      </c>
      <c r="L51" s="21" t="str">
        <f t="shared" si="97"/>
        <v/>
      </c>
      <c r="M51" s="20" t="str">
        <f t="shared" si="97"/>
        <v/>
      </c>
      <c r="N51" s="21" t="str">
        <f t="shared" si="97"/>
        <v/>
      </c>
      <c r="O51" s="20" t="str">
        <f t="shared" si="97"/>
        <v/>
      </c>
      <c r="P51" s="21" t="str">
        <f t="shared" si="97"/>
        <v/>
      </c>
      <c r="Q51" s="20" t="str">
        <f t="shared" si="97"/>
        <v/>
      </c>
      <c r="R51" s="21" t="str">
        <f t="shared" si="97"/>
        <v/>
      </c>
      <c r="S51" s="20" t="str">
        <f t="shared" si="97"/>
        <v/>
      </c>
      <c r="T51" s="21" t="str">
        <f t="shared" si="97"/>
        <v/>
      </c>
      <c r="U51" s="20" t="str">
        <f t="shared" si="97"/>
        <v/>
      </c>
      <c r="V51" s="21" t="str">
        <f t="shared" si="97"/>
        <v/>
      </c>
      <c r="W51" s="22" t="str">
        <f t="shared" si="97"/>
        <v/>
      </c>
      <c r="X51" s="55">
        <f t="shared" ref="X51:AM51" si="98">IF($G51=X$4&amp;"-"&amp;X$5,IF(COUNTIF($G$6:$G51,"="&amp;$G51)&gt;1000,"",MAX(X$6:X50)+1),"")</f>
        <v>15</v>
      </c>
      <c r="Y51" s="56" t="str">
        <f t="shared" si="98"/>
        <v/>
      </c>
      <c r="Z51" s="55" t="str">
        <f t="shared" si="98"/>
        <v/>
      </c>
      <c r="AA51" s="56" t="str">
        <f t="shared" si="98"/>
        <v/>
      </c>
      <c r="AB51" s="55" t="str">
        <f t="shared" si="98"/>
        <v/>
      </c>
      <c r="AC51" s="56" t="str">
        <f t="shared" si="98"/>
        <v/>
      </c>
      <c r="AD51" s="55" t="str">
        <f t="shared" si="98"/>
        <v/>
      </c>
      <c r="AE51" s="56" t="str">
        <f t="shared" si="98"/>
        <v/>
      </c>
      <c r="AF51" s="55" t="str">
        <f t="shared" si="98"/>
        <v/>
      </c>
      <c r="AG51" s="56" t="str">
        <f t="shared" si="98"/>
        <v/>
      </c>
      <c r="AH51" s="55" t="str">
        <f t="shared" si="98"/>
        <v/>
      </c>
      <c r="AI51" s="56" t="str">
        <f t="shared" si="98"/>
        <v/>
      </c>
      <c r="AJ51" s="55" t="str">
        <f t="shared" si="98"/>
        <v/>
      </c>
      <c r="AK51" s="56" t="str">
        <f t="shared" si="98"/>
        <v/>
      </c>
      <c r="AL51" s="55" t="str">
        <f t="shared" si="98"/>
        <v/>
      </c>
      <c r="AM51" s="57" t="str">
        <f t="shared" si="98"/>
        <v/>
      </c>
    </row>
    <row r="52" spans="1:39" ht="15.75" customHeight="1">
      <c r="A52" s="61">
        <v>47</v>
      </c>
      <c r="B52" s="48" t="str">
        <f>VLOOKUP(A52,Times_2023!B49:C479,2,FALSE)</f>
        <v>0:19:39</v>
      </c>
      <c r="C52" s="49" t="str">
        <f t="shared" si="2"/>
        <v>Georgie Baker</v>
      </c>
      <c r="D52" s="59" t="str">
        <f t="shared" si="3"/>
        <v>CAC</v>
      </c>
      <c r="E52" s="59" t="str">
        <f t="shared" si="4"/>
        <v>F</v>
      </c>
      <c r="F52" s="59">
        <f t="shared" si="5"/>
        <v>1</v>
      </c>
      <c r="G52" s="60" t="str">
        <f t="shared" si="6"/>
        <v>CAC-F</v>
      </c>
      <c r="H52" s="19" t="str">
        <f t="shared" ref="H52:W52" si="99">IF($G52=H$4&amp;"-"&amp;H$5,IF(COUNTIF($G$6:$G52,"="&amp;$G52)&gt;5,"",$F52),"")</f>
        <v/>
      </c>
      <c r="I52" s="20">
        <f t="shared" si="99"/>
        <v>1</v>
      </c>
      <c r="J52" s="21" t="str">
        <f t="shared" si="99"/>
        <v/>
      </c>
      <c r="K52" s="20" t="str">
        <f t="shared" si="99"/>
        <v/>
      </c>
      <c r="L52" s="21" t="str">
        <f t="shared" si="99"/>
        <v/>
      </c>
      <c r="M52" s="20" t="str">
        <f t="shared" si="99"/>
        <v/>
      </c>
      <c r="N52" s="21" t="str">
        <f t="shared" si="99"/>
        <v/>
      </c>
      <c r="O52" s="20" t="str">
        <f t="shared" si="99"/>
        <v/>
      </c>
      <c r="P52" s="21" t="str">
        <f t="shared" si="99"/>
        <v/>
      </c>
      <c r="Q52" s="20" t="str">
        <f t="shared" si="99"/>
        <v/>
      </c>
      <c r="R52" s="21" t="str">
        <f t="shared" si="99"/>
        <v/>
      </c>
      <c r="S52" s="20" t="str">
        <f t="shared" si="99"/>
        <v/>
      </c>
      <c r="T52" s="21" t="str">
        <f t="shared" si="99"/>
        <v/>
      </c>
      <c r="U52" s="20" t="str">
        <f t="shared" si="99"/>
        <v/>
      </c>
      <c r="V52" s="21" t="str">
        <f t="shared" si="99"/>
        <v/>
      </c>
      <c r="W52" s="22" t="str">
        <f t="shared" si="99"/>
        <v/>
      </c>
      <c r="X52" s="55" t="str">
        <f t="shared" ref="X52:AM52" si="100">IF($G52=X$4&amp;"-"&amp;X$5,IF(COUNTIF($G$6:$G52,"="&amp;$G52)&gt;1000,"",MAX(X$6:X51)+1),"")</f>
        <v/>
      </c>
      <c r="Y52" s="56">
        <f t="shared" si="100"/>
        <v>1</v>
      </c>
      <c r="Z52" s="55" t="str">
        <f t="shared" si="100"/>
        <v/>
      </c>
      <c r="AA52" s="56" t="str">
        <f t="shared" si="100"/>
        <v/>
      </c>
      <c r="AB52" s="55" t="str">
        <f t="shared" si="100"/>
        <v/>
      </c>
      <c r="AC52" s="56" t="str">
        <f t="shared" si="100"/>
        <v/>
      </c>
      <c r="AD52" s="55" t="str">
        <f t="shared" si="100"/>
        <v/>
      </c>
      <c r="AE52" s="56" t="str">
        <f t="shared" si="100"/>
        <v/>
      </c>
      <c r="AF52" s="55" t="str">
        <f t="shared" si="100"/>
        <v/>
      </c>
      <c r="AG52" s="56" t="str">
        <f t="shared" si="100"/>
        <v/>
      </c>
      <c r="AH52" s="55" t="str">
        <f t="shared" si="100"/>
        <v/>
      </c>
      <c r="AI52" s="56" t="str">
        <f t="shared" si="100"/>
        <v/>
      </c>
      <c r="AJ52" s="55" t="str">
        <f t="shared" si="100"/>
        <v/>
      </c>
      <c r="AK52" s="56" t="str">
        <f t="shared" si="100"/>
        <v/>
      </c>
      <c r="AL52" s="55" t="str">
        <f t="shared" si="100"/>
        <v/>
      </c>
      <c r="AM52" s="57" t="str">
        <f t="shared" si="100"/>
        <v/>
      </c>
    </row>
    <row r="53" spans="1:39" ht="15.75" customHeight="1">
      <c r="A53" s="58">
        <v>48</v>
      </c>
      <c r="B53" s="48" t="str">
        <f>VLOOKUP(A53,Times_2023!B50:C480,2,FALSE)</f>
        <v>0:19:41</v>
      </c>
      <c r="C53" s="49" t="str">
        <f t="shared" si="2"/>
        <v>Ed Mezzetti</v>
      </c>
      <c r="D53" s="59" t="str">
        <f t="shared" si="3"/>
        <v>CAC</v>
      </c>
      <c r="E53" s="59" t="str">
        <f t="shared" si="4"/>
        <v>M</v>
      </c>
      <c r="F53" s="59">
        <f t="shared" si="5"/>
        <v>47</v>
      </c>
      <c r="G53" s="60" t="str">
        <f t="shared" si="6"/>
        <v>CAC-M</v>
      </c>
      <c r="H53" s="19" t="str">
        <f t="shared" ref="H53:W53" si="101">IF($G53=H$4&amp;"-"&amp;H$5,IF(COUNTIF($G$6:$G53,"="&amp;$G53)&gt;5,"",$F53),"")</f>
        <v/>
      </c>
      <c r="I53" s="20" t="str">
        <f t="shared" si="101"/>
        <v/>
      </c>
      <c r="J53" s="21" t="str">
        <f t="shared" si="101"/>
        <v/>
      </c>
      <c r="K53" s="20" t="str">
        <f t="shared" si="101"/>
        <v/>
      </c>
      <c r="L53" s="21" t="str">
        <f t="shared" si="101"/>
        <v/>
      </c>
      <c r="M53" s="20" t="str">
        <f t="shared" si="101"/>
        <v/>
      </c>
      <c r="N53" s="21" t="str">
        <f t="shared" si="101"/>
        <v/>
      </c>
      <c r="O53" s="20" t="str">
        <f t="shared" si="101"/>
        <v/>
      </c>
      <c r="P53" s="21" t="str">
        <f t="shared" si="101"/>
        <v/>
      </c>
      <c r="Q53" s="20" t="str">
        <f t="shared" si="101"/>
        <v/>
      </c>
      <c r="R53" s="21" t="str">
        <f t="shared" si="101"/>
        <v/>
      </c>
      <c r="S53" s="20" t="str">
        <f t="shared" si="101"/>
        <v/>
      </c>
      <c r="T53" s="21" t="str">
        <f t="shared" si="101"/>
        <v/>
      </c>
      <c r="U53" s="20" t="str">
        <f t="shared" si="101"/>
        <v/>
      </c>
      <c r="V53" s="21" t="str">
        <f t="shared" si="101"/>
        <v/>
      </c>
      <c r="W53" s="22" t="str">
        <f t="shared" si="101"/>
        <v/>
      </c>
      <c r="X53" s="55">
        <f t="shared" ref="X53:AM53" si="102">IF($G53=X$4&amp;"-"&amp;X$5,IF(COUNTIF($G$6:$G53,"="&amp;$G53)&gt;1000,"",MAX(X$6:X52)+1),"")</f>
        <v>16</v>
      </c>
      <c r="Y53" s="56" t="str">
        <f t="shared" si="102"/>
        <v/>
      </c>
      <c r="Z53" s="55" t="str">
        <f t="shared" si="102"/>
        <v/>
      </c>
      <c r="AA53" s="56" t="str">
        <f t="shared" si="102"/>
        <v/>
      </c>
      <c r="AB53" s="55" t="str">
        <f t="shared" si="102"/>
        <v/>
      </c>
      <c r="AC53" s="56" t="str">
        <f t="shared" si="102"/>
        <v/>
      </c>
      <c r="AD53" s="55" t="str">
        <f t="shared" si="102"/>
        <v/>
      </c>
      <c r="AE53" s="56" t="str">
        <f t="shared" si="102"/>
        <v/>
      </c>
      <c r="AF53" s="55" t="str">
        <f t="shared" si="102"/>
        <v/>
      </c>
      <c r="AG53" s="56" t="str">
        <f t="shared" si="102"/>
        <v/>
      </c>
      <c r="AH53" s="55" t="str">
        <f t="shared" si="102"/>
        <v/>
      </c>
      <c r="AI53" s="56" t="str">
        <f t="shared" si="102"/>
        <v/>
      </c>
      <c r="AJ53" s="55" t="str">
        <f t="shared" si="102"/>
        <v/>
      </c>
      <c r="AK53" s="56" t="str">
        <f t="shared" si="102"/>
        <v/>
      </c>
      <c r="AL53" s="55" t="str">
        <f t="shared" si="102"/>
        <v/>
      </c>
      <c r="AM53" s="57" t="str">
        <f t="shared" si="102"/>
        <v/>
      </c>
    </row>
    <row r="54" spans="1:39" ht="15.75" customHeight="1">
      <c r="A54" s="61">
        <v>49</v>
      </c>
      <c r="B54" s="48" t="str">
        <f>VLOOKUP(A54,Times_2023!B51:C481,2,FALSE)</f>
        <v>0:19:45</v>
      </c>
      <c r="C54" s="49" t="str">
        <f t="shared" si="2"/>
        <v>Andrew Shields</v>
      </c>
      <c r="D54" s="59" t="str">
        <f t="shared" si="3"/>
        <v>CAC</v>
      </c>
      <c r="E54" s="59" t="str">
        <f t="shared" si="4"/>
        <v>M</v>
      </c>
      <c r="F54" s="59">
        <f t="shared" si="5"/>
        <v>48</v>
      </c>
      <c r="G54" s="60" t="str">
        <f t="shared" si="6"/>
        <v>CAC-M</v>
      </c>
      <c r="H54" s="19" t="str">
        <f t="shared" ref="H54:W54" si="103">IF($G54=H$4&amp;"-"&amp;H$5,IF(COUNTIF($G$6:$G54,"="&amp;$G54)&gt;5,"",$F54),"")</f>
        <v/>
      </c>
      <c r="I54" s="20" t="str">
        <f t="shared" si="103"/>
        <v/>
      </c>
      <c r="J54" s="21" t="str">
        <f t="shared" si="103"/>
        <v/>
      </c>
      <c r="K54" s="20" t="str">
        <f t="shared" si="103"/>
        <v/>
      </c>
      <c r="L54" s="21" t="str">
        <f t="shared" si="103"/>
        <v/>
      </c>
      <c r="M54" s="20" t="str">
        <f t="shared" si="103"/>
        <v/>
      </c>
      <c r="N54" s="21" t="str">
        <f t="shared" si="103"/>
        <v/>
      </c>
      <c r="O54" s="20" t="str">
        <f t="shared" si="103"/>
        <v/>
      </c>
      <c r="P54" s="21" t="str">
        <f t="shared" si="103"/>
        <v/>
      </c>
      <c r="Q54" s="20" t="str">
        <f t="shared" si="103"/>
        <v/>
      </c>
      <c r="R54" s="21" t="str">
        <f t="shared" si="103"/>
        <v/>
      </c>
      <c r="S54" s="20" t="str">
        <f t="shared" si="103"/>
        <v/>
      </c>
      <c r="T54" s="21" t="str">
        <f t="shared" si="103"/>
        <v/>
      </c>
      <c r="U54" s="20" t="str">
        <f t="shared" si="103"/>
        <v/>
      </c>
      <c r="V54" s="21" t="str">
        <f t="shared" si="103"/>
        <v/>
      </c>
      <c r="W54" s="22" t="str">
        <f t="shared" si="103"/>
        <v/>
      </c>
      <c r="X54" s="55">
        <f t="shared" ref="X54:AM54" si="104">IF($G54=X$4&amp;"-"&amp;X$5,IF(COUNTIF($G$6:$G54,"="&amp;$G54)&gt;1000,"",MAX(X$6:X53)+1),"")</f>
        <v>17</v>
      </c>
      <c r="Y54" s="56" t="str">
        <f t="shared" si="104"/>
        <v/>
      </c>
      <c r="Z54" s="55" t="str">
        <f t="shared" si="104"/>
        <v/>
      </c>
      <c r="AA54" s="56" t="str">
        <f t="shared" si="104"/>
        <v/>
      </c>
      <c r="AB54" s="55" t="str">
        <f t="shared" si="104"/>
        <v/>
      </c>
      <c r="AC54" s="56" t="str">
        <f t="shared" si="104"/>
        <v/>
      </c>
      <c r="AD54" s="55" t="str">
        <f t="shared" si="104"/>
        <v/>
      </c>
      <c r="AE54" s="56" t="str">
        <f t="shared" si="104"/>
        <v/>
      </c>
      <c r="AF54" s="55" t="str">
        <f t="shared" si="104"/>
        <v/>
      </c>
      <c r="AG54" s="56" t="str">
        <f t="shared" si="104"/>
        <v/>
      </c>
      <c r="AH54" s="55" t="str">
        <f t="shared" si="104"/>
        <v/>
      </c>
      <c r="AI54" s="56" t="str">
        <f t="shared" si="104"/>
        <v/>
      </c>
      <c r="AJ54" s="55" t="str">
        <f t="shared" si="104"/>
        <v/>
      </c>
      <c r="AK54" s="56" t="str">
        <f t="shared" si="104"/>
        <v/>
      </c>
      <c r="AL54" s="55" t="str">
        <f t="shared" si="104"/>
        <v/>
      </c>
      <c r="AM54" s="57" t="str">
        <f t="shared" si="104"/>
        <v/>
      </c>
    </row>
    <row r="55" spans="1:39" ht="15.75" customHeight="1">
      <c r="A55" s="58">
        <v>50</v>
      </c>
      <c r="B55" s="48" t="str">
        <f>VLOOKUP(A55,Times_2023!B52:C482,2,FALSE)</f>
        <v>0:19:45</v>
      </c>
      <c r="C55" s="49" t="str">
        <f t="shared" si="2"/>
        <v>James Minnette</v>
      </c>
      <c r="D55" s="59" t="str">
        <f t="shared" si="3"/>
        <v>HRC</v>
      </c>
      <c r="E55" s="59" t="str">
        <f t="shared" si="4"/>
        <v>M</v>
      </c>
      <c r="F55" s="59">
        <f t="shared" si="5"/>
        <v>49</v>
      </c>
      <c r="G55" s="60" t="str">
        <f t="shared" si="6"/>
        <v>HRC-M</v>
      </c>
      <c r="H55" s="19" t="str">
        <f t="shared" ref="H55:W55" si="105">IF($G55=H$4&amp;"-"&amp;H$5,IF(COUNTIF($G$6:$G55,"="&amp;$G55)&gt;5,"",$F55),"")</f>
        <v/>
      </c>
      <c r="I55" s="20" t="str">
        <f t="shared" si="105"/>
        <v/>
      </c>
      <c r="J55" s="21" t="str">
        <f t="shared" si="105"/>
        <v/>
      </c>
      <c r="K55" s="20" t="str">
        <f t="shared" si="105"/>
        <v/>
      </c>
      <c r="L55" s="21" t="str">
        <f t="shared" si="105"/>
        <v/>
      </c>
      <c r="M55" s="20" t="str">
        <f t="shared" si="105"/>
        <v/>
      </c>
      <c r="N55" s="21" t="str">
        <f t="shared" si="105"/>
        <v/>
      </c>
      <c r="O55" s="20" t="str">
        <f t="shared" si="105"/>
        <v/>
      </c>
      <c r="P55" s="21">
        <f t="shared" si="105"/>
        <v>49</v>
      </c>
      <c r="Q55" s="20" t="str">
        <f t="shared" si="105"/>
        <v/>
      </c>
      <c r="R55" s="21" t="str">
        <f t="shared" si="105"/>
        <v/>
      </c>
      <c r="S55" s="20" t="str">
        <f t="shared" si="105"/>
        <v/>
      </c>
      <c r="T55" s="21" t="str">
        <f t="shared" si="105"/>
        <v/>
      </c>
      <c r="U55" s="20" t="str">
        <f t="shared" si="105"/>
        <v/>
      </c>
      <c r="V55" s="21" t="str">
        <f t="shared" si="105"/>
        <v/>
      </c>
      <c r="W55" s="22" t="str">
        <f t="shared" si="105"/>
        <v/>
      </c>
      <c r="X55" s="55" t="str">
        <f t="shared" ref="X55:AM55" si="106">IF($G55=X$4&amp;"-"&amp;X$5,IF(COUNTIF($G$6:$G55,"="&amp;$G55)&gt;1000,"",MAX(X$6:X54)+1),"")</f>
        <v/>
      </c>
      <c r="Y55" s="56" t="str">
        <f t="shared" si="106"/>
        <v/>
      </c>
      <c r="Z55" s="55" t="str">
        <f t="shared" si="106"/>
        <v/>
      </c>
      <c r="AA55" s="56" t="str">
        <f t="shared" si="106"/>
        <v/>
      </c>
      <c r="AB55" s="55" t="str">
        <f t="shared" si="106"/>
        <v/>
      </c>
      <c r="AC55" s="56" t="str">
        <f t="shared" si="106"/>
        <v/>
      </c>
      <c r="AD55" s="55" t="str">
        <f t="shared" si="106"/>
        <v/>
      </c>
      <c r="AE55" s="56" t="str">
        <f t="shared" si="106"/>
        <v/>
      </c>
      <c r="AF55" s="55">
        <f t="shared" si="106"/>
        <v>2</v>
      </c>
      <c r="AG55" s="56" t="str">
        <f t="shared" si="106"/>
        <v/>
      </c>
      <c r="AH55" s="55" t="str">
        <f t="shared" si="106"/>
        <v/>
      </c>
      <c r="AI55" s="56" t="str">
        <f t="shared" si="106"/>
        <v/>
      </c>
      <c r="AJ55" s="55" t="str">
        <f t="shared" si="106"/>
        <v/>
      </c>
      <c r="AK55" s="56" t="str">
        <f t="shared" si="106"/>
        <v/>
      </c>
      <c r="AL55" s="55" t="str">
        <f t="shared" si="106"/>
        <v/>
      </c>
      <c r="AM55" s="57" t="str">
        <f t="shared" si="106"/>
        <v/>
      </c>
    </row>
    <row r="56" spans="1:39" ht="15.75" customHeight="1">
      <c r="A56" s="61">
        <v>51</v>
      </c>
      <c r="B56" s="48" t="str">
        <f>VLOOKUP(A56,Times_2023!B53:C483,2,FALSE)</f>
        <v>0:19:47</v>
      </c>
      <c r="C56" s="49" t="str">
        <f t="shared" si="2"/>
        <v>Niall O'Briain</v>
      </c>
      <c r="D56" s="59" t="str">
        <f t="shared" si="3"/>
        <v>ELY</v>
      </c>
      <c r="E56" s="59" t="str">
        <f t="shared" si="4"/>
        <v>M</v>
      </c>
      <c r="F56" s="59">
        <f t="shared" si="5"/>
        <v>50</v>
      </c>
      <c r="G56" s="60" t="str">
        <f t="shared" si="6"/>
        <v>ELY-M</v>
      </c>
      <c r="H56" s="19" t="str">
        <f t="shared" ref="H56:W56" si="107">IF($G56=H$4&amp;"-"&amp;H$5,IF(COUNTIF($G$6:$G56,"="&amp;$G56)&gt;5,"",$F56),"")</f>
        <v/>
      </c>
      <c r="I56" s="20" t="str">
        <f t="shared" si="107"/>
        <v/>
      </c>
      <c r="J56" s="21" t="str">
        <f t="shared" si="107"/>
        <v/>
      </c>
      <c r="K56" s="20" t="str">
        <f t="shared" si="107"/>
        <v/>
      </c>
      <c r="L56" s="21" t="str">
        <f t="shared" si="107"/>
        <v/>
      </c>
      <c r="M56" s="20" t="str">
        <f t="shared" si="107"/>
        <v/>
      </c>
      <c r="N56" s="21" t="str">
        <f t="shared" si="107"/>
        <v/>
      </c>
      <c r="O56" s="20" t="str">
        <f t="shared" si="107"/>
        <v/>
      </c>
      <c r="P56" s="21" t="str">
        <f t="shared" si="107"/>
        <v/>
      </c>
      <c r="Q56" s="20" t="str">
        <f t="shared" si="107"/>
        <v/>
      </c>
      <c r="R56" s="21" t="str">
        <f t="shared" si="107"/>
        <v/>
      </c>
      <c r="S56" s="20" t="str">
        <f t="shared" si="107"/>
        <v/>
      </c>
      <c r="T56" s="21" t="str">
        <f t="shared" si="107"/>
        <v/>
      </c>
      <c r="U56" s="20" t="str">
        <f t="shared" si="107"/>
        <v/>
      </c>
      <c r="V56" s="21" t="str">
        <f t="shared" si="107"/>
        <v/>
      </c>
      <c r="W56" s="22" t="str">
        <f t="shared" si="107"/>
        <v/>
      </c>
      <c r="X56" s="55" t="str">
        <f t="shared" ref="X56:AM56" si="108">IF($G56=X$4&amp;"-"&amp;X$5,IF(COUNTIF($G$6:$G56,"="&amp;$G56)&gt;1000,"",MAX(X$6:X55)+1),"")</f>
        <v/>
      </c>
      <c r="Y56" s="56" t="str">
        <f t="shared" si="108"/>
        <v/>
      </c>
      <c r="Z56" s="55" t="str">
        <f t="shared" si="108"/>
        <v/>
      </c>
      <c r="AA56" s="56" t="str">
        <f t="shared" si="108"/>
        <v/>
      </c>
      <c r="AB56" s="55">
        <f t="shared" si="108"/>
        <v>9</v>
      </c>
      <c r="AC56" s="56" t="str">
        <f t="shared" si="108"/>
        <v/>
      </c>
      <c r="AD56" s="55" t="str">
        <f t="shared" si="108"/>
        <v/>
      </c>
      <c r="AE56" s="56" t="str">
        <f t="shared" si="108"/>
        <v/>
      </c>
      <c r="AF56" s="55" t="str">
        <f t="shared" si="108"/>
        <v/>
      </c>
      <c r="AG56" s="56" t="str">
        <f t="shared" si="108"/>
        <v/>
      </c>
      <c r="AH56" s="55" t="str">
        <f t="shared" si="108"/>
        <v/>
      </c>
      <c r="AI56" s="56" t="str">
        <f t="shared" si="108"/>
        <v/>
      </c>
      <c r="AJ56" s="55" t="str">
        <f t="shared" si="108"/>
        <v/>
      </c>
      <c r="AK56" s="56" t="str">
        <f t="shared" si="108"/>
        <v/>
      </c>
      <c r="AL56" s="55" t="str">
        <f t="shared" si="108"/>
        <v/>
      </c>
      <c r="AM56" s="57" t="str">
        <f t="shared" si="108"/>
        <v/>
      </c>
    </row>
    <row r="57" spans="1:39" ht="15.75" customHeight="1">
      <c r="A57" s="58">
        <v>52</v>
      </c>
      <c r="B57" s="48" t="str">
        <f>VLOOKUP(A57,Times_2023!B54:C484,2,FALSE)</f>
        <v>0:19:52</v>
      </c>
      <c r="C57" s="49" t="str">
        <f t="shared" si="2"/>
        <v>Tim O'Neil</v>
      </c>
      <c r="D57" s="59" t="str">
        <f t="shared" si="3"/>
        <v>HI</v>
      </c>
      <c r="E57" s="59" t="str">
        <f t="shared" si="4"/>
        <v>M</v>
      </c>
      <c r="F57" s="59">
        <f t="shared" si="5"/>
        <v>51</v>
      </c>
      <c r="G57" s="60" t="str">
        <f t="shared" si="6"/>
        <v>HI-M</v>
      </c>
      <c r="H57" s="19" t="str">
        <f t="shared" ref="H57:W57" si="109">IF($G57=H$4&amp;"-"&amp;H$5,IF(COUNTIF($G$6:$G57,"="&amp;$G57)&gt;5,"",$F57),"")</f>
        <v/>
      </c>
      <c r="I57" s="20" t="str">
        <f t="shared" si="109"/>
        <v/>
      </c>
      <c r="J57" s="21" t="str">
        <f t="shared" si="109"/>
        <v/>
      </c>
      <c r="K57" s="20" t="str">
        <f t="shared" si="109"/>
        <v/>
      </c>
      <c r="L57" s="21" t="str">
        <f t="shared" si="109"/>
        <v/>
      </c>
      <c r="M57" s="20" t="str">
        <f t="shared" si="109"/>
        <v/>
      </c>
      <c r="N57" s="21">
        <f t="shared" si="109"/>
        <v>51</v>
      </c>
      <c r="O57" s="20" t="str">
        <f t="shared" si="109"/>
        <v/>
      </c>
      <c r="P57" s="21" t="str">
        <f t="shared" si="109"/>
        <v/>
      </c>
      <c r="Q57" s="20" t="str">
        <f t="shared" si="109"/>
        <v/>
      </c>
      <c r="R57" s="21" t="str">
        <f t="shared" si="109"/>
        <v/>
      </c>
      <c r="S57" s="20" t="str">
        <f t="shared" si="109"/>
        <v/>
      </c>
      <c r="T57" s="21" t="str">
        <f t="shared" si="109"/>
        <v/>
      </c>
      <c r="U57" s="20" t="str">
        <f t="shared" si="109"/>
        <v/>
      </c>
      <c r="V57" s="21" t="str">
        <f t="shared" si="109"/>
        <v/>
      </c>
      <c r="W57" s="22" t="str">
        <f t="shared" si="109"/>
        <v/>
      </c>
      <c r="X57" s="55" t="str">
        <f t="shared" ref="X57:AM57" si="110">IF($G57=X$4&amp;"-"&amp;X$5,IF(COUNTIF($G$6:$G57,"="&amp;$G57)&gt;1000,"",MAX(X$6:X56)+1),"")</f>
        <v/>
      </c>
      <c r="Y57" s="56" t="str">
        <f t="shared" si="110"/>
        <v/>
      </c>
      <c r="Z57" s="55" t="str">
        <f t="shared" si="110"/>
        <v/>
      </c>
      <c r="AA57" s="56" t="str">
        <f t="shared" si="110"/>
        <v/>
      </c>
      <c r="AB57" s="55" t="str">
        <f t="shared" si="110"/>
        <v/>
      </c>
      <c r="AC57" s="56" t="str">
        <f t="shared" si="110"/>
        <v/>
      </c>
      <c r="AD57" s="55">
        <f t="shared" si="110"/>
        <v>5</v>
      </c>
      <c r="AE57" s="56" t="str">
        <f t="shared" si="110"/>
        <v/>
      </c>
      <c r="AF57" s="55" t="str">
        <f t="shared" si="110"/>
        <v/>
      </c>
      <c r="AG57" s="56" t="str">
        <f t="shared" si="110"/>
        <v/>
      </c>
      <c r="AH57" s="55" t="str">
        <f t="shared" si="110"/>
        <v/>
      </c>
      <c r="AI57" s="56" t="str">
        <f t="shared" si="110"/>
        <v/>
      </c>
      <c r="AJ57" s="55" t="str">
        <f t="shared" si="110"/>
        <v/>
      </c>
      <c r="AK57" s="56" t="str">
        <f t="shared" si="110"/>
        <v/>
      </c>
      <c r="AL57" s="55" t="str">
        <f t="shared" si="110"/>
        <v/>
      </c>
      <c r="AM57" s="57" t="str">
        <f t="shared" si="110"/>
        <v/>
      </c>
    </row>
    <row r="58" spans="1:39" ht="15.75" customHeight="1">
      <c r="A58" s="61">
        <v>53</v>
      </c>
      <c r="B58" s="48" t="str">
        <f>VLOOKUP(A58,Times_2023!B55:C485,2,FALSE)</f>
        <v>0:19:53</v>
      </c>
      <c r="C58" s="49" t="str">
        <f t="shared" si="2"/>
        <v>Alan Taylor</v>
      </c>
      <c r="D58" s="59" t="str">
        <f t="shared" si="3"/>
        <v>SS</v>
      </c>
      <c r="E58" s="59" t="str">
        <f t="shared" si="4"/>
        <v>M</v>
      </c>
      <c r="F58" s="59">
        <f t="shared" si="5"/>
        <v>52</v>
      </c>
      <c r="G58" s="60" t="str">
        <f t="shared" si="6"/>
        <v>SS-M</v>
      </c>
      <c r="H58" s="19" t="str">
        <f t="shared" ref="H58:W58" si="111">IF($G58=H$4&amp;"-"&amp;H$5,IF(COUNTIF($G$6:$G58,"="&amp;$G58)&gt;5,"",$F58),"")</f>
        <v/>
      </c>
      <c r="I58" s="20" t="str">
        <f t="shared" si="111"/>
        <v/>
      </c>
      <c r="J58" s="21" t="str">
        <f t="shared" si="111"/>
        <v/>
      </c>
      <c r="K58" s="20" t="str">
        <f t="shared" si="111"/>
        <v/>
      </c>
      <c r="L58" s="21" t="str">
        <f t="shared" si="111"/>
        <v/>
      </c>
      <c r="M58" s="20" t="str">
        <f t="shared" si="111"/>
        <v/>
      </c>
      <c r="N58" s="21" t="str">
        <f t="shared" si="111"/>
        <v/>
      </c>
      <c r="O58" s="20" t="str">
        <f t="shared" si="111"/>
        <v/>
      </c>
      <c r="P58" s="21" t="str">
        <f t="shared" si="111"/>
        <v/>
      </c>
      <c r="Q58" s="20" t="str">
        <f t="shared" si="111"/>
        <v/>
      </c>
      <c r="R58" s="21" t="str">
        <f t="shared" si="111"/>
        <v/>
      </c>
      <c r="S58" s="20" t="str">
        <f t="shared" si="111"/>
        <v/>
      </c>
      <c r="T58" s="21" t="str">
        <f t="shared" si="111"/>
        <v/>
      </c>
      <c r="U58" s="20" t="str">
        <f t="shared" si="111"/>
        <v/>
      </c>
      <c r="V58" s="21">
        <f t="shared" si="111"/>
        <v>52</v>
      </c>
      <c r="W58" s="22" t="str">
        <f t="shared" si="111"/>
        <v/>
      </c>
      <c r="X58" s="55" t="str">
        <f t="shared" ref="X58:AM58" si="112">IF($G58=X$4&amp;"-"&amp;X$5,IF(COUNTIF($G$6:$G58,"="&amp;$G58)&gt;1000,"",MAX(X$6:X57)+1),"")</f>
        <v/>
      </c>
      <c r="Y58" s="56" t="str">
        <f t="shared" si="112"/>
        <v/>
      </c>
      <c r="Z58" s="55" t="str">
        <f t="shared" si="112"/>
        <v/>
      </c>
      <c r="AA58" s="56" t="str">
        <f t="shared" si="112"/>
        <v/>
      </c>
      <c r="AB58" s="55" t="str">
        <f t="shared" si="112"/>
        <v/>
      </c>
      <c r="AC58" s="56" t="str">
        <f t="shared" si="112"/>
        <v/>
      </c>
      <c r="AD58" s="55" t="str">
        <f t="shared" si="112"/>
        <v/>
      </c>
      <c r="AE58" s="56" t="str">
        <f t="shared" si="112"/>
        <v/>
      </c>
      <c r="AF58" s="55" t="str">
        <f t="shared" si="112"/>
        <v/>
      </c>
      <c r="AG58" s="56" t="str">
        <f t="shared" si="112"/>
        <v/>
      </c>
      <c r="AH58" s="55" t="str">
        <f t="shared" si="112"/>
        <v/>
      </c>
      <c r="AI58" s="56" t="str">
        <f t="shared" si="112"/>
        <v/>
      </c>
      <c r="AJ58" s="55" t="str">
        <f t="shared" si="112"/>
        <v/>
      </c>
      <c r="AK58" s="56" t="str">
        <f t="shared" si="112"/>
        <v/>
      </c>
      <c r="AL58" s="55">
        <f t="shared" si="112"/>
        <v>2</v>
      </c>
      <c r="AM58" s="57" t="str">
        <f t="shared" si="112"/>
        <v/>
      </c>
    </row>
    <row r="59" spans="1:39" ht="15.75" customHeight="1">
      <c r="A59" s="58">
        <v>54</v>
      </c>
      <c r="B59" s="48" t="str">
        <f>VLOOKUP(A59,Times_2023!B56:C486,2,FALSE)</f>
        <v>0:19:54</v>
      </c>
      <c r="C59" s="49" t="str">
        <f t="shared" si="2"/>
        <v>Lee Cackett</v>
      </c>
      <c r="D59" s="59" t="str">
        <f t="shared" si="3"/>
        <v>HI</v>
      </c>
      <c r="E59" s="59" t="str">
        <f t="shared" si="4"/>
        <v>F</v>
      </c>
      <c r="F59" s="59">
        <f t="shared" si="5"/>
        <v>2</v>
      </c>
      <c r="G59" s="60" t="str">
        <f t="shared" si="6"/>
        <v>HI-F</v>
      </c>
      <c r="H59" s="19" t="str">
        <f t="shared" ref="H59:W59" si="113">IF($G59=H$4&amp;"-"&amp;H$5,IF(COUNTIF($G$6:$G59,"="&amp;$G59)&gt;5,"",$F59),"")</f>
        <v/>
      </c>
      <c r="I59" s="20" t="str">
        <f t="shared" si="113"/>
        <v/>
      </c>
      <c r="J59" s="21" t="str">
        <f t="shared" si="113"/>
        <v/>
      </c>
      <c r="K59" s="20" t="str">
        <f t="shared" si="113"/>
        <v/>
      </c>
      <c r="L59" s="21" t="str">
        <f t="shared" si="113"/>
        <v/>
      </c>
      <c r="M59" s="20" t="str">
        <f t="shared" si="113"/>
        <v/>
      </c>
      <c r="N59" s="21" t="str">
        <f t="shared" si="113"/>
        <v/>
      </c>
      <c r="O59" s="20">
        <f t="shared" si="113"/>
        <v>2</v>
      </c>
      <c r="P59" s="21" t="str">
        <f t="shared" si="113"/>
        <v/>
      </c>
      <c r="Q59" s="20" t="str">
        <f t="shared" si="113"/>
        <v/>
      </c>
      <c r="R59" s="21" t="str">
        <f t="shared" si="113"/>
        <v/>
      </c>
      <c r="S59" s="20" t="str">
        <f t="shared" si="113"/>
        <v/>
      </c>
      <c r="T59" s="21" t="str">
        <f t="shared" si="113"/>
        <v/>
      </c>
      <c r="U59" s="20" t="str">
        <f t="shared" si="113"/>
        <v/>
      </c>
      <c r="V59" s="21" t="str">
        <f t="shared" si="113"/>
        <v/>
      </c>
      <c r="W59" s="22" t="str">
        <f t="shared" si="113"/>
        <v/>
      </c>
      <c r="X59" s="55" t="str">
        <f t="shared" ref="X59:AM59" si="114">IF($G59=X$4&amp;"-"&amp;X$5,IF(COUNTIF($G$6:$G59,"="&amp;$G59)&gt;1000,"",MAX(X$6:X58)+1),"")</f>
        <v/>
      </c>
      <c r="Y59" s="56" t="str">
        <f t="shared" si="114"/>
        <v/>
      </c>
      <c r="Z59" s="55" t="str">
        <f t="shared" si="114"/>
        <v/>
      </c>
      <c r="AA59" s="56" t="str">
        <f t="shared" si="114"/>
        <v/>
      </c>
      <c r="AB59" s="55" t="str">
        <f t="shared" si="114"/>
        <v/>
      </c>
      <c r="AC59" s="56" t="str">
        <f t="shared" si="114"/>
        <v/>
      </c>
      <c r="AD59" s="55" t="str">
        <f t="shared" si="114"/>
        <v/>
      </c>
      <c r="AE59" s="56">
        <f t="shared" si="114"/>
        <v>1</v>
      </c>
      <c r="AF59" s="55" t="str">
        <f t="shared" si="114"/>
        <v/>
      </c>
      <c r="AG59" s="56" t="str">
        <f t="shared" si="114"/>
        <v/>
      </c>
      <c r="AH59" s="55" t="str">
        <f t="shared" si="114"/>
        <v/>
      </c>
      <c r="AI59" s="56" t="str">
        <f t="shared" si="114"/>
        <v/>
      </c>
      <c r="AJ59" s="55" t="str">
        <f t="shared" si="114"/>
        <v/>
      </c>
      <c r="AK59" s="56" t="str">
        <f t="shared" si="114"/>
        <v/>
      </c>
      <c r="AL59" s="55" t="str">
        <f t="shared" si="114"/>
        <v/>
      </c>
      <c r="AM59" s="57" t="str">
        <f t="shared" si="114"/>
        <v/>
      </c>
    </row>
    <row r="60" spans="1:39" ht="15.75" customHeight="1">
      <c r="A60" s="61">
        <v>55</v>
      </c>
      <c r="B60" s="48" t="str">
        <f>VLOOKUP(A60,Times_2023!B57:C487,2,FALSE)</f>
        <v>0:19:55</v>
      </c>
      <c r="C60" s="49" t="str">
        <f t="shared" si="2"/>
        <v>Daniel Heath</v>
      </c>
      <c r="D60" s="59" t="str">
        <f t="shared" si="3"/>
        <v>CAC</v>
      </c>
      <c r="E60" s="59" t="str">
        <f t="shared" si="4"/>
        <v>M</v>
      </c>
      <c r="F60" s="59">
        <f t="shared" si="5"/>
        <v>53</v>
      </c>
      <c r="G60" s="60" t="str">
        <f t="shared" si="6"/>
        <v>CAC-M</v>
      </c>
      <c r="H60" s="19" t="str">
        <f t="shared" ref="H60:W60" si="115">IF($G60=H$4&amp;"-"&amp;H$5,IF(COUNTIF($G$6:$G60,"="&amp;$G60)&gt;5,"",$F60),"")</f>
        <v/>
      </c>
      <c r="I60" s="20" t="str">
        <f t="shared" si="115"/>
        <v/>
      </c>
      <c r="J60" s="21" t="str">
        <f t="shared" si="115"/>
        <v/>
      </c>
      <c r="K60" s="20" t="str">
        <f t="shared" si="115"/>
        <v/>
      </c>
      <c r="L60" s="21" t="str">
        <f t="shared" si="115"/>
        <v/>
      </c>
      <c r="M60" s="20" t="str">
        <f t="shared" si="115"/>
        <v/>
      </c>
      <c r="N60" s="21" t="str">
        <f t="shared" si="115"/>
        <v/>
      </c>
      <c r="O60" s="20" t="str">
        <f t="shared" si="115"/>
        <v/>
      </c>
      <c r="P60" s="21" t="str">
        <f t="shared" si="115"/>
        <v/>
      </c>
      <c r="Q60" s="20" t="str">
        <f t="shared" si="115"/>
        <v/>
      </c>
      <c r="R60" s="21" t="str">
        <f t="shared" si="115"/>
        <v/>
      </c>
      <c r="S60" s="20" t="str">
        <f t="shared" si="115"/>
        <v/>
      </c>
      <c r="T60" s="21" t="str">
        <f t="shared" si="115"/>
        <v/>
      </c>
      <c r="U60" s="20" t="str">
        <f t="shared" si="115"/>
        <v/>
      </c>
      <c r="V60" s="21" t="str">
        <f t="shared" si="115"/>
        <v/>
      </c>
      <c r="W60" s="22" t="str">
        <f t="shared" si="115"/>
        <v/>
      </c>
      <c r="X60" s="55">
        <f t="shared" ref="X60:AM60" si="116">IF($G60=X$4&amp;"-"&amp;X$5,IF(COUNTIF($G$6:$G60,"="&amp;$G60)&gt;1000,"",MAX(X$6:X59)+1),"")</f>
        <v>18</v>
      </c>
      <c r="Y60" s="56" t="str">
        <f t="shared" si="116"/>
        <v/>
      </c>
      <c r="Z60" s="55" t="str">
        <f t="shared" si="116"/>
        <v/>
      </c>
      <c r="AA60" s="56" t="str">
        <f t="shared" si="116"/>
        <v/>
      </c>
      <c r="AB60" s="55" t="str">
        <f t="shared" si="116"/>
        <v/>
      </c>
      <c r="AC60" s="56" t="str">
        <f t="shared" si="116"/>
        <v/>
      </c>
      <c r="AD60" s="55" t="str">
        <f t="shared" si="116"/>
        <v/>
      </c>
      <c r="AE60" s="56" t="str">
        <f t="shared" si="116"/>
        <v/>
      </c>
      <c r="AF60" s="55" t="str">
        <f t="shared" si="116"/>
        <v/>
      </c>
      <c r="AG60" s="56" t="str">
        <f t="shared" si="116"/>
        <v/>
      </c>
      <c r="AH60" s="55" t="str">
        <f t="shared" si="116"/>
        <v/>
      </c>
      <c r="AI60" s="56" t="str">
        <f t="shared" si="116"/>
        <v/>
      </c>
      <c r="AJ60" s="55" t="str">
        <f t="shared" si="116"/>
        <v/>
      </c>
      <c r="AK60" s="56" t="str">
        <f t="shared" si="116"/>
        <v/>
      </c>
      <c r="AL60" s="55" t="str">
        <f t="shared" si="116"/>
        <v/>
      </c>
      <c r="AM60" s="57" t="str">
        <f t="shared" si="116"/>
        <v/>
      </c>
    </row>
    <row r="61" spans="1:39" ht="15.75" customHeight="1">
      <c r="A61" s="58">
        <v>56</v>
      </c>
      <c r="B61" s="48" t="str">
        <f>VLOOKUP(A61,Times_2023!B58:C488,2,FALSE)</f>
        <v>0:19:57</v>
      </c>
      <c r="C61" s="49" t="str">
        <f t="shared" si="2"/>
        <v>Darren Elsom</v>
      </c>
      <c r="D61" s="59" t="str">
        <f t="shared" si="3"/>
        <v>HRC</v>
      </c>
      <c r="E61" s="59" t="str">
        <f t="shared" si="4"/>
        <v>M</v>
      </c>
      <c r="F61" s="59">
        <f t="shared" si="5"/>
        <v>54</v>
      </c>
      <c r="G61" s="60" t="str">
        <f t="shared" si="6"/>
        <v>HRC-M</v>
      </c>
      <c r="H61" s="19" t="str">
        <f t="shared" ref="H61:W61" si="117">IF($G61=H$4&amp;"-"&amp;H$5,IF(COUNTIF($G$6:$G61,"="&amp;$G61)&gt;5,"",$F61),"")</f>
        <v/>
      </c>
      <c r="I61" s="20" t="str">
        <f t="shared" si="117"/>
        <v/>
      </c>
      <c r="J61" s="21" t="str">
        <f t="shared" si="117"/>
        <v/>
      </c>
      <c r="K61" s="20" t="str">
        <f t="shared" si="117"/>
        <v/>
      </c>
      <c r="L61" s="21" t="str">
        <f t="shared" si="117"/>
        <v/>
      </c>
      <c r="M61" s="20" t="str">
        <f t="shared" si="117"/>
        <v/>
      </c>
      <c r="N61" s="21" t="str">
        <f t="shared" si="117"/>
        <v/>
      </c>
      <c r="O61" s="20" t="str">
        <f t="shared" si="117"/>
        <v/>
      </c>
      <c r="P61" s="21">
        <f t="shared" si="117"/>
        <v>54</v>
      </c>
      <c r="Q61" s="20" t="str">
        <f t="shared" si="117"/>
        <v/>
      </c>
      <c r="R61" s="21" t="str">
        <f t="shared" si="117"/>
        <v/>
      </c>
      <c r="S61" s="20" t="str">
        <f t="shared" si="117"/>
        <v/>
      </c>
      <c r="T61" s="21" t="str">
        <f t="shared" si="117"/>
        <v/>
      </c>
      <c r="U61" s="20" t="str">
        <f t="shared" si="117"/>
        <v/>
      </c>
      <c r="V61" s="21" t="str">
        <f t="shared" si="117"/>
        <v/>
      </c>
      <c r="W61" s="22" t="str">
        <f t="shared" si="117"/>
        <v/>
      </c>
      <c r="X61" s="55" t="str">
        <f t="shared" ref="X61:AM61" si="118">IF($G61=X$4&amp;"-"&amp;X$5,IF(COUNTIF($G$6:$G61,"="&amp;$G61)&gt;1000,"",MAX(X$6:X60)+1),"")</f>
        <v/>
      </c>
      <c r="Y61" s="56" t="str">
        <f t="shared" si="118"/>
        <v/>
      </c>
      <c r="Z61" s="55" t="str">
        <f t="shared" si="118"/>
        <v/>
      </c>
      <c r="AA61" s="56" t="str">
        <f t="shared" si="118"/>
        <v/>
      </c>
      <c r="AB61" s="55" t="str">
        <f t="shared" si="118"/>
        <v/>
      </c>
      <c r="AC61" s="56" t="str">
        <f t="shared" si="118"/>
        <v/>
      </c>
      <c r="AD61" s="55" t="str">
        <f t="shared" si="118"/>
        <v/>
      </c>
      <c r="AE61" s="56" t="str">
        <f t="shared" si="118"/>
        <v/>
      </c>
      <c r="AF61" s="55">
        <f t="shared" si="118"/>
        <v>3</v>
      </c>
      <c r="AG61" s="56" t="str">
        <f t="shared" si="118"/>
        <v/>
      </c>
      <c r="AH61" s="55" t="str">
        <f t="shared" si="118"/>
        <v/>
      </c>
      <c r="AI61" s="56" t="str">
        <f t="shared" si="118"/>
        <v/>
      </c>
      <c r="AJ61" s="55" t="str">
        <f t="shared" si="118"/>
        <v/>
      </c>
      <c r="AK61" s="56" t="str">
        <f t="shared" si="118"/>
        <v/>
      </c>
      <c r="AL61" s="55" t="str">
        <f t="shared" si="118"/>
        <v/>
      </c>
      <c r="AM61" s="57" t="str">
        <f t="shared" si="118"/>
        <v/>
      </c>
    </row>
    <row r="62" spans="1:39" ht="15.75" customHeight="1">
      <c r="A62" s="61">
        <v>57</v>
      </c>
      <c r="B62" s="48" t="str">
        <f>VLOOKUP(A62,Times_2023!B59:C489,2,FALSE)</f>
        <v>0:19:57</v>
      </c>
      <c r="C62" s="49" t="str">
        <f t="shared" si="2"/>
        <v>Daniel Tee</v>
      </c>
      <c r="D62" s="59" t="str">
        <f t="shared" si="3"/>
        <v>NJ</v>
      </c>
      <c r="E62" s="59" t="str">
        <f t="shared" si="4"/>
        <v>M</v>
      </c>
      <c r="F62" s="59">
        <f t="shared" si="5"/>
        <v>55</v>
      </c>
      <c r="G62" s="60" t="str">
        <f t="shared" si="6"/>
        <v>NJ-M</v>
      </c>
      <c r="H62" s="19" t="str">
        <f t="shared" ref="H62:W62" si="119">IF($G62=H$4&amp;"-"&amp;H$5,IF(COUNTIF($G$6:$G62,"="&amp;$G62)&gt;5,"",$F62),"")</f>
        <v/>
      </c>
      <c r="I62" s="20" t="str">
        <f t="shared" si="119"/>
        <v/>
      </c>
      <c r="J62" s="21" t="str">
        <f t="shared" si="119"/>
        <v/>
      </c>
      <c r="K62" s="20" t="str">
        <f t="shared" si="119"/>
        <v/>
      </c>
      <c r="L62" s="21" t="str">
        <f t="shared" si="119"/>
        <v/>
      </c>
      <c r="M62" s="20" t="str">
        <f t="shared" si="119"/>
        <v/>
      </c>
      <c r="N62" s="21" t="str">
        <f t="shared" si="119"/>
        <v/>
      </c>
      <c r="O62" s="20" t="str">
        <f t="shared" si="119"/>
        <v/>
      </c>
      <c r="P62" s="21" t="str">
        <f t="shared" si="119"/>
        <v/>
      </c>
      <c r="Q62" s="20" t="str">
        <f t="shared" si="119"/>
        <v/>
      </c>
      <c r="R62" s="21" t="str">
        <f t="shared" si="119"/>
        <v/>
      </c>
      <c r="S62" s="20" t="str">
        <f t="shared" si="119"/>
        <v/>
      </c>
      <c r="T62" s="21" t="str">
        <f t="shared" si="119"/>
        <v/>
      </c>
      <c r="U62" s="20" t="str">
        <f t="shared" si="119"/>
        <v/>
      </c>
      <c r="V62" s="21" t="str">
        <f t="shared" si="119"/>
        <v/>
      </c>
      <c r="W62" s="22" t="str">
        <f t="shared" si="119"/>
        <v/>
      </c>
      <c r="X62" s="55" t="str">
        <f t="shared" ref="X62:AM62" si="120">IF($G62=X$4&amp;"-"&amp;X$5,IF(COUNTIF($G$6:$G62,"="&amp;$G62)&gt;1000,"",MAX(X$6:X61)+1),"")</f>
        <v/>
      </c>
      <c r="Y62" s="56" t="str">
        <f t="shared" si="120"/>
        <v/>
      </c>
      <c r="Z62" s="55" t="str">
        <f t="shared" si="120"/>
        <v/>
      </c>
      <c r="AA62" s="56" t="str">
        <f t="shared" si="120"/>
        <v/>
      </c>
      <c r="AB62" s="55" t="str">
        <f t="shared" si="120"/>
        <v/>
      </c>
      <c r="AC62" s="56" t="str">
        <f t="shared" si="120"/>
        <v/>
      </c>
      <c r="AD62" s="55" t="str">
        <f t="shared" si="120"/>
        <v/>
      </c>
      <c r="AE62" s="56" t="str">
        <f t="shared" si="120"/>
        <v/>
      </c>
      <c r="AF62" s="55" t="str">
        <f t="shared" si="120"/>
        <v/>
      </c>
      <c r="AG62" s="56" t="str">
        <f t="shared" si="120"/>
        <v/>
      </c>
      <c r="AH62" s="55">
        <f t="shared" si="120"/>
        <v>7</v>
      </c>
      <c r="AI62" s="56" t="str">
        <f t="shared" si="120"/>
        <v/>
      </c>
      <c r="AJ62" s="55" t="str">
        <f t="shared" si="120"/>
        <v/>
      </c>
      <c r="AK62" s="56" t="str">
        <f t="shared" si="120"/>
        <v/>
      </c>
      <c r="AL62" s="55" t="str">
        <f t="shared" si="120"/>
        <v/>
      </c>
      <c r="AM62" s="57" t="str">
        <f t="shared" si="120"/>
        <v/>
      </c>
    </row>
    <row r="63" spans="1:39" ht="15.75" customHeight="1">
      <c r="A63" s="58">
        <v>58</v>
      </c>
      <c r="B63" s="48" t="str">
        <f>VLOOKUP(A63,Times_2023!B60:C490,2,FALSE)</f>
        <v>0:19:58</v>
      </c>
      <c r="C63" s="49" t="str">
        <f t="shared" si="2"/>
        <v>Tim Davis</v>
      </c>
      <c r="D63" s="59" t="str">
        <f t="shared" si="3"/>
        <v>HI</v>
      </c>
      <c r="E63" s="59" t="str">
        <f t="shared" si="4"/>
        <v>M</v>
      </c>
      <c r="F63" s="59">
        <f t="shared" si="5"/>
        <v>56</v>
      </c>
      <c r="G63" s="60" t="str">
        <f t="shared" si="6"/>
        <v>HI-M</v>
      </c>
      <c r="H63" s="19" t="str">
        <f t="shared" ref="H63:W63" si="121">IF($G63=H$4&amp;"-"&amp;H$5,IF(COUNTIF($G$6:$G63,"="&amp;$G63)&gt;5,"",$F63),"")</f>
        <v/>
      </c>
      <c r="I63" s="20" t="str">
        <f t="shared" si="121"/>
        <v/>
      </c>
      <c r="J63" s="21" t="str">
        <f t="shared" si="121"/>
        <v/>
      </c>
      <c r="K63" s="20" t="str">
        <f t="shared" si="121"/>
        <v/>
      </c>
      <c r="L63" s="21" t="str">
        <f t="shared" si="121"/>
        <v/>
      </c>
      <c r="M63" s="20" t="str">
        <f t="shared" si="121"/>
        <v/>
      </c>
      <c r="N63" s="21" t="str">
        <f t="shared" si="121"/>
        <v/>
      </c>
      <c r="O63" s="20" t="str">
        <f t="shared" si="121"/>
        <v/>
      </c>
      <c r="P63" s="21" t="str">
        <f t="shared" si="121"/>
        <v/>
      </c>
      <c r="Q63" s="20" t="str">
        <f t="shared" si="121"/>
        <v/>
      </c>
      <c r="R63" s="21" t="str">
        <f t="shared" si="121"/>
        <v/>
      </c>
      <c r="S63" s="20" t="str">
        <f t="shared" si="121"/>
        <v/>
      </c>
      <c r="T63" s="21" t="str">
        <f t="shared" si="121"/>
        <v/>
      </c>
      <c r="U63" s="20" t="str">
        <f t="shared" si="121"/>
        <v/>
      </c>
      <c r="V63" s="21" t="str">
        <f t="shared" si="121"/>
        <v/>
      </c>
      <c r="W63" s="22" t="str">
        <f t="shared" si="121"/>
        <v/>
      </c>
      <c r="X63" s="55" t="str">
        <f t="shared" ref="X63:AM63" si="122">IF($G63=X$4&amp;"-"&amp;X$5,IF(COUNTIF($G$6:$G63,"="&amp;$G63)&gt;1000,"",MAX(X$6:X62)+1),"")</f>
        <v/>
      </c>
      <c r="Y63" s="56" t="str">
        <f t="shared" si="122"/>
        <v/>
      </c>
      <c r="Z63" s="55" t="str">
        <f t="shared" si="122"/>
        <v/>
      </c>
      <c r="AA63" s="56" t="str">
        <f t="shared" si="122"/>
        <v/>
      </c>
      <c r="AB63" s="55" t="str">
        <f t="shared" si="122"/>
        <v/>
      </c>
      <c r="AC63" s="56" t="str">
        <f t="shared" si="122"/>
        <v/>
      </c>
      <c r="AD63" s="55">
        <f t="shared" si="122"/>
        <v>6</v>
      </c>
      <c r="AE63" s="56" t="str">
        <f t="shared" si="122"/>
        <v/>
      </c>
      <c r="AF63" s="55" t="str">
        <f t="shared" si="122"/>
        <v/>
      </c>
      <c r="AG63" s="56" t="str">
        <f t="shared" si="122"/>
        <v/>
      </c>
      <c r="AH63" s="55" t="str">
        <f t="shared" si="122"/>
        <v/>
      </c>
      <c r="AI63" s="56" t="str">
        <f t="shared" si="122"/>
        <v/>
      </c>
      <c r="AJ63" s="55" t="str">
        <f t="shared" si="122"/>
        <v/>
      </c>
      <c r="AK63" s="56" t="str">
        <f t="shared" si="122"/>
        <v/>
      </c>
      <c r="AL63" s="55" t="str">
        <f t="shared" si="122"/>
        <v/>
      </c>
      <c r="AM63" s="57" t="str">
        <f t="shared" si="122"/>
        <v/>
      </c>
    </row>
    <row r="64" spans="1:39" ht="15.75" customHeight="1">
      <c r="A64" s="61">
        <v>59</v>
      </c>
      <c r="B64" s="48" t="str">
        <f>VLOOKUP(A64,Times_2023!B61:C491,2,FALSE)</f>
        <v>0:19:59</v>
      </c>
      <c r="C64" s="49" t="str">
        <f t="shared" si="2"/>
        <v>Chris Hunt</v>
      </c>
      <c r="D64" s="59" t="str">
        <f t="shared" si="3"/>
        <v>ELY</v>
      </c>
      <c r="E64" s="59" t="str">
        <f t="shared" si="4"/>
        <v>M</v>
      </c>
      <c r="F64" s="59">
        <f t="shared" si="5"/>
        <v>57</v>
      </c>
      <c r="G64" s="60" t="str">
        <f t="shared" si="6"/>
        <v>ELY-M</v>
      </c>
      <c r="H64" s="19" t="str">
        <f t="shared" ref="H64:W64" si="123">IF($G64=H$4&amp;"-"&amp;H$5,IF(COUNTIF($G$6:$G64,"="&amp;$G64)&gt;5,"",$F64),"")</f>
        <v/>
      </c>
      <c r="I64" s="20" t="str">
        <f t="shared" si="123"/>
        <v/>
      </c>
      <c r="J64" s="21" t="str">
        <f t="shared" si="123"/>
        <v/>
      </c>
      <c r="K64" s="20" t="str">
        <f t="shared" si="123"/>
        <v/>
      </c>
      <c r="L64" s="21" t="str">
        <f t="shared" si="123"/>
        <v/>
      </c>
      <c r="M64" s="20" t="str">
        <f t="shared" si="123"/>
        <v/>
      </c>
      <c r="N64" s="21" t="str">
        <f t="shared" si="123"/>
        <v/>
      </c>
      <c r="O64" s="20" t="str">
        <f t="shared" si="123"/>
        <v/>
      </c>
      <c r="P64" s="21" t="str">
        <f t="shared" si="123"/>
        <v/>
      </c>
      <c r="Q64" s="20" t="str">
        <f t="shared" si="123"/>
        <v/>
      </c>
      <c r="R64" s="21" t="str">
        <f t="shared" si="123"/>
        <v/>
      </c>
      <c r="S64" s="20" t="str">
        <f t="shared" si="123"/>
        <v/>
      </c>
      <c r="T64" s="21" t="str">
        <f t="shared" si="123"/>
        <v/>
      </c>
      <c r="U64" s="20" t="str">
        <f t="shared" si="123"/>
        <v/>
      </c>
      <c r="V64" s="21" t="str">
        <f t="shared" si="123"/>
        <v/>
      </c>
      <c r="W64" s="22" t="str">
        <f t="shared" si="123"/>
        <v/>
      </c>
      <c r="X64" s="55" t="str">
        <f t="shared" ref="X64:AM64" si="124">IF($G64=X$4&amp;"-"&amp;X$5,IF(COUNTIF($G$6:$G64,"="&amp;$G64)&gt;1000,"",MAX(X$6:X63)+1),"")</f>
        <v/>
      </c>
      <c r="Y64" s="56" t="str">
        <f t="shared" si="124"/>
        <v/>
      </c>
      <c r="Z64" s="55" t="str">
        <f t="shared" si="124"/>
        <v/>
      </c>
      <c r="AA64" s="56" t="str">
        <f t="shared" si="124"/>
        <v/>
      </c>
      <c r="AB64" s="55">
        <f t="shared" si="124"/>
        <v>10</v>
      </c>
      <c r="AC64" s="56" t="str">
        <f t="shared" si="124"/>
        <v/>
      </c>
      <c r="AD64" s="55" t="str">
        <f t="shared" si="124"/>
        <v/>
      </c>
      <c r="AE64" s="56" t="str">
        <f t="shared" si="124"/>
        <v/>
      </c>
      <c r="AF64" s="55" t="str">
        <f t="shared" si="124"/>
        <v/>
      </c>
      <c r="AG64" s="56" t="str">
        <f t="shared" si="124"/>
        <v/>
      </c>
      <c r="AH64" s="55" t="str">
        <f t="shared" si="124"/>
        <v/>
      </c>
      <c r="AI64" s="56" t="str">
        <f t="shared" si="124"/>
        <v/>
      </c>
      <c r="AJ64" s="55" t="str">
        <f t="shared" si="124"/>
        <v/>
      </c>
      <c r="AK64" s="56" t="str">
        <f t="shared" si="124"/>
        <v/>
      </c>
      <c r="AL64" s="55" t="str">
        <f t="shared" si="124"/>
        <v/>
      </c>
      <c r="AM64" s="57" t="str">
        <f t="shared" si="124"/>
        <v/>
      </c>
    </row>
    <row r="65" spans="1:39" ht="15.75" customHeight="1">
      <c r="A65" s="58">
        <v>60</v>
      </c>
      <c r="B65" s="48" t="str">
        <f>VLOOKUP(A65,Times_2023!B62:C492,2,FALSE)</f>
        <v>0:20:00</v>
      </c>
      <c r="C65" s="49" t="str">
        <f t="shared" si="2"/>
        <v>Stephen Howard</v>
      </c>
      <c r="D65" s="59" t="str">
        <f t="shared" si="3"/>
        <v>ELY</v>
      </c>
      <c r="E65" s="59" t="str">
        <f t="shared" si="4"/>
        <v>M</v>
      </c>
      <c r="F65" s="59">
        <f t="shared" si="5"/>
        <v>58</v>
      </c>
      <c r="G65" s="60" t="str">
        <f t="shared" si="6"/>
        <v>ELY-M</v>
      </c>
      <c r="H65" s="19" t="str">
        <f t="shared" ref="H65:W65" si="125">IF($G65=H$4&amp;"-"&amp;H$5,IF(COUNTIF($G$6:$G65,"="&amp;$G65)&gt;5,"",$F65),"")</f>
        <v/>
      </c>
      <c r="I65" s="20" t="str">
        <f t="shared" si="125"/>
        <v/>
      </c>
      <c r="J65" s="21" t="str">
        <f t="shared" si="125"/>
        <v/>
      </c>
      <c r="K65" s="20" t="str">
        <f t="shared" si="125"/>
        <v/>
      </c>
      <c r="L65" s="21" t="str">
        <f t="shared" si="125"/>
        <v/>
      </c>
      <c r="M65" s="20" t="str">
        <f t="shared" si="125"/>
        <v/>
      </c>
      <c r="N65" s="21" t="str">
        <f t="shared" si="125"/>
        <v/>
      </c>
      <c r="O65" s="20" t="str">
        <f t="shared" si="125"/>
        <v/>
      </c>
      <c r="P65" s="21" t="str">
        <f t="shared" si="125"/>
        <v/>
      </c>
      <c r="Q65" s="20" t="str">
        <f t="shared" si="125"/>
        <v/>
      </c>
      <c r="R65" s="21" t="str">
        <f t="shared" si="125"/>
        <v/>
      </c>
      <c r="S65" s="20" t="str">
        <f t="shared" si="125"/>
        <v/>
      </c>
      <c r="T65" s="21" t="str">
        <f t="shared" si="125"/>
        <v/>
      </c>
      <c r="U65" s="20" t="str">
        <f t="shared" si="125"/>
        <v/>
      </c>
      <c r="V65" s="21" t="str">
        <f t="shared" si="125"/>
        <v/>
      </c>
      <c r="W65" s="22" t="str">
        <f t="shared" si="125"/>
        <v/>
      </c>
      <c r="X65" s="55" t="str">
        <f t="shared" ref="X65:AM65" si="126">IF($G65=X$4&amp;"-"&amp;X$5,IF(COUNTIF($G$6:$G65,"="&amp;$G65)&gt;1000,"",MAX(X$6:X64)+1),"")</f>
        <v/>
      </c>
      <c r="Y65" s="56" t="str">
        <f t="shared" si="126"/>
        <v/>
      </c>
      <c r="Z65" s="55" t="str">
        <f t="shared" si="126"/>
        <v/>
      </c>
      <c r="AA65" s="56" t="str">
        <f t="shared" si="126"/>
        <v/>
      </c>
      <c r="AB65" s="55">
        <f t="shared" si="126"/>
        <v>11</v>
      </c>
      <c r="AC65" s="56" t="str">
        <f t="shared" si="126"/>
        <v/>
      </c>
      <c r="AD65" s="55" t="str">
        <f t="shared" si="126"/>
        <v/>
      </c>
      <c r="AE65" s="56" t="str">
        <f t="shared" si="126"/>
        <v/>
      </c>
      <c r="AF65" s="55" t="str">
        <f t="shared" si="126"/>
        <v/>
      </c>
      <c r="AG65" s="56" t="str">
        <f t="shared" si="126"/>
        <v/>
      </c>
      <c r="AH65" s="55" t="str">
        <f t="shared" si="126"/>
        <v/>
      </c>
      <c r="AI65" s="56" t="str">
        <f t="shared" si="126"/>
        <v/>
      </c>
      <c r="AJ65" s="55" t="str">
        <f t="shared" si="126"/>
        <v/>
      </c>
      <c r="AK65" s="56" t="str">
        <f t="shared" si="126"/>
        <v/>
      </c>
      <c r="AL65" s="55" t="str">
        <f t="shared" si="126"/>
        <v/>
      </c>
      <c r="AM65" s="57" t="str">
        <f t="shared" si="126"/>
        <v/>
      </c>
    </row>
    <row r="66" spans="1:39" ht="15.75" customHeight="1">
      <c r="A66" s="61">
        <v>61</v>
      </c>
      <c r="B66" s="48" t="str">
        <f>VLOOKUP(A66,Times_2023!B63:C493,2,FALSE)</f>
        <v>0:20:00</v>
      </c>
      <c r="C66" s="49" t="str">
        <f t="shared" si="2"/>
        <v>Alex Magilton</v>
      </c>
      <c r="D66" s="59" t="str">
        <f t="shared" si="3"/>
        <v>HI</v>
      </c>
      <c r="E66" s="59" t="str">
        <f t="shared" si="4"/>
        <v>M</v>
      </c>
      <c r="F66" s="59">
        <f t="shared" si="5"/>
        <v>59</v>
      </c>
      <c r="G66" s="60" t="str">
        <f t="shared" si="6"/>
        <v>HI-M</v>
      </c>
      <c r="H66" s="19" t="str">
        <f t="shared" ref="H66:W66" si="127">IF($G66=H$4&amp;"-"&amp;H$5,IF(COUNTIF($G$6:$G66,"="&amp;$G66)&gt;5,"",$F66),"")</f>
        <v/>
      </c>
      <c r="I66" s="20" t="str">
        <f t="shared" si="127"/>
        <v/>
      </c>
      <c r="J66" s="21" t="str">
        <f t="shared" si="127"/>
        <v/>
      </c>
      <c r="K66" s="20" t="str">
        <f t="shared" si="127"/>
        <v/>
      </c>
      <c r="L66" s="21" t="str">
        <f t="shared" si="127"/>
        <v/>
      </c>
      <c r="M66" s="20" t="str">
        <f t="shared" si="127"/>
        <v/>
      </c>
      <c r="N66" s="21" t="str">
        <f t="shared" si="127"/>
        <v/>
      </c>
      <c r="O66" s="20" t="str">
        <f t="shared" si="127"/>
        <v/>
      </c>
      <c r="P66" s="21" t="str">
        <f t="shared" si="127"/>
        <v/>
      </c>
      <c r="Q66" s="20" t="str">
        <f t="shared" si="127"/>
        <v/>
      </c>
      <c r="R66" s="21" t="str">
        <f t="shared" si="127"/>
        <v/>
      </c>
      <c r="S66" s="20" t="str">
        <f t="shared" si="127"/>
        <v/>
      </c>
      <c r="T66" s="21" t="str">
        <f t="shared" si="127"/>
        <v/>
      </c>
      <c r="U66" s="20" t="str">
        <f t="shared" si="127"/>
        <v/>
      </c>
      <c r="V66" s="21" t="str">
        <f t="shared" si="127"/>
        <v/>
      </c>
      <c r="W66" s="22" t="str">
        <f t="shared" si="127"/>
        <v/>
      </c>
      <c r="X66" s="55" t="str">
        <f t="shared" ref="X66:AM66" si="128">IF($G66=X$4&amp;"-"&amp;X$5,IF(COUNTIF($G$6:$G66,"="&amp;$G66)&gt;1000,"",MAX(X$6:X65)+1),"")</f>
        <v/>
      </c>
      <c r="Y66" s="56" t="str">
        <f t="shared" si="128"/>
        <v/>
      </c>
      <c r="Z66" s="55" t="str">
        <f t="shared" si="128"/>
        <v/>
      </c>
      <c r="AA66" s="56" t="str">
        <f t="shared" si="128"/>
        <v/>
      </c>
      <c r="AB66" s="55" t="str">
        <f t="shared" si="128"/>
        <v/>
      </c>
      <c r="AC66" s="56" t="str">
        <f t="shared" si="128"/>
        <v/>
      </c>
      <c r="AD66" s="55">
        <f t="shared" si="128"/>
        <v>7</v>
      </c>
      <c r="AE66" s="56" t="str">
        <f t="shared" si="128"/>
        <v/>
      </c>
      <c r="AF66" s="55" t="str">
        <f t="shared" si="128"/>
        <v/>
      </c>
      <c r="AG66" s="56" t="str">
        <f t="shared" si="128"/>
        <v/>
      </c>
      <c r="AH66" s="55" t="str">
        <f t="shared" si="128"/>
        <v/>
      </c>
      <c r="AI66" s="56" t="str">
        <f t="shared" si="128"/>
        <v/>
      </c>
      <c r="AJ66" s="55" t="str">
        <f t="shared" si="128"/>
        <v/>
      </c>
      <c r="AK66" s="56" t="str">
        <f t="shared" si="128"/>
        <v/>
      </c>
      <c r="AL66" s="55" t="str">
        <f t="shared" si="128"/>
        <v/>
      </c>
      <c r="AM66" s="57" t="str">
        <f t="shared" si="128"/>
        <v/>
      </c>
    </row>
    <row r="67" spans="1:39" ht="15.75" customHeight="1">
      <c r="A67" s="58">
        <v>62</v>
      </c>
      <c r="B67" s="48" t="str">
        <f>VLOOKUP(A67,Times_2023!B64:C494,2,FALSE)</f>
        <v>0:20:01</v>
      </c>
      <c r="C67" s="49" t="str">
        <f t="shared" si="2"/>
        <v>Gemma Bridges</v>
      </c>
      <c r="D67" s="59" t="str">
        <f t="shared" si="3"/>
        <v>ELY</v>
      </c>
      <c r="E67" s="59" t="str">
        <f t="shared" si="4"/>
        <v>F</v>
      </c>
      <c r="F67" s="59">
        <f t="shared" si="5"/>
        <v>3</v>
      </c>
      <c r="G67" s="60" t="str">
        <f t="shared" si="6"/>
        <v>ELY-F</v>
      </c>
      <c r="H67" s="19" t="str">
        <f t="shared" ref="H67:W67" si="129">IF($G67=H$4&amp;"-"&amp;H$5,IF(COUNTIF($G$6:$G67,"="&amp;$G67)&gt;5,"",$F67),"")</f>
        <v/>
      </c>
      <c r="I67" s="20" t="str">
        <f t="shared" si="129"/>
        <v/>
      </c>
      <c r="J67" s="21" t="str">
        <f t="shared" si="129"/>
        <v/>
      </c>
      <c r="K67" s="20" t="str">
        <f t="shared" si="129"/>
        <v/>
      </c>
      <c r="L67" s="21" t="str">
        <f t="shared" si="129"/>
        <v/>
      </c>
      <c r="M67" s="20">
        <f t="shared" si="129"/>
        <v>3</v>
      </c>
      <c r="N67" s="21" t="str">
        <f t="shared" si="129"/>
        <v/>
      </c>
      <c r="O67" s="20" t="str">
        <f t="shared" si="129"/>
        <v/>
      </c>
      <c r="P67" s="21" t="str">
        <f t="shared" si="129"/>
        <v/>
      </c>
      <c r="Q67" s="20" t="str">
        <f t="shared" si="129"/>
        <v/>
      </c>
      <c r="R67" s="21" t="str">
        <f t="shared" si="129"/>
        <v/>
      </c>
      <c r="S67" s="20" t="str">
        <f t="shared" si="129"/>
        <v/>
      </c>
      <c r="T67" s="21" t="str">
        <f t="shared" si="129"/>
        <v/>
      </c>
      <c r="U67" s="20" t="str">
        <f t="shared" si="129"/>
        <v/>
      </c>
      <c r="V67" s="21" t="str">
        <f t="shared" si="129"/>
        <v/>
      </c>
      <c r="W67" s="22" t="str">
        <f t="shared" si="129"/>
        <v/>
      </c>
      <c r="X67" s="55" t="str">
        <f t="shared" ref="X67:AM67" si="130">IF($G67=X$4&amp;"-"&amp;X$5,IF(COUNTIF($G$6:$G67,"="&amp;$G67)&gt;1000,"",MAX(X$6:X66)+1),"")</f>
        <v/>
      </c>
      <c r="Y67" s="56" t="str">
        <f t="shared" si="130"/>
        <v/>
      </c>
      <c r="Z67" s="55" t="str">
        <f t="shared" si="130"/>
        <v/>
      </c>
      <c r="AA67" s="56" t="str">
        <f t="shared" si="130"/>
        <v/>
      </c>
      <c r="AB67" s="55" t="str">
        <f t="shared" si="130"/>
        <v/>
      </c>
      <c r="AC67" s="56">
        <f t="shared" si="130"/>
        <v>1</v>
      </c>
      <c r="AD67" s="55" t="str">
        <f t="shared" si="130"/>
        <v/>
      </c>
      <c r="AE67" s="56" t="str">
        <f t="shared" si="130"/>
        <v/>
      </c>
      <c r="AF67" s="55" t="str">
        <f t="shared" si="130"/>
        <v/>
      </c>
      <c r="AG67" s="56" t="str">
        <f t="shared" si="130"/>
        <v/>
      </c>
      <c r="AH67" s="55" t="str">
        <f t="shared" si="130"/>
        <v/>
      </c>
      <c r="AI67" s="56" t="str">
        <f t="shared" si="130"/>
        <v/>
      </c>
      <c r="AJ67" s="55" t="str">
        <f t="shared" si="130"/>
        <v/>
      </c>
      <c r="AK67" s="56" t="str">
        <f t="shared" si="130"/>
        <v/>
      </c>
      <c r="AL67" s="55" t="str">
        <f t="shared" si="130"/>
        <v/>
      </c>
      <c r="AM67" s="57" t="str">
        <f t="shared" si="130"/>
        <v/>
      </c>
    </row>
    <row r="68" spans="1:39" ht="15.75" customHeight="1">
      <c r="A68" s="61">
        <v>63</v>
      </c>
      <c r="B68" s="48" t="str">
        <f>VLOOKUP(A68,Times_2023!B65:C495,2,FALSE)</f>
        <v>0:20:01</v>
      </c>
      <c r="C68" s="49" t="str">
        <f t="shared" si="2"/>
        <v>Vicki Moignard</v>
      </c>
      <c r="D68" s="59" t="str">
        <f t="shared" si="3"/>
        <v>CTC</v>
      </c>
      <c r="E68" s="59" t="str">
        <f t="shared" si="4"/>
        <v>F</v>
      </c>
      <c r="F68" s="59">
        <f t="shared" si="5"/>
        <v>4</v>
      </c>
      <c r="G68" s="60" t="str">
        <f t="shared" si="6"/>
        <v>CTC-F</v>
      </c>
      <c r="H68" s="19" t="str">
        <f t="shared" ref="H68:W68" si="131">IF($G68=H$4&amp;"-"&amp;H$5,IF(COUNTIF($G$6:$G68,"="&amp;$G68)&gt;5,"",$F68),"")</f>
        <v/>
      </c>
      <c r="I68" s="20" t="str">
        <f t="shared" si="131"/>
        <v/>
      </c>
      <c r="J68" s="21" t="str">
        <f t="shared" si="131"/>
        <v/>
      </c>
      <c r="K68" s="20">
        <f t="shared" si="131"/>
        <v>4</v>
      </c>
      <c r="L68" s="21" t="str">
        <f t="shared" si="131"/>
        <v/>
      </c>
      <c r="M68" s="20" t="str">
        <f t="shared" si="131"/>
        <v/>
      </c>
      <c r="N68" s="21" t="str">
        <f t="shared" si="131"/>
        <v/>
      </c>
      <c r="O68" s="20" t="str">
        <f t="shared" si="131"/>
        <v/>
      </c>
      <c r="P68" s="21" t="str">
        <f t="shared" si="131"/>
        <v/>
      </c>
      <c r="Q68" s="20" t="str">
        <f t="shared" si="131"/>
        <v/>
      </c>
      <c r="R68" s="21" t="str">
        <f t="shared" si="131"/>
        <v/>
      </c>
      <c r="S68" s="20" t="str">
        <f t="shared" si="131"/>
        <v/>
      </c>
      <c r="T68" s="21" t="str">
        <f t="shared" si="131"/>
        <v/>
      </c>
      <c r="U68" s="20" t="str">
        <f t="shared" si="131"/>
        <v/>
      </c>
      <c r="V68" s="21" t="str">
        <f t="shared" si="131"/>
        <v/>
      </c>
      <c r="W68" s="22" t="str">
        <f t="shared" si="131"/>
        <v/>
      </c>
      <c r="X68" s="55" t="str">
        <f t="shared" ref="X68:AM68" si="132">IF($G68=X$4&amp;"-"&amp;X$5,IF(COUNTIF($G$6:$G68,"="&amp;$G68)&gt;1000,"",MAX(X$6:X67)+1),"")</f>
        <v/>
      </c>
      <c r="Y68" s="56" t="str">
        <f t="shared" si="132"/>
        <v/>
      </c>
      <c r="Z68" s="55" t="str">
        <f t="shared" si="132"/>
        <v/>
      </c>
      <c r="AA68" s="56">
        <f t="shared" si="132"/>
        <v>1</v>
      </c>
      <c r="AB68" s="55" t="str">
        <f t="shared" si="132"/>
        <v/>
      </c>
      <c r="AC68" s="56" t="str">
        <f t="shared" si="132"/>
        <v/>
      </c>
      <c r="AD68" s="55" t="str">
        <f t="shared" si="132"/>
        <v/>
      </c>
      <c r="AE68" s="56" t="str">
        <f t="shared" si="132"/>
        <v/>
      </c>
      <c r="AF68" s="55" t="str">
        <f t="shared" si="132"/>
        <v/>
      </c>
      <c r="AG68" s="56" t="str">
        <f t="shared" si="132"/>
        <v/>
      </c>
      <c r="AH68" s="55" t="str">
        <f t="shared" si="132"/>
        <v/>
      </c>
      <c r="AI68" s="56" t="str">
        <f t="shared" si="132"/>
        <v/>
      </c>
      <c r="AJ68" s="55" t="str">
        <f t="shared" si="132"/>
        <v/>
      </c>
      <c r="AK68" s="56" t="str">
        <f t="shared" si="132"/>
        <v/>
      </c>
      <c r="AL68" s="55" t="str">
        <f t="shared" si="132"/>
        <v/>
      </c>
      <c r="AM68" s="57" t="str">
        <f t="shared" si="132"/>
        <v/>
      </c>
    </row>
    <row r="69" spans="1:39" ht="15.75" customHeight="1">
      <c r="A69" s="58">
        <v>64</v>
      </c>
      <c r="B69" s="48" t="str">
        <f>VLOOKUP(A69,Times_2023!B66:C496,2,FALSE)</f>
        <v>0:20:04</v>
      </c>
      <c r="C69" s="49" t="str">
        <f t="shared" si="2"/>
        <v>Bethan Everson</v>
      </c>
      <c r="D69" s="59" t="str">
        <f t="shared" si="3"/>
        <v>ELY</v>
      </c>
      <c r="E69" s="59" t="str">
        <f t="shared" si="4"/>
        <v>F</v>
      </c>
      <c r="F69" s="59">
        <f t="shared" si="5"/>
        <v>5</v>
      </c>
      <c r="G69" s="60" t="str">
        <f t="shared" si="6"/>
        <v>ELY-F</v>
      </c>
      <c r="H69" s="19" t="str">
        <f t="shared" ref="H69:W69" si="133">IF($G69=H$4&amp;"-"&amp;H$5,IF(COUNTIF($G$6:$G69,"="&amp;$G69)&gt;5,"",$F69),"")</f>
        <v/>
      </c>
      <c r="I69" s="20" t="str">
        <f t="shared" si="133"/>
        <v/>
      </c>
      <c r="J69" s="21" t="str">
        <f t="shared" si="133"/>
        <v/>
      </c>
      <c r="K69" s="20" t="str">
        <f t="shared" si="133"/>
        <v/>
      </c>
      <c r="L69" s="21" t="str">
        <f t="shared" si="133"/>
        <v/>
      </c>
      <c r="M69" s="20">
        <f t="shared" si="133"/>
        <v>5</v>
      </c>
      <c r="N69" s="21" t="str">
        <f t="shared" si="133"/>
        <v/>
      </c>
      <c r="O69" s="20" t="str">
        <f t="shared" si="133"/>
        <v/>
      </c>
      <c r="P69" s="21" t="str">
        <f t="shared" si="133"/>
        <v/>
      </c>
      <c r="Q69" s="20" t="str">
        <f t="shared" si="133"/>
        <v/>
      </c>
      <c r="R69" s="21" t="str">
        <f t="shared" si="133"/>
        <v/>
      </c>
      <c r="S69" s="20" t="str">
        <f t="shared" si="133"/>
        <v/>
      </c>
      <c r="T69" s="21" t="str">
        <f t="shared" si="133"/>
        <v/>
      </c>
      <c r="U69" s="20" t="str">
        <f t="shared" si="133"/>
        <v/>
      </c>
      <c r="V69" s="21" t="str">
        <f t="shared" si="133"/>
        <v/>
      </c>
      <c r="W69" s="22" t="str">
        <f t="shared" si="133"/>
        <v/>
      </c>
      <c r="X69" s="55" t="str">
        <f t="shared" ref="X69:AM69" si="134">IF($G69=X$4&amp;"-"&amp;X$5,IF(COUNTIF($G$6:$G69,"="&amp;$G69)&gt;1000,"",MAX(X$6:X68)+1),"")</f>
        <v/>
      </c>
      <c r="Y69" s="56" t="str">
        <f t="shared" si="134"/>
        <v/>
      </c>
      <c r="Z69" s="55" t="str">
        <f t="shared" si="134"/>
        <v/>
      </c>
      <c r="AA69" s="56" t="str">
        <f t="shared" si="134"/>
        <v/>
      </c>
      <c r="AB69" s="55" t="str">
        <f t="shared" si="134"/>
        <v/>
      </c>
      <c r="AC69" s="56">
        <f t="shared" si="134"/>
        <v>2</v>
      </c>
      <c r="AD69" s="55" t="str">
        <f t="shared" si="134"/>
        <v/>
      </c>
      <c r="AE69" s="56" t="str">
        <f t="shared" si="134"/>
        <v/>
      </c>
      <c r="AF69" s="55" t="str">
        <f t="shared" si="134"/>
        <v/>
      </c>
      <c r="AG69" s="56" t="str">
        <f t="shared" si="134"/>
        <v/>
      </c>
      <c r="AH69" s="55" t="str">
        <f t="shared" si="134"/>
        <v/>
      </c>
      <c r="AI69" s="56" t="str">
        <f t="shared" si="134"/>
        <v/>
      </c>
      <c r="AJ69" s="55" t="str">
        <f t="shared" si="134"/>
        <v/>
      </c>
      <c r="AK69" s="56" t="str">
        <f t="shared" si="134"/>
        <v/>
      </c>
      <c r="AL69" s="55" t="str">
        <f t="shared" si="134"/>
        <v/>
      </c>
      <c r="AM69" s="57" t="str">
        <f t="shared" si="134"/>
        <v/>
      </c>
    </row>
    <row r="70" spans="1:39" ht="15.75" customHeight="1">
      <c r="A70" s="61">
        <v>65</v>
      </c>
      <c r="B70" s="48" t="str">
        <f>VLOOKUP(A70,Times_2023!B67:C497,2,FALSE)</f>
        <v>0:20:09</v>
      </c>
      <c r="C70" s="49" t="str">
        <f t="shared" ref="C70:C133" si="135">VLOOKUP($A70,Raw,3,FALSE)</f>
        <v>Peter Wood</v>
      </c>
      <c r="D70" s="59" t="str">
        <f t="shared" ref="D70:D133" si="136">VLOOKUP($A70,Raw,2,FALSE)</f>
        <v>ELY</v>
      </c>
      <c r="E70" s="59" t="str">
        <f t="shared" ref="E70:E133" si="137">VLOOKUP($A70,Raw,4,FALSE)</f>
        <v>M</v>
      </c>
      <c r="F70" s="59">
        <f t="shared" si="5"/>
        <v>60</v>
      </c>
      <c r="G70" s="60" t="str">
        <f t="shared" si="6"/>
        <v>ELY-M</v>
      </c>
      <c r="H70" s="19" t="str">
        <f t="shared" ref="H70:W70" si="138">IF($G70=H$4&amp;"-"&amp;H$5,IF(COUNTIF($G$6:$G70,"="&amp;$G70)&gt;5,"",$F70),"")</f>
        <v/>
      </c>
      <c r="I70" s="20" t="str">
        <f t="shared" si="138"/>
        <v/>
      </c>
      <c r="J70" s="21" t="str">
        <f t="shared" si="138"/>
        <v/>
      </c>
      <c r="K70" s="20" t="str">
        <f t="shared" si="138"/>
        <v/>
      </c>
      <c r="L70" s="21" t="str">
        <f t="shared" si="138"/>
        <v/>
      </c>
      <c r="M70" s="20" t="str">
        <f t="shared" si="138"/>
        <v/>
      </c>
      <c r="N70" s="21" t="str">
        <f t="shared" si="138"/>
        <v/>
      </c>
      <c r="O70" s="20" t="str">
        <f t="shared" si="138"/>
        <v/>
      </c>
      <c r="P70" s="21" t="str">
        <f t="shared" si="138"/>
        <v/>
      </c>
      <c r="Q70" s="20" t="str">
        <f t="shared" si="138"/>
        <v/>
      </c>
      <c r="R70" s="21" t="str">
        <f t="shared" si="138"/>
        <v/>
      </c>
      <c r="S70" s="20" t="str">
        <f t="shared" si="138"/>
        <v/>
      </c>
      <c r="T70" s="21" t="str">
        <f t="shared" si="138"/>
        <v/>
      </c>
      <c r="U70" s="20" t="str">
        <f t="shared" si="138"/>
        <v/>
      </c>
      <c r="V70" s="21" t="str">
        <f t="shared" si="138"/>
        <v/>
      </c>
      <c r="W70" s="22" t="str">
        <f t="shared" si="138"/>
        <v/>
      </c>
      <c r="X70" s="55" t="str">
        <f t="shared" ref="X70:AM70" si="139">IF($G70=X$4&amp;"-"&amp;X$5,IF(COUNTIF($G$6:$G70,"="&amp;$G70)&gt;1000,"",MAX(X$6:X69)+1),"")</f>
        <v/>
      </c>
      <c r="Y70" s="56" t="str">
        <f t="shared" si="139"/>
        <v/>
      </c>
      <c r="Z70" s="55" t="str">
        <f t="shared" si="139"/>
        <v/>
      </c>
      <c r="AA70" s="56" t="str">
        <f t="shared" si="139"/>
        <v/>
      </c>
      <c r="AB70" s="55">
        <f t="shared" si="139"/>
        <v>12</v>
      </c>
      <c r="AC70" s="56" t="str">
        <f t="shared" si="139"/>
        <v/>
      </c>
      <c r="AD70" s="55" t="str">
        <f t="shared" si="139"/>
        <v/>
      </c>
      <c r="AE70" s="56" t="str">
        <f t="shared" si="139"/>
        <v/>
      </c>
      <c r="AF70" s="55" t="str">
        <f t="shared" si="139"/>
        <v/>
      </c>
      <c r="AG70" s="56" t="str">
        <f t="shared" si="139"/>
        <v/>
      </c>
      <c r="AH70" s="55" t="str">
        <f t="shared" si="139"/>
        <v/>
      </c>
      <c r="AI70" s="56" t="str">
        <f t="shared" si="139"/>
        <v/>
      </c>
      <c r="AJ70" s="55" t="str">
        <f t="shared" si="139"/>
        <v/>
      </c>
      <c r="AK70" s="56" t="str">
        <f t="shared" si="139"/>
        <v/>
      </c>
      <c r="AL70" s="55" t="str">
        <f t="shared" si="139"/>
        <v/>
      </c>
      <c r="AM70" s="57" t="str">
        <f t="shared" si="139"/>
        <v/>
      </c>
    </row>
    <row r="71" spans="1:39" ht="15.75" customHeight="1">
      <c r="A71" s="58">
        <v>66</v>
      </c>
      <c r="B71" s="48" t="str">
        <f>VLOOKUP(A71,Times_2023!B68:C498,2,FALSE)</f>
        <v>0:20:12</v>
      </c>
      <c r="C71" s="49" t="str">
        <f t="shared" si="135"/>
        <v>Amie Reed</v>
      </c>
      <c r="D71" s="59" t="str">
        <f t="shared" si="136"/>
        <v>CAC</v>
      </c>
      <c r="E71" s="59" t="str">
        <f t="shared" si="137"/>
        <v>F</v>
      </c>
      <c r="F71" s="59">
        <f t="shared" si="5"/>
        <v>6</v>
      </c>
      <c r="G71" s="60" t="str">
        <f t="shared" si="6"/>
        <v>CAC-F</v>
      </c>
      <c r="H71" s="19" t="str">
        <f t="shared" ref="H71:W71" si="140">IF($G71=H$4&amp;"-"&amp;H$5,IF(COUNTIF($G$6:$G71,"="&amp;$G71)&gt;5,"",$F71),"")</f>
        <v/>
      </c>
      <c r="I71" s="20">
        <f t="shared" si="140"/>
        <v>6</v>
      </c>
      <c r="J71" s="21" t="str">
        <f t="shared" si="140"/>
        <v/>
      </c>
      <c r="K71" s="20" t="str">
        <f t="shared" si="140"/>
        <v/>
      </c>
      <c r="L71" s="21" t="str">
        <f t="shared" si="140"/>
        <v/>
      </c>
      <c r="M71" s="20" t="str">
        <f t="shared" si="140"/>
        <v/>
      </c>
      <c r="N71" s="21" t="str">
        <f t="shared" si="140"/>
        <v/>
      </c>
      <c r="O71" s="20" t="str">
        <f t="shared" si="140"/>
        <v/>
      </c>
      <c r="P71" s="21" t="str">
        <f t="shared" si="140"/>
        <v/>
      </c>
      <c r="Q71" s="20" t="str">
        <f t="shared" si="140"/>
        <v/>
      </c>
      <c r="R71" s="21" t="str">
        <f t="shared" si="140"/>
        <v/>
      </c>
      <c r="S71" s="20" t="str">
        <f t="shared" si="140"/>
        <v/>
      </c>
      <c r="T71" s="21" t="str">
        <f t="shared" si="140"/>
        <v/>
      </c>
      <c r="U71" s="20" t="str">
        <f t="shared" si="140"/>
        <v/>
      </c>
      <c r="V71" s="21" t="str">
        <f t="shared" si="140"/>
        <v/>
      </c>
      <c r="W71" s="22" t="str">
        <f t="shared" si="140"/>
        <v/>
      </c>
      <c r="X71" s="55" t="str">
        <f t="shared" ref="X71:AM71" si="141">IF($G71=X$4&amp;"-"&amp;X$5,IF(COUNTIF($G$6:$G71,"="&amp;$G71)&gt;1000,"",MAX(X$6:X70)+1),"")</f>
        <v/>
      </c>
      <c r="Y71" s="56">
        <f t="shared" si="141"/>
        <v>2</v>
      </c>
      <c r="Z71" s="55" t="str">
        <f t="shared" si="141"/>
        <v/>
      </c>
      <c r="AA71" s="56" t="str">
        <f t="shared" si="141"/>
        <v/>
      </c>
      <c r="AB71" s="55" t="str">
        <f t="shared" si="141"/>
        <v/>
      </c>
      <c r="AC71" s="56" t="str">
        <f t="shared" si="141"/>
        <v/>
      </c>
      <c r="AD71" s="55" t="str">
        <f t="shared" si="141"/>
        <v/>
      </c>
      <c r="AE71" s="56" t="str">
        <f t="shared" si="141"/>
        <v/>
      </c>
      <c r="AF71" s="55" t="str">
        <f t="shared" si="141"/>
        <v/>
      </c>
      <c r="AG71" s="56" t="str">
        <f t="shared" si="141"/>
        <v/>
      </c>
      <c r="AH71" s="55" t="str">
        <f t="shared" si="141"/>
        <v/>
      </c>
      <c r="AI71" s="56" t="str">
        <f t="shared" si="141"/>
        <v/>
      </c>
      <c r="AJ71" s="55" t="str">
        <f t="shared" si="141"/>
        <v/>
      </c>
      <c r="AK71" s="56" t="str">
        <f t="shared" si="141"/>
        <v/>
      </c>
      <c r="AL71" s="55" t="str">
        <f t="shared" si="141"/>
        <v/>
      </c>
      <c r="AM71" s="57" t="str">
        <f t="shared" si="141"/>
        <v/>
      </c>
    </row>
    <row r="72" spans="1:39" ht="15.75" customHeight="1">
      <c r="A72" s="61">
        <v>67</v>
      </c>
      <c r="B72" s="48" t="str">
        <f>VLOOKUP(A72,Times_2023!B69:C499,2,FALSE)</f>
        <v>0:20:13</v>
      </c>
      <c r="C72" s="49" t="str">
        <f t="shared" si="135"/>
        <v>Kathy Peters</v>
      </c>
      <c r="D72" s="59" t="str">
        <f t="shared" si="136"/>
        <v>CAC</v>
      </c>
      <c r="E72" s="59" t="str">
        <f t="shared" si="137"/>
        <v>F</v>
      </c>
      <c r="F72" s="59">
        <f t="shared" si="5"/>
        <v>7</v>
      </c>
      <c r="G72" s="60" t="str">
        <f t="shared" si="6"/>
        <v>CAC-F</v>
      </c>
      <c r="H72" s="19" t="str">
        <f t="shared" ref="H72:W72" si="142">IF($G72=H$4&amp;"-"&amp;H$5,IF(COUNTIF($G$6:$G72,"="&amp;$G72)&gt;5,"",$F72),"")</f>
        <v/>
      </c>
      <c r="I72" s="20">
        <f t="shared" si="142"/>
        <v>7</v>
      </c>
      <c r="J72" s="21" t="str">
        <f t="shared" si="142"/>
        <v/>
      </c>
      <c r="K72" s="20" t="str">
        <f t="shared" si="142"/>
        <v/>
      </c>
      <c r="L72" s="21" t="str">
        <f t="shared" si="142"/>
        <v/>
      </c>
      <c r="M72" s="20" t="str">
        <f t="shared" si="142"/>
        <v/>
      </c>
      <c r="N72" s="21" t="str">
        <f t="shared" si="142"/>
        <v/>
      </c>
      <c r="O72" s="20" t="str">
        <f t="shared" si="142"/>
        <v/>
      </c>
      <c r="P72" s="21" t="str">
        <f t="shared" si="142"/>
        <v/>
      </c>
      <c r="Q72" s="20" t="str">
        <f t="shared" si="142"/>
        <v/>
      </c>
      <c r="R72" s="21" t="str">
        <f t="shared" si="142"/>
        <v/>
      </c>
      <c r="S72" s="20" t="str">
        <f t="shared" si="142"/>
        <v/>
      </c>
      <c r="T72" s="21" t="str">
        <f t="shared" si="142"/>
        <v/>
      </c>
      <c r="U72" s="20" t="str">
        <f t="shared" si="142"/>
        <v/>
      </c>
      <c r="V72" s="21" t="str">
        <f t="shared" si="142"/>
        <v/>
      </c>
      <c r="W72" s="22" t="str">
        <f t="shared" si="142"/>
        <v/>
      </c>
      <c r="X72" s="55" t="str">
        <f t="shared" ref="X72:AM72" si="143">IF($G72=X$4&amp;"-"&amp;X$5,IF(COUNTIF($G$6:$G72,"="&amp;$G72)&gt;1000,"",MAX(X$6:X71)+1),"")</f>
        <v/>
      </c>
      <c r="Y72" s="56">
        <f t="shared" si="143"/>
        <v>3</v>
      </c>
      <c r="Z72" s="55" t="str">
        <f t="shared" si="143"/>
        <v/>
      </c>
      <c r="AA72" s="56" t="str">
        <f t="shared" si="143"/>
        <v/>
      </c>
      <c r="AB72" s="55" t="str">
        <f t="shared" si="143"/>
        <v/>
      </c>
      <c r="AC72" s="56" t="str">
        <f t="shared" si="143"/>
        <v/>
      </c>
      <c r="AD72" s="55" t="str">
        <f t="shared" si="143"/>
        <v/>
      </c>
      <c r="AE72" s="56" t="str">
        <f t="shared" si="143"/>
        <v/>
      </c>
      <c r="AF72" s="55" t="str">
        <f t="shared" si="143"/>
        <v/>
      </c>
      <c r="AG72" s="56" t="str">
        <f t="shared" si="143"/>
        <v/>
      </c>
      <c r="AH72" s="55" t="str">
        <f t="shared" si="143"/>
        <v/>
      </c>
      <c r="AI72" s="56" t="str">
        <f t="shared" si="143"/>
        <v/>
      </c>
      <c r="AJ72" s="55" t="str">
        <f t="shared" si="143"/>
        <v/>
      </c>
      <c r="AK72" s="56" t="str">
        <f t="shared" si="143"/>
        <v/>
      </c>
      <c r="AL72" s="55" t="str">
        <f t="shared" si="143"/>
        <v/>
      </c>
      <c r="AM72" s="57" t="str">
        <f t="shared" si="143"/>
        <v/>
      </c>
    </row>
    <row r="73" spans="1:39" ht="15.75" customHeight="1">
      <c r="A73" s="58">
        <v>68</v>
      </c>
      <c r="B73" s="48" t="str">
        <f>VLOOKUP(A73,Times_2023!B70:C500,2,FALSE)</f>
        <v>0:20:14</v>
      </c>
      <c r="C73" s="49" t="str">
        <f t="shared" si="135"/>
        <v>Chris Burns</v>
      </c>
      <c r="D73" s="59" t="str">
        <f t="shared" si="136"/>
        <v>NJ</v>
      </c>
      <c r="E73" s="59" t="str">
        <f t="shared" si="137"/>
        <v>M</v>
      </c>
      <c r="F73" s="59">
        <f t="shared" si="5"/>
        <v>61</v>
      </c>
      <c r="G73" s="60" t="str">
        <f t="shared" si="6"/>
        <v>NJ-M</v>
      </c>
      <c r="H73" s="19" t="str">
        <f t="shared" ref="H73:W73" si="144">IF($G73=H$4&amp;"-"&amp;H$5,IF(COUNTIF($G$6:$G73,"="&amp;$G73)&gt;5,"",$F73),"")</f>
        <v/>
      </c>
      <c r="I73" s="20" t="str">
        <f t="shared" si="144"/>
        <v/>
      </c>
      <c r="J73" s="21" t="str">
        <f t="shared" si="144"/>
        <v/>
      </c>
      <c r="K73" s="20" t="str">
        <f t="shared" si="144"/>
        <v/>
      </c>
      <c r="L73" s="21" t="str">
        <f t="shared" si="144"/>
        <v/>
      </c>
      <c r="M73" s="20" t="str">
        <f t="shared" si="144"/>
        <v/>
      </c>
      <c r="N73" s="21" t="str">
        <f t="shared" si="144"/>
        <v/>
      </c>
      <c r="O73" s="20" t="str">
        <f t="shared" si="144"/>
        <v/>
      </c>
      <c r="P73" s="21" t="str">
        <f t="shared" si="144"/>
        <v/>
      </c>
      <c r="Q73" s="20" t="str">
        <f t="shared" si="144"/>
        <v/>
      </c>
      <c r="R73" s="21" t="str">
        <f t="shared" si="144"/>
        <v/>
      </c>
      <c r="S73" s="20" t="str">
        <f t="shared" si="144"/>
        <v/>
      </c>
      <c r="T73" s="21" t="str">
        <f t="shared" si="144"/>
        <v/>
      </c>
      <c r="U73" s="20" t="str">
        <f t="shared" si="144"/>
        <v/>
      </c>
      <c r="V73" s="21" t="str">
        <f t="shared" si="144"/>
        <v/>
      </c>
      <c r="W73" s="22" t="str">
        <f t="shared" si="144"/>
        <v/>
      </c>
      <c r="X73" s="55" t="str">
        <f t="shared" ref="X73:AM73" si="145">IF($G73=X$4&amp;"-"&amp;X$5,IF(COUNTIF($G$6:$G73,"="&amp;$G73)&gt;1000,"",MAX(X$6:X72)+1),"")</f>
        <v/>
      </c>
      <c r="Y73" s="56" t="str">
        <f t="shared" si="145"/>
        <v/>
      </c>
      <c r="Z73" s="55" t="str">
        <f t="shared" si="145"/>
        <v/>
      </c>
      <c r="AA73" s="56" t="str">
        <f t="shared" si="145"/>
        <v/>
      </c>
      <c r="AB73" s="55" t="str">
        <f t="shared" si="145"/>
        <v/>
      </c>
      <c r="AC73" s="56" t="str">
        <f t="shared" si="145"/>
        <v/>
      </c>
      <c r="AD73" s="55" t="str">
        <f t="shared" si="145"/>
        <v/>
      </c>
      <c r="AE73" s="56" t="str">
        <f t="shared" si="145"/>
        <v/>
      </c>
      <c r="AF73" s="55" t="str">
        <f t="shared" si="145"/>
        <v/>
      </c>
      <c r="AG73" s="56" t="str">
        <f t="shared" si="145"/>
        <v/>
      </c>
      <c r="AH73" s="55">
        <f t="shared" si="145"/>
        <v>8</v>
      </c>
      <c r="AI73" s="56" t="str">
        <f t="shared" si="145"/>
        <v/>
      </c>
      <c r="AJ73" s="55" t="str">
        <f t="shared" si="145"/>
        <v/>
      </c>
      <c r="AK73" s="56" t="str">
        <f t="shared" si="145"/>
        <v/>
      </c>
      <c r="AL73" s="55" t="str">
        <f t="shared" si="145"/>
        <v/>
      </c>
      <c r="AM73" s="57" t="str">
        <f t="shared" si="145"/>
        <v/>
      </c>
    </row>
    <row r="74" spans="1:39" ht="15.75" customHeight="1">
      <c r="A74" s="61">
        <v>69</v>
      </c>
      <c r="B74" s="48" t="str">
        <f>VLOOKUP(A74,Times_2023!B71:C501,2,FALSE)</f>
        <v>0:20:16</v>
      </c>
      <c r="C74" s="49" t="str">
        <f t="shared" si="135"/>
        <v>Ned Hoyle</v>
      </c>
      <c r="D74" s="59" t="str">
        <f t="shared" si="136"/>
        <v>CTC</v>
      </c>
      <c r="E74" s="59" t="str">
        <f t="shared" si="137"/>
        <v>M</v>
      </c>
      <c r="F74" s="59">
        <f t="shared" si="5"/>
        <v>62</v>
      </c>
      <c r="G74" s="60" t="str">
        <f t="shared" si="6"/>
        <v>CTC-M</v>
      </c>
      <c r="H74" s="19" t="str">
        <f t="shared" ref="H74:W74" si="146">IF($G74=H$4&amp;"-"&amp;H$5,IF(COUNTIF($G$6:$G74,"="&amp;$G74)&gt;5,"",$F74),"")</f>
        <v/>
      </c>
      <c r="I74" s="20" t="str">
        <f t="shared" si="146"/>
        <v/>
      </c>
      <c r="J74" s="21" t="str">
        <f t="shared" si="146"/>
        <v/>
      </c>
      <c r="K74" s="20" t="str">
        <f t="shared" si="146"/>
        <v/>
      </c>
      <c r="L74" s="21" t="str">
        <f t="shared" si="146"/>
        <v/>
      </c>
      <c r="M74" s="20" t="str">
        <f t="shared" si="146"/>
        <v/>
      </c>
      <c r="N74" s="21" t="str">
        <f t="shared" si="146"/>
        <v/>
      </c>
      <c r="O74" s="20" t="str">
        <f t="shared" si="146"/>
        <v/>
      </c>
      <c r="P74" s="21" t="str">
        <f t="shared" si="146"/>
        <v/>
      </c>
      <c r="Q74" s="20" t="str">
        <f t="shared" si="146"/>
        <v/>
      </c>
      <c r="R74" s="21" t="str">
        <f t="shared" si="146"/>
        <v/>
      </c>
      <c r="S74" s="20" t="str">
        <f t="shared" si="146"/>
        <v/>
      </c>
      <c r="T74" s="21" t="str">
        <f t="shared" si="146"/>
        <v/>
      </c>
      <c r="U74" s="20" t="str">
        <f t="shared" si="146"/>
        <v/>
      </c>
      <c r="V74" s="21" t="str">
        <f t="shared" si="146"/>
        <v/>
      </c>
      <c r="W74" s="22" t="str">
        <f t="shared" si="146"/>
        <v/>
      </c>
      <c r="X74" s="55" t="str">
        <f t="shared" ref="X74:AM74" si="147">IF($G74=X$4&amp;"-"&amp;X$5,IF(COUNTIF($G$6:$G74,"="&amp;$G74)&gt;1000,"",MAX(X$6:X73)+1),"")</f>
        <v/>
      </c>
      <c r="Y74" s="56" t="str">
        <f t="shared" si="147"/>
        <v/>
      </c>
      <c r="Z74" s="55">
        <f t="shared" si="147"/>
        <v>8</v>
      </c>
      <c r="AA74" s="56" t="str">
        <f t="shared" si="147"/>
        <v/>
      </c>
      <c r="AB74" s="55" t="str">
        <f t="shared" si="147"/>
        <v/>
      </c>
      <c r="AC74" s="56" t="str">
        <f t="shared" si="147"/>
        <v/>
      </c>
      <c r="AD74" s="55" t="str">
        <f t="shared" si="147"/>
        <v/>
      </c>
      <c r="AE74" s="56" t="str">
        <f t="shared" si="147"/>
        <v/>
      </c>
      <c r="AF74" s="55" t="str">
        <f t="shared" si="147"/>
        <v/>
      </c>
      <c r="AG74" s="56" t="str">
        <f t="shared" si="147"/>
        <v/>
      </c>
      <c r="AH74" s="55" t="str">
        <f t="shared" si="147"/>
        <v/>
      </c>
      <c r="AI74" s="56" t="str">
        <f t="shared" si="147"/>
        <v/>
      </c>
      <c r="AJ74" s="55" t="str">
        <f t="shared" si="147"/>
        <v/>
      </c>
      <c r="AK74" s="56" t="str">
        <f t="shared" si="147"/>
        <v/>
      </c>
      <c r="AL74" s="55" t="str">
        <f t="shared" si="147"/>
        <v/>
      </c>
      <c r="AM74" s="57" t="str">
        <f t="shared" si="147"/>
        <v/>
      </c>
    </row>
    <row r="75" spans="1:39" ht="15.75" customHeight="1">
      <c r="A75" s="58">
        <v>70</v>
      </c>
      <c r="B75" s="48" t="str">
        <f>VLOOKUP(A75,Times_2023!B72:C502,2,FALSE)</f>
        <v>0:20:18</v>
      </c>
      <c r="C75" s="49" t="str">
        <f t="shared" si="135"/>
        <v>Peter Royle</v>
      </c>
      <c r="D75" s="59" t="str">
        <f t="shared" si="136"/>
        <v>ELY</v>
      </c>
      <c r="E75" s="59" t="str">
        <f t="shared" si="137"/>
        <v>M</v>
      </c>
      <c r="F75" s="59">
        <f t="shared" si="5"/>
        <v>63</v>
      </c>
      <c r="G75" s="60" t="str">
        <f t="shared" si="6"/>
        <v>ELY-M</v>
      </c>
      <c r="H75" s="19" t="str">
        <f t="shared" ref="H75:W75" si="148">IF($G75=H$4&amp;"-"&amp;H$5,IF(COUNTIF($G$6:$G75,"="&amp;$G75)&gt;5,"",$F75),"")</f>
        <v/>
      </c>
      <c r="I75" s="20" t="str">
        <f t="shared" si="148"/>
        <v/>
      </c>
      <c r="J75" s="21" t="str">
        <f t="shared" si="148"/>
        <v/>
      </c>
      <c r="K75" s="20" t="str">
        <f t="shared" si="148"/>
        <v/>
      </c>
      <c r="L75" s="21" t="str">
        <f t="shared" si="148"/>
        <v/>
      </c>
      <c r="M75" s="20" t="str">
        <f t="shared" si="148"/>
        <v/>
      </c>
      <c r="N75" s="21" t="str">
        <f t="shared" si="148"/>
        <v/>
      </c>
      <c r="O75" s="20" t="str">
        <f t="shared" si="148"/>
        <v/>
      </c>
      <c r="P75" s="21" t="str">
        <f t="shared" si="148"/>
        <v/>
      </c>
      <c r="Q75" s="20" t="str">
        <f t="shared" si="148"/>
        <v/>
      </c>
      <c r="R75" s="21" t="str">
        <f t="shared" si="148"/>
        <v/>
      </c>
      <c r="S75" s="20" t="str">
        <f t="shared" si="148"/>
        <v/>
      </c>
      <c r="T75" s="21" t="str">
        <f t="shared" si="148"/>
        <v/>
      </c>
      <c r="U75" s="20" t="str">
        <f t="shared" si="148"/>
        <v/>
      </c>
      <c r="V75" s="21" t="str">
        <f t="shared" si="148"/>
        <v/>
      </c>
      <c r="W75" s="22" t="str">
        <f t="shared" si="148"/>
        <v/>
      </c>
      <c r="X75" s="55" t="str">
        <f t="shared" ref="X75:AM75" si="149">IF($G75=X$4&amp;"-"&amp;X$5,IF(COUNTIF($G$6:$G75,"="&amp;$G75)&gt;1000,"",MAX(X$6:X74)+1),"")</f>
        <v/>
      </c>
      <c r="Y75" s="56" t="str">
        <f t="shared" si="149"/>
        <v/>
      </c>
      <c r="Z75" s="55" t="str">
        <f t="shared" si="149"/>
        <v/>
      </c>
      <c r="AA75" s="56" t="str">
        <f t="shared" si="149"/>
        <v/>
      </c>
      <c r="AB75" s="55">
        <f t="shared" si="149"/>
        <v>13</v>
      </c>
      <c r="AC75" s="56" t="str">
        <f t="shared" si="149"/>
        <v/>
      </c>
      <c r="AD75" s="55" t="str">
        <f t="shared" si="149"/>
        <v/>
      </c>
      <c r="AE75" s="56" t="str">
        <f t="shared" si="149"/>
        <v/>
      </c>
      <c r="AF75" s="55" t="str">
        <f t="shared" si="149"/>
        <v/>
      </c>
      <c r="AG75" s="56" t="str">
        <f t="shared" si="149"/>
        <v/>
      </c>
      <c r="AH75" s="55" t="str">
        <f t="shared" si="149"/>
        <v/>
      </c>
      <c r="AI75" s="56" t="str">
        <f t="shared" si="149"/>
        <v/>
      </c>
      <c r="AJ75" s="55" t="str">
        <f t="shared" si="149"/>
        <v/>
      </c>
      <c r="AK75" s="56" t="str">
        <f t="shared" si="149"/>
        <v/>
      </c>
      <c r="AL75" s="55" t="str">
        <f t="shared" si="149"/>
        <v/>
      </c>
      <c r="AM75" s="57" t="str">
        <f t="shared" si="149"/>
        <v/>
      </c>
    </row>
    <row r="76" spans="1:39" ht="15.75" customHeight="1">
      <c r="A76" s="61">
        <v>71</v>
      </c>
      <c r="B76" s="48" t="str">
        <f>VLOOKUP(A76,Times_2023!B73:C503,2,FALSE)</f>
        <v>0:20:20</v>
      </c>
      <c r="C76" s="49" t="str">
        <f t="shared" si="135"/>
        <v>Alan Jones</v>
      </c>
      <c r="D76" s="59" t="str">
        <f t="shared" si="136"/>
        <v>SS</v>
      </c>
      <c r="E76" s="59" t="str">
        <f t="shared" si="137"/>
        <v>M</v>
      </c>
      <c r="F76" s="59">
        <f t="shared" si="5"/>
        <v>64</v>
      </c>
      <c r="G76" s="60" t="str">
        <f t="shared" si="6"/>
        <v>SS-M</v>
      </c>
      <c r="H76" s="19" t="str">
        <f t="shared" ref="H76:W76" si="150">IF($G76=H$4&amp;"-"&amp;H$5,IF(COUNTIF($G$6:$G76,"="&amp;$G76)&gt;5,"",$F76),"")</f>
        <v/>
      </c>
      <c r="I76" s="20" t="str">
        <f t="shared" si="150"/>
        <v/>
      </c>
      <c r="J76" s="21" t="str">
        <f t="shared" si="150"/>
        <v/>
      </c>
      <c r="K76" s="20" t="str">
        <f t="shared" si="150"/>
        <v/>
      </c>
      <c r="L76" s="21" t="str">
        <f t="shared" si="150"/>
        <v/>
      </c>
      <c r="M76" s="20" t="str">
        <f t="shared" si="150"/>
        <v/>
      </c>
      <c r="N76" s="21" t="str">
        <f t="shared" si="150"/>
        <v/>
      </c>
      <c r="O76" s="20" t="str">
        <f t="shared" si="150"/>
        <v/>
      </c>
      <c r="P76" s="21" t="str">
        <f t="shared" si="150"/>
        <v/>
      </c>
      <c r="Q76" s="20" t="str">
        <f t="shared" si="150"/>
        <v/>
      </c>
      <c r="R76" s="21" t="str">
        <f t="shared" si="150"/>
        <v/>
      </c>
      <c r="S76" s="20" t="str">
        <f t="shared" si="150"/>
        <v/>
      </c>
      <c r="T76" s="21" t="str">
        <f t="shared" si="150"/>
        <v/>
      </c>
      <c r="U76" s="20" t="str">
        <f t="shared" si="150"/>
        <v/>
      </c>
      <c r="V76" s="21">
        <f t="shared" si="150"/>
        <v>64</v>
      </c>
      <c r="W76" s="22" t="str">
        <f t="shared" si="150"/>
        <v/>
      </c>
      <c r="X76" s="55" t="str">
        <f t="shared" ref="X76:AM76" si="151">IF($G76=X$4&amp;"-"&amp;X$5,IF(COUNTIF($G$6:$G76,"="&amp;$G76)&gt;1000,"",MAX(X$6:X75)+1),"")</f>
        <v/>
      </c>
      <c r="Y76" s="56" t="str">
        <f t="shared" si="151"/>
        <v/>
      </c>
      <c r="Z76" s="55" t="str">
        <f t="shared" si="151"/>
        <v/>
      </c>
      <c r="AA76" s="56" t="str">
        <f t="shared" si="151"/>
        <v/>
      </c>
      <c r="AB76" s="55" t="str">
        <f t="shared" si="151"/>
        <v/>
      </c>
      <c r="AC76" s="56" t="str">
        <f t="shared" si="151"/>
        <v/>
      </c>
      <c r="AD76" s="55" t="str">
        <f t="shared" si="151"/>
        <v/>
      </c>
      <c r="AE76" s="56" t="str">
        <f t="shared" si="151"/>
        <v/>
      </c>
      <c r="AF76" s="55" t="str">
        <f t="shared" si="151"/>
        <v/>
      </c>
      <c r="AG76" s="56" t="str">
        <f t="shared" si="151"/>
        <v/>
      </c>
      <c r="AH76" s="55" t="str">
        <f t="shared" si="151"/>
        <v/>
      </c>
      <c r="AI76" s="56" t="str">
        <f t="shared" si="151"/>
        <v/>
      </c>
      <c r="AJ76" s="55" t="str">
        <f t="shared" si="151"/>
        <v/>
      </c>
      <c r="AK76" s="56" t="str">
        <f t="shared" si="151"/>
        <v/>
      </c>
      <c r="AL76" s="55">
        <f t="shared" si="151"/>
        <v>3</v>
      </c>
      <c r="AM76" s="57" t="str">
        <f t="shared" si="151"/>
        <v/>
      </c>
    </row>
    <row r="77" spans="1:39" ht="15.75" customHeight="1">
      <c r="A77" s="58">
        <v>72</v>
      </c>
      <c r="B77" s="48" t="str">
        <f>VLOOKUP(A77,Times_2023!B74:C504,2,FALSE)</f>
        <v>0:20:20</v>
      </c>
      <c r="C77" s="49" t="str">
        <f t="shared" si="135"/>
        <v>Oliver Hughes</v>
      </c>
      <c r="D77" s="59" t="str">
        <f t="shared" si="136"/>
        <v>HRC</v>
      </c>
      <c r="E77" s="59" t="str">
        <f t="shared" si="137"/>
        <v>M</v>
      </c>
      <c r="F77" s="59">
        <f t="shared" si="5"/>
        <v>65</v>
      </c>
      <c r="G77" s="60" t="str">
        <f t="shared" si="6"/>
        <v>HRC-M</v>
      </c>
      <c r="H77" s="19" t="str">
        <f t="shared" ref="H77:W77" si="152">IF($G77=H$4&amp;"-"&amp;H$5,IF(COUNTIF($G$6:$G77,"="&amp;$G77)&gt;5,"",$F77),"")</f>
        <v/>
      </c>
      <c r="I77" s="20" t="str">
        <f t="shared" si="152"/>
        <v/>
      </c>
      <c r="J77" s="21" t="str">
        <f t="shared" si="152"/>
        <v/>
      </c>
      <c r="K77" s="20" t="str">
        <f t="shared" si="152"/>
        <v/>
      </c>
      <c r="L77" s="21" t="str">
        <f t="shared" si="152"/>
        <v/>
      </c>
      <c r="M77" s="20" t="str">
        <f t="shared" si="152"/>
        <v/>
      </c>
      <c r="N77" s="21" t="str">
        <f t="shared" si="152"/>
        <v/>
      </c>
      <c r="O77" s="20" t="str">
        <f t="shared" si="152"/>
        <v/>
      </c>
      <c r="P77" s="21">
        <f t="shared" si="152"/>
        <v>65</v>
      </c>
      <c r="Q77" s="20" t="str">
        <f t="shared" si="152"/>
        <v/>
      </c>
      <c r="R77" s="21" t="str">
        <f t="shared" si="152"/>
        <v/>
      </c>
      <c r="S77" s="20" t="str">
        <f t="shared" si="152"/>
        <v/>
      </c>
      <c r="T77" s="21" t="str">
        <f t="shared" si="152"/>
        <v/>
      </c>
      <c r="U77" s="20" t="str">
        <f t="shared" si="152"/>
        <v/>
      </c>
      <c r="V77" s="21" t="str">
        <f t="shared" si="152"/>
        <v/>
      </c>
      <c r="W77" s="22" t="str">
        <f t="shared" si="152"/>
        <v/>
      </c>
      <c r="X77" s="55" t="str">
        <f t="shared" ref="X77:AM77" si="153">IF($G77=X$4&amp;"-"&amp;X$5,IF(COUNTIF($G$6:$G77,"="&amp;$G77)&gt;1000,"",MAX(X$6:X76)+1),"")</f>
        <v/>
      </c>
      <c r="Y77" s="56" t="str">
        <f t="shared" si="153"/>
        <v/>
      </c>
      <c r="Z77" s="55" t="str">
        <f t="shared" si="153"/>
        <v/>
      </c>
      <c r="AA77" s="56" t="str">
        <f t="shared" si="153"/>
        <v/>
      </c>
      <c r="AB77" s="55" t="str">
        <f t="shared" si="153"/>
        <v/>
      </c>
      <c r="AC77" s="56" t="str">
        <f t="shared" si="153"/>
        <v/>
      </c>
      <c r="AD77" s="55" t="str">
        <f t="shared" si="153"/>
        <v/>
      </c>
      <c r="AE77" s="56" t="str">
        <f t="shared" si="153"/>
        <v/>
      </c>
      <c r="AF77" s="55">
        <f t="shared" si="153"/>
        <v>4</v>
      </c>
      <c r="AG77" s="56" t="str">
        <f t="shared" si="153"/>
        <v/>
      </c>
      <c r="AH77" s="55" t="str">
        <f t="shared" si="153"/>
        <v/>
      </c>
      <c r="AI77" s="56" t="str">
        <f t="shared" si="153"/>
        <v/>
      </c>
      <c r="AJ77" s="55" t="str">
        <f t="shared" si="153"/>
        <v/>
      </c>
      <c r="AK77" s="56" t="str">
        <f t="shared" si="153"/>
        <v/>
      </c>
      <c r="AL77" s="55" t="str">
        <f t="shared" si="153"/>
        <v/>
      </c>
      <c r="AM77" s="57" t="str">
        <f t="shared" si="153"/>
        <v/>
      </c>
    </row>
    <row r="78" spans="1:39" ht="15.75" customHeight="1">
      <c r="A78" s="61">
        <v>73</v>
      </c>
      <c r="B78" s="48" t="str">
        <f>VLOOKUP(A78,Times_2023!B75:C505,2,FALSE)</f>
        <v>0:20:21</v>
      </c>
      <c r="C78" s="49" t="str">
        <f t="shared" si="135"/>
        <v>Ethan Sheward</v>
      </c>
      <c r="D78" s="59" t="str">
        <f t="shared" si="136"/>
        <v>HRC</v>
      </c>
      <c r="E78" s="59" t="str">
        <f t="shared" si="137"/>
        <v>M</v>
      </c>
      <c r="F78" s="59">
        <f t="shared" si="5"/>
        <v>66</v>
      </c>
      <c r="G78" s="60" t="str">
        <f t="shared" si="6"/>
        <v>HRC-M</v>
      </c>
      <c r="H78" s="19" t="str">
        <f t="shared" ref="H78:W78" si="154">IF($G78=H$4&amp;"-"&amp;H$5,IF(COUNTIF($G$6:$G78,"="&amp;$G78)&gt;5,"",$F78),"")</f>
        <v/>
      </c>
      <c r="I78" s="20" t="str">
        <f t="shared" si="154"/>
        <v/>
      </c>
      <c r="J78" s="21" t="str">
        <f t="shared" si="154"/>
        <v/>
      </c>
      <c r="K78" s="20" t="str">
        <f t="shared" si="154"/>
        <v/>
      </c>
      <c r="L78" s="21" t="str">
        <f t="shared" si="154"/>
        <v/>
      </c>
      <c r="M78" s="20" t="str">
        <f t="shared" si="154"/>
        <v/>
      </c>
      <c r="N78" s="21" t="str">
        <f t="shared" si="154"/>
        <v/>
      </c>
      <c r="O78" s="20" t="str">
        <f t="shared" si="154"/>
        <v/>
      </c>
      <c r="P78" s="21">
        <f t="shared" si="154"/>
        <v>66</v>
      </c>
      <c r="Q78" s="20" t="str">
        <f t="shared" si="154"/>
        <v/>
      </c>
      <c r="R78" s="21" t="str">
        <f t="shared" si="154"/>
        <v/>
      </c>
      <c r="S78" s="20" t="str">
        <f t="shared" si="154"/>
        <v/>
      </c>
      <c r="T78" s="21" t="str">
        <f t="shared" si="154"/>
        <v/>
      </c>
      <c r="U78" s="20" t="str">
        <f t="shared" si="154"/>
        <v/>
      </c>
      <c r="V78" s="21" t="str">
        <f t="shared" si="154"/>
        <v/>
      </c>
      <c r="W78" s="22" t="str">
        <f t="shared" si="154"/>
        <v/>
      </c>
      <c r="X78" s="55" t="str">
        <f t="shared" ref="X78:AM78" si="155">IF($G78=X$4&amp;"-"&amp;X$5,IF(COUNTIF($G$6:$G78,"="&amp;$G78)&gt;1000,"",MAX(X$6:X77)+1),"")</f>
        <v/>
      </c>
      <c r="Y78" s="56" t="str">
        <f t="shared" si="155"/>
        <v/>
      </c>
      <c r="Z78" s="55" t="str">
        <f t="shared" si="155"/>
        <v/>
      </c>
      <c r="AA78" s="56" t="str">
        <f t="shared" si="155"/>
        <v/>
      </c>
      <c r="AB78" s="55" t="str">
        <f t="shared" si="155"/>
        <v/>
      </c>
      <c r="AC78" s="56" t="str">
        <f t="shared" si="155"/>
        <v/>
      </c>
      <c r="AD78" s="55" t="str">
        <f t="shared" si="155"/>
        <v/>
      </c>
      <c r="AE78" s="56" t="str">
        <f t="shared" si="155"/>
        <v/>
      </c>
      <c r="AF78" s="55">
        <f t="shared" si="155"/>
        <v>5</v>
      </c>
      <c r="AG78" s="56" t="str">
        <f t="shared" si="155"/>
        <v/>
      </c>
      <c r="AH78" s="55" t="str">
        <f t="shared" si="155"/>
        <v/>
      </c>
      <c r="AI78" s="56" t="str">
        <f t="shared" si="155"/>
        <v/>
      </c>
      <c r="AJ78" s="55" t="str">
        <f t="shared" si="155"/>
        <v/>
      </c>
      <c r="AK78" s="56" t="str">
        <f t="shared" si="155"/>
        <v/>
      </c>
      <c r="AL78" s="55" t="str">
        <f t="shared" si="155"/>
        <v/>
      </c>
      <c r="AM78" s="57" t="str">
        <f t="shared" si="155"/>
        <v/>
      </c>
    </row>
    <row r="79" spans="1:39" ht="15.75" customHeight="1">
      <c r="A79" s="58">
        <v>74</v>
      </c>
      <c r="B79" s="48" t="str">
        <f>VLOOKUP(A79,Times_2023!B76:C506,2,FALSE)</f>
        <v>0:20:21</v>
      </c>
      <c r="C79" s="49" t="str">
        <f t="shared" si="135"/>
        <v>Hannah Broom</v>
      </c>
      <c r="D79" s="59" t="str">
        <f t="shared" si="136"/>
        <v>CAC</v>
      </c>
      <c r="E79" s="59" t="str">
        <f t="shared" si="137"/>
        <v>F</v>
      </c>
      <c r="F79" s="59">
        <f t="shared" si="5"/>
        <v>8</v>
      </c>
      <c r="G79" s="60" t="str">
        <f t="shared" si="6"/>
        <v>CAC-F</v>
      </c>
      <c r="H79" s="19" t="str">
        <f t="shared" ref="H79:W79" si="156">IF($G79=H$4&amp;"-"&amp;H$5,IF(COUNTIF($G$6:$G79,"="&amp;$G79)&gt;5,"",$F79),"")</f>
        <v/>
      </c>
      <c r="I79" s="20">
        <f t="shared" si="156"/>
        <v>8</v>
      </c>
      <c r="J79" s="21" t="str">
        <f t="shared" si="156"/>
        <v/>
      </c>
      <c r="K79" s="20" t="str">
        <f t="shared" si="156"/>
        <v/>
      </c>
      <c r="L79" s="21" t="str">
        <f t="shared" si="156"/>
        <v/>
      </c>
      <c r="M79" s="20" t="str">
        <f t="shared" si="156"/>
        <v/>
      </c>
      <c r="N79" s="21" t="str">
        <f t="shared" si="156"/>
        <v/>
      </c>
      <c r="O79" s="20" t="str">
        <f t="shared" si="156"/>
        <v/>
      </c>
      <c r="P79" s="21" t="str">
        <f t="shared" si="156"/>
        <v/>
      </c>
      <c r="Q79" s="20" t="str">
        <f t="shared" si="156"/>
        <v/>
      </c>
      <c r="R79" s="21" t="str">
        <f t="shared" si="156"/>
        <v/>
      </c>
      <c r="S79" s="20" t="str">
        <f t="shared" si="156"/>
        <v/>
      </c>
      <c r="T79" s="21" t="str">
        <f t="shared" si="156"/>
        <v/>
      </c>
      <c r="U79" s="20" t="str">
        <f t="shared" si="156"/>
        <v/>
      </c>
      <c r="V79" s="21" t="str">
        <f t="shared" si="156"/>
        <v/>
      </c>
      <c r="W79" s="22" t="str">
        <f t="shared" si="156"/>
        <v/>
      </c>
      <c r="X79" s="55" t="str">
        <f t="shared" ref="X79:AM79" si="157">IF($G79=X$4&amp;"-"&amp;X$5,IF(COUNTIF($G$6:$G79,"="&amp;$G79)&gt;1000,"",MAX(X$6:X78)+1),"")</f>
        <v/>
      </c>
      <c r="Y79" s="56">
        <f t="shared" si="157"/>
        <v>4</v>
      </c>
      <c r="Z79" s="55" t="str">
        <f t="shared" si="157"/>
        <v/>
      </c>
      <c r="AA79" s="56" t="str">
        <f t="shared" si="157"/>
        <v/>
      </c>
      <c r="AB79" s="55" t="str">
        <f t="shared" si="157"/>
        <v/>
      </c>
      <c r="AC79" s="56" t="str">
        <f t="shared" si="157"/>
        <v/>
      </c>
      <c r="AD79" s="55" t="str">
        <f t="shared" si="157"/>
        <v/>
      </c>
      <c r="AE79" s="56" t="str">
        <f t="shared" si="157"/>
        <v/>
      </c>
      <c r="AF79" s="55" t="str">
        <f t="shared" si="157"/>
        <v/>
      </c>
      <c r="AG79" s="56" t="str">
        <f t="shared" si="157"/>
        <v/>
      </c>
      <c r="AH79" s="55" t="str">
        <f t="shared" si="157"/>
        <v/>
      </c>
      <c r="AI79" s="56" t="str">
        <f t="shared" si="157"/>
        <v/>
      </c>
      <c r="AJ79" s="55" t="str">
        <f t="shared" si="157"/>
        <v/>
      </c>
      <c r="AK79" s="56" t="str">
        <f t="shared" si="157"/>
        <v/>
      </c>
      <c r="AL79" s="55" t="str">
        <f t="shared" si="157"/>
        <v/>
      </c>
      <c r="AM79" s="57" t="str">
        <f t="shared" si="157"/>
        <v/>
      </c>
    </row>
    <row r="80" spans="1:39" ht="15.75" customHeight="1">
      <c r="A80" s="61">
        <v>75</v>
      </c>
      <c r="B80" s="48" t="str">
        <f>VLOOKUP(A80,Times_2023!B77:C507,2,FALSE)</f>
        <v>0:20:23</v>
      </c>
      <c r="C80" s="49" t="str">
        <f t="shared" si="135"/>
        <v>Ben Smith</v>
      </c>
      <c r="D80" s="59" t="str">
        <f t="shared" si="136"/>
        <v>HRC</v>
      </c>
      <c r="E80" s="59" t="str">
        <f t="shared" si="137"/>
        <v>M</v>
      </c>
      <c r="F80" s="59">
        <f t="shared" si="5"/>
        <v>67</v>
      </c>
      <c r="G80" s="60" t="str">
        <f t="shared" si="6"/>
        <v>HRC-M</v>
      </c>
      <c r="H80" s="19" t="str">
        <f t="shared" ref="H80:W80" si="158">IF($G80=H$4&amp;"-"&amp;H$5,IF(COUNTIF($G$6:$G80,"="&amp;$G80)&gt;5,"",$F80),"")</f>
        <v/>
      </c>
      <c r="I80" s="20" t="str">
        <f t="shared" si="158"/>
        <v/>
      </c>
      <c r="J80" s="21" t="str">
        <f t="shared" si="158"/>
        <v/>
      </c>
      <c r="K80" s="20" t="str">
        <f t="shared" si="158"/>
        <v/>
      </c>
      <c r="L80" s="21" t="str">
        <f t="shared" si="158"/>
        <v/>
      </c>
      <c r="M80" s="20" t="str">
        <f t="shared" si="158"/>
        <v/>
      </c>
      <c r="N80" s="21" t="str">
        <f t="shared" si="158"/>
        <v/>
      </c>
      <c r="O80" s="20" t="str">
        <f t="shared" si="158"/>
        <v/>
      </c>
      <c r="P80" s="21" t="str">
        <f t="shared" si="158"/>
        <v/>
      </c>
      <c r="Q80" s="20" t="str">
        <f t="shared" si="158"/>
        <v/>
      </c>
      <c r="R80" s="21" t="str">
        <f t="shared" si="158"/>
        <v/>
      </c>
      <c r="S80" s="20" t="str">
        <f t="shared" si="158"/>
        <v/>
      </c>
      <c r="T80" s="21" t="str">
        <f t="shared" si="158"/>
        <v/>
      </c>
      <c r="U80" s="20" t="str">
        <f t="shared" si="158"/>
        <v/>
      </c>
      <c r="V80" s="21" t="str">
        <f t="shared" si="158"/>
        <v/>
      </c>
      <c r="W80" s="22" t="str">
        <f t="shared" si="158"/>
        <v/>
      </c>
      <c r="X80" s="55" t="str">
        <f t="shared" ref="X80:AM80" si="159">IF($G80=X$4&amp;"-"&amp;X$5,IF(COUNTIF($G$6:$G80,"="&amp;$G80)&gt;1000,"",MAX(X$6:X79)+1),"")</f>
        <v/>
      </c>
      <c r="Y80" s="56" t="str">
        <f t="shared" si="159"/>
        <v/>
      </c>
      <c r="Z80" s="55" t="str">
        <f t="shared" si="159"/>
        <v/>
      </c>
      <c r="AA80" s="56" t="str">
        <f t="shared" si="159"/>
        <v/>
      </c>
      <c r="AB80" s="55" t="str">
        <f t="shared" si="159"/>
        <v/>
      </c>
      <c r="AC80" s="56" t="str">
        <f t="shared" si="159"/>
        <v/>
      </c>
      <c r="AD80" s="55" t="str">
        <f t="shared" si="159"/>
        <v/>
      </c>
      <c r="AE80" s="56" t="str">
        <f t="shared" si="159"/>
        <v/>
      </c>
      <c r="AF80" s="55">
        <f t="shared" si="159"/>
        <v>6</v>
      </c>
      <c r="AG80" s="56" t="str">
        <f t="shared" si="159"/>
        <v/>
      </c>
      <c r="AH80" s="55" t="str">
        <f t="shared" si="159"/>
        <v/>
      </c>
      <c r="AI80" s="56" t="str">
        <f t="shared" si="159"/>
        <v/>
      </c>
      <c r="AJ80" s="55" t="str">
        <f t="shared" si="159"/>
        <v/>
      </c>
      <c r="AK80" s="56" t="str">
        <f t="shared" si="159"/>
        <v/>
      </c>
      <c r="AL80" s="55" t="str">
        <f t="shared" si="159"/>
        <v/>
      </c>
      <c r="AM80" s="57" t="str">
        <f t="shared" si="159"/>
        <v/>
      </c>
    </row>
    <row r="81" spans="1:39" ht="15.75" customHeight="1">
      <c r="A81" s="58">
        <v>76</v>
      </c>
      <c r="B81" s="48" t="str">
        <f>VLOOKUP(A81,Times_2023!B78:C508,2,FALSE)</f>
        <v>0:20:25</v>
      </c>
      <c r="C81" s="49" t="str">
        <f t="shared" si="135"/>
        <v>Christopher Underwood</v>
      </c>
      <c r="D81" s="59" t="str">
        <f t="shared" si="136"/>
        <v>NJ</v>
      </c>
      <c r="E81" s="59" t="str">
        <f t="shared" si="137"/>
        <v>M</v>
      </c>
      <c r="F81" s="59">
        <f t="shared" si="5"/>
        <v>68</v>
      </c>
      <c r="G81" s="60" t="str">
        <f t="shared" si="6"/>
        <v>NJ-M</v>
      </c>
      <c r="H81" s="19" t="str">
        <f t="shared" ref="H81:W81" si="160">IF($G81=H$4&amp;"-"&amp;H$5,IF(COUNTIF($G$6:$G81,"="&amp;$G81)&gt;5,"",$F81),"")</f>
        <v/>
      </c>
      <c r="I81" s="20" t="str">
        <f t="shared" si="160"/>
        <v/>
      </c>
      <c r="J81" s="21" t="str">
        <f t="shared" si="160"/>
        <v/>
      </c>
      <c r="K81" s="20" t="str">
        <f t="shared" si="160"/>
        <v/>
      </c>
      <c r="L81" s="21" t="str">
        <f t="shared" si="160"/>
        <v/>
      </c>
      <c r="M81" s="20" t="str">
        <f t="shared" si="160"/>
        <v/>
      </c>
      <c r="N81" s="21" t="str">
        <f t="shared" si="160"/>
        <v/>
      </c>
      <c r="O81" s="20" t="str">
        <f t="shared" si="160"/>
        <v/>
      </c>
      <c r="P81" s="21" t="str">
        <f t="shared" si="160"/>
        <v/>
      </c>
      <c r="Q81" s="20" t="str">
        <f t="shared" si="160"/>
        <v/>
      </c>
      <c r="R81" s="21" t="str">
        <f t="shared" si="160"/>
        <v/>
      </c>
      <c r="S81" s="20" t="str">
        <f t="shared" si="160"/>
        <v/>
      </c>
      <c r="T81" s="21" t="str">
        <f t="shared" si="160"/>
        <v/>
      </c>
      <c r="U81" s="20" t="str">
        <f t="shared" si="160"/>
        <v/>
      </c>
      <c r="V81" s="21" t="str">
        <f t="shared" si="160"/>
        <v/>
      </c>
      <c r="W81" s="22" t="str">
        <f t="shared" si="160"/>
        <v/>
      </c>
      <c r="X81" s="55" t="str">
        <f t="shared" ref="X81:AM81" si="161">IF($G81=X$4&amp;"-"&amp;X$5,IF(COUNTIF($G$6:$G81,"="&amp;$G81)&gt;1000,"",MAX(X$6:X80)+1),"")</f>
        <v/>
      </c>
      <c r="Y81" s="56" t="str">
        <f t="shared" si="161"/>
        <v/>
      </c>
      <c r="Z81" s="55" t="str">
        <f t="shared" si="161"/>
        <v/>
      </c>
      <c r="AA81" s="56" t="str">
        <f t="shared" si="161"/>
        <v/>
      </c>
      <c r="AB81" s="55" t="str">
        <f t="shared" si="161"/>
        <v/>
      </c>
      <c r="AC81" s="56" t="str">
        <f t="shared" si="161"/>
        <v/>
      </c>
      <c r="AD81" s="55" t="str">
        <f t="shared" si="161"/>
        <v/>
      </c>
      <c r="AE81" s="56" t="str">
        <f t="shared" si="161"/>
        <v/>
      </c>
      <c r="AF81" s="55" t="str">
        <f t="shared" si="161"/>
        <v/>
      </c>
      <c r="AG81" s="56" t="str">
        <f t="shared" si="161"/>
        <v/>
      </c>
      <c r="AH81" s="55">
        <f t="shared" si="161"/>
        <v>9</v>
      </c>
      <c r="AI81" s="56" t="str">
        <f t="shared" si="161"/>
        <v/>
      </c>
      <c r="AJ81" s="55" t="str">
        <f t="shared" si="161"/>
        <v/>
      </c>
      <c r="AK81" s="56" t="str">
        <f t="shared" si="161"/>
        <v/>
      </c>
      <c r="AL81" s="55" t="str">
        <f t="shared" si="161"/>
        <v/>
      </c>
      <c r="AM81" s="57" t="str">
        <f t="shared" si="161"/>
        <v/>
      </c>
    </row>
    <row r="82" spans="1:39" ht="15.75" customHeight="1">
      <c r="A82" s="61">
        <v>77</v>
      </c>
      <c r="B82" s="48" t="str">
        <f>VLOOKUP(A82,Times_2023!B79:C509,2,FALSE)</f>
        <v>0:20:26</v>
      </c>
      <c r="C82" s="49" t="str">
        <f t="shared" si="135"/>
        <v>Liam White</v>
      </c>
      <c r="D82" s="59" t="str">
        <f t="shared" si="136"/>
        <v>HI</v>
      </c>
      <c r="E82" s="59" t="str">
        <f t="shared" si="137"/>
        <v>M</v>
      </c>
      <c r="F82" s="59">
        <f t="shared" si="5"/>
        <v>69</v>
      </c>
      <c r="G82" s="60" t="str">
        <f t="shared" si="6"/>
        <v>HI-M</v>
      </c>
      <c r="H82" s="19" t="str">
        <f t="shared" ref="H82:W82" si="162">IF($G82=H$4&amp;"-"&amp;H$5,IF(COUNTIF($G$6:$G82,"="&amp;$G82)&gt;5,"",$F82),"")</f>
        <v/>
      </c>
      <c r="I82" s="20" t="str">
        <f t="shared" si="162"/>
        <v/>
      </c>
      <c r="J82" s="21" t="str">
        <f t="shared" si="162"/>
        <v/>
      </c>
      <c r="K82" s="20" t="str">
        <f t="shared" si="162"/>
        <v/>
      </c>
      <c r="L82" s="21" t="str">
        <f t="shared" si="162"/>
        <v/>
      </c>
      <c r="M82" s="20" t="str">
        <f t="shared" si="162"/>
        <v/>
      </c>
      <c r="N82" s="21" t="str">
        <f t="shared" si="162"/>
        <v/>
      </c>
      <c r="O82" s="20" t="str">
        <f t="shared" si="162"/>
        <v/>
      </c>
      <c r="P82" s="21" t="str">
        <f t="shared" si="162"/>
        <v/>
      </c>
      <c r="Q82" s="20" t="str">
        <f t="shared" si="162"/>
        <v/>
      </c>
      <c r="R82" s="21" t="str">
        <f t="shared" si="162"/>
        <v/>
      </c>
      <c r="S82" s="20" t="str">
        <f t="shared" si="162"/>
        <v/>
      </c>
      <c r="T82" s="21" t="str">
        <f t="shared" si="162"/>
        <v/>
      </c>
      <c r="U82" s="20" t="str">
        <f t="shared" si="162"/>
        <v/>
      </c>
      <c r="V82" s="21" t="str">
        <f t="shared" si="162"/>
        <v/>
      </c>
      <c r="W82" s="22" t="str">
        <f t="shared" si="162"/>
        <v/>
      </c>
      <c r="X82" s="55" t="str">
        <f t="shared" ref="X82:AM82" si="163">IF($G82=X$4&amp;"-"&amp;X$5,IF(COUNTIF($G$6:$G82,"="&amp;$G82)&gt;1000,"",MAX(X$6:X81)+1),"")</f>
        <v/>
      </c>
      <c r="Y82" s="56" t="str">
        <f t="shared" si="163"/>
        <v/>
      </c>
      <c r="Z82" s="55" t="str">
        <f t="shared" si="163"/>
        <v/>
      </c>
      <c r="AA82" s="56" t="str">
        <f t="shared" si="163"/>
        <v/>
      </c>
      <c r="AB82" s="55" t="str">
        <f t="shared" si="163"/>
        <v/>
      </c>
      <c r="AC82" s="56" t="str">
        <f t="shared" si="163"/>
        <v/>
      </c>
      <c r="AD82" s="55">
        <f t="shared" si="163"/>
        <v>8</v>
      </c>
      <c r="AE82" s="56" t="str">
        <f t="shared" si="163"/>
        <v/>
      </c>
      <c r="AF82" s="55" t="str">
        <f t="shared" si="163"/>
        <v/>
      </c>
      <c r="AG82" s="56" t="str">
        <f t="shared" si="163"/>
        <v/>
      </c>
      <c r="AH82" s="55" t="str">
        <f t="shared" si="163"/>
        <v/>
      </c>
      <c r="AI82" s="56" t="str">
        <f t="shared" si="163"/>
        <v/>
      </c>
      <c r="AJ82" s="55" t="str">
        <f t="shared" si="163"/>
        <v/>
      </c>
      <c r="AK82" s="56" t="str">
        <f t="shared" si="163"/>
        <v/>
      </c>
      <c r="AL82" s="55" t="str">
        <f t="shared" si="163"/>
        <v/>
      </c>
      <c r="AM82" s="57" t="str">
        <f t="shared" si="163"/>
        <v/>
      </c>
    </row>
    <row r="83" spans="1:39" ht="15.75" customHeight="1">
      <c r="A83" s="58">
        <v>78</v>
      </c>
      <c r="B83" s="48" t="str">
        <f>VLOOKUP(A83,Times_2023!B80:C510,2,FALSE)</f>
        <v>0:20:27</v>
      </c>
      <c r="C83" s="49" t="str">
        <f t="shared" si="135"/>
        <v>Alice Brear Clarkson</v>
      </c>
      <c r="D83" s="59" t="str">
        <f t="shared" si="136"/>
        <v>ELY</v>
      </c>
      <c r="E83" s="59" t="str">
        <f t="shared" si="137"/>
        <v>F</v>
      </c>
      <c r="F83" s="59">
        <f t="shared" si="5"/>
        <v>9</v>
      </c>
      <c r="G83" s="60" t="str">
        <f t="shared" si="6"/>
        <v>ELY-F</v>
      </c>
      <c r="H83" s="19" t="str">
        <f t="shared" ref="H83:W83" si="164">IF($G83=H$4&amp;"-"&amp;H$5,IF(COUNTIF($G$6:$G83,"="&amp;$G83)&gt;5,"",$F83),"")</f>
        <v/>
      </c>
      <c r="I83" s="20" t="str">
        <f t="shared" si="164"/>
        <v/>
      </c>
      <c r="J83" s="21" t="str">
        <f t="shared" si="164"/>
        <v/>
      </c>
      <c r="K83" s="20" t="str">
        <f t="shared" si="164"/>
        <v/>
      </c>
      <c r="L83" s="21" t="str">
        <f t="shared" si="164"/>
        <v/>
      </c>
      <c r="M83" s="20">
        <f t="shared" si="164"/>
        <v>9</v>
      </c>
      <c r="N83" s="21" t="str">
        <f t="shared" si="164"/>
        <v/>
      </c>
      <c r="O83" s="20" t="str">
        <f t="shared" si="164"/>
        <v/>
      </c>
      <c r="P83" s="21" t="str">
        <f t="shared" si="164"/>
        <v/>
      </c>
      <c r="Q83" s="20" t="str">
        <f t="shared" si="164"/>
        <v/>
      </c>
      <c r="R83" s="21" t="str">
        <f t="shared" si="164"/>
        <v/>
      </c>
      <c r="S83" s="20" t="str">
        <f t="shared" si="164"/>
        <v/>
      </c>
      <c r="T83" s="21" t="str">
        <f t="shared" si="164"/>
        <v/>
      </c>
      <c r="U83" s="20" t="str">
        <f t="shared" si="164"/>
        <v/>
      </c>
      <c r="V83" s="21" t="str">
        <f t="shared" si="164"/>
        <v/>
      </c>
      <c r="W83" s="22" t="str">
        <f t="shared" si="164"/>
        <v/>
      </c>
      <c r="X83" s="55" t="str">
        <f t="shared" ref="X83:AM83" si="165">IF($G83=X$4&amp;"-"&amp;X$5,IF(COUNTIF($G$6:$G83,"="&amp;$G83)&gt;1000,"",MAX(X$6:X82)+1),"")</f>
        <v/>
      </c>
      <c r="Y83" s="56" t="str">
        <f t="shared" si="165"/>
        <v/>
      </c>
      <c r="Z83" s="55" t="str">
        <f t="shared" si="165"/>
        <v/>
      </c>
      <c r="AA83" s="56" t="str">
        <f t="shared" si="165"/>
        <v/>
      </c>
      <c r="AB83" s="55" t="str">
        <f t="shared" si="165"/>
        <v/>
      </c>
      <c r="AC83" s="56">
        <f t="shared" si="165"/>
        <v>3</v>
      </c>
      <c r="AD83" s="55" t="str">
        <f t="shared" si="165"/>
        <v/>
      </c>
      <c r="AE83" s="56" t="str">
        <f t="shared" si="165"/>
        <v/>
      </c>
      <c r="AF83" s="55" t="str">
        <f t="shared" si="165"/>
        <v/>
      </c>
      <c r="AG83" s="56" t="str">
        <f t="shared" si="165"/>
        <v/>
      </c>
      <c r="AH83" s="55" t="str">
        <f t="shared" si="165"/>
        <v/>
      </c>
      <c r="AI83" s="56" t="str">
        <f t="shared" si="165"/>
        <v/>
      </c>
      <c r="AJ83" s="55" t="str">
        <f t="shared" si="165"/>
        <v/>
      </c>
      <c r="AK83" s="56" t="str">
        <f t="shared" si="165"/>
        <v/>
      </c>
      <c r="AL83" s="55" t="str">
        <f t="shared" si="165"/>
        <v/>
      </c>
      <c r="AM83" s="57" t="str">
        <f t="shared" si="165"/>
        <v/>
      </c>
    </row>
    <row r="84" spans="1:39" ht="15.75" customHeight="1">
      <c r="A84" s="61">
        <v>79</v>
      </c>
      <c r="B84" s="48" t="str">
        <f>VLOOKUP(A84,Times_2023!B81:C511,2,FALSE)</f>
        <v>0:20:28</v>
      </c>
      <c r="C84" s="49" t="str">
        <f t="shared" si="135"/>
        <v>Emma Rocheteau</v>
      </c>
      <c r="D84" s="59" t="str">
        <f t="shared" si="136"/>
        <v>HI</v>
      </c>
      <c r="E84" s="59" t="str">
        <f t="shared" si="137"/>
        <v>F</v>
      </c>
      <c r="F84" s="59">
        <f t="shared" si="5"/>
        <v>10</v>
      </c>
      <c r="G84" s="60" t="str">
        <f t="shared" si="6"/>
        <v>HI-F</v>
      </c>
      <c r="H84" s="19" t="str">
        <f t="shared" ref="H84:W84" si="166">IF($G84=H$4&amp;"-"&amp;H$5,IF(COUNTIF($G$6:$G84,"="&amp;$G84)&gt;5,"",$F84),"")</f>
        <v/>
      </c>
      <c r="I84" s="20" t="str">
        <f t="shared" si="166"/>
        <v/>
      </c>
      <c r="J84" s="21" t="str">
        <f t="shared" si="166"/>
        <v/>
      </c>
      <c r="K84" s="20" t="str">
        <f t="shared" si="166"/>
        <v/>
      </c>
      <c r="L84" s="21" t="str">
        <f t="shared" si="166"/>
        <v/>
      </c>
      <c r="M84" s="20" t="str">
        <f t="shared" si="166"/>
        <v/>
      </c>
      <c r="N84" s="21" t="str">
        <f t="shared" si="166"/>
        <v/>
      </c>
      <c r="O84" s="20">
        <f t="shared" si="166"/>
        <v>10</v>
      </c>
      <c r="P84" s="21" t="str">
        <f t="shared" si="166"/>
        <v/>
      </c>
      <c r="Q84" s="20" t="str">
        <f t="shared" si="166"/>
        <v/>
      </c>
      <c r="R84" s="21" t="str">
        <f t="shared" si="166"/>
        <v/>
      </c>
      <c r="S84" s="20" t="str">
        <f t="shared" si="166"/>
        <v/>
      </c>
      <c r="T84" s="21" t="str">
        <f t="shared" si="166"/>
        <v/>
      </c>
      <c r="U84" s="20" t="str">
        <f t="shared" si="166"/>
        <v/>
      </c>
      <c r="V84" s="21" t="str">
        <f t="shared" si="166"/>
        <v/>
      </c>
      <c r="W84" s="22" t="str">
        <f t="shared" si="166"/>
        <v/>
      </c>
      <c r="X84" s="55" t="str">
        <f t="shared" ref="X84:AM84" si="167">IF($G84=X$4&amp;"-"&amp;X$5,IF(COUNTIF($G$6:$G84,"="&amp;$G84)&gt;1000,"",MAX(X$6:X83)+1),"")</f>
        <v/>
      </c>
      <c r="Y84" s="56" t="str">
        <f t="shared" si="167"/>
        <v/>
      </c>
      <c r="Z84" s="55" t="str">
        <f t="shared" si="167"/>
        <v/>
      </c>
      <c r="AA84" s="56" t="str">
        <f t="shared" si="167"/>
        <v/>
      </c>
      <c r="AB84" s="55" t="str">
        <f t="shared" si="167"/>
        <v/>
      </c>
      <c r="AC84" s="56" t="str">
        <f t="shared" si="167"/>
        <v/>
      </c>
      <c r="AD84" s="55" t="str">
        <f t="shared" si="167"/>
        <v/>
      </c>
      <c r="AE84" s="56">
        <f t="shared" si="167"/>
        <v>2</v>
      </c>
      <c r="AF84" s="55" t="str">
        <f t="shared" si="167"/>
        <v/>
      </c>
      <c r="AG84" s="56" t="str">
        <f t="shared" si="167"/>
        <v/>
      </c>
      <c r="AH84" s="55" t="str">
        <f t="shared" si="167"/>
        <v/>
      </c>
      <c r="AI84" s="56" t="str">
        <f t="shared" si="167"/>
        <v/>
      </c>
      <c r="AJ84" s="55" t="str">
        <f t="shared" si="167"/>
        <v/>
      </c>
      <c r="AK84" s="56" t="str">
        <f t="shared" si="167"/>
        <v/>
      </c>
      <c r="AL84" s="55" t="str">
        <f t="shared" si="167"/>
        <v/>
      </c>
      <c r="AM84" s="57" t="str">
        <f t="shared" si="167"/>
        <v/>
      </c>
    </row>
    <row r="85" spans="1:39" ht="15.75" customHeight="1">
      <c r="A85" s="58">
        <v>80</v>
      </c>
      <c r="B85" s="48" t="str">
        <f>VLOOKUP(A85,Times_2023!B82:C512,2,FALSE)</f>
        <v>0:20:29</v>
      </c>
      <c r="C85" s="49" t="str">
        <f t="shared" si="135"/>
        <v>Károly Erdős</v>
      </c>
      <c r="D85" s="59" t="str">
        <f t="shared" si="136"/>
        <v>HI</v>
      </c>
      <c r="E85" s="59" t="str">
        <f t="shared" si="137"/>
        <v>M</v>
      </c>
      <c r="F85" s="59">
        <f t="shared" si="5"/>
        <v>70</v>
      </c>
      <c r="G85" s="60" t="str">
        <f t="shared" si="6"/>
        <v>HI-M</v>
      </c>
      <c r="H85" s="19" t="str">
        <f t="shared" ref="H85:W85" si="168">IF($G85=H$4&amp;"-"&amp;H$5,IF(COUNTIF($G$6:$G85,"="&amp;$G85)&gt;5,"",$F85),"")</f>
        <v/>
      </c>
      <c r="I85" s="20" t="str">
        <f t="shared" si="168"/>
        <v/>
      </c>
      <c r="J85" s="21" t="str">
        <f t="shared" si="168"/>
        <v/>
      </c>
      <c r="K85" s="20" t="str">
        <f t="shared" si="168"/>
        <v/>
      </c>
      <c r="L85" s="21" t="str">
        <f t="shared" si="168"/>
        <v/>
      </c>
      <c r="M85" s="20" t="str">
        <f t="shared" si="168"/>
        <v/>
      </c>
      <c r="N85" s="21" t="str">
        <f t="shared" si="168"/>
        <v/>
      </c>
      <c r="O85" s="20" t="str">
        <f t="shared" si="168"/>
        <v/>
      </c>
      <c r="P85" s="21" t="str">
        <f t="shared" si="168"/>
        <v/>
      </c>
      <c r="Q85" s="20" t="str">
        <f t="shared" si="168"/>
        <v/>
      </c>
      <c r="R85" s="21" t="str">
        <f t="shared" si="168"/>
        <v/>
      </c>
      <c r="S85" s="20" t="str">
        <f t="shared" si="168"/>
        <v/>
      </c>
      <c r="T85" s="21" t="str">
        <f t="shared" si="168"/>
        <v/>
      </c>
      <c r="U85" s="20" t="str">
        <f t="shared" si="168"/>
        <v/>
      </c>
      <c r="V85" s="21" t="str">
        <f t="shared" si="168"/>
        <v/>
      </c>
      <c r="W85" s="22" t="str">
        <f t="shared" si="168"/>
        <v/>
      </c>
      <c r="X85" s="55" t="str">
        <f t="shared" ref="X85:AM85" si="169">IF($G85=X$4&amp;"-"&amp;X$5,IF(COUNTIF($G$6:$G85,"="&amp;$G85)&gt;1000,"",MAX(X$6:X84)+1),"")</f>
        <v/>
      </c>
      <c r="Y85" s="56" t="str">
        <f t="shared" si="169"/>
        <v/>
      </c>
      <c r="Z85" s="55" t="str">
        <f t="shared" si="169"/>
        <v/>
      </c>
      <c r="AA85" s="56" t="str">
        <f t="shared" si="169"/>
        <v/>
      </c>
      <c r="AB85" s="55" t="str">
        <f t="shared" si="169"/>
        <v/>
      </c>
      <c r="AC85" s="56" t="str">
        <f t="shared" si="169"/>
        <v/>
      </c>
      <c r="AD85" s="55">
        <f t="shared" si="169"/>
        <v>9</v>
      </c>
      <c r="AE85" s="56" t="str">
        <f t="shared" si="169"/>
        <v/>
      </c>
      <c r="AF85" s="55" t="str">
        <f t="shared" si="169"/>
        <v/>
      </c>
      <c r="AG85" s="56" t="str">
        <f t="shared" si="169"/>
        <v/>
      </c>
      <c r="AH85" s="55" t="str">
        <f t="shared" si="169"/>
        <v/>
      </c>
      <c r="AI85" s="56" t="str">
        <f t="shared" si="169"/>
        <v/>
      </c>
      <c r="AJ85" s="55" t="str">
        <f t="shared" si="169"/>
        <v/>
      </c>
      <c r="AK85" s="56" t="str">
        <f t="shared" si="169"/>
        <v/>
      </c>
      <c r="AL85" s="55" t="str">
        <f t="shared" si="169"/>
        <v/>
      </c>
      <c r="AM85" s="57" t="str">
        <f t="shared" si="169"/>
        <v/>
      </c>
    </row>
    <row r="86" spans="1:39" ht="15.75" customHeight="1">
      <c r="A86" s="61">
        <v>81</v>
      </c>
      <c r="B86" s="48" t="str">
        <f>VLOOKUP(A86,Times_2023!B83:C513,2,FALSE)</f>
        <v>0:20:30</v>
      </c>
      <c r="C86" s="49" t="str">
        <f t="shared" si="135"/>
        <v>Ethan Cole</v>
      </c>
      <c r="D86" s="59" t="str">
        <f t="shared" si="136"/>
        <v>ELY</v>
      </c>
      <c r="E86" s="59" t="str">
        <f t="shared" si="137"/>
        <v>M</v>
      </c>
      <c r="F86" s="59">
        <f t="shared" si="5"/>
        <v>71</v>
      </c>
      <c r="G86" s="60" t="str">
        <f t="shared" si="6"/>
        <v>ELY-M</v>
      </c>
      <c r="H86" s="19" t="str">
        <f t="shared" ref="H86:W86" si="170">IF($G86=H$4&amp;"-"&amp;H$5,IF(COUNTIF($G$6:$G86,"="&amp;$G86)&gt;5,"",$F86),"")</f>
        <v/>
      </c>
      <c r="I86" s="20" t="str">
        <f t="shared" si="170"/>
        <v/>
      </c>
      <c r="J86" s="21" t="str">
        <f t="shared" si="170"/>
        <v/>
      </c>
      <c r="K86" s="20" t="str">
        <f t="shared" si="170"/>
        <v/>
      </c>
      <c r="L86" s="21" t="str">
        <f t="shared" si="170"/>
        <v/>
      </c>
      <c r="M86" s="20" t="str">
        <f t="shared" si="170"/>
        <v/>
      </c>
      <c r="N86" s="21" t="str">
        <f t="shared" si="170"/>
        <v/>
      </c>
      <c r="O86" s="20" t="str">
        <f t="shared" si="170"/>
        <v/>
      </c>
      <c r="P86" s="21" t="str">
        <f t="shared" si="170"/>
        <v/>
      </c>
      <c r="Q86" s="20" t="str">
        <f t="shared" si="170"/>
        <v/>
      </c>
      <c r="R86" s="21" t="str">
        <f t="shared" si="170"/>
        <v/>
      </c>
      <c r="S86" s="20" t="str">
        <f t="shared" si="170"/>
        <v/>
      </c>
      <c r="T86" s="21" t="str">
        <f t="shared" si="170"/>
        <v/>
      </c>
      <c r="U86" s="20" t="str">
        <f t="shared" si="170"/>
        <v/>
      </c>
      <c r="V86" s="21" t="str">
        <f t="shared" si="170"/>
        <v/>
      </c>
      <c r="W86" s="22" t="str">
        <f t="shared" si="170"/>
        <v/>
      </c>
      <c r="X86" s="55" t="str">
        <f t="shared" ref="X86:AM86" si="171">IF($G86=X$4&amp;"-"&amp;X$5,IF(COUNTIF($G$6:$G86,"="&amp;$G86)&gt;1000,"",MAX(X$6:X85)+1),"")</f>
        <v/>
      </c>
      <c r="Y86" s="56" t="str">
        <f t="shared" si="171"/>
        <v/>
      </c>
      <c r="Z86" s="55" t="str">
        <f t="shared" si="171"/>
        <v/>
      </c>
      <c r="AA86" s="56" t="str">
        <f t="shared" si="171"/>
        <v/>
      </c>
      <c r="AB86" s="55">
        <f t="shared" si="171"/>
        <v>14</v>
      </c>
      <c r="AC86" s="56" t="str">
        <f t="shared" si="171"/>
        <v/>
      </c>
      <c r="AD86" s="55" t="str">
        <f t="shared" si="171"/>
        <v/>
      </c>
      <c r="AE86" s="56" t="str">
        <f t="shared" si="171"/>
        <v/>
      </c>
      <c r="AF86" s="55" t="str">
        <f t="shared" si="171"/>
        <v/>
      </c>
      <c r="AG86" s="56" t="str">
        <f t="shared" si="171"/>
        <v/>
      </c>
      <c r="AH86" s="55" t="str">
        <f t="shared" si="171"/>
        <v/>
      </c>
      <c r="AI86" s="56" t="str">
        <f t="shared" si="171"/>
        <v/>
      </c>
      <c r="AJ86" s="55" t="str">
        <f t="shared" si="171"/>
        <v/>
      </c>
      <c r="AK86" s="56" t="str">
        <f t="shared" si="171"/>
        <v/>
      </c>
      <c r="AL86" s="55" t="str">
        <f t="shared" si="171"/>
        <v/>
      </c>
      <c r="AM86" s="57" t="str">
        <f t="shared" si="171"/>
        <v/>
      </c>
    </row>
    <row r="87" spans="1:39" ht="15.75" customHeight="1">
      <c r="A87" s="58">
        <v>82</v>
      </c>
      <c r="B87" s="48" t="str">
        <f>VLOOKUP(A87,Times_2023!B84:C514,2,FALSE)</f>
        <v>0:20:32</v>
      </c>
      <c r="C87" s="49" t="str">
        <f t="shared" si="135"/>
        <v>Marc Feary</v>
      </c>
      <c r="D87" s="59" t="str">
        <f t="shared" si="136"/>
        <v>NJ</v>
      </c>
      <c r="E87" s="59" t="str">
        <f t="shared" si="137"/>
        <v>M</v>
      </c>
      <c r="F87" s="59">
        <f t="shared" si="5"/>
        <v>72</v>
      </c>
      <c r="G87" s="60" t="str">
        <f t="shared" si="6"/>
        <v>NJ-M</v>
      </c>
      <c r="H87" s="19" t="str">
        <f t="shared" ref="H87:W87" si="172">IF($G87=H$4&amp;"-"&amp;H$5,IF(COUNTIF($G$6:$G87,"="&amp;$G87)&gt;5,"",$F87),"")</f>
        <v/>
      </c>
      <c r="I87" s="20" t="str">
        <f t="shared" si="172"/>
        <v/>
      </c>
      <c r="J87" s="21" t="str">
        <f t="shared" si="172"/>
        <v/>
      </c>
      <c r="K87" s="20" t="str">
        <f t="shared" si="172"/>
        <v/>
      </c>
      <c r="L87" s="21" t="str">
        <f t="shared" si="172"/>
        <v/>
      </c>
      <c r="M87" s="20" t="str">
        <f t="shared" si="172"/>
        <v/>
      </c>
      <c r="N87" s="21" t="str">
        <f t="shared" si="172"/>
        <v/>
      </c>
      <c r="O87" s="20" t="str">
        <f t="shared" si="172"/>
        <v/>
      </c>
      <c r="P87" s="21" t="str">
        <f t="shared" si="172"/>
        <v/>
      </c>
      <c r="Q87" s="20" t="str">
        <f t="shared" si="172"/>
        <v/>
      </c>
      <c r="R87" s="21" t="str">
        <f t="shared" si="172"/>
        <v/>
      </c>
      <c r="S87" s="20" t="str">
        <f t="shared" si="172"/>
        <v/>
      </c>
      <c r="T87" s="21" t="str">
        <f t="shared" si="172"/>
        <v/>
      </c>
      <c r="U87" s="20" t="str">
        <f t="shared" si="172"/>
        <v/>
      </c>
      <c r="V87" s="21" t="str">
        <f t="shared" si="172"/>
        <v/>
      </c>
      <c r="W87" s="22" t="str">
        <f t="shared" si="172"/>
        <v/>
      </c>
      <c r="X87" s="55" t="str">
        <f t="shared" ref="X87:AM87" si="173">IF($G87=X$4&amp;"-"&amp;X$5,IF(COUNTIF($G$6:$G87,"="&amp;$G87)&gt;1000,"",MAX(X$6:X86)+1),"")</f>
        <v/>
      </c>
      <c r="Y87" s="56" t="str">
        <f t="shared" si="173"/>
        <v/>
      </c>
      <c r="Z87" s="55" t="str">
        <f t="shared" si="173"/>
        <v/>
      </c>
      <c r="AA87" s="56" t="str">
        <f t="shared" si="173"/>
        <v/>
      </c>
      <c r="AB87" s="55" t="str">
        <f t="shared" si="173"/>
        <v/>
      </c>
      <c r="AC87" s="56" t="str">
        <f t="shared" si="173"/>
        <v/>
      </c>
      <c r="AD87" s="55" t="str">
        <f t="shared" si="173"/>
        <v/>
      </c>
      <c r="AE87" s="56" t="str">
        <f t="shared" si="173"/>
        <v/>
      </c>
      <c r="AF87" s="55" t="str">
        <f t="shared" si="173"/>
        <v/>
      </c>
      <c r="AG87" s="56" t="str">
        <f t="shared" si="173"/>
        <v/>
      </c>
      <c r="AH87" s="55">
        <f t="shared" si="173"/>
        <v>10</v>
      </c>
      <c r="AI87" s="56" t="str">
        <f t="shared" si="173"/>
        <v/>
      </c>
      <c r="AJ87" s="55" t="str">
        <f t="shared" si="173"/>
        <v/>
      </c>
      <c r="AK87" s="56" t="str">
        <f t="shared" si="173"/>
        <v/>
      </c>
      <c r="AL87" s="55" t="str">
        <f t="shared" si="173"/>
        <v/>
      </c>
      <c r="AM87" s="57" t="str">
        <f t="shared" si="173"/>
        <v/>
      </c>
    </row>
    <row r="88" spans="1:39" ht="15.75" customHeight="1">
      <c r="A88" s="61">
        <v>83</v>
      </c>
      <c r="B88" s="48" t="str">
        <f>VLOOKUP(A88,Times_2023!B85:C515,2,FALSE)</f>
        <v>0:20:32</v>
      </c>
      <c r="C88" s="49" t="str">
        <f t="shared" si="135"/>
        <v>Shamsher Albert</v>
      </c>
      <c r="D88" s="59" t="str">
        <f t="shared" si="136"/>
        <v>ELY</v>
      </c>
      <c r="E88" s="59" t="str">
        <f t="shared" si="137"/>
        <v>M</v>
      </c>
      <c r="F88" s="59">
        <f t="shared" si="5"/>
        <v>73</v>
      </c>
      <c r="G88" s="60" t="str">
        <f t="shared" si="6"/>
        <v>ELY-M</v>
      </c>
      <c r="H88" s="19" t="str">
        <f t="shared" ref="H88:W88" si="174">IF($G88=H$4&amp;"-"&amp;H$5,IF(COUNTIF($G$6:$G88,"="&amp;$G88)&gt;5,"",$F88),"")</f>
        <v/>
      </c>
      <c r="I88" s="20" t="str">
        <f t="shared" si="174"/>
        <v/>
      </c>
      <c r="J88" s="21" t="str">
        <f t="shared" si="174"/>
        <v/>
      </c>
      <c r="K88" s="20" t="str">
        <f t="shared" si="174"/>
        <v/>
      </c>
      <c r="L88" s="21" t="str">
        <f t="shared" si="174"/>
        <v/>
      </c>
      <c r="M88" s="20" t="str">
        <f t="shared" si="174"/>
        <v/>
      </c>
      <c r="N88" s="21" t="str">
        <f t="shared" si="174"/>
        <v/>
      </c>
      <c r="O88" s="20" t="str">
        <f t="shared" si="174"/>
        <v/>
      </c>
      <c r="P88" s="21" t="str">
        <f t="shared" si="174"/>
        <v/>
      </c>
      <c r="Q88" s="20" t="str">
        <f t="shared" si="174"/>
        <v/>
      </c>
      <c r="R88" s="21" t="str">
        <f t="shared" si="174"/>
        <v/>
      </c>
      <c r="S88" s="20" t="str">
        <f t="shared" si="174"/>
        <v/>
      </c>
      <c r="T88" s="21" t="str">
        <f t="shared" si="174"/>
        <v/>
      </c>
      <c r="U88" s="20" t="str">
        <f t="shared" si="174"/>
        <v/>
      </c>
      <c r="V88" s="21" t="str">
        <f t="shared" si="174"/>
        <v/>
      </c>
      <c r="W88" s="22" t="str">
        <f t="shared" si="174"/>
        <v/>
      </c>
      <c r="X88" s="55" t="str">
        <f t="shared" ref="X88:AM88" si="175">IF($G88=X$4&amp;"-"&amp;X$5,IF(COUNTIF($G$6:$G88,"="&amp;$G88)&gt;1000,"",MAX(X$6:X87)+1),"")</f>
        <v/>
      </c>
      <c r="Y88" s="56" t="str">
        <f t="shared" si="175"/>
        <v/>
      </c>
      <c r="Z88" s="55" t="str">
        <f t="shared" si="175"/>
        <v/>
      </c>
      <c r="AA88" s="56" t="str">
        <f t="shared" si="175"/>
        <v/>
      </c>
      <c r="AB88" s="55">
        <f t="shared" si="175"/>
        <v>15</v>
      </c>
      <c r="AC88" s="56" t="str">
        <f t="shared" si="175"/>
        <v/>
      </c>
      <c r="AD88" s="55" t="str">
        <f t="shared" si="175"/>
        <v/>
      </c>
      <c r="AE88" s="56" t="str">
        <f t="shared" si="175"/>
        <v/>
      </c>
      <c r="AF88" s="55" t="str">
        <f t="shared" si="175"/>
        <v/>
      </c>
      <c r="AG88" s="56" t="str">
        <f t="shared" si="175"/>
        <v/>
      </c>
      <c r="AH88" s="55" t="str">
        <f t="shared" si="175"/>
        <v/>
      </c>
      <c r="AI88" s="56" t="str">
        <f t="shared" si="175"/>
        <v/>
      </c>
      <c r="AJ88" s="55" t="str">
        <f t="shared" si="175"/>
        <v/>
      </c>
      <c r="AK88" s="56" t="str">
        <f t="shared" si="175"/>
        <v/>
      </c>
      <c r="AL88" s="55" t="str">
        <f t="shared" si="175"/>
        <v/>
      </c>
      <c r="AM88" s="57" t="str">
        <f t="shared" si="175"/>
        <v/>
      </c>
    </row>
    <row r="89" spans="1:39" ht="15.75" customHeight="1">
      <c r="A89" s="58">
        <v>84</v>
      </c>
      <c r="B89" s="48" t="str">
        <f>VLOOKUP(A89,Times_2023!B86:C516,2,FALSE)</f>
        <v>0:20:33</v>
      </c>
      <c r="C89" s="49" t="str">
        <f t="shared" si="135"/>
        <v>Charlie Minnette</v>
      </c>
      <c r="D89" s="59" t="str">
        <f t="shared" si="136"/>
        <v>HRC</v>
      </c>
      <c r="E89" s="59" t="str">
        <f t="shared" si="137"/>
        <v>M</v>
      </c>
      <c r="F89" s="59">
        <f t="shared" si="5"/>
        <v>74</v>
      </c>
      <c r="G89" s="60" t="str">
        <f t="shared" si="6"/>
        <v>HRC-M</v>
      </c>
      <c r="H89" s="19" t="str">
        <f t="shared" ref="H89:W89" si="176">IF($G89=H$4&amp;"-"&amp;H$5,IF(COUNTIF($G$6:$G89,"="&amp;$G89)&gt;5,"",$F89),"")</f>
        <v/>
      </c>
      <c r="I89" s="20" t="str">
        <f t="shared" si="176"/>
        <v/>
      </c>
      <c r="J89" s="21" t="str">
        <f t="shared" si="176"/>
        <v/>
      </c>
      <c r="K89" s="20" t="str">
        <f t="shared" si="176"/>
        <v/>
      </c>
      <c r="L89" s="21" t="str">
        <f t="shared" si="176"/>
        <v/>
      </c>
      <c r="M89" s="20" t="str">
        <f t="shared" si="176"/>
        <v/>
      </c>
      <c r="N89" s="21" t="str">
        <f t="shared" si="176"/>
        <v/>
      </c>
      <c r="O89" s="20" t="str">
        <f t="shared" si="176"/>
        <v/>
      </c>
      <c r="P89" s="21" t="str">
        <f t="shared" si="176"/>
        <v/>
      </c>
      <c r="Q89" s="20" t="str">
        <f t="shared" si="176"/>
        <v/>
      </c>
      <c r="R89" s="21" t="str">
        <f t="shared" si="176"/>
        <v/>
      </c>
      <c r="S89" s="20" t="str">
        <f t="shared" si="176"/>
        <v/>
      </c>
      <c r="T89" s="21" t="str">
        <f t="shared" si="176"/>
        <v/>
      </c>
      <c r="U89" s="20" t="str">
        <f t="shared" si="176"/>
        <v/>
      </c>
      <c r="V89" s="21" t="str">
        <f t="shared" si="176"/>
        <v/>
      </c>
      <c r="W89" s="22" t="str">
        <f t="shared" si="176"/>
        <v/>
      </c>
      <c r="X89" s="55" t="str">
        <f t="shared" ref="X89:AM89" si="177">IF($G89=X$4&amp;"-"&amp;X$5,IF(COUNTIF($G$6:$G89,"="&amp;$G89)&gt;1000,"",MAX(X$6:X88)+1),"")</f>
        <v/>
      </c>
      <c r="Y89" s="56" t="str">
        <f t="shared" si="177"/>
        <v/>
      </c>
      <c r="Z89" s="55" t="str">
        <f t="shared" si="177"/>
        <v/>
      </c>
      <c r="AA89" s="56" t="str">
        <f t="shared" si="177"/>
        <v/>
      </c>
      <c r="AB89" s="55" t="str">
        <f t="shared" si="177"/>
        <v/>
      </c>
      <c r="AC89" s="56" t="str">
        <f t="shared" si="177"/>
        <v/>
      </c>
      <c r="AD89" s="55" t="str">
        <f t="shared" si="177"/>
        <v/>
      </c>
      <c r="AE89" s="56" t="str">
        <f t="shared" si="177"/>
        <v/>
      </c>
      <c r="AF89" s="55">
        <f t="shared" si="177"/>
        <v>7</v>
      </c>
      <c r="AG89" s="56" t="str">
        <f t="shared" si="177"/>
        <v/>
      </c>
      <c r="AH89" s="55" t="str">
        <f t="shared" si="177"/>
        <v/>
      </c>
      <c r="AI89" s="56" t="str">
        <f t="shared" si="177"/>
        <v/>
      </c>
      <c r="AJ89" s="55" t="str">
        <f t="shared" si="177"/>
        <v/>
      </c>
      <c r="AK89" s="56" t="str">
        <f t="shared" si="177"/>
        <v/>
      </c>
      <c r="AL89" s="55" t="str">
        <f t="shared" si="177"/>
        <v/>
      </c>
      <c r="AM89" s="57" t="str">
        <f t="shared" si="177"/>
        <v/>
      </c>
    </row>
    <row r="90" spans="1:39" ht="15.75" customHeight="1">
      <c r="A90" s="61">
        <v>85</v>
      </c>
      <c r="B90" s="48" t="str">
        <f>VLOOKUP(A90,Times_2023!B87:C517,2,FALSE)</f>
        <v>0:20:36</v>
      </c>
      <c r="C90" s="49" t="str">
        <f t="shared" si="135"/>
        <v>David Underwood</v>
      </c>
      <c r="D90" s="59" t="str">
        <f t="shared" si="136"/>
        <v>CAC</v>
      </c>
      <c r="E90" s="59" t="str">
        <f t="shared" si="137"/>
        <v>M</v>
      </c>
      <c r="F90" s="59">
        <f t="shared" si="5"/>
        <v>75</v>
      </c>
      <c r="G90" s="60" t="str">
        <f t="shared" si="6"/>
        <v>CAC-M</v>
      </c>
      <c r="H90" s="19" t="str">
        <f t="shared" ref="H90:W90" si="178">IF($G90=H$4&amp;"-"&amp;H$5,IF(COUNTIF($G$6:$G90,"="&amp;$G90)&gt;5,"",$F90),"")</f>
        <v/>
      </c>
      <c r="I90" s="20" t="str">
        <f t="shared" si="178"/>
        <v/>
      </c>
      <c r="J90" s="21" t="str">
        <f t="shared" si="178"/>
        <v/>
      </c>
      <c r="K90" s="20" t="str">
        <f t="shared" si="178"/>
        <v/>
      </c>
      <c r="L90" s="21" t="str">
        <f t="shared" si="178"/>
        <v/>
      </c>
      <c r="M90" s="20" t="str">
        <f t="shared" si="178"/>
        <v/>
      </c>
      <c r="N90" s="21" t="str">
        <f t="shared" si="178"/>
        <v/>
      </c>
      <c r="O90" s="20" t="str">
        <f t="shared" si="178"/>
        <v/>
      </c>
      <c r="P90" s="21" t="str">
        <f t="shared" si="178"/>
        <v/>
      </c>
      <c r="Q90" s="20" t="str">
        <f t="shared" si="178"/>
        <v/>
      </c>
      <c r="R90" s="21" t="str">
        <f t="shared" si="178"/>
        <v/>
      </c>
      <c r="S90" s="20" t="str">
        <f t="shared" si="178"/>
        <v/>
      </c>
      <c r="T90" s="21" t="str">
        <f t="shared" si="178"/>
        <v/>
      </c>
      <c r="U90" s="20" t="str">
        <f t="shared" si="178"/>
        <v/>
      </c>
      <c r="V90" s="21" t="str">
        <f t="shared" si="178"/>
        <v/>
      </c>
      <c r="W90" s="22" t="str">
        <f t="shared" si="178"/>
        <v/>
      </c>
      <c r="X90" s="55">
        <f t="shared" ref="X90:AM90" si="179">IF($G90=X$4&amp;"-"&amp;X$5,IF(COUNTIF($G$6:$G90,"="&amp;$G90)&gt;1000,"",MAX(X$6:X89)+1),"")</f>
        <v>19</v>
      </c>
      <c r="Y90" s="56" t="str">
        <f t="shared" si="179"/>
        <v/>
      </c>
      <c r="Z90" s="55" t="str">
        <f t="shared" si="179"/>
        <v/>
      </c>
      <c r="AA90" s="56" t="str">
        <f t="shared" si="179"/>
        <v/>
      </c>
      <c r="AB90" s="55" t="str">
        <f t="shared" si="179"/>
        <v/>
      </c>
      <c r="AC90" s="56" t="str">
        <f t="shared" si="179"/>
        <v/>
      </c>
      <c r="AD90" s="55" t="str">
        <f t="shared" si="179"/>
        <v/>
      </c>
      <c r="AE90" s="56" t="str">
        <f t="shared" si="179"/>
        <v/>
      </c>
      <c r="AF90" s="55" t="str">
        <f t="shared" si="179"/>
        <v/>
      </c>
      <c r="AG90" s="56" t="str">
        <f t="shared" si="179"/>
        <v/>
      </c>
      <c r="AH90" s="55" t="str">
        <f t="shared" si="179"/>
        <v/>
      </c>
      <c r="AI90" s="56" t="str">
        <f t="shared" si="179"/>
        <v/>
      </c>
      <c r="AJ90" s="55" t="str">
        <f t="shared" si="179"/>
        <v/>
      </c>
      <c r="AK90" s="56" t="str">
        <f t="shared" si="179"/>
        <v/>
      </c>
      <c r="AL90" s="55" t="str">
        <f t="shared" si="179"/>
        <v/>
      </c>
      <c r="AM90" s="57" t="str">
        <f t="shared" si="179"/>
        <v/>
      </c>
    </row>
    <row r="91" spans="1:39" ht="15.75" customHeight="1">
      <c r="A91" s="58">
        <v>86</v>
      </c>
      <c r="B91" s="48" t="str">
        <f>VLOOKUP(A91,Times_2023!B88:C518,2,FALSE)</f>
        <v>0:20:37</v>
      </c>
      <c r="C91" s="49" t="str">
        <f t="shared" si="135"/>
        <v>Emily Grapes</v>
      </c>
      <c r="D91" s="59" t="str">
        <f t="shared" si="136"/>
        <v>HI</v>
      </c>
      <c r="E91" s="59" t="str">
        <f t="shared" si="137"/>
        <v>F</v>
      </c>
      <c r="F91" s="59">
        <f t="shared" si="5"/>
        <v>11</v>
      </c>
      <c r="G91" s="60" t="str">
        <f t="shared" si="6"/>
        <v>HI-F</v>
      </c>
      <c r="H91" s="19" t="str">
        <f t="shared" ref="H91:W91" si="180">IF($G91=H$4&amp;"-"&amp;H$5,IF(COUNTIF($G$6:$G91,"="&amp;$G91)&gt;5,"",$F91),"")</f>
        <v/>
      </c>
      <c r="I91" s="20" t="str">
        <f t="shared" si="180"/>
        <v/>
      </c>
      <c r="J91" s="21" t="str">
        <f t="shared" si="180"/>
        <v/>
      </c>
      <c r="K91" s="20" t="str">
        <f t="shared" si="180"/>
        <v/>
      </c>
      <c r="L91" s="21" t="str">
        <f t="shared" si="180"/>
        <v/>
      </c>
      <c r="M91" s="20" t="str">
        <f t="shared" si="180"/>
        <v/>
      </c>
      <c r="N91" s="21" t="str">
        <f t="shared" si="180"/>
        <v/>
      </c>
      <c r="O91" s="20">
        <f t="shared" si="180"/>
        <v>11</v>
      </c>
      <c r="P91" s="21" t="str">
        <f t="shared" si="180"/>
        <v/>
      </c>
      <c r="Q91" s="20" t="str">
        <f t="shared" si="180"/>
        <v/>
      </c>
      <c r="R91" s="21" t="str">
        <f t="shared" si="180"/>
        <v/>
      </c>
      <c r="S91" s="20" t="str">
        <f t="shared" si="180"/>
        <v/>
      </c>
      <c r="T91" s="21" t="str">
        <f t="shared" si="180"/>
        <v/>
      </c>
      <c r="U91" s="20" t="str">
        <f t="shared" si="180"/>
        <v/>
      </c>
      <c r="V91" s="21" t="str">
        <f t="shared" si="180"/>
        <v/>
      </c>
      <c r="W91" s="22" t="str">
        <f t="shared" si="180"/>
        <v/>
      </c>
      <c r="X91" s="55" t="str">
        <f t="shared" ref="X91:AM91" si="181">IF($G91=X$4&amp;"-"&amp;X$5,IF(COUNTIF($G$6:$G91,"="&amp;$G91)&gt;1000,"",MAX(X$6:X90)+1),"")</f>
        <v/>
      </c>
      <c r="Y91" s="56" t="str">
        <f t="shared" si="181"/>
        <v/>
      </c>
      <c r="Z91" s="55" t="str">
        <f t="shared" si="181"/>
        <v/>
      </c>
      <c r="AA91" s="56" t="str">
        <f t="shared" si="181"/>
        <v/>
      </c>
      <c r="AB91" s="55" t="str">
        <f t="shared" si="181"/>
        <v/>
      </c>
      <c r="AC91" s="56" t="str">
        <f t="shared" si="181"/>
        <v/>
      </c>
      <c r="AD91" s="55" t="str">
        <f t="shared" si="181"/>
        <v/>
      </c>
      <c r="AE91" s="56">
        <f t="shared" si="181"/>
        <v>3</v>
      </c>
      <c r="AF91" s="55" t="str">
        <f t="shared" si="181"/>
        <v/>
      </c>
      <c r="AG91" s="56" t="str">
        <f t="shared" si="181"/>
        <v/>
      </c>
      <c r="AH91" s="55" t="str">
        <f t="shared" si="181"/>
        <v/>
      </c>
      <c r="AI91" s="56" t="str">
        <f t="shared" si="181"/>
        <v/>
      </c>
      <c r="AJ91" s="55" t="str">
        <f t="shared" si="181"/>
        <v/>
      </c>
      <c r="AK91" s="56" t="str">
        <f t="shared" si="181"/>
        <v/>
      </c>
      <c r="AL91" s="55" t="str">
        <f t="shared" si="181"/>
        <v/>
      </c>
      <c r="AM91" s="57" t="str">
        <f t="shared" si="181"/>
        <v/>
      </c>
    </row>
    <row r="92" spans="1:39" ht="15.75" customHeight="1">
      <c r="A92" s="61">
        <v>87</v>
      </c>
      <c r="B92" s="48" t="str">
        <f>VLOOKUP(A92,Times_2023!B89:C519,2,FALSE)</f>
        <v>0:20:38</v>
      </c>
      <c r="C92" s="49" t="str">
        <f t="shared" si="135"/>
        <v>Daniel Collis</v>
      </c>
      <c r="D92" s="59" t="str">
        <f t="shared" si="136"/>
        <v>CAC</v>
      </c>
      <c r="E92" s="59" t="str">
        <f t="shared" si="137"/>
        <v>M</v>
      </c>
      <c r="F92" s="59">
        <f t="shared" si="5"/>
        <v>76</v>
      </c>
      <c r="G92" s="60" t="str">
        <f t="shared" si="6"/>
        <v>CAC-M</v>
      </c>
      <c r="H92" s="19" t="str">
        <f t="shared" ref="H92:W92" si="182">IF($G92=H$4&amp;"-"&amp;H$5,IF(COUNTIF($G$6:$G92,"="&amp;$G92)&gt;5,"",$F92),"")</f>
        <v/>
      </c>
      <c r="I92" s="20" t="str">
        <f t="shared" si="182"/>
        <v/>
      </c>
      <c r="J92" s="21" t="str">
        <f t="shared" si="182"/>
        <v/>
      </c>
      <c r="K92" s="20" t="str">
        <f t="shared" si="182"/>
        <v/>
      </c>
      <c r="L92" s="21" t="str">
        <f t="shared" si="182"/>
        <v/>
      </c>
      <c r="M92" s="20" t="str">
        <f t="shared" si="182"/>
        <v/>
      </c>
      <c r="N92" s="21" t="str">
        <f t="shared" si="182"/>
        <v/>
      </c>
      <c r="O92" s="20" t="str">
        <f t="shared" si="182"/>
        <v/>
      </c>
      <c r="P92" s="21" t="str">
        <f t="shared" si="182"/>
        <v/>
      </c>
      <c r="Q92" s="20" t="str">
        <f t="shared" si="182"/>
        <v/>
      </c>
      <c r="R92" s="21" t="str">
        <f t="shared" si="182"/>
        <v/>
      </c>
      <c r="S92" s="20" t="str">
        <f t="shared" si="182"/>
        <v/>
      </c>
      <c r="T92" s="21" t="str">
        <f t="shared" si="182"/>
        <v/>
      </c>
      <c r="U92" s="20" t="str">
        <f t="shared" si="182"/>
        <v/>
      </c>
      <c r="V92" s="21" t="str">
        <f t="shared" si="182"/>
        <v/>
      </c>
      <c r="W92" s="22" t="str">
        <f t="shared" si="182"/>
        <v/>
      </c>
      <c r="X92" s="55">
        <f t="shared" ref="X92:AM92" si="183">IF($G92=X$4&amp;"-"&amp;X$5,IF(COUNTIF($G$6:$G92,"="&amp;$G92)&gt;1000,"",MAX(X$6:X91)+1),"")</f>
        <v>20</v>
      </c>
      <c r="Y92" s="56" t="str">
        <f t="shared" si="183"/>
        <v/>
      </c>
      <c r="Z92" s="55" t="str">
        <f t="shared" si="183"/>
        <v/>
      </c>
      <c r="AA92" s="56" t="str">
        <f t="shared" si="183"/>
        <v/>
      </c>
      <c r="AB92" s="55" t="str">
        <f t="shared" si="183"/>
        <v/>
      </c>
      <c r="AC92" s="56" t="str">
        <f t="shared" si="183"/>
        <v/>
      </c>
      <c r="AD92" s="55" t="str">
        <f t="shared" si="183"/>
        <v/>
      </c>
      <c r="AE92" s="56" t="str">
        <f t="shared" si="183"/>
        <v/>
      </c>
      <c r="AF92" s="55" t="str">
        <f t="shared" si="183"/>
        <v/>
      </c>
      <c r="AG92" s="56" t="str">
        <f t="shared" si="183"/>
        <v/>
      </c>
      <c r="AH92" s="55" t="str">
        <f t="shared" si="183"/>
        <v/>
      </c>
      <c r="AI92" s="56" t="str">
        <f t="shared" si="183"/>
        <v/>
      </c>
      <c r="AJ92" s="55" t="str">
        <f t="shared" si="183"/>
        <v/>
      </c>
      <c r="AK92" s="56" t="str">
        <f t="shared" si="183"/>
        <v/>
      </c>
      <c r="AL92" s="55" t="str">
        <f t="shared" si="183"/>
        <v/>
      </c>
      <c r="AM92" s="57" t="str">
        <f t="shared" si="183"/>
        <v/>
      </c>
    </row>
    <row r="93" spans="1:39" ht="15.75" customHeight="1">
      <c r="A93" s="58">
        <v>88</v>
      </c>
      <c r="B93" s="48" t="str">
        <f>VLOOKUP(A93,Times_2023!B90:C520,2,FALSE)</f>
        <v>0:20:38</v>
      </c>
      <c r="C93" s="49" t="str">
        <f t="shared" si="135"/>
        <v>Jonathan Durward</v>
      </c>
      <c r="D93" s="59" t="str">
        <f t="shared" si="136"/>
        <v>CTC</v>
      </c>
      <c r="E93" s="59" t="str">
        <f t="shared" si="137"/>
        <v>M</v>
      </c>
      <c r="F93" s="59">
        <f t="shared" si="5"/>
        <v>77</v>
      </c>
      <c r="G93" s="60" t="str">
        <f t="shared" si="6"/>
        <v>CTC-M</v>
      </c>
      <c r="H93" s="19" t="str">
        <f t="shared" ref="H93:W93" si="184">IF($G93=H$4&amp;"-"&amp;H$5,IF(COUNTIF($G$6:$G93,"="&amp;$G93)&gt;5,"",$F93),"")</f>
        <v/>
      </c>
      <c r="I93" s="20" t="str">
        <f t="shared" si="184"/>
        <v/>
      </c>
      <c r="J93" s="21" t="str">
        <f t="shared" si="184"/>
        <v/>
      </c>
      <c r="K93" s="20" t="str">
        <f t="shared" si="184"/>
        <v/>
      </c>
      <c r="L93" s="21" t="str">
        <f t="shared" si="184"/>
        <v/>
      </c>
      <c r="M93" s="20" t="str">
        <f t="shared" si="184"/>
        <v/>
      </c>
      <c r="N93" s="21" t="str">
        <f t="shared" si="184"/>
        <v/>
      </c>
      <c r="O93" s="20" t="str">
        <f t="shared" si="184"/>
        <v/>
      </c>
      <c r="P93" s="21" t="str">
        <f t="shared" si="184"/>
        <v/>
      </c>
      <c r="Q93" s="20" t="str">
        <f t="shared" si="184"/>
        <v/>
      </c>
      <c r="R93" s="21" t="str">
        <f t="shared" si="184"/>
        <v/>
      </c>
      <c r="S93" s="20" t="str">
        <f t="shared" si="184"/>
        <v/>
      </c>
      <c r="T93" s="21" t="str">
        <f t="shared" si="184"/>
        <v/>
      </c>
      <c r="U93" s="20" t="str">
        <f t="shared" si="184"/>
        <v/>
      </c>
      <c r="V93" s="21" t="str">
        <f t="shared" si="184"/>
        <v/>
      </c>
      <c r="W93" s="22" t="str">
        <f t="shared" si="184"/>
        <v/>
      </c>
      <c r="X93" s="55" t="str">
        <f t="shared" ref="X93:AM93" si="185">IF($G93=X$4&amp;"-"&amp;X$5,IF(COUNTIF($G$6:$G93,"="&amp;$G93)&gt;1000,"",MAX(X$6:X92)+1),"")</f>
        <v/>
      </c>
      <c r="Y93" s="56" t="str">
        <f t="shared" si="185"/>
        <v/>
      </c>
      <c r="Z93" s="55">
        <f t="shared" si="185"/>
        <v>9</v>
      </c>
      <c r="AA93" s="56" t="str">
        <f t="shared" si="185"/>
        <v/>
      </c>
      <c r="AB93" s="55" t="str">
        <f t="shared" si="185"/>
        <v/>
      </c>
      <c r="AC93" s="56" t="str">
        <f t="shared" si="185"/>
        <v/>
      </c>
      <c r="AD93" s="55" t="str">
        <f t="shared" si="185"/>
        <v/>
      </c>
      <c r="AE93" s="56" t="str">
        <f t="shared" si="185"/>
        <v/>
      </c>
      <c r="AF93" s="55" t="str">
        <f t="shared" si="185"/>
        <v/>
      </c>
      <c r="AG93" s="56" t="str">
        <f t="shared" si="185"/>
        <v/>
      </c>
      <c r="AH93" s="55" t="str">
        <f t="shared" si="185"/>
        <v/>
      </c>
      <c r="AI93" s="56" t="str">
        <f t="shared" si="185"/>
        <v/>
      </c>
      <c r="AJ93" s="55" t="str">
        <f t="shared" si="185"/>
        <v/>
      </c>
      <c r="AK93" s="56" t="str">
        <f t="shared" si="185"/>
        <v/>
      </c>
      <c r="AL93" s="55" t="str">
        <f t="shared" si="185"/>
        <v/>
      </c>
      <c r="AM93" s="57" t="str">
        <f t="shared" si="185"/>
        <v/>
      </c>
    </row>
    <row r="94" spans="1:39" ht="15.75" customHeight="1">
      <c r="A94" s="61">
        <v>89</v>
      </c>
      <c r="B94" s="48" t="str">
        <f>VLOOKUP(A94,Times_2023!B91:C521,2,FALSE)</f>
        <v>0:20:39</v>
      </c>
      <c r="C94" s="49" t="str">
        <f t="shared" si="135"/>
        <v>James Rutland</v>
      </c>
      <c r="D94" s="59" t="str">
        <f t="shared" si="136"/>
        <v>CAC</v>
      </c>
      <c r="E94" s="59" t="str">
        <f t="shared" si="137"/>
        <v>M</v>
      </c>
      <c r="F94" s="59">
        <f t="shared" si="5"/>
        <v>78</v>
      </c>
      <c r="G94" s="60" t="str">
        <f t="shared" si="6"/>
        <v>CAC-M</v>
      </c>
      <c r="H94" s="19" t="str">
        <f t="shared" ref="H94:W94" si="186">IF($G94=H$4&amp;"-"&amp;H$5,IF(COUNTIF($G$6:$G94,"="&amp;$G94)&gt;5,"",$F94),"")</f>
        <v/>
      </c>
      <c r="I94" s="20" t="str">
        <f t="shared" si="186"/>
        <v/>
      </c>
      <c r="J94" s="21" t="str">
        <f t="shared" si="186"/>
        <v/>
      </c>
      <c r="K94" s="20" t="str">
        <f t="shared" si="186"/>
        <v/>
      </c>
      <c r="L94" s="21" t="str">
        <f t="shared" si="186"/>
        <v/>
      </c>
      <c r="M94" s="20" t="str">
        <f t="shared" si="186"/>
        <v/>
      </c>
      <c r="N94" s="21" t="str">
        <f t="shared" si="186"/>
        <v/>
      </c>
      <c r="O94" s="20" t="str">
        <f t="shared" si="186"/>
        <v/>
      </c>
      <c r="P94" s="21" t="str">
        <f t="shared" si="186"/>
        <v/>
      </c>
      <c r="Q94" s="20" t="str">
        <f t="shared" si="186"/>
        <v/>
      </c>
      <c r="R94" s="21" t="str">
        <f t="shared" si="186"/>
        <v/>
      </c>
      <c r="S94" s="20" t="str">
        <f t="shared" si="186"/>
        <v/>
      </c>
      <c r="T94" s="21" t="str">
        <f t="shared" si="186"/>
        <v/>
      </c>
      <c r="U94" s="20" t="str">
        <f t="shared" si="186"/>
        <v/>
      </c>
      <c r="V94" s="21" t="str">
        <f t="shared" si="186"/>
        <v/>
      </c>
      <c r="W94" s="22" t="str">
        <f t="shared" si="186"/>
        <v/>
      </c>
      <c r="X94" s="55">
        <f t="shared" ref="X94:AM94" si="187">IF($G94=X$4&amp;"-"&amp;X$5,IF(COUNTIF($G$6:$G94,"="&amp;$G94)&gt;1000,"",MAX(X$6:X93)+1),"")</f>
        <v>21</v>
      </c>
      <c r="Y94" s="56" t="str">
        <f t="shared" si="187"/>
        <v/>
      </c>
      <c r="Z94" s="55" t="str">
        <f t="shared" si="187"/>
        <v/>
      </c>
      <c r="AA94" s="56" t="str">
        <f t="shared" si="187"/>
        <v/>
      </c>
      <c r="AB94" s="55" t="str">
        <f t="shared" si="187"/>
        <v/>
      </c>
      <c r="AC94" s="56" t="str">
        <f t="shared" si="187"/>
        <v/>
      </c>
      <c r="AD94" s="55" t="str">
        <f t="shared" si="187"/>
        <v/>
      </c>
      <c r="AE94" s="56" t="str">
        <f t="shared" si="187"/>
        <v/>
      </c>
      <c r="AF94" s="55" t="str">
        <f t="shared" si="187"/>
        <v/>
      </c>
      <c r="AG94" s="56" t="str">
        <f t="shared" si="187"/>
        <v/>
      </c>
      <c r="AH94" s="55" t="str">
        <f t="shared" si="187"/>
        <v/>
      </c>
      <c r="AI94" s="56" t="str">
        <f t="shared" si="187"/>
        <v/>
      </c>
      <c r="AJ94" s="55" t="str">
        <f t="shared" si="187"/>
        <v/>
      </c>
      <c r="AK94" s="56" t="str">
        <f t="shared" si="187"/>
        <v/>
      </c>
      <c r="AL94" s="55" t="str">
        <f t="shared" si="187"/>
        <v/>
      </c>
      <c r="AM94" s="57" t="str">
        <f t="shared" si="187"/>
        <v/>
      </c>
    </row>
    <row r="95" spans="1:39" ht="15.75" customHeight="1">
      <c r="A95" s="58">
        <v>90</v>
      </c>
      <c r="B95" s="48" t="str">
        <f>VLOOKUP(A95,Times_2023!B92:C522,2,FALSE)</f>
        <v>0:20:40</v>
      </c>
      <c r="C95" s="49" t="str">
        <f t="shared" si="135"/>
        <v>Andrew Berrill</v>
      </c>
      <c r="D95" s="59" t="str">
        <f t="shared" si="136"/>
        <v>ELY</v>
      </c>
      <c r="E95" s="59" t="str">
        <f t="shared" si="137"/>
        <v>M</v>
      </c>
      <c r="F95" s="59">
        <f t="shared" si="5"/>
        <v>79</v>
      </c>
      <c r="G95" s="60" t="str">
        <f t="shared" si="6"/>
        <v>ELY-M</v>
      </c>
      <c r="H95" s="19" t="str">
        <f t="shared" ref="H95:W95" si="188">IF($G95=H$4&amp;"-"&amp;H$5,IF(COUNTIF($G$6:$G95,"="&amp;$G95)&gt;5,"",$F95),"")</f>
        <v/>
      </c>
      <c r="I95" s="20" t="str">
        <f t="shared" si="188"/>
        <v/>
      </c>
      <c r="J95" s="21" t="str">
        <f t="shared" si="188"/>
        <v/>
      </c>
      <c r="K95" s="20" t="str">
        <f t="shared" si="188"/>
        <v/>
      </c>
      <c r="L95" s="21" t="str">
        <f t="shared" si="188"/>
        <v/>
      </c>
      <c r="M95" s="20" t="str">
        <f t="shared" si="188"/>
        <v/>
      </c>
      <c r="N95" s="21" t="str">
        <f t="shared" si="188"/>
        <v/>
      </c>
      <c r="O95" s="20" t="str">
        <f t="shared" si="188"/>
        <v/>
      </c>
      <c r="P95" s="21" t="str">
        <f t="shared" si="188"/>
        <v/>
      </c>
      <c r="Q95" s="20" t="str">
        <f t="shared" si="188"/>
        <v/>
      </c>
      <c r="R95" s="21" t="str">
        <f t="shared" si="188"/>
        <v/>
      </c>
      <c r="S95" s="20" t="str">
        <f t="shared" si="188"/>
        <v/>
      </c>
      <c r="T95" s="21" t="str">
        <f t="shared" si="188"/>
        <v/>
      </c>
      <c r="U95" s="20" t="str">
        <f t="shared" si="188"/>
        <v/>
      </c>
      <c r="V95" s="21" t="str">
        <f t="shared" si="188"/>
        <v/>
      </c>
      <c r="W95" s="22" t="str">
        <f t="shared" si="188"/>
        <v/>
      </c>
      <c r="X95" s="55" t="str">
        <f t="shared" ref="X95:AM95" si="189">IF($G95=X$4&amp;"-"&amp;X$5,IF(COUNTIF($G$6:$G95,"="&amp;$G95)&gt;1000,"",MAX(X$6:X94)+1),"")</f>
        <v/>
      </c>
      <c r="Y95" s="56" t="str">
        <f t="shared" si="189"/>
        <v/>
      </c>
      <c r="Z95" s="55" t="str">
        <f t="shared" si="189"/>
        <v/>
      </c>
      <c r="AA95" s="56" t="str">
        <f t="shared" si="189"/>
        <v/>
      </c>
      <c r="AB95" s="55">
        <f t="shared" si="189"/>
        <v>16</v>
      </c>
      <c r="AC95" s="56" t="str">
        <f t="shared" si="189"/>
        <v/>
      </c>
      <c r="AD95" s="55" t="str">
        <f t="shared" si="189"/>
        <v/>
      </c>
      <c r="AE95" s="56" t="str">
        <f t="shared" si="189"/>
        <v/>
      </c>
      <c r="AF95" s="55" t="str">
        <f t="shared" si="189"/>
        <v/>
      </c>
      <c r="AG95" s="56" t="str">
        <f t="shared" si="189"/>
        <v/>
      </c>
      <c r="AH95" s="55" t="str">
        <f t="shared" si="189"/>
        <v/>
      </c>
      <c r="AI95" s="56" t="str">
        <f t="shared" si="189"/>
        <v/>
      </c>
      <c r="AJ95" s="55" t="str">
        <f t="shared" si="189"/>
        <v/>
      </c>
      <c r="AK95" s="56" t="str">
        <f t="shared" si="189"/>
        <v/>
      </c>
      <c r="AL95" s="55" t="str">
        <f t="shared" si="189"/>
        <v/>
      </c>
      <c r="AM95" s="57" t="str">
        <f t="shared" si="189"/>
        <v/>
      </c>
    </row>
    <row r="96" spans="1:39" ht="15.75" customHeight="1">
      <c r="A96" s="61">
        <v>91</v>
      </c>
      <c r="B96" s="48" t="str">
        <f>VLOOKUP(A96,Times_2023!B93:C523,2,FALSE)</f>
        <v>0:20:41</v>
      </c>
      <c r="C96" s="49" t="str">
        <f t="shared" si="135"/>
        <v>Michelle Van Lill</v>
      </c>
      <c r="D96" s="59" t="str">
        <f t="shared" si="136"/>
        <v>HI</v>
      </c>
      <c r="E96" s="59" t="str">
        <f t="shared" si="137"/>
        <v>F</v>
      </c>
      <c r="F96" s="59">
        <f t="shared" si="5"/>
        <v>12</v>
      </c>
      <c r="G96" s="60" t="str">
        <f t="shared" si="6"/>
        <v>HI-F</v>
      </c>
      <c r="H96" s="19" t="str">
        <f t="shared" ref="H96:W96" si="190">IF($G96=H$4&amp;"-"&amp;H$5,IF(COUNTIF($G$6:$G96,"="&amp;$G96)&gt;5,"",$F96),"")</f>
        <v/>
      </c>
      <c r="I96" s="20" t="str">
        <f t="shared" si="190"/>
        <v/>
      </c>
      <c r="J96" s="21" t="str">
        <f t="shared" si="190"/>
        <v/>
      </c>
      <c r="K96" s="20" t="str">
        <f t="shared" si="190"/>
        <v/>
      </c>
      <c r="L96" s="21" t="str">
        <f t="shared" si="190"/>
        <v/>
      </c>
      <c r="M96" s="20" t="str">
        <f t="shared" si="190"/>
        <v/>
      </c>
      <c r="N96" s="21" t="str">
        <f t="shared" si="190"/>
        <v/>
      </c>
      <c r="O96" s="20">
        <f t="shared" si="190"/>
        <v>12</v>
      </c>
      <c r="P96" s="21" t="str">
        <f t="shared" si="190"/>
        <v/>
      </c>
      <c r="Q96" s="20" t="str">
        <f t="shared" si="190"/>
        <v/>
      </c>
      <c r="R96" s="21" t="str">
        <f t="shared" si="190"/>
        <v/>
      </c>
      <c r="S96" s="20" t="str">
        <f t="shared" si="190"/>
        <v/>
      </c>
      <c r="T96" s="21" t="str">
        <f t="shared" si="190"/>
        <v/>
      </c>
      <c r="U96" s="20" t="str">
        <f t="shared" si="190"/>
        <v/>
      </c>
      <c r="V96" s="21" t="str">
        <f t="shared" si="190"/>
        <v/>
      </c>
      <c r="W96" s="22" t="str">
        <f t="shared" si="190"/>
        <v/>
      </c>
      <c r="X96" s="55" t="str">
        <f t="shared" ref="X96:AM96" si="191">IF($G96=X$4&amp;"-"&amp;X$5,IF(COUNTIF($G$6:$G96,"="&amp;$G96)&gt;1000,"",MAX(X$6:X95)+1),"")</f>
        <v/>
      </c>
      <c r="Y96" s="56" t="str">
        <f t="shared" si="191"/>
        <v/>
      </c>
      <c r="Z96" s="55" t="str">
        <f t="shared" si="191"/>
        <v/>
      </c>
      <c r="AA96" s="56" t="str">
        <f t="shared" si="191"/>
        <v/>
      </c>
      <c r="AB96" s="55" t="str">
        <f t="shared" si="191"/>
        <v/>
      </c>
      <c r="AC96" s="56" t="str">
        <f t="shared" si="191"/>
        <v/>
      </c>
      <c r="AD96" s="55" t="str">
        <f t="shared" si="191"/>
        <v/>
      </c>
      <c r="AE96" s="56">
        <f t="shared" si="191"/>
        <v>4</v>
      </c>
      <c r="AF96" s="55" t="str">
        <f t="shared" si="191"/>
        <v/>
      </c>
      <c r="AG96" s="56" t="str">
        <f t="shared" si="191"/>
        <v/>
      </c>
      <c r="AH96" s="55" t="str">
        <f t="shared" si="191"/>
        <v/>
      </c>
      <c r="AI96" s="56" t="str">
        <f t="shared" si="191"/>
        <v/>
      </c>
      <c r="AJ96" s="55" t="str">
        <f t="shared" si="191"/>
        <v/>
      </c>
      <c r="AK96" s="56" t="str">
        <f t="shared" si="191"/>
        <v/>
      </c>
      <c r="AL96" s="55" t="str">
        <f t="shared" si="191"/>
        <v/>
      </c>
      <c r="AM96" s="57" t="str">
        <f t="shared" si="191"/>
        <v/>
      </c>
    </row>
    <row r="97" spans="1:39" ht="15.75" customHeight="1">
      <c r="A97" s="58">
        <v>92</v>
      </c>
      <c r="B97" s="48" t="str">
        <f>VLOOKUP(A97,Times_2023!B94:C524,2,FALSE)</f>
        <v>0:20:42</v>
      </c>
      <c r="C97" s="49" t="str">
        <f t="shared" si="135"/>
        <v>Rob Moir</v>
      </c>
      <c r="D97" s="59" t="str">
        <f t="shared" si="136"/>
        <v>CAC</v>
      </c>
      <c r="E97" s="59" t="str">
        <f t="shared" si="137"/>
        <v>M</v>
      </c>
      <c r="F97" s="59">
        <f t="shared" si="5"/>
        <v>80</v>
      </c>
      <c r="G97" s="60" t="str">
        <f t="shared" si="6"/>
        <v>CAC-M</v>
      </c>
      <c r="H97" s="19" t="str">
        <f t="shared" ref="H97:W97" si="192">IF($G97=H$4&amp;"-"&amp;H$5,IF(COUNTIF($G$6:$G97,"="&amp;$G97)&gt;5,"",$F97),"")</f>
        <v/>
      </c>
      <c r="I97" s="20" t="str">
        <f t="shared" si="192"/>
        <v/>
      </c>
      <c r="J97" s="21" t="str">
        <f t="shared" si="192"/>
        <v/>
      </c>
      <c r="K97" s="20" t="str">
        <f t="shared" si="192"/>
        <v/>
      </c>
      <c r="L97" s="21" t="str">
        <f t="shared" si="192"/>
        <v/>
      </c>
      <c r="M97" s="20" t="str">
        <f t="shared" si="192"/>
        <v/>
      </c>
      <c r="N97" s="21" t="str">
        <f t="shared" si="192"/>
        <v/>
      </c>
      <c r="O97" s="20" t="str">
        <f t="shared" si="192"/>
        <v/>
      </c>
      <c r="P97" s="21" t="str">
        <f t="shared" si="192"/>
        <v/>
      </c>
      <c r="Q97" s="20" t="str">
        <f t="shared" si="192"/>
        <v/>
      </c>
      <c r="R97" s="21" t="str">
        <f t="shared" si="192"/>
        <v/>
      </c>
      <c r="S97" s="20" t="str">
        <f t="shared" si="192"/>
        <v/>
      </c>
      <c r="T97" s="21" t="str">
        <f t="shared" si="192"/>
        <v/>
      </c>
      <c r="U97" s="20" t="str">
        <f t="shared" si="192"/>
        <v/>
      </c>
      <c r="V97" s="21" t="str">
        <f t="shared" si="192"/>
        <v/>
      </c>
      <c r="W97" s="22" t="str">
        <f t="shared" si="192"/>
        <v/>
      </c>
      <c r="X97" s="55">
        <f t="shared" ref="X97:AM97" si="193">IF($G97=X$4&amp;"-"&amp;X$5,IF(COUNTIF($G$6:$G97,"="&amp;$G97)&gt;1000,"",MAX(X$6:X96)+1),"")</f>
        <v>22</v>
      </c>
      <c r="Y97" s="56" t="str">
        <f t="shared" si="193"/>
        <v/>
      </c>
      <c r="Z97" s="55" t="str">
        <f t="shared" si="193"/>
        <v/>
      </c>
      <c r="AA97" s="56" t="str">
        <f t="shared" si="193"/>
        <v/>
      </c>
      <c r="AB97" s="55" t="str">
        <f t="shared" si="193"/>
        <v/>
      </c>
      <c r="AC97" s="56" t="str">
        <f t="shared" si="193"/>
        <v/>
      </c>
      <c r="AD97" s="55" t="str">
        <f t="shared" si="193"/>
        <v/>
      </c>
      <c r="AE97" s="56" t="str">
        <f t="shared" si="193"/>
        <v/>
      </c>
      <c r="AF97" s="55" t="str">
        <f t="shared" si="193"/>
        <v/>
      </c>
      <c r="AG97" s="56" t="str">
        <f t="shared" si="193"/>
        <v/>
      </c>
      <c r="AH97" s="55" t="str">
        <f t="shared" si="193"/>
        <v/>
      </c>
      <c r="AI97" s="56" t="str">
        <f t="shared" si="193"/>
        <v/>
      </c>
      <c r="AJ97" s="55" t="str">
        <f t="shared" si="193"/>
        <v/>
      </c>
      <c r="AK97" s="56" t="str">
        <f t="shared" si="193"/>
        <v/>
      </c>
      <c r="AL97" s="55" t="str">
        <f t="shared" si="193"/>
        <v/>
      </c>
      <c r="AM97" s="57" t="str">
        <f t="shared" si="193"/>
        <v/>
      </c>
    </row>
    <row r="98" spans="1:39" ht="15.75" customHeight="1">
      <c r="A98" s="61">
        <v>93</v>
      </c>
      <c r="B98" s="48" t="str">
        <f>VLOOKUP(A98,Times_2023!B95:C525,2,FALSE)</f>
        <v>0:20:44</v>
      </c>
      <c r="C98" s="49" t="str">
        <f t="shared" si="135"/>
        <v>Jonathan Ollington</v>
      </c>
      <c r="D98" s="59" t="str">
        <f t="shared" si="136"/>
        <v>NJ</v>
      </c>
      <c r="E98" s="59" t="str">
        <f t="shared" si="137"/>
        <v>M</v>
      </c>
      <c r="F98" s="59">
        <f t="shared" si="5"/>
        <v>81</v>
      </c>
      <c r="G98" s="60" t="str">
        <f t="shared" si="6"/>
        <v>NJ-M</v>
      </c>
      <c r="H98" s="19" t="str">
        <f t="shared" ref="H98:W98" si="194">IF($G98=H$4&amp;"-"&amp;H$5,IF(COUNTIF($G$6:$G98,"="&amp;$G98)&gt;5,"",$F98),"")</f>
        <v/>
      </c>
      <c r="I98" s="20" t="str">
        <f t="shared" si="194"/>
        <v/>
      </c>
      <c r="J98" s="21" t="str">
        <f t="shared" si="194"/>
        <v/>
      </c>
      <c r="K98" s="20" t="str">
        <f t="shared" si="194"/>
        <v/>
      </c>
      <c r="L98" s="21" t="str">
        <f t="shared" si="194"/>
        <v/>
      </c>
      <c r="M98" s="20" t="str">
        <f t="shared" si="194"/>
        <v/>
      </c>
      <c r="N98" s="21" t="str">
        <f t="shared" si="194"/>
        <v/>
      </c>
      <c r="O98" s="20" t="str">
        <f t="shared" si="194"/>
        <v/>
      </c>
      <c r="P98" s="21" t="str">
        <f t="shared" si="194"/>
        <v/>
      </c>
      <c r="Q98" s="20" t="str">
        <f t="shared" si="194"/>
        <v/>
      </c>
      <c r="R98" s="21" t="str">
        <f t="shared" si="194"/>
        <v/>
      </c>
      <c r="S98" s="20" t="str">
        <f t="shared" si="194"/>
        <v/>
      </c>
      <c r="T98" s="21" t="str">
        <f t="shared" si="194"/>
        <v/>
      </c>
      <c r="U98" s="20" t="str">
        <f t="shared" si="194"/>
        <v/>
      </c>
      <c r="V98" s="21" t="str">
        <f t="shared" si="194"/>
        <v/>
      </c>
      <c r="W98" s="22" t="str">
        <f t="shared" si="194"/>
        <v/>
      </c>
      <c r="X98" s="55" t="str">
        <f t="shared" ref="X98:AM98" si="195">IF($G98=X$4&amp;"-"&amp;X$5,IF(COUNTIF($G$6:$G98,"="&amp;$G98)&gt;1000,"",MAX(X$6:X97)+1),"")</f>
        <v/>
      </c>
      <c r="Y98" s="56" t="str">
        <f t="shared" si="195"/>
        <v/>
      </c>
      <c r="Z98" s="55" t="str">
        <f t="shared" si="195"/>
        <v/>
      </c>
      <c r="AA98" s="56" t="str">
        <f t="shared" si="195"/>
        <v/>
      </c>
      <c r="AB98" s="55" t="str">
        <f t="shared" si="195"/>
        <v/>
      </c>
      <c r="AC98" s="56" t="str">
        <f t="shared" si="195"/>
        <v/>
      </c>
      <c r="AD98" s="55" t="str">
        <f t="shared" si="195"/>
        <v/>
      </c>
      <c r="AE98" s="56" t="str">
        <f t="shared" si="195"/>
        <v/>
      </c>
      <c r="AF98" s="55" t="str">
        <f t="shared" si="195"/>
        <v/>
      </c>
      <c r="AG98" s="56" t="str">
        <f t="shared" si="195"/>
        <v/>
      </c>
      <c r="AH98" s="55">
        <f t="shared" si="195"/>
        <v>11</v>
      </c>
      <c r="AI98" s="56" t="str">
        <f t="shared" si="195"/>
        <v/>
      </c>
      <c r="AJ98" s="55" t="str">
        <f t="shared" si="195"/>
        <v/>
      </c>
      <c r="AK98" s="56" t="str">
        <f t="shared" si="195"/>
        <v/>
      </c>
      <c r="AL98" s="55" t="str">
        <f t="shared" si="195"/>
        <v/>
      </c>
      <c r="AM98" s="57" t="str">
        <f t="shared" si="195"/>
        <v/>
      </c>
    </row>
    <row r="99" spans="1:39" ht="15.75" customHeight="1">
      <c r="A99" s="58">
        <v>94</v>
      </c>
      <c r="B99" s="48" t="str">
        <f>VLOOKUP(A99,Times_2023!B96:C526,2,FALSE)</f>
        <v>0:20:45</v>
      </c>
      <c r="C99" s="49" t="str">
        <f t="shared" si="135"/>
        <v>Lilian Corbett</v>
      </c>
      <c r="D99" s="59" t="str">
        <f t="shared" si="136"/>
        <v>NJ</v>
      </c>
      <c r="E99" s="59" t="str">
        <f t="shared" si="137"/>
        <v>F</v>
      </c>
      <c r="F99" s="59">
        <f t="shared" si="5"/>
        <v>13</v>
      </c>
      <c r="G99" s="60" t="str">
        <f t="shared" si="6"/>
        <v>NJ-F</v>
      </c>
      <c r="H99" s="19" t="str">
        <f t="shared" ref="H99:W99" si="196">IF($G99=H$4&amp;"-"&amp;H$5,IF(COUNTIF($G$6:$G99,"="&amp;$G99)&gt;5,"",$F99),"")</f>
        <v/>
      </c>
      <c r="I99" s="20" t="str">
        <f t="shared" si="196"/>
        <v/>
      </c>
      <c r="J99" s="21" t="str">
        <f t="shared" si="196"/>
        <v/>
      </c>
      <c r="K99" s="20" t="str">
        <f t="shared" si="196"/>
        <v/>
      </c>
      <c r="L99" s="21" t="str">
        <f t="shared" si="196"/>
        <v/>
      </c>
      <c r="M99" s="20" t="str">
        <f t="shared" si="196"/>
        <v/>
      </c>
      <c r="N99" s="21" t="str">
        <f t="shared" si="196"/>
        <v/>
      </c>
      <c r="O99" s="20" t="str">
        <f t="shared" si="196"/>
        <v/>
      </c>
      <c r="P99" s="21" t="str">
        <f t="shared" si="196"/>
        <v/>
      </c>
      <c r="Q99" s="20" t="str">
        <f t="shared" si="196"/>
        <v/>
      </c>
      <c r="R99" s="21" t="str">
        <f t="shared" si="196"/>
        <v/>
      </c>
      <c r="S99" s="20">
        <f t="shared" si="196"/>
        <v>13</v>
      </c>
      <c r="T99" s="21" t="str">
        <f t="shared" si="196"/>
        <v/>
      </c>
      <c r="U99" s="20" t="str">
        <f t="shared" si="196"/>
        <v/>
      </c>
      <c r="V99" s="21" t="str">
        <f t="shared" si="196"/>
        <v/>
      </c>
      <c r="W99" s="22" t="str">
        <f t="shared" si="196"/>
        <v/>
      </c>
      <c r="X99" s="55" t="str">
        <f t="shared" ref="X99:AM99" si="197">IF($G99=X$4&amp;"-"&amp;X$5,IF(COUNTIF($G$6:$G99,"="&amp;$G99)&gt;1000,"",MAX(X$6:X98)+1),"")</f>
        <v/>
      </c>
      <c r="Y99" s="56" t="str">
        <f t="shared" si="197"/>
        <v/>
      </c>
      <c r="Z99" s="55" t="str">
        <f t="shared" si="197"/>
        <v/>
      </c>
      <c r="AA99" s="56" t="str">
        <f t="shared" si="197"/>
        <v/>
      </c>
      <c r="AB99" s="55" t="str">
        <f t="shared" si="197"/>
        <v/>
      </c>
      <c r="AC99" s="56" t="str">
        <f t="shared" si="197"/>
        <v/>
      </c>
      <c r="AD99" s="55" t="str">
        <f t="shared" si="197"/>
        <v/>
      </c>
      <c r="AE99" s="56" t="str">
        <f t="shared" si="197"/>
        <v/>
      </c>
      <c r="AF99" s="55" t="str">
        <f t="shared" si="197"/>
        <v/>
      </c>
      <c r="AG99" s="56" t="str">
        <f t="shared" si="197"/>
        <v/>
      </c>
      <c r="AH99" s="55" t="str">
        <f t="shared" si="197"/>
        <v/>
      </c>
      <c r="AI99" s="56">
        <f t="shared" si="197"/>
        <v>1</v>
      </c>
      <c r="AJ99" s="55" t="str">
        <f t="shared" si="197"/>
        <v/>
      </c>
      <c r="AK99" s="56" t="str">
        <f t="shared" si="197"/>
        <v/>
      </c>
      <c r="AL99" s="55" t="str">
        <f t="shared" si="197"/>
        <v/>
      </c>
      <c r="AM99" s="57" t="str">
        <f t="shared" si="197"/>
        <v/>
      </c>
    </row>
    <row r="100" spans="1:39" ht="15.75" customHeight="1">
      <c r="A100" s="61">
        <v>95</v>
      </c>
      <c r="B100" s="48" t="str">
        <f>VLOOKUP(A100,Times_2023!B97:C527,2,FALSE)</f>
        <v>0:20:48</v>
      </c>
      <c r="C100" s="49" t="str">
        <f t="shared" si="135"/>
        <v>Harry Minnette</v>
      </c>
      <c r="D100" s="59" t="str">
        <f t="shared" si="136"/>
        <v>HRC</v>
      </c>
      <c r="E100" s="59" t="str">
        <f t="shared" si="137"/>
        <v>M</v>
      </c>
      <c r="F100" s="59">
        <f t="shared" si="5"/>
        <v>82</v>
      </c>
      <c r="G100" s="60" t="str">
        <f t="shared" si="6"/>
        <v>HRC-M</v>
      </c>
      <c r="H100" s="19" t="str">
        <f t="shared" ref="H100:W100" si="198">IF($G100=H$4&amp;"-"&amp;H$5,IF(COUNTIF($G$6:$G100,"="&amp;$G100)&gt;5,"",$F100),"")</f>
        <v/>
      </c>
      <c r="I100" s="20" t="str">
        <f t="shared" si="198"/>
        <v/>
      </c>
      <c r="J100" s="21" t="str">
        <f t="shared" si="198"/>
        <v/>
      </c>
      <c r="K100" s="20" t="str">
        <f t="shared" si="198"/>
        <v/>
      </c>
      <c r="L100" s="21" t="str">
        <f t="shared" si="198"/>
        <v/>
      </c>
      <c r="M100" s="20" t="str">
        <f t="shared" si="198"/>
        <v/>
      </c>
      <c r="N100" s="21" t="str">
        <f t="shared" si="198"/>
        <v/>
      </c>
      <c r="O100" s="20" t="str">
        <f t="shared" si="198"/>
        <v/>
      </c>
      <c r="P100" s="21" t="str">
        <f t="shared" si="198"/>
        <v/>
      </c>
      <c r="Q100" s="20" t="str">
        <f t="shared" si="198"/>
        <v/>
      </c>
      <c r="R100" s="21" t="str">
        <f t="shared" si="198"/>
        <v/>
      </c>
      <c r="S100" s="20" t="str">
        <f t="shared" si="198"/>
        <v/>
      </c>
      <c r="T100" s="21" t="str">
        <f t="shared" si="198"/>
        <v/>
      </c>
      <c r="U100" s="20" t="str">
        <f t="shared" si="198"/>
        <v/>
      </c>
      <c r="V100" s="21" t="str">
        <f t="shared" si="198"/>
        <v/>
      </c>
      <c r="W100" s="22" t="str">
        <f t="shared" si="198"/>
        <v/>
      </c>
      <c r="X100" s="55" t="str">
        <f t="shared" ref="X100:AM100" si="199">IF($G100=X$4&amp;"-"&amp;X$5,IF(COUNTIF($G$6:$G100,"="&amp;$G100)&gt;1000,"",MAX(X$6:X99)+1),"")</f>
        <v/>
      </c>
      <c r="Y100" s="56" t="str">
        <f t="shared" si="199"/>
        <v/>
      </c>
      <c r="Z100" s="55" t="str">
        <f t="shared" si="199"/>
        <v/>
      </c>
      <c r="AA100" s="56" t="str">
        <f t="shared" si="199"/>
        <v/>
      </c>
      <c r="AB100" s="55" t="str">
        <f t="shared" si="199"/>
        <v/>
      </c>
      <c r="AC100" s="56" t="str">
        <f t="shared" si="199"/>
        <v/>
      </c>
      <c r="AD100" s="55" t="str">
        <f t="shared" si="199"/>
        <v/>
      </c>
      <c r="AE100" s="56" t="str">
        <f t="shared" si="199"/>
        <v/>
      </c>
      <c r="AF100" s="55">
        <f t="shared" si="199"/>
        <v>8</v>
      </c>
      <c r="AG100" s="56" t="str">
        <f t="shared" si="199"/>
        <v/>
      </c>
      <c r="AH100" s="55" t="str">
        <f t="shared" si="199"/>
        <v/>
      </c>
      <c r="AI100" s="56" t="str">
        <f t="shared" si="199"/>
        <v/>
      </c>
      <c r="AJ100" s="55" t="str">
        <f t="shared" si="199"/>
        <v/>
      </c>
      <c r="AK100" s="56" t="str">
        <f t="shared" si="199"/>
        <v/>
      </c>
      <c r="AL100" s="55" t="str">
        <f t="shared" si="199"/>
        <v/>
      </c>
      <c r="AM100" s="57" t="str">
        <f t="shared" si="199"/>
        <v/>
      </c>
    </row>
    <row r="101" spans="1:39" ht="15.75" customHeight="1">
      <c r="A101" s="58">
        <v>96</v>
      </c>
      <c r="B101" s="48" t="str">
        <f>VLOOKUP(A101,Times_2023!B98:C528,2,FALSE)</f>
        <v>0:20:48</v>
      </c>
      <c r="C101" s="49" t="str">
        <f t="shared" si="135"/>
        <v>Adam Zaleszczenko</v>
      </c>
      <c r="D101" s="59" t="str">
        <f t="shared" si="136"/>
        <v>CTC</v>
      </c>
      <c r="E101" s="59" t="str">
        <f t="shared" si="137"/>
        <v>M</v>
      </c>
      <c r="F101" s="59">
        <f t="shared" si="5"/>
        <v>83</v>
      </c>
      <c r="G101" s="60" t="str">
        <f t="shared" si="6"/>
        <v>CTC-M</v>
      </c>
      <c r="H101" s="19" t="str">
        <f t="shared" ref="H101:W101" si="200">IF($G101=H$4&amp;"-"&amp;H$5,IF(COUNTIF($G$6:$G101,"="&amp;$G101)&gt;5,"",$F101),"")</f>
        <v/>
      </c>
      <c r="I101" s="20" t="str">
        <f t="shared" si="200"/>
        <v/>
      </c>
      <c r="J101" s="21" t="str">
        <f t="shared" si="200"/>
        <v/>
      </c>
      <c r="K101" s="20" t="str">
        <f t="shared" si="200"/>
        <v/>
      </c>
      <c r="L101" s="21" t="str">
        <f t="shared" si="200"/>
        <v/>
      </c>
      <c r="M101" s="20" t="str">
        <f t="shared" si="200"/>
        <v/>
      </c>
      <c r="N101" s="21" t="str">
        <f t="shared" si="200"/>
        <v/>
      </c>
      <c r="O101" s="20" t="str">
        <f t="shared" si="200"/>
        <v/>
      </c>
      <c r="P101" s="21" t="str">
        <f t="shared" si="200"/>
        <v/>
      </c>
      <c r="Q101" s="20" t="str">
        <f t="shared" si="200"/>
        <v/>
      </c>
      <c r="R101" s="21" t="str">
        <f t="shared" si="200"/>
        <v/>
      </c>
      <c r="S101" s="20" t="str">
        <f t="shared" si="200"/>
        <v/>
      </c>
      <c r="T101" s="21" t="str">
        <f t="shared" si="200"/>
        <v/>
      </c>
      <c r="U101" s="20" t="str">
        <f t="shared" si="200"/>
        <v/>
      </c>
      <c r="V101" s="21" t="str">
        <f t="shared" si="200"/>
        <v/>
      </c>
      <c r="W101" s="22" t="str">
        <f t="shared" si="200"/>
        <v/>
      </c>
      <c r="X101" s="55" t="str">
        <f t="shared" ref="X101:AM101" si="201">IF($G101=X$4&amp;"-"&amp;X$5,IF(COUNTIF($G$6:$G101,"="&amp;$G101)&gt;1000,"",MAX(X$6:X100)+1),"")</f>
        <v/>
      </c>
      <c r="Y101" s="56" t="str">
        <f t="shared" si="201"/>
        <v/>
      </c>
      <c r="Z101" s="55">
        <f t="shared" si="201"/>
        <v>10</v>
      </c>
      <c r="AA101" s="56" t="str">
        <f t="shared" si="201"/>
        <v/>
      </c>
      <c r="AB101" s="55" t="str">
        <f t="shared" si="201"/>
        <v/>
      </c>
      <c r="AC101" s="56" t="str">
        <f t="shared" si="201"/>
        <v/>
      </c>
      <c r="AD101" s="55" t="str">
        <f t="shared" si="201"/>
        <v/>
      </c>
      <c r="AE101" s="56" t="str">
        <f t="shared" si="201"/>
        <v/>
      </c>
      <c r="AF101" s="55" t="str">
        <f t="shared" si="201"/>
        <v/>
      </c>
      <c r="AG101" s="56" t="str">
        <f t="shared" si="201"/>
        <v/>
      </c>
      <c r="AH101" s="55" t="str">
        <f t="shared" si="201"/>
        <v/>
      </c>
      <c r="AI101" s="56" t="str">
        <f t="shared" si="201"/>
        <v/>
      </c>
      <c r="AJ101" s="55" t="str">
        <f t="shared" si="201"/>
        <v/>
      </c>
      <c r="AK101" s="56" t="str">
        <f t="shared" si="201"/>
        <v/>
      </c>
      <c r="AL101" s="55" t="str">
        <f t="shared" si="201"/>
        <v/>
      </c>
      <c r="AM101" s="57" t="str">
        <f t="shared" si="201"/>
        <v/>
      </c>
    </row>
    <row r="102" spans="1:39" ht="15.75" customHeight="1">
      <c r="A102" s="61">
        <v>97</v>
      </c>
      <c r="B102" s="48" t="str">
        <f>VLOOKUP(A102,Times_2023!B99:C529,2,FALSE)</f>
        <v>0:20:49</v>
      </c>
      <c r="C102" s="49" t="str">
        <f t="shared" si="135"/>
        <v>Marc Drury</v>
      </c>
      <c r="D102" s="59" t="str">
        <f t="shared" si="136"/>
        <v>NJ</v>
      </c>
      <c r="E102" s="59" t="str">
        <f t="shared" si="137"/>
        <v>M</v>
      </c>
      <c r="F102" s="59">
        <f t="shared" si="5"/>
        <v>84</v>
      </c>
      <c r="G102" s="60" t="str">
        <f t="shared" si="6"/>
        <v>NJ-M</v>
      </c>
      <c r="H102" s="19" t="str">
        <f t="shared" ref="H102:W102" si="202">IF($G102=H$4&amp;"-"&amp;H$5,IF(COUNTIF($G$6:$G102,"="&amp;$G102)&gt;5,"",$F102),"")</f>
        <v/>
      </c>
      <c r="I102" s="20" t="str">
        <f t="shared" si="202"/>
        <v/>
      </c>
      <c r="J102" s="21" t="str">
        <f t="shared" si="202"/>
        <v/>
      </c>
      <c r="K102" s="20" t="str">
        <f t="shared" si="202"/>
        <v/>
      </c>
      <c r="L102" s="21" t="str">
        <f t="shared" si="202"/>
        <v/>
      </c>
      <c r="M102" s="20" t="str">
        <f t="shared" si="202"/>
        <v/>
      </c>
      <c r="N102" s="21" t="str">
        <f t="shared" si="202"/>
        <v/>
      </c>
      <c r="O102" s="20" t="str">
        <f t="shared" si="202"/>
        <v/>
      </c>
      <c r="P102" s="21" t="str">
        <f t="shared" si="202"/>
        <v/>
      </c>
      <c r="Q102" s="20" t="str">
        <f t="shared" si="202"/>
        <v/>
      </c>
      <c r="R102" s="21" t="str">
        <f t="shared" si="202"/>
        <v/>
      </c>
      <c r="S102" s="20" t="str">
        <f t="shared" si="202"/>
        <v/>
      </c>
      <c r="T102" s="21" t="str">
        <f t="shared" si="202"/>
        <v/>
      </c>
      <c r="U102" s="20" t="str">
        <f t="shared" si="202"/>
        <v/>
      </c>
      <c r="V102" s="21" t="str">
        <f t="shared" si="202"/>
        <v/>
      </c>
      <c r="W102" s="22" t="str">
        <f t="shared" si="202"/>
        <v/>
      </c>
      <c r="X102" s="55" t="str">
        <f t="shared" ref="X102:AM102" si="203">IF($G102=X$4&amp;"-"&amp;X$5,IF(COUNTIF($G$6:$G102,"="&amp;$G102)&gt;1000,"",MAX(X$6:X101)+1),"")</f>
        <v/>
      </c>
      <c r="Y102" s="56" t="str">
        <f t="shared" si="203"/>
        <v/>
      </c>
      <c r="Z102" s="55" t="str">
        <f t="shared" si="203"/>
        <v/>
      </c>
      <c r="AA102" s="56" t="str">
        <f t="shared" si="203"/>
        <v/>
      </c>
      <c r="AB102" s="55" t="str">
        <f t="shared" si="203"/>
        <v/>
      </c>
      <c r="AC102" s="56" t="str">
        <f t="shared" si="203"/>
        <v/>
      </c>
      <c r="AD102" s="55" t="str">
        <f t="shared" si="203"/>
        <v/>
      </c>
      <c r="AE102" s="56" t="str">
        <f t="shared" si="203"/>
        <v/>
      </c>
      <c r="AF102" s="55" t="str">
        <f t="shared" si="203"/>
        <v/>
      </c>
      <c r="AG102" s="56" t="str">
        <f t="shared" si="203"/>
        <v/>
      </c>
      <c r="AH102" s="55">
        <f t="shared" si="203"/>
        <v>12</v>
      </c>
      <c r="AI102" s="56" t="str">
        <f t="shared" si="203"/>
        <v/>
      </c>
      <c r="AJ102" s="55" t="str">
        <f t="shared" si="203"/>
        <v/>
      </c>
      <c r="AK102" s="56" t="str">
        <f t="shared" si="203"/>
        <v/>
      </c>
      <c r="AL102" s="55" t="str">
        <f t="shared" si="203"/>
        <v/>
      </c>
      <c r="AM102" s="57" t="str">
        <f t="shared" si="203"/>
        <v/>
      </c>
    </row>
    <row r="103" spans="1:39" ht="15.75" customHeight="1">
      <c r="A103" s="58">
        <v>98</v>
      </c>
      <c r="B103" s="48" t="str">
        <f>VLOOKUP(A103,Times_2023!B100:C530,2,FALSE)</f>
        <v>0:20:50</v>
      </c>
      <c r="C103" s="49" t="str">
        <f t="shared" si="135"/>
        <v>Graham Chapman</v>
      </c>
      <c r="D103" s="59" t="str">
        <f t="shared" si="136"/>
        <v>ELY</v>
      </c>
      <c r="E103" s="59" t="str">
        <f t="shared" si="137"/>
        <v>M</v>
      </c>
      <c r="F103" s="59">
        <f t="shared" si="5"/>
        <v>85</v>
      </c>
      <c r="G103" s="60" t="str">
        <f t="shared" si="6"/>
        <v>ELY-M</v>
      </c>
      <c r="H103" s="19" t="str">
        <f t="shared" ref="H103:W103" si="204">IF($G103=H$4&amp;"-"&amp;H$5,IF(COUNTIF($G$6:$G103,"="&amp;$G103)&gt;5,"",$F103),"")</f>
        <v/>
      </c>
      <c r="I103" s="20" t="str">
        <f t="shared" si="204"/>
        <v/>
      </c>
      <c r="J103" s="21" t="str">
        <f t="shared" si="204"/>
        <v/>
      </c>
      <c r="K103" s="20" t="str">
        <f t="shared" si="204"/>
        <v/>
      </c>
      <c r="L103" s="21" t="str">
        <f t="shared" si="204"/>
        <v/>
      </c>
      <c r="M103" s="20" t="str">
        <f t="shared" si="204"/>
        <v/>
      </c>
      <c r="N103" s="21" t="str">
        <f t="shared" si="204"/>
        <v/>
      </c>
      <c r="O103" s="20" t="str">
        <f t="shared" si="204"/>
        <v/>
      </c>
      <c r="P103" s="21" t="str">
        <f t="shared" si="204"/>
        <v/>
      </c>
      <c r="Q103" s="20" t="str">
        <f t="shared" si="204"/>
        <v/>
      </c>
      <c r="R103" s="21" t="str">
        <f t="shared" si="204"/>
        <v/>
      </c>
      <c r="S103" s="20" t="str">
        <f t="shared" si="204"/>
        <v/>
      </c>
      <c r="T103" s="21" t="str">
        <f t="shared" si="204"/>
        <v/>
      </c>
      <c r="U103" s="20" t="str">
        <f t="shared" si="204"/>
        <v/>
      </c>
      <c r="V103" s="21" t="str">
        <f t="shared" si="204"/>
        <v/>
      </c>
      <c r="W103" s="22" t="str">
        <f t="shared" si="204"/>
        <v/>
      </c>
      <c r="X103" s="55" t="str">
        <f t="shared" ref="X103:AM103" si="205">IF($G103=X$4&amp;"-"&amp;X$5,IF(COUNTIF($G$6:$G103,"="&amp;$G103)&gt;1000,"",MAX(X$6:X102)+1),"")</f>
        <v/>
      </c>
      <c r="Y103" s="56" t="str">
        <f t="shared" si="205"/>
        <v/>
      </c>
      <c r="Z103" s="55" t="str">
        <f t="shared" si="205"/>
        <v/>
      </c>
      <c r="AA103" s="56" t="str">
        <f t="shared" si="205"/>
        <v/>
      </c>
      <c r="AB103" s="55">
        <f t="shared" si="205"/>
        <v>17</v>
      </c>
      <c r="AC103" s="56" t="str">
        <f t="shared" si="205"/>
        <v/>
      </c>
      <c r="AD103" s="55" t="str">
        <f t="shared" si="205"/>
        <v/>
      </c>
      <c r="AE103" s="56" t="str">
        <f t="shared" si="205"/>
        <v/>
      </c>
      <c r="AF103" s="55" t="str">
        <f t="shared" si="205"/>
        <v/>
      </c>
      <c r="AG103" s="56" t="str">
        <f t="shared" si="205"/>
        <v/>
      </c>
      <c r="AH103" s="55" t="str">
        <f t="shared" si="205"/>
        <v/>
      </c>
      <c r="AI103" s="56" t="str">
        <f t="shared" si="205"/>
        <v/>
      </c>
      <c r="AJ103" s="55" t="str">
        <f t="shared" si="205"/>
        <v/>
      </c>
      <c r="AK103" s="56" t="str">
        <f t="shared" si="205"/>
        <v/>
      </c>
      <c r="AL103" s="55" t="str">
        <f t="shared" si="205"/>
        <v/>
      </c>
      <c r="AM103" s="57" t="str">
        <f t="shared" si="205"/>
        <v/>
      </c>
    </row>
    <row r="104" spans="1:39" ht="15.75" customHeight="1">
      <c r="A104" s="61">
        <v>99</v>
      </c>
      <c r="B104" s="48" t="str">
        <f>VLOOKUP(A104,Times_2023!B101:C531,2,FALSE)</f>
        <v>0:20:54</v>
      </c>
      <c r="C104" s="49" t="str">
        <f t="shared" si="135"/>
        <v>Michael O'Donnell</v>
      </c>
      <c r="D104" s="59" t="str">
        <f t="shared" si="136"/>
        <v>CAC</v>
      </c>
      <c r="E104" s="59" t="str">
        <f t="shared" si="137"/>
        <v>M</v>
      </c>
      <c r="F104" s="59">
        <f t="shared" si="5"/>
        <v>86</v>
      </c>
      <c r="G104" s="60" t="str">
        <f t="shared" si="6"/>
        <v>CAC-M</v>
      </c>
      <c r="H104" s="19" t="str">
        <f t="shared" ref="H104:W104" si="206">IF($G104=H$4&amp;"-"&amp;H$5,IF(COUNTIF($G$6:$G104,"="&amp;$G104)&gt;5,"",$F104),"")</f>
        <v/>
      </c>
      <c r="I104" s="20" t="str">
        <f t="shared" si="206"/>
        <v/>
      </c>
      <c r="J104" s="21" t="str">
        <f t="shared" si="206"/>
        <v/>
      </c>
      <c r="K104" s="20" t="str">
        <f t="shared" si="206"/>
        <v/>
      </c>
      <c r="L104" s="21" t="str">
        <f t="shared" si="206"/>
        <v/>
      </c>
      <c r="M104" s="20" t="str">
        <f t="shared" si="206"/>
        <v/>
      </c>
      <c r="N104" s="21" t="str">
        <f t="shared" si="206"/>
        <v/>
      </c>
      <c r="O104" s="20" t="str">
        <f t="shared" si="206"/>
        <v/>
      </c>
      <c r="P104" s="21" t="str">
        <f t="shared" si="206"/>
        <v/>
      </c>
      <c r="Q104" s="20" t="str">
        <f t="shared" si="206"/>
        <v/>
      </c>
      <c r="R104" s="21" t="str">
        <f t="shared" si="206"/>
        <v/>
      </c>
      <c r="S104" s="20" t="str">
        <f t="shared" si="206"/>
        <v/>
      </c>
      <c r="T104" s="21" t="str">
        <f t="shared" si="206"/>
        <v/>
      </c>
      <c r="U104" s="20" t="str">
        <f t="shared" si="206"/>
        <v/>
      </c>
      <c r="V104" s="21" t="str">
        <f t="shared" si="206"/>
        <v/>
      </c>
      <c r="W104" s="22" t="str">
        <f t="shared" si="206"/>
        <v/>
      </c>
      <c r="X104" s="55">
        <f t="shared" ref="X104:AM104" si="207">IF($G104=X$4&amp;"-"&amp;X$5,IF(COUNTIF($G$6:$G104,"="&amp;$G104)&gt;1000,"",MAX(X$6:X103)+1),"")</f>
        <v>23</v>
      </c>
      <c r="Y104" s="56" t="str">
        <f t="shared" si="207"/>
        <v/>
      </c>
      <c r="Z104" s="55" t="str">
        <f t="shared" si="207"/>
        <v/>
      </c>
      <c r="AA104" s="56" t="str">
        <f t="shared" si="207"/>
        <v/>
      </c>
      <c r="AB104" s="55" t="str">
        <f t="shared" si="207"/>
        <v/>
      </c>
      <c r="AC104" s="56" t="str">
        <f t="shared" si="207"/>
        <v/>
      </c>
      <c r="AD104" s="55" t="str">
        <f t="shared" si="207"/>
        <v/>
      </c>
      <c r="AE104" s="56" t="str">
        <f t="shared" si="207"/>
        <v/>
      </c>
      <c r="AF104" s="55" t="str">
        <f t="shared" si="207"/>
        <v/>
      </c>
      <c r="AG104" s="56" t="str">
        <f t="shared" si="207"/>
        <v/>
      </c>
      <c r="AH104" s="55" t="str">
        <f t="shared" si="207"/>
        <v/>
      </c>
      <c r="AI104" s="56" t="str">
        <f t="shared" si="207"/>
        <v/>
      </c>
      <c r="AJ104" s="55" t="str">
        <f t="shared" si="207"/>
        <v/>
      </c>
      <c r="AK104" s="56" t="str">
        <f t="shared" si="207"/>
        <v/>
      </c>
      <c r="AL104" s="55" t="str">
        <f t="shared" si="207"/>
        <v/>
      </c>
      <c r="AM104" s="57" t="str">
        <f t="shared" si="207"/>
        <v/>
      </c>
    </row>
    <row r="105" spans="1:39" ht="15.75" customHeight="1">
      <c r="A105" s="58">
        <v>100</v>
      </c>
      <c r="B105" s="48" t="str">
        <f>VLOOKUP(A105,Times_2023!B102:C532,2,FALSE)</f>
        <v>0:20:55</v>
      </c>
      <c r="C105" s="49" t="str">
        <f t="shared" si="135"/>
        <v>Daniel Gladwin</v>
      </c>
      <c r="D105" s="59" t="str">
        <f t="shared" si="136"/>
        <v>HI</v>
      </c>
      <c r="E105" s="59" t="str">
        <f t="shared" si="137"/>
        <v>M</v>
      </c>
      <c r="F105" s="59">
        <f t="shared" si="5"/>
        <v>87</v>
      </c>
      <c r="G105" s="60" t="str">
        <f t="shared" si="6"/>
        <v>HI-M</v>
      </c>
      <c r="H105" s="19" t="str">
        <f t="shared" ref="H105:W105" si="208">IF($G105=H$4&amp;"-"&amp;H$5,IF(COUNTIF($G$6:$G105,"="&amp;$G105)&gt;5,"",$F105),"")</f>
        <v/>
      </c>
      <c r="I105" s="20" t="str">
        <f t="shared" si="208"/>
        <v/>
      </c>
      <c r="J105" s="21" t="str">
        <f t="shared" si="208"/>
        <v/>
      </c>
      <c r="K105" s="20" t="str">
        <f t="shared" si="208"/>
        <v/>
      </c>
      <c r="L105" s="21" t="str">
        <f t="shared" si="208"/>
        <v/>
      </c>
      <c r="M105" s="20" t="str">
        <f t="shared" si="208"/>
        <v/>
      </c>
      <c r="N105" s="21" t="str">
        <f t="shared" si="208"/>
        <v/>
      </c>
      <c r="O105" s="20" t="str">
        <f t="shared" si="208"/>
        <v/>
      </c>
      <c r="P105" s="21" t="str">
        <f t="shared" si="208"/>
        <v/>
      </c>
      <c r="Q105" s="20" t="str">
        <f t="shared" si="208"/>
        <v/>
      </c>
      <c r="R105" s="21" t="str">
        <f t="shared" si="208"/>
        <v/>
      </c>
      <c r="S105" s="20" t="str">
        <f t="shared" si="208"/>
        <v/>
      </c>
      <c r="T105" s="21" t="str">
        <f t="shared" si="208"/>
        <v/>
      </c>
      <c r="U105" s="20" t="str">
        <f t="shared" si="208"/>
        <v/>
      </c>
      <c r="V105" s="21" t="str">
        <f t="shared" si="208"/>
        <v/>
      </c>
      <c r="W105" s="22" t="str">
        <f t="shared" si="208"/>
        <v/>
      </c>
      <c r="X105" s="55" t="str">
        <f t="shared" ref="X105:AM105" si="209">IF($G105=X$4&amp;"-"&amp;X$5,IF(COUNTIF($G$6:$G105,"="&amp;$G105)&gt;1000,"",MAX(X$6:X104)+1),"")</f>
        <v/>
      </c>
      <c r="Y105" s="56" t="str">
        <f t="shared" si="209"/>
        <v/>
      </c>
      <c r="Z105" s="55" t="str">
        <f t="shared" si="209"/>
        <v/>
      </c>
      <c r="AA105" s="56" t="str">
        <f t="shared" si="209"/>
        <v/>
      </c>
      <c r="AB105" s="55" t="str">
        <f t="shared" si="209"/>
        <v/>
      </c>
      <c r="AC105" s="56" t="str">
        <f t="shared" si="209"/>
        <v/>
      </c>
      <c r="AD105" s="55">
        <f t="shared" si="209"/>
        <v>10</v>
      </c>
      <c r="AE105" s="56" t="str">
        <f t="shared" si="209"/>
        <v/>
      </c>
      <c r="AF105" s="55" t="str">
        <f t="shared" si="209"/>
        <v/>
      </c>
      <c r="AG105" s="56" t="str">
        <f t="shared" si="209"/>
        <v/>
      </c>
      <c r="AH105" s="55" t="str">
        <f t="shared" si="209"/>
        <v/>
      </c>
      <c r="AI105" s="56" t="str">
        <f t="shared" si="209"/>
        <v/>
      </c>
      <c r="AJ105" s="55" t="str">
        <f t="shared" si="209"/>
        <v/>
      </c>
      <c r="AK105" s="56" t="str">
        <f t="shared" si="209"/>
        <v/>
      </c>
      <c r="AL105" s="55" t="str">
        <f t="shared" si="209"/>
        <v/>
      </c>
      <c r="AM105" s="57" t="str">
        <f t="shared" si="209"/>
        <v/>
      </c>
    </row>
    <row r="106" spans="1:39" ht="15.75" customHeight="1">
      <c r="A106" s="61">
        <v>101</v>
      </c>
      <c r="B106" s="48" t="str">
        <f>VLOOKUP(A106,Times_2023!B103:C533,2,FALSE)</f>
        <v>0:20:56</v>
      </c>
      <c r="C106" s="49" t="str">
        <f t="shared" si="135"/>
        <v>Martin Clay</v>
      </c>
      <c r="D106" s="59" t="str">
        <f t="shared" si="136"/>
        <v>HI</v>
      </c>
      <c r="E106" s="59" t="str">
        <f t="shared" si="137"/>
        <v>M</v>
      </c>
      <c r="F106" s="59">
        <f t="shared" si="5"/>
        <v>88</v>
      </c>
      <c r="G106" s="60" t="str">
        <f t="shared" si="6"/>
        <v>HI-M</v>
      </c>
      <c r="H106" s="19" t="str">
        <f t="shared" ref="H106:W106" si="210">IF($G106=H$4&amp;"-"&amp;H$5,IF(COUNTIF($G$6:$G106,"="&amp;$G106)&gt;5,"",$F106),"")</f>
        <v/>
      </c>
      <c r="I106" s="20" t="str">
        <f t="shared" si="210"/>
        <v/>
      </c>
      <c r="J106" s="21" t="str">
        <f t="shared" si="210"/>
        <v/>
      </c>
      <c r="K106" s="20" t="str">
        <f t="shared" si="210"/>
        <v/>
      </c>
      <c r="L106" s="21" t="str">
        <f t="shared" si="210"/>
        <v/>
      </c>
      <c r="M106" s="20" t="str">
        <f t="shared" si="210"/>
        <v/>
      </c>
      <c r="N106" s="21" t="str">
        <f t="shared" si="210"/>
        <v/>
      </c>
      <c r="O106" s="20" t="str">
        <f t="shared" si="210"/>
        <v/>
      </c>
      <c r="P106" s="21" t="str">
        <f t="shared" si="210"/>
        <v/>
      </c>
      <c r="Q106" s="20" t="str">
        <f t="shared" si="210"/>
        <v/>
      </c>
      <c r="R106" s="21" t="str">
        <f t="shared" si="210"/>
        <v/>
      </c>
      <c r="S106" s="20" t="str">
        <f t="shared" si="210"/>
        <v/>
      </c>
      <c r="T106" s="21" t="str">
        <f t="shared" si="210"/>
        <v/>
      </c>
      <c r="U106" s="20" t="str">
        <f t="shared" si="210"/>
        <v/>
      </c>
      <c r="V106" s="21" t="str">
        <f t="shared" si="210"/>
        <v/>
      </c>
      <c r="W106" s="22" t="str">
        <f t="shared" si="210"/>
        <v/>
      </c>
      <c r="X106" s="55" t="str">
        <f t="shared" ref="X106:AM106" si="211">IF($G106=X$4&amp;"-"&amp;X$5,IF(COUNTIF($G$6:$G106,"="&amp;$G106)&gt;1000,"",MAX(X$6:X105)+1),"")</f>
        <v/>
      </c>
      <c r="Y106" s="56" t="str">
        <f t="shared" si="211"/>
        <v/>
      </c>
      <c r="Z106" s="55" t="str">
        <f t="shared" si="211"/>
        <v/>
      </c>
      <c r="AA106" s="56" t="str">
        <f t="shared" si="211"/>
        <v/>
      </c>
      <c r="AB106" s="55" t="str">
        <f t="shared" si="211"/>
        <v/>
      </c>
      <c r="AC106" s="56" t="str">
        <f t="shared" si="211"/>
        <v/>
      </c>
      <c r="AD106" s="55">
        <f t="shared" si="211"/>
        <v>11</v>
      </c>
      <c r="AE106" s="56" t="str">
        <f t="shared" si="211"/>
        <v/>
      </c>
      <c r="AF106" s="55" t="str">
        <f t="shared" si="211"/>
        <v/>
      </c>
      <c r="AG106" s="56" t="str">
        <f t="shared" si="211"/>
        <v/>
      </c>
      <c r="AH106" s="55" t="str">
        <f t="shared" si="211"/>
        <v/>
      </c>
      <c r="AI106" s="56" t="str">
        <f t="shared" si="211"/>
        <v/>
      </c>
      <c r="AJ106" s="55" t="str">
        <f t="shared" si="211"/>
        <v/>
      </c>
      <c r="AK106" s="56" t="str">
        <f t="shared" si="211"/>
        <v/>
      </c>
      <c r="AL106" s="55" t="str">
        <f t="shared" si="211"/>
        <v/>
      </c>
      <c r="AM106" s="57" t="str">
        <f t="shared" si="211"/>
        <v/>
      </c>
    </row>
    <row r="107" spans="1:39" ht="15.75" customHeight="1">
      <c r="A107" s="58">
        <v>102</v>
      </c>
      <c r="B107" s="48" t="str">
        <f>VLOOKUP(A107,Times_2023!B104:C534,2,FALSE)</f>
        <v>0:21:00</v>
      </c>
      <c r="C107" s="49" t="str">
        <f t="shared" si="135"/>
        <v>Emma Bibby</v>
      </c>
      <c r="D107" s="59" t="str">
        <f t="shared" si="136"/>
        <v>ELY</v>
      </c>
      <c r="E107" s="59" t="str">
        <f t="shared" si="137"/>
        <v>F</v>
      </c>
      <c r="F107" s="59">
        <f t="shared" si="5"/>
        <v>14</v>
      </c>
      <c r="G107" s="60" t="str">
        <f t="shared" si="6"/>
        <v>ELY-F</v>
      </c>
      <c r="H107" s="19" t="str">
        <f t="shared" ref="H107:W107" si="212">IF($G107=H$4&amp;"-"&amp;H$5,IF(COUNTIF($G$6:$G107,"="&amp;$G107)&gt;5,"",$F107),"")</f>
        <v/>
      </c>
      <c r="I107" s="20" t="str">
        <f t="shared" si="212"/>
        <v/>
      </c>
      <c r="J107" s="21" t="str">
        <f t="shared" si="212"/>
        <v/>
      </c>
      <c r="K107" s="20" t="str">
        <f t="shared" si="212"/>
        <v/>
      </c>
      <c r="L107" s="21" t="str">
        <f t="shared" si="212"/>
        <v/>
      </c>
      <c r="M107" s="20">
        <f t="shared" si="212"/>
        <v>14</v>
      </c>
      <c r="N107" s="21" t="str">
        <f t="shared" si="212"/>
        <v/>
      </c>
      <c r="O107" s="20" t="str">
        <f t="shared" si="212"/>
        <v/>
      </c>
      <c r="P107" s="21" t="str">
        <f t="shared" si="212"/>
        <v/>
      </c>
      <c r="Q107" s="20" t="str">
        <f t="shared" si="212"/>
        <v/>
      </c>
      <c r="R107" s="21" t="str">
        <f t="shared" si="212"/>
        <v/>
      </c>
      <c r="S107" s="20" t="str">
        <f t="shared" si="212"/>
        <v/>
      </c>
      <c r="T107" s="21" t="str">
        <f t="shared" si="212"/>
        <v/>
      </c>
      <c r="U107" s="20" t="str">
        <f t="shared" si="212"/>
        <v/>
      </c>
      <c r="V107" s="21" t="str">
        <f t="shared" si="212"/>
        <v/>
      </c>
      <c r="W107" s="22" t="str">
        <f t="shared" si="212"/>
        <v/>
      </c>
      <c r="X107" s="55" t="str">
        <f t="shared" ref="X107:AM107" si="213">IF($G107=X$4&amp;"-"&amp;X$5,IF(COUNTIF($G$6:$G107,"="&amp;$G107)&gt;1000,"",MAX(X$6:X106)+1),"")</f>
        <v/>
      </c>
      <c r="Y107" s="56" t="str">
        <f t="shared" si="213"/>
        <v/>
      </c>
      <c r="Z107" s="55" t="str">
        <f t="shared" si="213"/>
        <v/>
      </c>
      <c r="AA107" s="56" t="str">
        <f t="shared" si="213"/>
        <v/>
      </c>
      <c r="AB107" s="55" t="str">
        <f t="shared" si="213"/>
        <v/>
      </c>
      <c r="AC107" s="56">
        <f t="shared" si="213"/>
        <v>4</v>
      </c>
      <c r="AD107" s="55" t="str">
        <f t="shared" si="213"/>
        <v/>
      </c>
      <c r="AE107" s="56" t="str">
        <f t="shared" si="213"/>
        <v/>
      </c>
      <c r="AF107" s="55" t="str">
        <f t="shared" si="213"/>
        <v/>
      </c>
      <c r="AG107" s="56" t="str">
        <f t="shared" si="213"/>
        <v/>
      </c>
      <c r="AH107" s="55" t="str">
        <f t="shared" si="213"/>
        <v/>
      </c>
      <c r="AI107" s="56" t="str">
        <f t="shared" si="213"/>
        <v/>
      </c>
      <c r="AJ107" s="55" t="str">
        <f t="shared" si="213"/>
        <v/>
      </c>
      <c r="AK107" s="56" t="str">
        <f t="shared" si="213"/>
        <v/>
      </c>
      <c r="AL107" s="55" t="str">
        <f t="shared" si="213"/>
        <v/>
      </c>
      <c r="AM107" s="57" t="str">
        <f t="shared" si="213"/>
        <v/>
      </c>
    </row>
    <row r="108" spans="1:39" ht="15.75" customHeight="1">
      <c r="A108" s="61">
        <v>103</v>
      </c>
      <c r="B108" s="48" t="str">
        <f>VLOOKUP(A108,Times_2023!B105:C535,2,FALSE)</f>
        <v>0:21:02</v>
      </c>
      <c r="C108" s="49" t="str">
        <f t="shared" si="135"/>
        <v>Shane McAndrew</v>
      </c>
      <c r="D108" s="59" t="str">
        <f t="shared" si="136"/>
        <v>NJ</v>
      </c>
      <c r="E108" s="59" t="str">
        <f t="shared" si="137"/>
        <v>M</v>
      </c>
      <c r="F108" s="59">
        <f t="shared" si="5"/>
        <v>89</v>
      </c>
      <c r="G108" s="60" t="str">
        <f t="shared" si="6"/>
        <v>NJ-M</v>
      </c>
      <c r="H108" s="19" t="str">
        <f t="shared" ref="H108:W108" si="214">IF($G108=H$4&amp;"-"&amp;H$5,IF(COUNTIF($G$6:$G108,"="&amp;$G108)&gt;5,"",$F108),"")</f>
        <v/>
      </c>
      <c r="I108" s="20" t="str">
        <f t="shared" si="214"/>
        <v/>
      </c>
      <c r="J108" s="21" t="str">
        <f t="shared" si="214"/>
        <v/>
      </c>
      <c r="K108" s="20" t="str">
        <f t="shared" si="214"/>
        <v/>
      </c>
      <c r="L108" s="21" t="str">
        <f t="shared" si="214"/>
        <v/>
      </c>
      <c r="M108" s="20" t="str">
        <f t="shared" si="214"/>
        <v/>
      </c>
      <c r="N108" s="21" t="str">
        <f t="shared" si="214"/>
        <v/>
      </c>
      <c r="O108" s="20" t="str">
        <f t="shared" si="214"/>
        <v/>
      </c>
      <c r="P108" s="21" t="str">
        <f t="shared" si="214"/>
        <v/>
      </c>
      <c r="Q108" s="20" t="str">
        <f t="shared" si="214"/>
        <v/>
      </c>
      <c r="R108" s="21" t="str">
        <f t="shared" si="214"/>
        <v/>
      </c>
      <c r="S108" s="20" t="str">
        <f t="shared" si="214"/>
        <v/>
      </c>
      <c r="T108" s="21" t="str">
        <f t="shared" si="214"/>
        <v/>
      </c>
      <c r="U108" s="20" t="str">
        <f t="shared" si="214"/>
        <v/>
      </c>
      <c r="V108" s="21" t="str">
        <f t="shared" si="214"/>
        <v/>
      </c>
      <c r="W108" s="22" t="str">
        <f t="shared" si="214"/>
        <v/>
      </c>
      <c r="X108" s="55" t="str">
        <f t="shared" ref="X108:AM108" si="215">IF($G108=X$4&amp;"-"&amp;X$5,IF(COUNTIF($G$6:$G108,"="&amp;$G108)&gt;1000,"",MAX(X$6:X107)+1),"")</f>
        <v/>
      </c>
      <c r="Y108" s="56" t="str">
        <f t="shared" si="215"/>
        <v/>
      </c>
      <c r="Z108" s="55" t="str">
        <f t="shared" si="215"/>
        <v/>
      </c>
      <c r="AA108" s="56" t="str">
        <f t="shared" si="215"/>
        <v/>
      </c>
      <c r="AB108" s="55" t="str">
        <f t="shared" si="215"/>
        <v/>
      </c>
      <c r="AC108" s="56" t="str">
        <f t="shared" si="215"/>
        <v/>
      </c>
      <c r="AD108" s="55" t="str">
        <f t="shared" si="215"/>
        <v/>
      </c>
      <c r="AE108" s="56" t="str">
        <f t="shared" si="215"/>
        <v/>
      </c>
      <c r="AF108" s="55" t="str">
        <f t="shared" si="215"/>
        <v/>
      </c>
      <c r="AG108" s="56" t="str">
        <f t="shared" si="215"/>
        <v/>
      </c>
      <c r="AH108" s="55">
        <f t="shared" si="215"/>
        <v>13</v>
      </c>
      <c r="AI108" s="56" t="str">
        <f t="shared" si="215"/>
        <v/>
      </c>
      <c r="AJ108" s="55" t="str">
        <f t="shared" si="215"/>
        <v/>
      </c>
      <c r="AK108" s="56" t="str">
        <f t="shared" si="215"/>
        <v/>
      </c>
      <c r="AL108" s="55" t="str">
        <f t="shared" si="215"/>
        <v/>
      </c>
      <c r="AM108" s="57" t="str">
        <f t="shared" si="215"/>
        <v/>
      </c>
    </row>
    <row r="109" spans="1:39" ht="15.75" customHeight="1">
      <c r="A109" s="58">
        <v>104</v>
      </c>
      <c r="B109" s="48" t="str">
        <f>VLOOKUP(A109,Times_2023!B106:C536,2,FALSE)</f>
        <v>0:21:03</v>
      </c>
      <c r="C109" s="49" t="str">
        <f t="shared" si="135"/>
        <v>John Ferguson</v>
      </c>
      <c r="D109" s="59" t="str">
        <f t="shared" si="136"/>
        <v>CAC</v>
      </c>
      <c r="E109" s="59" t="str">
        <f t="shared" si="137"/>
        <v>M</v>
      </c>
      <c r="F109" s="59">
        <f t="shared" si="5"/>
        <v>90</v>
      </c>
      <c r="G109" s="60" t="str">
        <f t="shared" si="6"/>
        <v>CAC-M</v>
      </c>
      <c r="H109" s="19" t="str">
        <f t="shared" ref="H109:W109" si="216">IF($G109=H$4&amp;"-"&amp;H$5,IF(COUNTIF($G$6:$G109,"="&amp;$G109)&gt;5,"",$F109),"")</f>
        <v/>
      </c>
      <c r="I109" s="20" t="str">
        <f t="shared" si="216"/>
        <v/>
      </c>
      <c r="J109" s="21" t="str">
        <f t="shared" si="216"/>
        <v/>
      </c>
      <c r="K109" s="20" t="str">
        <f t="shared" si="216"/>
        <v/>
      </c>
      <c r="L109" s="21" t="str">
        <f t="shared" si="216"/>
        <v/>
      </c>
      <c r="M109" s="20" t="str">
        <f t="shared" si="216"/>
        <v/>
      </c>
      <c r="N109" s="21" t="str">
        <f t="shared" si="216"/>
        <v/>
      </c>
      <c r="O109" s="20" t="str">
        <f t="shared" si="216"/>
        <v/>
      </c>
      <c r="P109" s="21" t="str">
        <f t="shared" si="216"/>
        <v/>
      </c>
      <c r="Q109" s="20" t="str">
        <f t="shared" si="216"/>
        <v/>
      </c>
      <c r="R109" s="21" t="str">
        <f t="shared" si="216"/>
        <v/>
      </c>
      <c r="S109" s="20" t="str">
        <f t="shared" si="216"/>
        <v/>
      </c>
      <c r="T109" s="21" t="str">
        <f t="shared" si="216"/>
        <v/>
      </c>
      <c r="U109" s="20" t="str">
        <f t="shared" si="216"/>
        <v/>
      </c>
      <c r="V109" s="21" t="str">
        <f t="shared" si="216"/>
        <v/>
      </c>
      <c r="W109" s="22" t="str">
        <f t="shared" si="216"/>
        <v/>
      </c>
      <c r="X109" s="55">
        <f t="shared" ref="X109:AM109" si="217">IF($G109=X$4&amp;"-"&amp;X$5,IF(COUNTIF($G$6:$G109,"="&amp;$G109)&gt;1000,"",MAX(X$6:X108)+1),"")</f>
        <v>24</v>
      </c>
      <c r="Y109" s="56" t="str">
        <f t="shared" si="217"/>
        <v/>
      </c>
      <c r="Z109" s="55" t="str">
        <f t="shared" si="217"/>
        <v/>
      </c>
      <c r="AA109" s="56" t="str">
        <f t="shared" si="217"/>
        <v/>
      </c>
      <c r="AB109" s="55" t="str">
        <f t="shared" si="217"/>
        <v/>
      </c>
      <c r="AC109" s="56" t="str">
        <f t="shared" si="217"/>
        <v/>
      </c>
      <c r="AD109" s="55" t="str">
        <f t="shared" si="217"/>
        <v/>
      </c>
      <c r="AE109" s="56" t="str">
        <f t="shared" si="217"/>
        <v/>
      </c>
      <c r="AF109" s="55" t="str">
        <f t="shared" si="217"/>
        <v/>
      </c>
      <c r="AG109" s="56" t="str">
        <f t="shared" si="217"/>
        <v/>
      </c>
      <c r="AH109" s="55" t="str">
        <f t="shared" si="217"/>
        <v/>
      </c>
      <c r="AI109" s="56" t="str">
        <f t="shared" si="217"/>
        <v/>
      </c>
      <c r="AJ109" s="55" t="str">
        <f t="shared" si="217"/>
        <v/>
      </c>
      <c r="AK109" s="56" t="str">
        <f t="shared" si="217"/>
        <v/>
      </c>
      <c r="AL109" s="55" t="str">
        <f t="shared" si="217"/>
        <v/>
      </c>
      <c r="AM109" s="57" t="str">
        <f t="shared" si="217"/>
        <v/>
      </c>
    </row>
    <row r="110" spans="1:39" ht="15.75" customHeight="1">
      <c r="A110" s="61">
        <v>105</v>
      </c>
      <c r="B110" s="48" t="str">
        <f>VLOOKUP(A110,Times_2023!B107:C537,2,FALSE)</f>
        <v>0:21:04</v>
      </c>
      <c r="C110" s="49" t="str">
        <f t="shared" si="135"/>
        <v>Mark Novels</v>
      </c>
      <c r="D110" s="59" t="str">
        <f t="shared" si="136"/>
        <v>HRC</v>
      </c>
      <c r="E110" s="59" t="str">
        <f t="shared" si="137"/>
        <v>M</v>
      </c>
      <c r="F110" s="59">
        <f t="shared" si="5"/>
        <v>91</v>
      </c>
      <c r="G110" s="60" t="str">
        <f t="shared" si="6"/>
        <v>HRC-M</v>
      </c>
      <c r="H110" s="19" t="str">
        <f t="shared" ref="H110:W110" si="218">IF($G110=H$4&amp;"-"&amp;H$5,IF(COUNTIF($G$6:$G110,"="&amp;$G110)&gt;5,"",$F110),"")</f>
        <v/>
      </c>
      <c r="I110" s="20" t="str">
        <f t="shared" si="218"/>
        <v/>
      </c>
      <c r="J110" s="21" t="str">
        <f t="shared" si="218"/>
        <v/>
      </c>
      <c r="K110" s="20" t="str">
        <f t="shared" si="218"/>
        <v/>
      </c>
      <c r="L110" s="21" t="str">
        <f t="shared" si="218"/>
        <v/>
      </c>
      <c r="M110" s="20" t="str">
        <f t="shared" si="218"/>
        <v/>
      </c>
      <c r="N110" s="21" t="str">
        <f t="shared" si="218"/>
        <v/>
      </c>
      <c r="O110" s="20" t="str">
        <f t="shared" si="218"/>
        <v/>
      </c>
      <c r="P110" s="21" t="str">
        <f t="shared" si="218"/>
        <v/>
      </c>
      <c r="Q110" s="20" t="str">
        <f t="shared" si="218"/>
        <v/>
      </c>
      <c r="R110" s="21" t="str">
        <f t="shared" si="218"/>
        <v/>
      </c>
      <c r="S110" s="20" t="str">
        <f t="shared" si="218"/>
        <v/>
      </c>
      <c r="T110" s="21" t="str">
        <f t="shared" si="218"/>
        <v/>
      </c>
      <c r="U110" s="20" t="str">
        <f t="shared" si="218"/>
        <v/>
      </c>
      <c r="V110" s="21" t="str">
        <f t="shared" si="218"/>
        <v/>
      </c>
      <c r="W110" s="22" t="str">
        <f t="shared" si="218"/>
        <v/>
      </c>
      <c r="X110" s="55" t="str">
        <f t="shared" ref="X110:AM110" si="219">IF($G110=X$4&amp;"-"&amp;X$5,IF(COUNTIF($G$6:$G110,"="&amp;$G110)&gt;1000,"",MAX(X$6:X109)+1),"")</f>
        <v/>
      </c>
      <c r="Y110" s="56" t="str">
        <f t="shared" si="219"/>
        <v/>
      </c>
      <c r="Z110" s="55" t="str">
        <f t="shared" si="219"/>
        <v/>
      </c>
      <c r="AA110" s="56" t="str">
        <f t="shared" si="219"/>
        <v/>
      </c>
      <c r="AB110" s="55" t="str">
        <f t="shared" si="219"/>
        <v/>
      </c>
      <c r="AC110" s="56" t="str">
        <f t="shared" si="219"/>
        <v/>
      </c>
      <c r="AD110" s="55" t="str">
        <f t="shared" si="219"/>
        <v/>
      </c>
      <c r="AE110" s="56" t="str">
        <f t="shared" si="219"/>
        <v/>
      </c>
      <c r="AF110" s="55">
        <f t="shared" si="219"/>
        <v>9</v>
      </c>
      <c r="AG110" s="56" t="str">
        <f t="shared" si="219"/>
        <v/>
      </c>
      <c r="AH110" s="55" t="str">
        <f t="shared" si="219"/>
        <v/>
      </c>
      <c r="AI110" s="56" t="str">
        <f t="shared" si="219"/>
        <v/>
      </c>
      <c r="AJ110" s="55" t="str">
        <f t="shared" si="219"/>
        <v/>
      </c>
      <c r="AK110" s="56" t="str">
        <f t="shared" si="219"/>
        <v/>
      </c>
      <c r="AL110" s="55" t="str">
        <f t="shared" si="219"/>
        <v/>
      </c>
      <c r="AM110" s="57" t="str">
        <f t="shared" si="219"/>
        <v/>
      </c>
    </row>
    <row r="111" spans="1:39" ht="15.75" customHeight="1">
      <c r="A111" s="58">
        <v>106</v>
      </c>
      <c r="B111" s="48" t="str">
        <f>VLOOKUP(A111,Times_2023!B108:C538,2,FALSE)</f>
        <v>0:21:07</v>
      </c>
      <c r="C111" s="49" t="str">
        <f t="shared" si="135"/>
        <v>Liam Ryder</v>
      </c>
      <c r="D111" s="59" t="str">
        <f t="shared" si="136"/>
        <v>HI</v>
      </c>
      <c r="E111" s="59" t="str">
        <f t="shared" si="137"/>
        <v>M</v>
      </c>
      <c r="F111" s="59">
        <f t="shared" si="5"/>
        <v>92</v>
      </c>
      <c r="G111" s="60" t="str">
        <f t="shared" si="6"/>
        <v>HI-M</v>
      </c>
      <c r="H111" s="19" t="str">
        <f t="shared" ref="H111:W111" si="220">IF($G111=H$4&amp;"-"&amp;H$5,IF(COUNTIF($G$6:$G111,"="&amp;$G111)&gt;5,"",$F111),"")</f>
        <v/>
      </c>
      <c r="I111" s="20" t="str">
        <f t="shared" si="220"/>
        <v/>
      </c>
      <c r="J111" s="21" t="str">
        <f t="shared" si="220"/>
        <v/>
      </c>
      <c r="K111" s="20" t="str">
        <f t="shared" si="220"/>
        <v/>
      </c>
      <c r="L111" s="21" t="str">
        <f t="shared" si="220"/>
        <v/>
      </c>
      <c r="M111" s="20" t="str">
        <f t="shared" si="220"/>
        <v/>
      </c>
      <c r="N111" s="21" t="str">
        <f t="shared" si="220"/>
        <v/>
      </c>
      <c r="O111" s="20" t="str">
        <f t="shared" si="220"/>
        <v/>
      </c>
      <c r="P111" s="21" t="str">
        <f t="shared" si="220"/>
        <v/>
      </c>
      <c r="Q111" s="20" t="str">
        <f t="shared" si="220"/>
        <v/>
      </c>
      <c r="R111" s="21" t="str">
        <f t="shared" si="220"/>
        <v/>
      </c>
      <c r="S111" s="20" t="str">
        <f t="shared" si="220"/>
        <v/>
      </c>
      <c r="T111" s="21" t="str">
        <f t="shared" si="220"/>
        <v/>
      </c>
      <c r="U111" s="20" t="str">
        <f t="shared" si="220"/>
        <v/>
      </c>
      <c r="V111" s="21" t="str">
        <f t="shared" si="220"/>
        <v/>
      </c>
      <c r="W111" s="22" t="str">
        <f t="shared" si="220"/>
        <v/>
      </c>
      <c r="X111" s="55" t="str">
        <f t="shared" ref="X111:AM111" si="221">IF($G111=X$4&amp;"-"&amp;X$5,IF(COUNTIF($G$6:$G111,"="&amp;$G111)&gt;1000,"",MAX(X$6:X110)+1),"")</f>
        <v/>
      </c>
      <c r="Y111" s="56" t="str">
        <f t="shared" si="221"/>
        <v/>
      </c>
      <c r="Z111" s="55" t="str">
        <f t="shared" si="221"/>
        <v/>
      </c>
      <c r="AA111" s="56" t="str">
        <f t="shared" si="221"/>
        <v/>
      </c>
      <c r="AB111" s="55" t="str">
        <f t="shared" si="221"/>
        <v/>
      </c>
      <c r="AC111" s="56" t="str">
        <f t="shared" si="221"/>
        <v/>
      </c>
      <c r="AD111" s="55">
        <f t="shared" si="221"/>
        <v>12</v>
      </c>
      <c r="AE111" s="56" t="str">
        <f t="shared" si="221"/>
        <v/>
      </c>
      <c r="AF111" s="55" t="str">
        <f t="shared" si="221"/>
        <v/>
      </c>
      <c r="AG111" s="56" t="str">
        <f t="shared" si="221"/>
        <v/>
      </c>
      <c r="AH111" s="55" t="str">
        <f t="shared" si="221"/>
        <v/>
      </c>
      <c r="AI111" s="56" t="str">
        <f t="shared" si="221"/>
        <v/>
      </c>
      <c r="AJ111" s="55" t="str">
        <f t="shared" si="221"/>
        <v/>
      </c>
      <c r="AK111" s="56" t="str">
        <f t="shared" si="221"/>
        <v/>
      </c>
      <c r="AL111" s="55" t="str">
        <f t="shared" si="221"/>
        <v/>
      </c>
      <c r="AM111" s="57" t="str">
        <f t="shared" si="221"/>
        <v/>
      </c>
    </row>
    <row r="112" spans="1:39" ht="15.75" customHeight="1">
      <c r="A112" s="61">
        <v>107</v>
      </c>
      <c r="B112" s="48" t="str">
        <f>VLOOKUP(A112,Times_2023!B109:C539,2,FALSE)</f>
        <v>0:21:08</v>
      </c>
      <c r="C112" s="49" t="str">
        <f t="shared" si="135"/>
        <v>Nathan Choat</v>
      </c>
      <c r="D112" s="59" t="str">
        <f t="shared" si="136"/>
        <v>RR</v>
      </c>
      <c r="E112" s="59" t="str">
        <f t="shared" si="137"/>
        <v>M</v>
      </c>
      <c r="F112" s="59">
        <f t="shared" si="5"/>
        <v>93</v>
      </c>
      <c r="G112" s="60" t="str">
        <f t="shared" si="6"/>
        <v>RR-M</v>
      </c>
      <c r="H112" s="19" t="str">
        <f t="shared" ref="H112:W112" si="222">IF($G112=H$4&amp;"-"&amp;H$5,IF(COUNTIF($G$6:$G112,"="&amp;$G112)&gt;5,"",$F112),"")</f>
        <v/>
      </c>
      <c r="I112" s="20" t="str">
        <f t="shared" si="222"/>
        <v/>
      </c>
      <c r="J112" s="21" t="str">
        <f t="shared" si="222"/>
        <v/>
      </c>
      <c r="K112" s="20" t="str">
        <f t="shared" si="222"/>
        <v/>
      </c>
      <c r="L112" s="21" t="str">
        <f t="shared" si="222"/>
        <v/>
      </c>
      <c r="M112" s="20" t="str">
        <f t="shared" si="222"/>
        <v/>
      </c>
      <c r="N112" s="21" t="str">
        <f t="shared" si="222"/>
        <v/>
      </c>
      <c r="O112" s="20" t="str">
        <f t="shared" si="222"/>
        <v/>
      </c>
      <c r="P112" s="21" t="str">
        <f t="shared" si="222"/>
        <v/>
      </c>
      <c r="Q112" s="20" t="str">
        <f t="shared" si="222"/>
        <v/>
      </c>
      <c r="R112" s="21" t="str">
        <f t="shared" si="222"/>
        <v/>
      </c>
      <c r="S112" s="20" t="str">
        <f t="shared" si="222"/>
        <v/>
      </c>
      <c r="T112" s="21">
        <f t="shared" si="222"/>
        <v>93</v>
      </c>
      <c r="U112" s="20" t="str">
        <f t="shared" si="222"/>
        <v/>
      </c>
      <c r="V112" s="21" t="str">
        <f t="shared" si="222"/>
        <v/>
      </c>
      <c r="W112" s="22" t="str">
        <f t="shared" si="222"/>
        <v/>
      </c>
      <c r="X112" s="55" t="str">
        <f t="shared" ref="X112:AM112" si="223">IF($G112=X$4&amp;"-"&amp;X$5,IF(COUNTIF($G$6:$G112,"="&amp;$G112)&gt;1000,"",MAX(X$6:X111)+1),"")</f>
        <v/>
      </c>
      <c r="Y112" s="56" t="str">
        <f t="shared" si="223"/>
        <v/>
      </c>
      <c r="Z112" s="55" t="str">
        <f t="shared" si="223"/>
        <v/>
      </c>
      <c r="AA112" s="56" t="str">
        <f t="shared" si="223"/>
        <v/>
      </c>
      <c r="AB112" s="55" t="str">
        <f t="shared" si="223"/>
        <v/>
      </c>
      <c r="AC112" s="56" t="str">
        <f t="shared" si="223"/>
        <v/>
      </c>
      <c r="AD112" s="55" t="str">
        <f t="shared" si="223"/>
        <v/>
      </c>
      <c r="AE112" s="56" t="str">
        <f t="shared" si="223"/>
        <v/>
      </c>
      <c r="AF112" s="55" t="str">
        <f t="shared" si="223"/>
        <v/>
      </c>
      <c r="AG112" s="56" t="str">
        <f t="shared" si="223"/>
        <v/>
      </c>
      <c r="AH112" s="55" t="str">
        <f t="shared" si="223"/>
        <v/>
      </c>
      <c r="AI112" s="56" t="str">
        <f t="shared" si="223"/>
        <v/>
      </c>
      <c r="AJ112" s="55">
        <f t="shared" si="223"/>
        <v>5</v>
      </c>
      <c r="AK112" s="56" t="str">
        <f t="shared" si="223"/>
        <v/>
      </c>
      <c r="AL112" s="55" t="str">
        <f t="shared" si="223"/>
        <v/>
      </c>
      <c r="AM112" s="57" t="str">
        <f t="shared" si="223"/>
        <v/>
      </c>
    </row>
    <row r="113" spans="1:39" ht="15.75" customHeight="1">
      <c r="A113" s="58">
        <v>108</v>
      </c>
      <c r="B113" s="48" t="str">
        <f>VLOOKUP(A113,Times_2023!B110:C540,2,FALSE)</f>
        <v>0:21:10</v>
      </c>
      <c r="C113" s="49" t="str">
        <f t="shared" si="135"/>
        <v>Jonny Coe</v>
      </c>
      <c r="D113" s="59" t="str">
        <f t="shared" si="136"/>
        <v>HI</v>
      </c>
      <c r="E113" s="59" t="str">
        <f t="shared" si="137"/>
        <v>M</v>
      </c>
      <c r="F113" s="59">
        <f t="shared" si="5"/>
        <v>94</v>
      </c>
      <c r="G113" s="60" t="str">
        <f t="shared" si="6"/>
        <v>HI-M</v>
      </c>
      <c r="H113" s="19" t="str">
        <f t="shared" ref="H113:W113" si="224">IF($G113=H$4&amp;"-"&amp;H$5,IF(COUNTIF($G$6:$G113,"="&amp;$G113)&gt;5,"",$F113),"")</f>
        <v/>
      </c>
      <c r="I113" s="20" t="str">
        <f t="shared" si="224"/>
        <v/>
      </c>
      <c r="J113" s="21" t="str">
        <f t="shared" si="224"/>
        <v/>
      </c>
      <c r="K113" s="20" t="str">
        <f t="shared" si="224"/>
        <v/>
      </c>
      <c r="L113" s="21" t="str">
        <f t="shared" si="224"/>
        <v/>
      </c>
      <c r="M113" s="20" t="str">
        <f t="shared" si="224"/>
        <v/>
      </c>
      <c r="N113" s="21" t="str">
        <f t="shared" si="224"/>
        <v/>
      </c>
      <c r="O113" s="20" t="str">
        <f t="shared" si="224"/>
        <v/>
      </c>
      <c r="P113" s="21" t="str">
        <f t="shared" si="224"/>
        <v/>
      </c>
      <c r="Q113" s="20" t="str">
        <f t="shared" si="224"/>
        <v/>
      </c>
      <c r="R113" s="21" t="str">
        <f t="shared" si="224"/>
        <v/>
      </c>
      <c r="S113" s="20" t="str">
        <f t="shared" si="224"/>
        <v/>
      </c>
      <c r="T113" s="21" t="str">
        <f t="shared" si="224"/>
        <v/>
      </c>
      <c r="U113" s="20" t="str">
        <f t="shared" si="224"/>
        <v/>
      </c>
      <c r="V113" s="21" t="str">
        <f t="shared" si="224"/>
        <v/>
      </c>
      <c r="W113" s="22" t="str">
        <f t="shared" si="224"/>
        <v/>
      </c>
      <c r="X113" s="55" t="str">
        <f t="shared" ref="X113:AM113" si="225">IF($G113=X$4&amp;"-"&amp;X$5,IF(COUNTIF($G$6:$G113,"="&amp;$G113)&gt;1000,"",MAX(X$6:X112)+1),"")</f>
        <v/>
      </c>
      <c r="Y113" s="56" t="str">
        <f t="shared" si="225"/>
        <v/>
      </c>
      <c r="Z113" s="55" t="str">
        <f t="shared" si="225"/>
        <v/>
      </c>
      <c r="AA113" s="56" t="str">
        <f t="shared" si="225"/>
        <v/>
      </c>
      <c r="AB113" s="55" t="str">
        <f t="shared" si="225"/>
        <v/>
      </c>
      <c r="AC113" s="56" t="str">
        <f t="shared" si="225"/>
        <v/>
      </c>
      <c r="AD113" s="55">
        <f t="shared" si="225"/>
        <v>13</v>
      </c>
      <c r="AE113" s="56" t="str">
        <f t="shared" si="225"/>
        <v/>
      </c>
      <c r="AF113" s="55" t="str">
        <f t="shared" si="225"/>
        <v/>
      </c>
      <c r="AG113" s="56" t="str">
        <f t="shared" si="225"/>
        <v/>
      </c>
      <c r="AH113" s="55" t="str">
        <f t="shared" si="225"/>
        <v/>
      </c>
      <c r="AI113" s="56" t="str">
        <f t="shared" si="225"/>
        <v/>
      </c>
      <c r="AJ113" s="55" t="str">
        <f t="shared" si="225"/>
        <v/>
      </c>
      <c r="AK113" s="56" t="str">
        <f t="shared" si="225"/>
        <v/>
      </c>
      <c r="AL113" s="55" t="str">
        <f t="shared" si="225"/>
        <v/>
      </c>
      <c r="AM113" s="57" t="str">
        <f t="shared" si="225"/>
        <v/>
      </c>
    </row>
    <row r="114" spans="1:39" ht="15.75" customHeight="1">
      <c r="A114" s="61">
        <v>109</v>
      </c>
      <c r="B114" s="48" t="str">
        <f>VLOOKUP(A114,Times_2023!B111:C541,2,FALSE)</f>
        <v>0:21:20</v>
      </c>
      <c r="C114" s="49" t="str">
        <f t="shared" si="135"/>
        <v>Nils darphin</v>
      </c>
      <c r="D114" s="59" t="str">
        <f t="shared" si="136"/>
        <v>CTC</v>
      </c>
      <c r="E114" s="59" t="str">
        <f t="shared" si="137"/>
        <v>M</v>
      </c>
      <c r="F114" s="59">
        <f t="shared" si="5"/>
        <v>95</v>
      </c>
      <c r="G114" s="60" t="str">
        <f t="shared" si="6"/>
        <v>CTC-M</v>
      </c>
      <c r="H114" s="19" t="str">
        <f t="shared" ref="H114:W114" si="226">IF($G114=H$4&amp;"-"&amp;H$5,IF(COUNTIF($G$6:$G114,"="&amp;$G114)&gt;5,"",$F114),"")</f>
        <v/>
      </c>
      <c r="I114" s="20" t="str">
        <f t="shared" si="226"/>
        <v/>
      </c>
      <c r="J114" s="21" t="str">
        <f t="shared" si="226"/>
        <v/>
      </c>
      <c r="K114" s="20" t="str">
        <f t="shared" si="226"/>
        <v/>
      </c>
      <c r="L114" s="21" t="str">
        <f t="shared" si="226"/>
        <v/>
      </c>
      <c r="M114" s="20" t="str">
        <f t="shared" si="226"/>
        <v/>
      </c>
      <c r="N114" s="21" t="str">
        <f t="shared" si="226"/>
        <v/>
      </c>
      <c r="O114" s="20" t="str">
        <f t="shared" si="226"/>
        <v/>
      </c>
      <c r="P114" s="21" t="str">
        <f t="shared" si="226"/>
        <v/>
      </c>
      <c r="Q114" s="20" t="str">
        <f t="shared" si="226"/>
        <v/>
      </c>
      <c r="R114" s="21" t="str">
        <f t="shared" si="226"/>
        <v/>
      </c>
      <c r="S114" s="20" t="str">
        <f t="shared" si="226"/>
        <v/>
      </c>
      <c r="T114" s="21" t="str">
        <f t="shared" si="226"/>
        <v/>
      </c>
      <c r="U114" s="20" t="str">
        <f t="shared" si="226"/>
        <v/>
      </c>
      <c r="V114" s="21" t="str">
        <f t="shared" si="226"/>
        <v/>
      </c>
      <c r="W114" s="22" t="str">
        <f t="shared" si="226"/>
        <v/>
      </c>
      <c r="X114" s="55" t="str">
        <f t="shared" ref="X114:AM114" si="227">IF($G114=X$4&amp;"-"&amp;X$5,IF(COUNTIF($G$6:$G114,"="&amp;$G114)&gt;1000,"",MAX(X$6:X113)+1),"")</f>
        <v/>
      </c>
      <c r="Y114" s="56" t="str">
        <f t="shared" si="227"/>
        <v/>
      </c>
      <c r="Z114" s="55">
        <f t="shared" si="227"/>
        <v>11</v>
      </c>
      <c r="AA114" s="56" t="str">
        <f t="shared" si="227"/>
        <v/>
      </c>
      <c r="AB114" s="55" t="str">
        <f t="shared" si="227"/>
        <v/>
      </c>
      <c r="AC114" s="56" t="str">
        <f t="shared" si="227"/>
        <v/>
      </c>
      <c r="AD114" s="55" t="str">
        <f t="shared" si="227"/>
        <v/>
      </c>
      <c r="AE114" s="56" t="str">
        <f t="shared" si="227"/>
        <v/>
      </c>
      <c r="AF114" s="55" t="str">
        <f t="shared" si="227"/>
        <v/>
      </c>
      <c r="AG114" s="56" t="str">
        <f t="shared" si="227"/>
        <v/>
      </c>
      <c r="AH114" s="55" t="str">
        <f t="shared" si="227"/>
        <v/>
      </c>
      <c r="AI114" s="56" t="str">
        <f t="shared" si="227"/>
        <v/>
      </c>
      <c r="AJ114" s="55" t="str">
        <f t="shared" si="227"/>
        <v/>
      </c>
      <c r="AK114" s="56" t="str">
        <f t="shared" si="227"/>
        <v/>
      </c>
      <c r="AL114" s="55" t="str">
        <f t="shared" si="227"/>
        <v/>
      </c>
      <c r="AM114" s="57" t="str">
        <f t="shared" si="227"/>
        <v/>
      </c>
    </row>
    <row r="115" spans="1:39" ht="15.75" customHeight="1">
      <c r="A115" s="58">
        <v>110</v>
      </c>
      <c r="B115" s="48" t="str">
        <f>VLOOKUP(A115,Times_2023!B112:C542,2,FALSE)</f>
        <v>0:21:22</v>
      </c>
      <c r="C115" s="49" t="str">
        <f t="shared" si="135"/>
        <v>Lewis Elmes</v>
      </c>
      <c r="D115" s="59" t="str">
        <f t="shared" si="136"/>
        <v>SS</v>
      </c>
      <c r="E115" s="59" t="str">
        <f t="shared" si="137"/>
        <v>M</v>
      </c>
      <c r="F115" s="59">
        <f t="shared" si="5"/>
        <v>96</v>
      </c>
      <c r="G115" s="60" t="str">
        <f t="shared" si="6"/>
        <v>SS-M</v>
      </c>
      <c r="H115" s="19" t="str">
        <f t="shared" ref="H115:W115" si="228">IF($G115=H$4&amp;"-"&amp;H$5,IF(COUNTIF($G$6:$G115,"="&amp;$G115)&gt;5,"",$F115),"")</f>
        <v/>
      </c>
      <c r="I115" s="20" t="str">
        <f t="shared" si="228"/>
        <v/>
      </c>
      <c r="J115" s="21" t="str">
        <f t="shared" si="228"/>
        <v/>
      </c>
      <c r="K115" s="20" t="str">
        <f t="shared" si="228"/>
        <v/>
      </c>
      <c r="L115" s="21" t="str">
        <f t="shared" si="228"/>
        <v/>
      </c>
      <c r="M115" s="20" t="str">
        <f t="shared" si="228"/>
        <v/>
      </c>
      <c r="N115" s="21" t="str">
        <f t="shared" si="228"/>
        <v/>
      </c>
      <c r="O115" s="20" t="str">
        <f t="shared" si="228"/>
        <v/>
      </c>
      <c r="P115" s="21" t="str">
        <f t="shared" si="228"/>
        <v/>
      </c>
      <c r="Q115" s="20" t="str">
        <f t="shared" si="228"/>
        <v/>
      </c>
      <c r="R115" s="21" t="str">
        <f t="shared" si="228"/>
        <v/>
      </c>
      <c r="S115" s="20" t="str">
        <f t="shared" si="228"/>
        <v/>
      </c>
      <c r="T115" s="21" t="str">
        <f t="shared" si="228"/>
        <v/>
      </c>
      <c r="U115" s="20" t="str">
        <f t="shared" si="228"/>
        <v/>
      </c>
      <c r="V115" s="21">
        <f t="shared" si="228"/>
        <v>96</v>
      </c>
      <c r="W115" s="22" t="str">
        <f t="shared" si="228"/>
        <v/>
      </c>
      <c r="X115" s="55" t="str">
        <f t="shared" ref="X115:AM115" si="229">IF($G115=X$4&amp;"-"&amp;X$5,IF(COUNTIF($G$6:$G115,"="&amp;$G115)&gt;1000,"",MAX(X$6:X114)+1),"")</f>
        <v/>
      </c>
      <c r="Y115" s="56" t="str">
        <f t="shared" si="229"/>
        <v/>
      </c>
      <c r="Z115" s="55" t="str">
        <f t="shared" si="229"/>
        <v/>
      </c>
      <c r="AA115" s="56" t="str">
        <f t="shared" si="229"/>
        <v/>
      </c>
      <c r="AB115" s="55" t="str">
        <f t="shared" si="229"/>
        <v/>
      </c>
      <c r="AC115" s="56" t="str">
        <f t="shared" si="229"/>
        <v/>
      </c>
      <c r="AD115" s="55" t="str">
        <f t="shared" si="229"/>
        <v/>
      </c>
      <c r="AE115" s="56" t="str">
        <f t="shared" si="229"/>
        <v/>
      </c>
      <c r="AF115" s="55" t="str">
        <f t="shared" si="229"/>
        <v/>
      </c>
      <c r="AG115" s="56" t="str">
        <f t="shared" si="229"/>
        <v/>
      </c>
      <c r="AH115" s="55" t="str">
        <f t="shared" si="229"/>
        <v/>
      </c>
      <c r="AI115" s="56" t="str">
        <f t="shared" si="229"/>
        <v/>
      </c>
      <c r="AJ115" s="55" t="str">
        <f t="shared" si="229"/>
        <v/>
      </c>
      <c r="AK115" s="56" t="str">
        <f t="shared" si="229"/>
        <v/>
      </c>
      <c r="AL115" s="55">
        <f t="shared" si="229"/>
        <v>4</v>
      </c>
      <c r="AM115" s="57" t="str">
        <f t="shared" si="229"/>
        <v/>
      </c>
    </row>
    <row r="116" spans="1:39" ht="15.75" customHeight="1">
      <c r="A116" s="61">
        <v>111</v>
      </c>
      <c r="B116" s="48" t="str">
        <f>VLOOKUP(A116,Times_2023!B113:C543,2,FALSE)</f>
        <v>0:21:23</v>
      </c>
      <c r="C116" s="49" t="str">
        <f t="shared" si="135"/>
        <v>Emily Young</v>
      </c>
      <c r="D116" s="59" t="str">
        <f t="shared" si="136"/>
        <v>CTC</v>
      </c>
      <c r="E116" s="59" t="str">
        <f t="shared" si="137"/>
        <v>F</v>
      </c>
      <c r="F116" s="59">
        <f t="shared" si="5"/>
        <v>15</v>
      </c>
      <c r="G116" s="60" t="str">
        <f t="shared" si="6"/>
        <v>CTC-F</v>
      </c>
      <c r="H116" s="19" t="str">
        <f t="shared" ref="H116:W116" si="230">IF($G116=H$4&amp;"-"&amp;H$5,IF(COUNTIF($G$6:$G116,"="&amp;$G116)&gt;5,"",$F116),"")</f>
        <v/>
      </c>
      <c r="I116" s="20" t="str">
        <f t="shared" si="230"/>
        <v/>
      </c>
      <c r="J116" s="21" t="str">
        <f t="shared" si="230"/>
        <v/>
      </c>
      <c r="K116" s="20">
        <f t="shared" si="230"/>
        <v>15</v>
      </c>
      <c r="L116" s="21" t="str">
        <f t="shared" si="230"/>
        <v/>
      </c>
      <c r="M116" s="20" t="str">
        <f t="shared" si="230"/>
        <v/>
      </c>
      <c r="N116" s="21" t="str">
        <f t="shared" si="230"/>
        <v/>
      </c>
      <c r="O116" s="20" t="str">
        <f t="shared" si="230"/>
        <v/>
      </c>
      <c r="P116" s="21" t="str">
        <f t="shared" si="230"/>
        <v/>
      </c>
      <c r="Q116" s="20" t="str">
        <f t="shared" si="230"/>
        <v/>
      </c>
      <c r="R116" s="21" t="str">
        <f t="shared" si="230"/>
        <v/>
      </c>
      <c r="S116" s="20" t="str">
        <f t="shared" si="230"/>
        <v/>
      </c>
      <c r="T116" s="21" t="str">
        <f t="shared" si="230"/>
        <v/>
      </c>
      <c r="U116" s="20" t="str">
        <f t="shared" si="230"/>
        <v/>
      </c>
      <c r="V116" s="21" t="str">
        <f t="shared" si="230"/>
        <v/>
      </c>
      <c r="W116" s="22" t="str">
        <f t="shared" si="230"/>
        <v/>
      </c>
      <c r="X116" s="55" t="str">
        <f t="shared" ref="X116:AM116" si="231">IF($G116=X$4&amp;"-"&amp;X$5,IF(COUNTIF($G$6:$G116,"="&amp;$G116)&gt;1000,"",MAX(X$6:X115)+1),"")</f>
        <v/>
      </c>
      <c r="Y116" s="56" t="str">
        <f t="shared" si="231"/>
        <v/>
      </c>
      <c r="Z116" s="55" t="str">
        <f t="shared" si="231"/>
        <v/>
      </c>
      <c r="AA116" s="56">
        <f t="shared" si="231"/>
        <v>2</v>
      </c>
      <c r="AB116" s="55" t="str">
        <f t="shared" si="231"/>
        <v/>
      </c>
      <c r="AC116" s="56" t="str">
        <f t="shared" si="231"/>
        <v/>
      </c>
      <c r="AD116" s="55" t="str">
        <f t="shared" si="231"/>
        <v/>
      </c>
      <c r="AE116" s="56" t="str">
        <f t="shared" si="231"/>
        <v/>
      </c>
      <c r="AF116" s="55" t="str">
        <f t="shared" si="231"/>
        <v/>
      </c>
      <c r="AG116" s="56" t="str">
        <f t="shared" si="231"/>
        <v/>
      </c>
      <c r="AH116" s="55" t="str">
        <f t="shared" si="231"/>
        <v/>
      </c>
      <c r="AI116" s="56" t="str">
        <f t="shared" si="231"/>
        <v/>
      </c>
      <c r="AJ116" s="55" t="str">
        <f t="shared" si="231"/>
        <v/>
      </c>
      <c r="AK116" s="56" t="str">
        <f t="shared" si="231"/>
        <v/>
      </c>
      <c r="AL116" s="55" t="str">
        <f t="shared" si="231"/>
        <v/>
      </c>
      <c r="AM116" s="57" t="str">
        <f t="shared" si="231"/>
        <v/>
      </c>
    </row>
    <row r="117" spans="1:39" ht="15.75" customHeight="1">
      <c r="A117" s="58">
        <v>112</v>
      </c>
      <c r="B117" s="48" t="str">
        <f>VLOOKUP(A117,Times_2023!B114:C544,2,FALSE)</f>
        <v>0:21:24</v>
      </c>
      <c r="C117" s="49" t="str">
        <f t="shared" si="135"/>
        <v>Stuart Sowerby</v>
      </c>
      <c r="D117" s="59" t="str">
        <f t="shared" si="136"/>
        <v>NJ</v>
      </c>
      <c r="E117" s="59" t="str">
        <f t="shared" si="137"/>
        <v>M</v>
      </c>
      <c r="F117" s="59">
        <f t="shared" si="5"/>
        <v>97</v>
      </c>
      <c r="G117" s="60" t="str">
        <f t="shared" si="6"/>
        <v>NJ-M</v>
      </c>
      <c r="H117" s="19" t="str">
        <f t="shared" ref="H117:W117" si="232">IF($G117=H$4&amp;"-"&amp;H$5,IF(COUNTIF($G$6:$G117,"="&amp;$G117)&gt;5,"",$F117),"")</f>
        <v/>
      </c>
      <c r="I117" s="20" t="str">
        <f t="shared" si="232"/>
        <v/>
      </c>
      <c r="J117" s="21" t="str">
        <f t="shared" si="232"/>
        <v/>
      </c>
      <c r="K117" s="20" t="str">
        <f t="shared" si="232"/>
        <v/>
      </c>
      <c r="L117" s="21" t="str">
        <f t="shared" si="232"/>
        <v/>
      </c>
      <c r="M117" s="20" t="str">
        <f t="shared" si="232"/>
        <v/>
      </c>
      <c r="N117" s="21" t="str">
        <f t="shared" si="232"/>
        <v/>
      </c>
      <c r="O117" s="20" t="str">
        <f t="shared" si="232"/>
        <v/>
      </c>
      <c r="P117" s="21" t="str">
        <f t="shared" si="232"/>
        <v/>
      </c>
      <c r="Q117" s="20" t="str">
        <f t="shared" si="232"/>
        <v/>
      </c>
      <c r="R117" s="21" t="str">
        <f t="shared" si="232"/>
        <v/>
      </c>
      <c r="S117" s="20" t="str">
        <f t="shared" si="232"/>
        <v/>
      </c>
      <c r="T117" s="21" t="str">
        <f t="shared" si="232"/>
        <v/>
      </c>
      <c r="U117" s="20" t="str">
        <f t="shared" si="232"/>
        <v/>
      </c>
      <c r="V117" s="21" t="str">
        <f t="shared" si="232"/>
        <v/>
      </c>
      <c r="W117" s="22" t="str">
        <f t="shared" si="232"/>
        <v/>
      </c>
      <c r="X117" s="55" t="str">
        <f t="shared" ref="X117:AM117" si="233">IF($G117=X$4&amp;"-"&amp;X$5,IF(COUNTIF($G$6:$G117,"="&amp;$G117)&gt;1000,"",MAX(X$6:X116)+1),"")</f>
        <v/>
      </c>
      <c r="Y117" s="56" t="str">
        <f t="shared" si="233"/>
        <v/>
      </c>
      <c r="Z117" s="55" t="str">
        <f t="shared" si="233"/>
        <v/>
      </c>
      <c r="AA117" s="56" t="str">
        <f t="shared" si="233"/>
        <v/>
      </c>
      <c r="AB117" s="55" t="str">
        <f t="shared" si="233"/>
        <v/>
      </c>
      <c r="AC117" s="56" t="str">
        <f t="shared" si="233"/>
        <v/>
      </c>
      <c r="AD117" s="55" t="str">
        <f t="shared" si="233"/>
        <v/>
      </c>
      <c r="AE117" s="56" t="str">
        <f t="shared" si="233"/>
        <v/>
      </c>
      <c r="AF117" s="55" t="str">
        <f t="shared" si="233"/>
        <v/>
      </c>
      <c r="AG117" s="56" t="str">
        <f t="shared" si="233"/>
        <v/>
      </c>
      <c r="AH117" s="55">
        <f t="shared" si="233"/>
        <v>14</v>
      </c>
      <c r="AI117" s="56" t="str">
        <f t="shared" si="233"/>
        <v/>
      </c>
      <c r="AJ117" s="55" t="str">
        <f t="shared" si="233"/>
        <v/>
      </c>
      <c r="AK117" s="56" t="str">
        <f t="shared" si="233"/>
        <v/>
      </c>
      <c r="AL117" s="55" t="str">
        <f t="shared" si="233"/>
        <v/>
      </c>
      <c r="AM117" s="57" t="str">
        <f t="shared" si="233"/>
        <v/>
      </c>
    </row>
    <row r="118" spans="1:39" ht="15.75" customHeight="1">
      <c r="A118" s="61">
        <v>113</v>
      </c>
      <c r="B118" s="48" t="str">
        <f>VLOOKUP(A118,Times_2023!B115:C545,2,FALSE)</f>
        <v>0:21:26</v>
      </c>
      <c r="C118" s="49" t="str">
        <f t="shared" si="135"/>
        <v>Alex Eberlin</v>
      </c>
      <c r="D118" s="59" t="str">
        <f t="shared" si="136"/>
        <v>CTC</v>
      </c>
      <c r="E118" s="59" t="str">
        <f t="shared" si="137"/>
        <v>M</v>
      </c>
      <c r="F118" s="59">
        <f t="shared" si="5"/>
        <v>98</v>
      </c>
      <c r="G118" s="60" t="str">
        <f t="shared" si="6"/>
        <v>CTC-M</v>
      </c>
      <c r="H118" s="19" t="str">
        <f t="shared" ref="H118:W118" si="234">IF($G118=H$4&amp;"-"&amp;H$5,IF(COUNTIF($G$6:$G118,"="&amp;$G118)&gt;5,"",$F118),"")</f>
        <v/>
      </c>
      <c r="I118" s="20" t="str">
        <f t="shared" si="234"/>
        <v/>
      </c>
      <c r="J118" s="21" t="str">
        <f t="shared" si="234"/>
        <v/>
      </c>
      <c r="K118" s="20" t="str">
        <f t="shared" si="234"/>
        <v/>
      </c>
      <c r="L118" s="21" t="str">
        <f t="shared" si="234"/>
        <v/>
      </c>
      <c r="M118" s="20" t="str">
        <f t="shared" si="234"/>
        <v/>
      </c>
      <c r="N118" s="21" t="str">
        <f t="shared" si="234"/>
        <v/>
      </c>
      <c r="O118" s="20" t="str">
        <f t="shared" si="234"/>
        <v/>
      </c>
      <c r="P118" s="21" t="str">
        <f t="shared" si="234"/>
        <v/>
      </c>
      <c r="Q118" s="20" t="str">
        <f t="shared" si="234"/>
        <v/>
      </c>
      <c r="R118" s="21" t="str">
        <f t="shared" si="234"/>
        <v/>
      </c>
      <c r="S118" s="20" t="str">
        <f t="shared" si="234"/>
        <v/>
      </c>
      <c r="T118" s="21" t="str">
        <f t="shared" si="234"/>
        <v/>
      </c>
      <c r="U118" s="20" t="str">
        <f t="shared" si="234"/>
        <v/>
      </c>
      <c r="V118" s="21" t="str">
        <f t="shared" si="234"/>
        <v/>
      </c>
      <c r="W118" s="22" t="str">
        <f t="shared" si="234"/>
        <v/>
      </c>
      <c r="X118" s="55" t="str">
        <f t="shared" ref="X118:AM118" si="235">IF($G118=X$4&amp;"-"&amp;X$5,IF(COUNTIF($G$6:$G118,"="&amp;$G118)&gt;1000,"",MAX(X$6:X117)+1),"")</f>
        <v/>
      </c>
      <c r="Y118" s="56" t="str">
        <f t="shared" si="235"/>
        <v/>
      </c>
      <c r="Z118" s="55">
        <f t="shared" si="235"/>
        <v>12</v>
      </c>
      <c r="AA118" s="56" t="str">
        <f t="shared" si="235"/>
        <v/>
      </c>
      <c r="AB118" s="55" t="str">
        <f t="shared" si="235"/>
        <v/>
      </c>
      <c r="AC118" s="56" t="str">
        <f t="shared" si="235"/>
        <v/>
      </c>
      <c r="AD118" s="55" t="str">
        <f t="shared" si="235"/>
        <v/>
      </c>
      <c r="AE118" s="56" t="str">
        <f t="shared" si="235"/>
        <v/>
      </c>
      <c r="AF118" s="55" t="str">
        <f t="shared" si="235"/>
        <v/>
      </c>
      <c r="AG118" s="56" t="str">
        <f t="shared" si="235"/>
        <v/>
      </c>
      <c r="AH118" s="55" t="str">
        <f t="shared" si="235"/>
        <v/>
      </c>
      <c r="AI118" s="56" t="str">
        <f t="shared" si="235"/>
        <v/>
      </c>
      <c r="AJ118" s="55" t="str">
        <f t="shared" si="235"/>
        <v/>
      </c>
      <c r="AK118" s="56" t="str">
        <f t="shared" si="235"/>
        <v/>
      </c>
      <c r="AL118" s="55" t="str">
        <f t="shared" si="235"/>
        <v/>
      </c>
      <c r="AM118" s="57" t="str">
        <f t="shared" si="235"/>
        <v/>
      </c>
    </row>
    <row r="119" spans="1:39" ht="15.75" customHeight="1">
      <c r="A119" s="58">
        <v>114</v>
      </c>
      <c r="B119" s="48" t="str">
        <f>VLOOKUP(A119,Times_2023!B116:C546,2,FALSE)</f>
        <v>0:21:29</v>
      </c>
      <c r="C119" s="49" t="str">
        <f t="shared" si="135"/>
        <v>Cameron Martin</v>
      </c>
      <c r="D119" s="59" t="str">
        <f t="shared" si="136"/>
        <v>ELY</v>
      </c>
      <c r="E119" s="59" t="str">
        <f t="shared" si="137"/>
        <v>M</v>
      </c>
      <c r="F119" s="59">
        <f t="shared" si="5"/>
        <v>99</v>
      </c>
      <c r="G119" s="60" t="str">
        <f t="shared" si="6"/>
        <v>ELY-M</v>
      </c>
      <c r="H119" s="19" t="str">
        <f t="shared" ref="H119:W119" si="236">IF($G119=H$4&amp;"-"&amp;H$5,IF(COUNTIF($G$6:$G119,"="&amp;$G119)&gt;5,"",$F119),"")</f>
        <v/>
      </c>
      <c r="I119" s="20" t="str">
        <f t="shared" si="236"/>
        <v/>
      </c>
      <c r="J119" s="21" t="str">
        <f t="shared" si="236"/>
        <v/>
      </c>
      <c r="K119" s="20" t="str">
        <f t="shared" si="236"/>
        <v/>
      </c>
      <c r="L119" s="21" t="str">
        <f t="shared" si="236"/>
        <v/>
      </c>
      <c r="M119" s="20" t="str">
        <f t="shared" si="236"/>
        <v/>
      </c>
      <c r="N119" s="21" t="str">
        <f t="shared" si="236"/>
        <v/>
      </c>
      <c r="O119" s="20" t="str">
        <f t="shared" si="236"/>
        <v/>
      </c>
      <c r="P119" s="21" t="str">
        <f t="shared" si="236"/>
        <v/>
      </c>
      <c r="Q119" s="20" t="str">
        <f t="shared" si="236"/>
        <v/>
      </c>
      <c r="R119" s="21" t="str">
        <f t="shared" si="236"/>
        <v/>
      </c>
      <c r="S119" s="20" t="str">
        <f t="shared" si="236"/>
        <v/>
      </c>
      <c r="T119" s="21" t="str">
        <f t="shared" si="236"/>
        <v/>
      </c>
      <c r="U119" s="20" t="str">
        <f t="shared" si="236"/>
        <v/>
      </c>
      <c r="V119" s="21" t="str">
        <f t="shared" si="236"/>
        <v/>
      </c>
      <c r="W119" s="22" t="str">
        <f t="shared" si="236"/>
        <v/>
      </c>
      <c r="X119" s="55" t="str">
        <f t="shared" ref="X119:AM119" si="237">IF($G119=X$4&amp;"-"&amp;X$5,IF(COUNTIF($G$6:$G119,"="&amp;$G119)&gt;1000,"",MAX(X$6:X118)+1),"")</f>
        <v/>
      </c>
      <c r="Y119" s="56" t="str">
        <f t="shared" si="237"/>
        <v/>
      </c>
      <c r="Z119" s="55" t="str">
        <f t="shared" si="237"/>
        <v/>
      </c>
      <c r="AA119" s="56" t="str">
        <f t="shared" si="237"/>
        <v/>
      </c>
      <c r="AB119" s="55">
        <f t="shared" si="237"/>
        <v>18</v>
      </c>
      <c r="AC119" s="56" t="str">
        <f t="shared" si="237"/>
        <v/>
      </c>
      <c r="AD119" s="55" t="str">
        <f t="shared" si="237"/>
        <v/>
      </c>
      <c r="AE119" s="56" t="str">
        <f t="shared" si="237"/>
        <v/>
      </c>
      <c r="AF119" s="55" t="str">
        <f t="shared" si="237"/>
        <v/>
      </c>
      <c r="AG119" s="56" t="str">
        <f t="shared" si="237"/>
        <v/>
      </c>
      <c r="AH119" s="55" t="str">
        <f t="shared" si="237"/>
        <v/>
      </c>
      <c r="AI119" s="56" t="str">
        <f t="shared" si="237"/>
        <v/>
      </c>
      <c r="AJ119" s="55" t="str">
        <f t="shared" si="237"/>
        <v/>
      </c>
      <c r="AK119" s="56" t="str">
        <f t="shared" si="237"/>
        <v/>
      </c>
      <c r="AL119" s="55" t="str">
        <f t="shared" si="237"/>
        <v/>
      </c>
      <c r="AM119" s="57" t="str">
        <f t="shared" si="237"/>
        <v/>
      </c>
    </row>
    <row r="120" spans="1:39" ht="15.75" customHeight="1">
      <c r="A120" s="61">
        <v>115</v>
      </c>
      <c r="B120" s="48" t="str">
        <f>VLOOKUP(A120,Times_2023!B117:C547,2,FALSE)</f>
        <v>0:21:32</v>
      </c>
      <c r="C120" s="49" t="str">
        <f t="shared" si="135"/>
        <v>Richard Hill</v>
      </c>
      <c r="D120" s="59" t="str">
        <f t="shared" si="136"/>
        <v>ELY</v>
      </c>
      <c r="E120" s="59" t="str">
        <f t="shared" si="137"/>
        <v>M</v>
      </c>
      <c r="F120" s="59">
        <f t="shared" si="5"/>
        <v>100</v>
      </c>
      <c r="G120" s="60" t="str">
        <f t="shared" si="6"/>
        <v>ELY-M</v>
      </c>
      <c r="H120" s="19" t="str">
        <f t="shared" ref="H120:W120" si="238">IF($G120=H$4&amp;"-"&amp;H$5,IF(COUNTIF($G$6:$G120,"="&amp;$G120)&gt;5,"",$F120),"")</f>
        <v/>
      </c>
      <c r="I120" s="20" t="str">
        <f t="shared" si="238"/>
        <v/>
      </c>
      <c r="J120" s="21" t="str">
        <f t="shared" si="238"/>
        <v/>
      </c>
      <c r="K120" s="20" t="str">
        <f t="shared" si="238"/>
        <v/>
      </c>
      <c r="L120" s="21" t="str">
        <f t="shared" si="238"/>
        <v/>
      </c>
      <c r="M120" s="20" t="str">
        <f t="shared" si="238"/>
        <v/>
      </c>
      <c r="N120" s="21" t="str">
        <f t="shared" si="238"/>
        <v/>
      </c>
      <c r="O120" s="20" t="str">
        <f t="shared" si="238"/>
        <v/>
      </c>
      <c r="P120" s="21" t="str">
        <f t="shared" si="238"/>
        <v/>
      </c>
      <c r="Q120" s="20" t="str">
        <f t="shared" si="238"/>
        <v/>
      </c>
      <c r="R120" s="21" t="str">
        <f t="shared" si="238"/>
        <v/>
      </c>
      <c r="S120" s="20" t="str">
        <f t="shared" si="238"/>
        <v/>
      </c>
      <c r="T120" s="21" t="str">
        <f t="shared" si="238"/>
        <v/>
      </c>
      <c r="U120" s="20" t="str">
        <f t="shared" si="238"/>
        <v/>
      </c>
      <c r="V120" s="21" t="str">
        <f t="shared" si="238"/>
        <v/>
      </c>
      <c r="W120" s="22" t="str">
        <f t="shared" si="238"/>
        <v/>
      </c>
      <c r="X120" s="55" t="str">
        <f t="shared" ref="X120:AM120" si="239">IF($G120=X$4&amp;"-"&amp;X$5,IF(COUNTIF($G$6:$G120,"="&amp;$G120)&gt;1000,"",MAX(X$6:X119)+1),"")</f>
        <v/>
      </c>
      <c r="Y120" s="56" t="str">
        <f t="shared" si="239"/>
        <v/>
      </c>
      <c r="Z120" s="55" t="str">
        <f t="shared" si="239"/>
        <v/>
      </c>
      <c r="AA120" s="56" t="str">
        <f t="shared" si="239"/>
        <v/>
      </c>
      <c r="AB120" s="55">
        <f t="shared" si="239"/>
        <v>19</v>
      </c>
      <c r="AC120" s="56" t="str">
        <f t="shared" si="239"/>
        <v/>
      </c>
      <c r="AD120" s="55" t="str">
        <f t="shared" si="239"/>
        <v/>
      </c>
      <c r="AE120" s="56" t="str">
        <f t="shared" si="239"/>
        <v/>
      </c>
      <c r="AF120" s="55" t="str">
        <f t="shared" si="239"/>
        <v/>
      </c>
      <c r="AG120" s="56" t="str">
        <f t="shared" si="239"/>
        <v/>
      </c>
      <c r="AH120" s="55" t="str">
        <f t="shared" si="239"/>
        <v/>
      </c>
      <c r="AI120" s="56" t="str">
        <f t="shared" si="239"/>
        <v/>
      </c>
      <c r="AJ120" s="55" t="str">
        <f t="shared" si="239"/>
        <v/>
      </c>
      <c r="AK120" s="56" t="str">
        <f t="shared" si="239"/>
        <v/>
      </c>
      <c r="AL120" s="55" t="str">
        <f t="shared" si="239"/>
        <v/>
      </c>
      <c r="AM120" s="57" t="str">
        <f t="shared" si="239"/>
        <v/>
      </c>
    </row>
    <row r="121" spans="1:39" ht="15.75" customHeight="1">
      <c r="A121" s="58">
        <v>116</v>
      </c>
      <c r="B121" s="48" t="str">
        <f>VLOOKUP(A121,Times_2023!B118:C548,2,FALSE)</f>
        <v>0:21:46</v>
      </c>
      <c r="C121" s="49" t="str">
        <f t="shared" si="135"/>
        <v>Andy Fryatt</v>
      </c>
      <c r="D121" s="59" t="str">
        <f t="shared" si="136"/>
        <v>NJ</v>
      </c>
      <c r="E121" s="59" t="str">
        <f t="shared" si="137"/>
        <v>M</v>
      </c>
      <c r="F121" s="59">
        <f t="shared" si="5"/>
        <v>101</v>
      </c>
      <c r="G121" s="60" t="str">
        <f t="shared" si="6"/>
        <v>NJ-M</v>
      </c>
      <c r="H121" s="19" t="str">
        <f t="shared" ref="H121:W121" si="240">IF($G121=H$4&amp;"-"&amp;H$5,IF(COUNTIF($G$6:$G121,"="&amp;$G121)&gt;5,"",$F121),"")</f>
        <v/>
      </c>
      <c r="I121" s="20" t="str">
        <f t="shared" si="240"/>
        <v/>
      </c>
      <c r="J121" s="21" t="str">
        <f t="shared" si="240"/>
        <v/>
      </c>
      <c r="K121" s="20" t="str">
        <f t="shared" si="240"/>
        <v/>
      </c>
      <c r="L121" s="21" t="str">
        <f t="shared" si="240"/>
        <v/>
      </c>
      <c r="M121" s="20" t="str">
        <f t="shared" si="240"/>
        <v/>
      </c>
      <c r="N121" s="21" t="str">
        <f t="shared" si="240"/>
        <v/>
      </c>
      <c r="O121" s="20" t="str">
        <f t="shared" si="240"/>
        <v/>
      </c>
      <c r="P121" s="21" t="str">
        <f t="shared" si="240"/>
        <v/>
      </c>
      <c r="Q121" s="20" t="str">
        <f t="shared" si="240"/>
        <v/>
      </c>
      <c r="R121" s="21" t="str">
        <f t="shared" si="240"/>
        <v/>
      </c>
      <c r="S121" s="20" t="str">
        <f t="shared" si="240"/>
        <v/>
      </c>
      <c r="T121" s="21" t="str">
        <f t="shared" si="240"/>
        <v/>
      </c>
      <c r="U121" s="20" t="str">
        <f t="shared" si="240"/>
        <v/>
      </c>
      <c r="V121" s="21" t="str">
        <f t="shared" si="240"/>
        <v/>
      </c>
      <c r="W121" s="22" t="str">
        <f t="shared" si="240"/>
        <v/>
      </c>
      <c r="X121" s="55" t="str">
        <f t="shared" ref="X121:AM121" si="241">IF($G121=X$4&amp;"-"&amp;X$5,IF(COUNTIF($G$6:$G121,"="&amp;$G121)&gt;1000,"",MAX(X$6:X120)+1),"")</f>
        <v/>
      </c>
      <c r="Y121" s="56" t="str">
        <f t="shared" si="241"/>
        <v/>
      </c>
      <c r="Z121" s="55" t="str">
        <f t="shared" si="241"/>
        <v/>
      </c>
      <c r="AA121" s="56" t="str">
        <f t="shared" si="241"/>
        <v/>
      </c>
      <c r="AB121" s="55" t="str">
        <f t="shared" si="241"/>
        <v/>
      </c>
      <c r="AC121" s="56" t="str">
        <f t="shared" si="241"/>
        <v/>
      </c>
      <c r="AD121" s="55" t="str">
        <f t="shared" si="241"/>
        <v/>
      </c>
      <c r="AE121" s="56" t="str">
        <f t="shared" si="241"/>
        <v/>
      </c>
      <c r="AF121" s="55" t="str">
        <f t="shared" si="241"/>
        <v/>
      </c>
      <c r="AG121" s="56" t="str">
        <f t="shared" si="241"/>
        <v/>
      </c>
      <c r="AH121" s="55">
        <f t="shared" si="241"/>
        <v>15</v>
      </c>
      <c r="AI121" s="56" t="str">
        <f t="shared" si="241"/>
        <v/>
      </c>
      <c r="AJ121" s="55" t="str">
        <f t="shared" si="241"/>
        <v/>
      </c>
      <c r="AK121" s="56" t="str">
        <f t="shared" si="241"/>
        <v/>
      </c>
      <c r="AL121" s="55" t="str">
        <f t="shared" si="241"/>
        <v/>
      </c>
      <c r="AM121" s="57" t="str">
        <f t="shared" si="241"/>
        <v/>
      </c>
    </row>
    <row r="122" spans="1:39" ht="15.75" customHeight="1">
      <c r="A122" s="61">
        <v>117</v>
      </c>
      <c r="B122" s="48" t="str">
        <f>VLOOKUP(A122,Times_2023!B119:C549,2,FALSE)</f>
        <v>0:21:48</v>
      </c>
      <c r="C122" s="49" t="str">
        <f t="shared" si="135"/>
        <v>Ben Reynolds</v>
      </c>
      <c r="D122" s="59" t="str">
        <f t="shared" si="136"/>
        <v>CTC</v>
      </c>
      <c r="E122" s="59" t="str">
        <f t="shared" si="137"/>
        <v>M</v>
      </c>
      <c r="F122" s="59">
        <f t="shared" si="5"/>
        <v>102</v>
      </c>
      <c r="G122" s="60" t="str">
        <f t="shared" si="6"/>
        <v>CTC-M</v>
      </c>
      <c r="H122" s="19" t="str">
        <f t="shared" ref="H122:W122" si="242">IF($G122=H$4&amp;"-"&amp;H$5,IF(COUNTIF($G$6:$G122,"="&amp;$G122)&gt;5,"",$F122),"")</f>
        <v/>
      </c>
      <c r="I122" s="20" t="str">
        <f t="shared" si="242"/>
        <v/>
      </c>
      <c r="J122" s="21" t="str">
        <f t="shared" si="242"/>
        <v/>
      </c>
      <c r="K122" s="20" t="str">
        <f t="shared" si="242"/>
        <v/>
      </c>
      <c r="L122" s="21" t="str">
        <f t="shared" si="242"/>
        <v/>
      </c>
      <c r="M122" s="20" t="str">
        <f t="shared" si="242"/>
        <v/>
      </c>
      <c r="N122" s="21" t="str">
        <f t="shared" si="242"/>
        <v/>
      </c>
      <c r="O122" s="20" t="str">
        <f t="shared" si="242"/>
        <v/>
      </c>
      <c r="P122" s="21" t="str">
        <f t="shared" si="242"/>
        <v/>
      </c>
      <c r="Q122" s="20" t="str">
        <f t="shared" si="242"/>
        <v/>
      </c>
      <c r="R122" s="21" t="str">
        <f t="shared" si="242"/>
        <v/>
      </c>
      <c r="S122" s="20" t="str">
        <f t="shared" si="242"/>
        <v/>
      </c>
      <c r="T122" s="21" t="str">
        <f t="shared" si="242"/>
        <v/>
      </c>
      <c r="U122" s="20" t="str">
        <f t="shared" si="242"/>
        <v/>
      </c>
      <c r="V122" s="21" t="str">
        <f t="shared" si="242"/>
        <v/>
      </c>
      <c r="W122" s="22" t="str">
        <f t="shared" si="242"/>
        <v/>
      </c>
      <c r="X122" s="55" t="str">
        <f t="shared" ref="X122:AM122" si="243">IF($G122=X$4&amp;"-"&amp;X$5,IF(COUNTIF($G$6:$G122,"="&amp;$G122)&gt;1000,"",MAX(X$6:X121)+1),"")</f>
        <v/>
      </c>
      <c r="Y122" s="56" t="str">
        <f t="shared" si="243"/>
        <v/>
      </c>
      <c r="Z122" s="55">
        <f t="shared" si="243"/>
        <v>13</v>
      </c>
      <c r="AA122" s="56" t="str">
        <f t="shared" si="243"/>
        <v/>
      </c>
      <c r="AB122" s="55" t="str">
        <f t="shared" si="243"/>
        <v/>
      </c>
      <c r="AC122" s="56" t="str">
        <f t="shared" si="243"/>
        <v/>
      </c>
      <c r="AD122" s="55" t="str">
        <f t="shared" si="243"/>
        <v/>
      </c>
      <c r="AE122" s="56" t="str">
        <f t="shared" si="243"/>
        <v/>
      </c>
      <c r="AF122" s="55" t="str">
        <f t="shared" si="243"/>
        <v/>
      </c>
      <c r="AG122" s="56" t="str">
        <f t="shared" si="243"/>
        <v/>
      </c>
      <c r="AH122" s="55" t="str">
        <f t="shared" si="243"/>
        <v/>
      </c>
      <c r="AI122" s="56" t="str">
        <f t="shared" si="243"/>
        <v/>
      </c>
      <c r="AJ122" s="55" t="str">
        <f t="shared" si="243"/>
        <v/>
      </c>
      <c r="AK122" s="56" t="str">
        <f t="shared" si="243"/>
        <v/>
      </c>
      <c r="AL122" s="55" t="str">
        <f t="shared" si="243"/>
        <v/>
      </c>
      <c r="AM122" s="57" t="str">
        <f t="shared" si="243"/>
        <v/>
      </c>
    </row>
    <row r="123" spans="1:39" ht="15.75" customHeight="1">
      <c r="A123" s="58">
        <v>118</v>
      </c>
      <c r="B123" s="48" t="str">
        <f>VLOOKUP(A123,Times_2023!B120:C550,2,FALSE)</f>
        <v>0:21:49</v>
      </c>
      <c r="C123" s="49" t="str">
        <f t="shared" si="135"/>
        <v>Sydney Barfield</v>
      </c>
      <c r="D123" s="59" t="str">
        <f t="shared" si="136"/>
        <v>RR</v>
      </c>
      <c r="E123" s="59" t="str">
        <f t="shared" si="137"/>
        <v>F</v>
      </c>
      <c r="F123" s="59">
        <f t="shared" si="5"/>
        <v>16</v>
      </c>
      <c r="G123" s="60" t="str">
        <f t="shared" si="6"/>
        <v>RR-F</v>
      </c>
      <c r="H123" s="19" t="str">
        <f t="shared" ref="H123:W123" si="244">IF($G123=H$4&amp;"-"&amp;H$5,IF(COUNTIF($G$6:$G123,"="&amp;$G123)&gt;5,"",$F123),"")</f>
        <v/>
      </c>
      <c r="I123" s="20" t="str">
        <f t="shared" si="244"/>
        <v/>
      </c>
      <c r="J123" s="21" t="str">
        <f t="shared" si="244"/>
        <v/>
      </c>
      <c r="K123" s="20" t="str">
        <f t="shared" si="244"/>
        <v/>
      </c>
      <c r="L123" s="21" t="str">
        <f t="shared" si="244"/>
        <v/>
      </c>
      <c r="M123" s="20" t="str">
        <f t="shared" si="244"/>
        <v/>
      </c>
      <c r="N123" s="21" t="str">
        <f t="shared" si="244"/>
        <v/>
      </c>
      <c r="O123" s="20" t="str">
        <f t="shared" si="244"/>
        <v/>
      </c>
      <c r="P123" s="21" t="str">
        <f t="shared" si="244"/>
        <v/>
      </c>
      <c r="Q123" s="20" t="str">
        <f t="shared" si="244"/>
        <v/>
      </c>
      <c r="R123" s="21" t="str">
        <f t="shared" si="244"/>
        <v/>
      </c>
      <c r="S123" s="20" t="str">
        <f t="shared" si="244"/>
        <v/>
      </c>
      <c r="T123" s="21" t="str">
        <f t="shared" si="244"/>
        <v/>
      </c>
      <c r="U123" s="20">
        <f t="shared" si="244"/>
        <v>16</v>
      </c>
      <c r="V123" s="21" t="str">
        <f t="shared" si="244"/>
        <v/>
      </c>
      <c r="W123" s="22" t="str">
        <f t="shared" si="244"/>
        <v/>
      </c>
      <c r="X123" s="55" t="str">
        <f t="shared" ref="X123:AM123" si="245">IF($G123=X$4&amp;"-"&amp;X$5,IF(COUNTIF($G$6:$G123,"="&amp;$G123)&gt;1000,"",MAX(X$6:X122)+1),"")</f>
        <v/>
      </c>
      <c r="Y123" s="56" t="str">
        <f t="shared" si="245"/>
        <v/>
      </c>
      <c r="Z123" s="55" t="str">
        <f t="shared" si="245"/>
        <v/>
      </c>
      <c r="AA123" s="56" t="str">
        <f t="shared" si="245"/>
        <v/>
      </c>
      <c r="AB123" s="55" t="str">
        <f t="shared" si="245"/>
        <v/>
      </c>
      <c r="AC123" s="56" t="str">
        <f t="shared" si="245"/>
        <v/>
      </c>
      <c r="AD123" s="55" t="str">
        <f t="shared" si="245"/>
        <v/>
      </c>
      <c r="AE123" s="56" t="str">
        <f t="shared" si="245"/>
        <v/>
      </c>
      <c r="AF123" s="55" t="str">
        <f t="shared" si="245"/>
        <v/>
      </c>
      <c r="AG123" s="56" t="str">
        <f t="shared" si="245"/>
        <v/>
      </c>
      <c r="AH123" s="55" t="str">
        <f t="shared" si="245"/>
        <v/>
      </c>
      <c r="AI123" s="56" t="str">
        <f t="shared" si="245"/>
        <v/>
      </c>
      <c r="AJ123" s="55" t="str">
        <f t="shared" si="245"/>
        <v/>
      </c>
      <c r="AK123" s="56">
        <f t="shared" si="245"/>
        <v>1</v>
      </c>
      <c r="AL123" s="55" t="str">
        <f t="shared" si="245"/>
        <v/>
      </c>
      <c r="AM123" s="57" t="str">
        <f t="shared" si="245"/>
        <v/>
      </c>
    </row>
    <row r="124" spans="1:39" ht="15.75" customHeight="1">
      <c r="A124" s="61">
        <v>119</v>
      </c>
      <c r="B124" s="48" t="str">
        <f>VLOOKUP(A124,Times_2023!B121:C551,2,FALSE)</f>
        <v>0:21:51</v>
      </c>
      <c r="C124" s="49" t="str">
        <f t="shared" si="135"/>
        <v>Ray Mooney</v>
      </c>
      <c r="D124" s="59" t="str">
        <f t="shared" si="136"/>
        <v>HRC</v>
      </c>
      <c r="E124" s="59" t="str">
        <f t="shared" si="137"/>
        <v>M</v>
      </c>
      <c r="F124" s="59">
        <f t="shared" si="5"/>
        <v>103</v>
      </c>
      <c r="G124" s="60" t="str">
        <f t="shared" si="6"/>
        <v>HRC-M</v>
      </c>
      <c r="H124" s="19" t="str">
        <f t="shared" ref="H124:W124" si="246">IF($G124=H$4&amp;"-"&amp;H$5,IF(COUNTIF($G$6:$G124,"="&amp;$G124)&gt;5,"",$F124),"")</f>
        <v/>
      </c>
      <c r="I124" s="20" t="str">
        <f t="shared" si="246"/>
        <v/>
      </c>
      <c r="J124" s="21" t="str">
        <f t="shared" si="246"/>
        <v/>
      </c>
      <c r="K124" s="20" t="str">
        <f t="shared" si="246"/>
        <v/>
      </c>
      <c r="L124" s="21" t="str">
        <f t="shared" si="246"/>
        <v/>
      </c>
      <c r="M124" s="20" t="str">
        <f t="shared" si="246"/>
        <v/>
      </c>
      <c r="N124" s="21" t="str">
        <f t="shared" si="246"/>
        <v/>
      </c>
      <c r="O124" s="20" t="str">
        <f t="shared" si="246"/>
        <v/>
      </c>
      <c r="P124" s="21" t="str">
        <f t="shared" si="246"/>
        <v/>
      </c>
      <c r="Q124" s="20" t="str">
        <f t="shared" si="246"/>
        <v/>
      </c>
      <c r="R124" s="21" t="str">
        <f t="shared" si="246"/>
        <v/>
      </c>
      <c r="S124" s="20" t="str">
        <f t="shared" si="246"/>
        <v/>
      </c>
      <c r="T124" s="21" t="str">
        <f t="shared" si="246"/>
        <v/>
      </c>
      <c r="U124" s="20" t="str">
        <f t="shared" si="246"/>
        <v/>
      </c>
      <c r="V124" s="21" t="str">
        <f t="shared" si="246"/>
        <v/>
      </c>
      <c r="W124" s="22" t="str">
        <f t="shared" si="246"/>
        <v/>
      </c>
      <c r="X124" s="55" t="str">
        <f t="shared" ref="X124:AM124" si="247">IF($G124=X$4&amp;"-"&amp;X$5,IF(COUNTIF($G$6:$G124,"="&amp;$G124)&gt;1000,"",MAX(X$6:X123)+1),"")</f>
        <v/>
      </c>
      <c r="Y124" s="56" t="str">
        <f t="shared" si="247"/>
        <v/>
      </c>
      <c r="Z124" s="55" t="str">
        <f t="shared" si="247"/>
        <v/>
      </c>
      <c r="AA124" s="56" t="str">
        <f t="shared" si="247"/>
        <v/>
      </c>
      <c r="AB124" s="55" t="str">
        <f t="shared" si="247"/>
        <v/>
      </c>
      <c r="AC124" s="56" t="str">
        <f t="shared" si="247"/>
        <v/>
      </c>
      <c r="AD124" s="55" t="str">
        <f t="shared" si="247"/>
        <v/>
      </c>
      <c r="AE124" s="56" t="str">
        <f t="shared" si="247"/>
        <v/>
      </c>
      <c r="AF124" s="55">
        <f t="shared" si="247"/>
        <v>10</v>
      </c>
      <c r="AG124" s="56" t="str">
        <f t="shared" si="247"/>
        <v/>
      </c>
      <c r="AH124" s="55" t="str">
        <f t="shared" si="247"/>
        <v/>
      </c>
      <c r="AI124" s="56" t="str">
        <f t="shared" si="247"/>
        <v/>
      </c>
      <c r="AJ124" s="55" t="str">
        <f t="shared" si="247"/>
        <v/>
      </c>
      <c r="AK124" s="56" t="str">
        <f t="shared" si="247"/>
        <v/>
      </c>
      <c r="AL124" s="55" t="str">
        <f t="shared" si="247"/>
        <v/>
      </c>
      <c r="AM124" s="57" t="str">
        <f t="shared" si="247"/>
        <v/>
      </c>
    </row>
    <row r="125" spans="1:39" ht="15.75" customHeight="1">
      <c r="A125" s="58">
        <v>120</v>
      </c>
      <c r="B125" s="48" t="str">
        <f>VLOOKUP(A125,Times_2023!B122:C552,2,FALSE)</f>
        <v>0:21:58</v>
      </c>
      <c r="C125" s="49" t="str">
        <f t="shared" si="135"/>
        <v>Mathew Cowell</v>
      </c>
      <c r="D125" s="59" t="str">
        <f t="shared" si="136"/>
        <v>HRC</v>
      </c>
      <c r="E125" s="59" t="str">
        <f t="shared" si="137"/>
        <v>M</v>
      </c>
      <c r="F125" s="59">
        <f t="shared" si="5"/>
        <v>104</v>
      </c>
      <c r="G125" s="60" t="str">
        <f t="shared" si="6"/>
        <v>HRC-M</v>
      </c>
      <c r="H125" s="19" t="str">
        <f t="shared" ref="H125:W125" si="248">IF($G125=H$4&amp;"-"&amp;H$5,IF(COUNTIF($G$6:$G125,"="&amp;$G125)&gt;5,"",$F125),"")</f>
        <v/>
      </c>
      <c r="I125" s="20" t="str">
        <f t="shared" si="248"/>
        <v/>
      </c>
      <c r="J125" s="21" t="str">
        <f t="shared" si="248"/>
        <v/>
      </c>
      <c r="K125" s="20" t="str">
        <f t="shared" si="248"/>
        <v/>
      </c>
      <c r="L125" s="21" t="str">
        <f t="shared" si="248"/>
        <v/>
      </c>
      <c r="M125" s="20" t="str">
        <f t="shared" si="248"/>
        <v/>
      </c>
      <c r="N125" s="21" t="str">
        <f t="shared" si="248"/>
        <v/>
      </c>
      <c r="O125" s="20" t="str">
        <f t="shared" si="248"/>
        <v/>
      </c>
      <c r="P125" s="21" t="str">
        <f t="shared" si="248"/>
        <v/>
      </c>
      <c r="Q125" s="20" t="str">
        <f t="shared" si="248"/>
        <v/>
      </c>
      <c r="R125" s="21" t="str">
        <f t="shared" si="248"/>
        <v/>
      </c>
      <c r="S125" s="20" t="str">
        <f t="shared" si="248"/>
        <v/>
      </c>
      <c r="T125" s="21" t="str">
        <f t="shared" si="248"/>
        <v/>
      </c>
      <c r="U125" s="20" t="str">
        <f t="shared" si="248"/>
        <v/>
      </c>
      <c r="V125" s="21" t="str">
        <f t="shared" si="248"/>
        <v/>
      </c>
      <c r="W125" s="22" t="str">
        <f t="shared" si="248"/>
        <v/>
      </c>
      <c r="X125" s="55" t="str">
        <f t="shared" ref="X125:AM125" si="249">IF($G125=X$4&amp;"-"&amp;X$5,IF(COUNTIF($G$6:$G125,"="&amp;$G125)&gt;1000,"",MAX(X$6:X124)+1),"")</f>
        <v/>
      </c>
      <c r="Y125" s="56" t="str">
        <f t="shared" si="249"/>
        <v/>
      </c>
      <c r="Z125" s="55" t="str">
        <f t="shared" si="249"/>
        <v/>
      </c>
      <c r="AA125" s="56" t="str">
        <f t="shared" si="249"/>
        <v/>
      </c>
      <c r="AB125" s="55" t="str">
        <f t="shared" si="249"/>
        <v/>
      </c>
      <c r="AC125" s="56" t="str">
        <f t="shared" si="249"/>
        <v/>
      </c>
      <c r="AD125" s="55" t="str">
        <f t="shared" si="249"/>
        <v/>
      </c>
      <c r="AE125" s="56" t="str">
        <f t="shared" si="249"/>
        <v/>
      </c>
      <c r="AF125" s="55">
        <f t="shared" si="249"/>
        <v>11</v>
      </c>
      <c r="AG125" s="56" t="str">
        <f t="shared" si="249"/>
        <v/>
      </c>
      <c r="AH125" s="55" t="str">
        <f t="shared" si="249"/>
        <v/>
      </c>
      <c r="AI125" s="56" t="str">
        <f t="shared" si="249"/>
        <v/>
      </c>
      <c r="AJ125" s="55" t="str">
        <f t="shared" si="249"/>
        <v/>
      </c>
      <c r="AK125" s="56" t="str">
        <f t="shared" si="249"/>
        <v/>
      </c>
      <c r="AL125" s="55" t="str">
        <f t="shared" si="249"/>
        <v/>
      </c>
      <c r="AM125" s="57" t="str">
        <f t="shared" si="249"/>
        <v/>
      </c>
    </row>
    <row r="126" spans="1:39" ht="15.75" customHeight="1">
      <c r="A126" s="61">
        <v>121</v>
      </c>
      <c r="B126" s="48" t="str">
        <f>VLOOKUP(A126,Times_2023!B123:C553,2,FALSE)</f>
        <v>0:22:06</v>
      </c>
      <c r="C126" s="49" t="str">
        <f t="shared" si="135"/>
        <v>Jason Clarke</v>
      </c>
      <c r="D126" s="59" t="str">
        <f t="shared" si="136"/>
        <v>ELY</v>
      </c>
      <c r="E126" s="59" t="str">
        <f t="shared" si="137"/>
        <v>M</v>
      </c>
      <c r="F126" s="59">
        <f t="shared" si="5"/>
        <v>105</v>
      </c>
      <c r="G126" s="60" t="str">
        <f t="shared" si="6"/>
        <v>ELY-M</v>
      </c>
      <c r="H126" s="19" t="str">
        <f t="shared" ref="H126:W126" si="250">IF($G126=H$4&amp;"-"&amp;H$5,IF(COUNTIF($G$6:$G126,"="&amp;$G126)&gt;5,"",$F126),"")</f>
        <v/>
      </c>
      <c r="I126" s="20" t="str">
        <f t="shared" si="250"/>
        <v/>
      </c>
      <c r="J126" s="21" t="str">
        <f t="shared" si="250"/>
        <v/>
      </c>
      <c r="K126" s="20" t="str">
        <f t="shared" si="250"/>
        <v/>
      </c>
      <c r="L126" s="21" t="str">
        <f t="shared" si="250"/>
        <v/>
      </c>
      <c r="M126" s="20" t="str">
        <f t="shared" si="250"/>
        <v/>
      </c>
      <c r="N126" s="21" t="str">
        <f t="shared" si="250"/>
        <v/>
      </c>
      <c r="O126" s="20" t="str">
        <f t="shared" si="250"/>
        <v/>
      </c>
      <c r="P126" s="21" t="str">
        <f t="shared" si="250"/>
        <v/>
      </c>
      <c r="Q126" s="20" t="str">
        <f t="shared" si="250"/>
        <v/>
      </c>
      <c r="R126" s="21" t="str">
        <f t="shared" si="250"/>
        <v/>
      </c>
      <c r="S126" s="20" t="str">
        <f t="shared" si="250"/>
        <v/>
      </c>
      <c r="T126" s="21" t="str">
        <f t="shared" si="250"/>
        <v/>
      </c>
      <c r="U126" s="20" t="str">
        <f t="shared" si="250"/>
        <v/>
      </c>
      <c r="V126" s="21" t="str">
        <f t="shared" si="250"/>
        <v/>
      </c>
      <c r="W126" s="22" t="str">
        <f t="shared" si="250"/>
        <v/>
      </c>
      <c r="X126" s="55" t="str">
        <f t="shared" ref="X126:AM126" si="251">IF($G126=X$4&amp;"-"&amp;X$5,IF(COUNTIF($G$6:$G126,"="&amp;$G126)&gt;1000,"",MAX(X$6:X125)+1),"")</f>
        <v/>
      </c>
      <c r="Y126" s="56" t="str">
        <f t="shared" si="251"/>
        <v/>
      </c>
      <c r="Z126" s="55" t="str">
        <f t="shared" si="251"/>
        <v/>
      </c>
      <c r="AA126" s="56" t="str">
        <f t="shared" si="251"/>
        <v/>
      </c>
      <c r="AB126" s="55">
        <f t="shared" si="251"/>
        <v>20</v>
      </c>
      <c r="AC126" s="56" t="str">
        <f t="shared" si="251"/>
        <v/>
      </c>
      <c r="AD126" s="55" t="str">
        <f t="shared" si="251"/>
        <v/>
      </c>
      <c r="AE126" s="56" t="str">
        <f t="shared" si="251"/>
        <v/>
      </c>
      <c r="AF126" s="55" t="str">
        <f t="shared" si="251"/>
        <v/>
      </c>
      <c r="AG126" s="56" t="str">
        <f t="shared" si="251"/>
        <v/>
      </c>
      <c r="AH126" s="55" t="str">
        <f t="shared" si="251"/>
        <v/>
      </c>
      <c r="AI126" s="56" t="str">
        <f t="shared" si="251"/>
        <v/>
      </c>
      <c r="AJ126" s="55" t="str">
        <f t="shared" si="251"/>
        <v/>
      </c>
      <c r="AK126" s="56" t="str">
        <f t="shared" si="251"/>
        <v/>
      </c>
      <c r="AL126" s="55" t="str">
        <f t="shared" si="251"/>
        <v/>
      </c>
      <c r="AM126" s="57" t="str">
        <f t="shared" si="251"/>
        <v/>
      </c>
    </row>
    <row r="127" spans="1:39" ht="15.75" customHeight="1">
      <c r="A127" s="58">
        <v>122</v>
      </c>
      <c r="B127" s="48" t="str">
        <f>VLOOKUP(A127,Times_2023!B124:C554,2,FALSE)</f>
        <v>0:22:06</v>
      </c>
      <c r="C127" s="49" t="str">
        <f t="shared" si="135"/>
        <v>Stephen Edwards</v>
      </c>
      <c r="D127" s="59" t="str">
        <f t="shared" si="136"/>
        <v>NJ</v>
      </c>
      <c r="E127" s="59" t="str">
        <f t="shared" si="137"/>
        <v>M</v>
      </c>
      <c r="F127" s="59">
        <f t="shared" si="5"/>
        <v>106</v>
      </c>
      <c r="G127" s="60" t="str">
        <f t="shared" si="6"/>
        <v>NJ-M</v>
      </c>
      <c r="H127" s="19" t="str">
        <f t="shared" ref="H127:W127" si="252">IF($G127=H$4&amp;"-"&amp;H$5,IF(COUNTIF($G$6:$G127,"="&amp;$G127)&gt;5,"",$F127),"")</f>
        <v/>
      </c>
      <c r="I127" s="20" t="str">
        <f t="shared" si="252"/>
        <v/>
      </c>
      <c r="J127" s="21" t="str">
        <f t="shared" si="252"/>
        <v/>
      </c>
      <c r="K127" s="20" t="str">
        <f t="shared" si="252"/>
        <v/>
      </c>
      <c r="L127" s="21" t="str">
        <f t="shared" si="252"/>
        <v/>
      </c>
      <c r="M127" s="20" t="str">
        <f t="shared" si="252"/>
        <v/>
      </c>
      <c r="N127" s="21" t="str">
        <f t="shared" si="252"/>
        <v/>
      </c>
      <c r="O127" s="20" t="str">
        <f t="shared" si="252"/>
        <v/>
      </c>
      <c r="P127" s="21" t="str">
        <f t="shared" si="252"/>
        <v/>
      </c>
      <c r="Q127" s="20" t="str">
        <f t="shared" si="252"/>
        <v/>
      </c>
      <c r="R127" s="21" t="str">
        <f t="shared" si="252"/>
        <v/>
      </c>
      <c r="S127" s="20" t="str">
        <f t="shared" si="252"/>
        <v/>
      </c>
      <c r="T127" s="21" t="str">
        <f t="shared" si="252"/>
        <v/>
      </c>
      <c r="U127" s="20" t="str">
        <f t="shared" si="252"/>
        <v/>
      </c>
      <c r="V127" s="21" t="str">
        <f t="shared" si="252"/>
        <v/>
      </c>
      <c r="W127" s="22" t="str">
        <f t="shared" si="252"/>
        <v/>
      </c>
      <c r="X127" s="55" t="str">
        <f t="shared" ref="X127:AM127" si="253">IF($G127=X$4&amp;"-"&amp;X$5,IF(COUNTIF($G$6:$G127,"="&amp;$G127)&gt;1000,"",MAX(X$6:X126)+1),"")</f>
        <v/>
      </c>
      <c r="Y127" s="56" t="str">
        <f t="shared" si="253"/>
        <v/>
      </c>
      <c r="Z127" s="55" t="str">
        <f t="shared" si="253"/>
        <v/>
      </c>
      <c r="AA127" s="56" t="str">
        <f t="shared" si="253"/>
        <v/>
      </c>
      <c r="AB127" s="55" t="str">
        <f t="shared" si="253"/>
        <v/>
      </c>
      <c r="AC127" s="56" t="str">
        <f t="shared" si="253"/>
        <v/>
      </c>
      <c r="AD127" s="55" t="str">
        <f t="shared" si="253"/>
        <v/>
      </c>
      <c r="AE127" s="56" t="str">
        <f t="shared" si="253"/>
        <v/>
      </c>
      <c r="AF127" s="55" t="str">
        <f t="shared" si="253"/>
        <v/>
      </c>
      <c r="AG127" s="56" t="str">
        <f t="shared" si="253"/>
        <v/>
      </c>
      <c r="AH127" s="55">
        <f t="shared" si="253"/>
        <v>16</v>
      </c>
      <c r="AI127" s="56" t="str">
        <f t="shared" si="253"/>
        <v/>
      </c>
      <c r="AJ127" s="55" t="str">
        <f t="shared" si="253"/>
        <v/>
      </c>
      <c r="AK127" s="56" t="str">
        <f t="shared" si="253"/>
        <v/>
      </c>
      <c r="AL127" s="55" t="str">
        <f t="shared" si="253"/>
        <v/>
      </c>
      <c r="AM127" s="57" t="str">
        <f t="shared" si="253"/>
        <v/>
      </c>
    </row>
    <row r="128" spans="1:39" ht="15.75" customHeight="1">
      <c r="A128" s="61">
        <v>123</v>
      </c>
      <c r="B128" s="48" t="str">
        <f>VLOOKUP(A128,Times_2023!B125:C555,2,FALSE)</f>
        <v>0:22:07</v>
      </c>
      <c r="C128" s="49" t="str">
        <f t="shared" si="135"/>
        <v>Russell Valiant</v>
      </c>
      <c r="D128" s="59" t="str">
        <f t="shared" si="136"/>
        <v>CAC</v>
      </c>
      <c r="E128" s="59" t="str">
        <f t="shared" si="137"/>
        <v>M</v>
      </c>
      <c r="F128" s="59">
        <f t="shared" si="5"/>
        <v>107</v>
      </c>
      <c r="G128" s="60" t="str">
        <f t="shared" si="6"/>
        <v>CAC-M</v>
      </c>
      <c r="H128" s="19" t="str">
        <f t="shared" ref="H128:W128" si="254">IF($G128=H$4&amp;"-"&amp;H$5,IF(COUNTIF($G$6:$G128,"="&amp;$G128)&gt;5,"",$F128),"")</f>
        <v/>
      </c>
      <c r="I128" s="20" t="str">
        <f t="shared" si="254"/>
        <v/>
      </c>
      <c r="J128" s="21" t="str">
        <f t="shared" si="254"/>
        <v/>
      </c>
      <c r="K128" s="20" t="str">
        <f t="shared" si="254"/>
        <v/>
      </c>
      <c r="L128" s="21" t="str">
        <f t="shared" si="254"/>
        <v/>
      </c>
      <c r="M128" s="20" t="str">
        <f t="shared" si="254"/>
        <v/>
      </c>
      <c r="N128" s="21" t="str">
        <f t="shared" si="254"/>
        <v/>
      </c>
      <c r="O128" s="20" t="str">
        <f t="shared" si="254"/>
        <v/>
      </c>
      <c r="P128" s="21" t="str">
        <f t="shared" si="254"/>
        <v/>
      </c>
      <c r="Q128" s="20" t="str">
        <f t="shared" si="254"/>
        <v/>
      </c>
      <c r="R128" s="21" t="str">
        <f t="shared" si="254"/>
        <v/>
      </c>
      <c r="S128" s="20" t="str">
        <f t="shared" si="254"/>
        <v/>
      </c>
      <c r="T128" s="21" t="str">
        <f t="shared" si="254"/>
        <v/>
      </c>
      <c r="U128" s="20" t="str">
        <f t="shared" si="254"/>
        <v/>
      </c>
      <c r="V128" s="21" t="str">
        <f t="shared" si="254"/>
        <v/>
      </c>
      <c r="W128" s="22" t="str">
        <f t="shared" si="254"/>
        <v/>
      </c>
      <c r="X128" s="55">
        <f t="shared" ref="X128:AM128" si="255">IF($G128=X$4&amp;"-"&amp;X$5,IF(COUNTIF($G$6:$G128,"="&amp;$G128)&gt;1000,"",MAX(X$6:X127)+1),"")</f>
        <v>25</v>
      </c>
      <c r="Y128" s="56" t="str">
        <f t="shared" si="255"/>
        <v/>
      </c>
      <c r="Z128" s="55" t="str">
        <f t="shared" si="255"/>
        <v/>
      </c>
      <c r="AA128" s="56" t="str">
        <f t="shared" si="255"/>
        <v/>
      </c>
      <c r="AB128" s="55" t="str">
        <f t="shared" si="255"/>
        <v/>
      </c>
      <c r="AC128" s="56" t="str">
        <f t="shared" si="255"/>
        <v/>
      </c>
      <c r="AD128" s="55" t="str">
        <f t="shared" si="255"/>
        <v/>
      </c>
      <c r="AE128" s="56" t="str">
        <f t="shared" si="255"/>
        <v/>
      </c>
      <c r="AF128" s="55" t="str">
        <f t="shared" si="255"/>
        <v/>
      </c>
      <c r="AG128" s="56" t="str">
        <f t="shared" si="255"/>
        <v/>
      </c>
      <c r="AH128" s="55" t="str">
        <f t="shared" si="255"/>
        <v/>
      </c>
      <c r="AI128" s="56" t="str">
        <f t="shared" si="255"/>
        <v/>
      </c>
      <c r="AJ128" s="55" t="str">
        <f t="shared" si="255"/>
        <v/>
      </c>
      <c r="AK128" s="56" t="str">
        <f t="shared" si="255"/>
        <v/>
      </c>
      <c r="AL128" s="55" t="str">
        <f t="shared" si="255"/>
        <v/>
      </c>
      <c r="AM128" s="57" t="str">
        <f t="shared" si="255"/>
        <v/>
      </c>
    </row>
    <row r="129" spans="1:39" ht="15.75" customHeight="1">
      <c r="A129" s="58">
        <v>124</v>
      </c>
      <c r="B129" s="48" t="str">
        <f>VLOOKUP(A129,Times_2023!B126:C556,2,FALSE)</f>
        <v>0:22:09</v>
      </c>
      <c r="C129" s="49" t="str">
        <f t="shared" si="135"/>
        <v>Alan Emery</v>
      </c>
      <c r="D129" s="59" t="str">
        <f t="shared" si="136"/>
        <v>HRC</v>
      </c>
      <c r="E129" s="59" t="str">
        <f t="shared" si="137"/>
        <v>M</v>
      </c>
      <c r="F129" s="59">
        <f t="shared" si="5"/>
        <v>108</v>
      </c>
      <c r="G129" s="60" t="str">
        <f t="shared" si="6"/>
        <v>HRC-M</v>
      </c>
      <c r="H129" s="19" t="str">
        <f t="shared" ref="H129:W129" si="256">IF($G129=H$4&amp;"-"&amp;H$5,IF(COUNTIF($G$6:$G129,"="&amp;$G129)&gt;5,"",$F129),"")</f>
        <v/>
      </c>
      <c r="I129" s="20" t="str">
        <f t="shared" si="256"/>
        <v/>
      </c>
      <c r="J129" s="21" t="str">
        <f t="shared" si="256"/>
        <v/>
      </c>
      <c r="K129" s="20" t="str">
        <f t="shared" si="256"/>
        <v/>
      </c>
      <c r="L129" s="21" t="str">
        <f t="shared" si="256"/>
        <v/>
      </c>
      <c r="M129" s="20" t="str">
        <f t="shared" si="256"/>
        <v/>
      </c>
      <c r="N129" s="21" t="str">
        <f t="shared" si="256"/>
        <v/>
      </c>
      <c r="O129" s="20" t="str">
        <f t="shared" si="256"/>
        <v/>
      </c>
      <c r="P129" s="21" t="str">
        <f t="shared" si="256"/>
        <v/>
      </c>
      <c r="Q129" s="20" t="str">
        <f t="shared" si="256"/>
        <v/>
      </c>
      <c r="R129" s="21" t="str">
        <f t="shared" si="256"/>
        <v/>
      </c>
      <c r="S129" s="20" t="str">
        <f t="shared" si="256"/>
        <v/>
      </c>
      <c r="T129" s="21" t="str">
        <f t="shared" si="256"/>
        <v/>
      </c>
      <c r="U129" s="20" t="str">
        <f t="shared" si="256"/>
        <v/>
      </c>
      <c r="V129" s="21" t="str">
        <f t="shared" si="256"/>
        <v/>
      </c>
      <c r="W129" s="22" t="str">
        <f t="shared" si="256"/>
        <v/>
      </c>
      <c r="X129" s="55" t="str">
        <f t="shared" ref="X129:AM129" si="257">IF($G129=X$4&amp;"-"&amp;X$5,IF(COUNTIF($G$6:$G129,"="&amp;$G129)&gt;1000,"",MAX(X$6:X128)+1),"")</f>
        <v/>
      </c>
      <c r="Y129" s="56" t="str">
        <f t="shared" si="257"/>
        <v/>
      </c>
      <c r="Z129" s="55" t="str">
        <f t="shared" si="257"/>
        <v/>
      </c>
      <c r="AA129" s="56" t="str">
        <f t="shared" si="257"/>
        <v/>
      </c>
      <c r="AB129" s="55" t="str">
        <f t="shared" si="257"/>
        <v/>
      </c>
      <c r="AC129" s="56" t="str">
        <f t="shared" si="257"/>
        <v/>
      </c>
      <c r="AD129" s="55" t="str">
        <f t="shared" si="257"/>
        <v/>
      </c>
      <c r="AE129" s="56" t="str">
        <f t="shared" si="257"/>
        <v/>
      </c>
      <c r="AF129" s="55">
        <f t="shared" si="257"/>
        <v>12</v>
      </c>
      <c r="AG129" s="56" t="str">
        <f t="shared" si="257"/>
        <v/>
      </c>
      <c r="AH129" s="55" t="str">
        <f t="shared" si="257"/>
        <v/>
      </c>
      <c r="AI129" s="56" t="str">
        <f t="shared" si="257"/>
        <v/>
      </c>
      <c r="AJ129" s="55" t="str">
        <f t="shared" si="257"/>
        <v/>
      </c>
      <c r="AK129" s="56" t="str">
        <f t="shared" si="257"/>
        <v/>
      </c>
      <c r="AL129" s="55" t="str">
        <f t="shared" si="257"/>
        <v/>
      </c>
      <c r="AM129" s="57" t="str">
        <f t="shared" si="257"/>
        <v/>
      </c>
    </row>
    <row r="130" spans="1:39" ht="15.75" customHeight="1">
      <c r="A130" s="61">
        <v>125</v>
      </c>
      <c r="B130" s="48" t="str">
        <f>VLOOKUP(A130,Times_2023!B127:C557,2,FALSE)</f>
        <v>0:22:12</v>
      </c>
      <c r="C130" s="49" t="str">
        <f t="shared" si="135"/>
        <v>James Angier</v>
      </c>
      <c r="D130" s="59" t="str">
        <f t="shared" si="136"/>
        <v>ELY</v>
      </c>
      <c r="E130" s="59" t="str">
        <f t="shared" si="137"/>
        <v>M</v>
      </c>
      <c r="F130" s="59">
        <f t="shared" si="5"/>
        <v>109</v>
      </c>
      <c r="G130" s="60" t="str">
        <f t="shared" si="6"/>
        <v>ELY-M</v>
      </c>
      <c r="H130" s="19" t="str">
        <f t="shared" ref="H130:W130" si="258">IF($G130=H$4&amp;"-"&amp;H$5,IF(COUNTIF($G$6:$G130,"="&amp;$G130)&gt;5,"",$F130),"")</f>
        <v/>
      </c>
      <c r="I130" s="20" t="str">
        <f t="shared" si="258"/>
        <v/>
      </c>
      <c r="J130" s="21" t="str">
        <f t="shared" si="258"/>
        <v/>
      </c>
      <c r="K130" s="20" t="str">
        <f t="shared" si="258"/>
        <v/>
      </c>
      <c r="L130" s="21" t="str">
        <f t="shared" si="258"/>
        <v/>
      </c>
      <c r="M130" s="20" t="str">
        <f t="shared" si="258"/>
        <v/>
      </c>
      <c r="N130" s="21" t="str">
        <f t="shared" si="258"/>
        <v/>
      </c>
      <c r="O130" s="20" t="str">
        <f t="shared" si="258"/>
        <v/>
      </c>
      <c r="P130" s="21" t="str">
        <f t="shared" si="258"/>
        <v/>
      </c>
      <c r="Q130" s="20" t="str">
        <f t="shared" si="258"/>
        <v/>
      </c>
      <c r="R130" s="21" t="str">
        <f t="shared" si="258"/>
        <v/>
      </c>
      <c r="S130" s="20" t="str">
        <f t="shared" si="258"/>
        <v/>
      </c>
      <c r="T130" s="21" t="str">
        <f t="shared" si="258"/>
        <v/>
      </c>
      <c r="U130" s="20" t="str">
        <f t="shared" si="258"/>
        <v/>
      </c>
      <c r="V130" s="21" t="str">
        <f t="shared" si="258"/>
        <v/>
      </c>
      <c r="W130" s="22" t="str">
        <f t="shared" si="258"/>
        <v/>
      </c>
      <c r="X130" s="55" t="str">
        <f t="shared" ref="X130:AM130" si="259">IF($G130=X$4&amp;"-"&amp;X$5,IF(COUNTIF($G$6:$G130,"="&amp;$G130)&gt;1000,"",MAX(X$6:X129)+1),"")</f>
        <v/>
      </c>
      <c r="Y130" s="56" t="str">
        <f t="shared" si="259"/>
        <v/>
      </c>
      <c r="Z130" s="55" t="str">
        <f t="shared" si="259"/>
        <v/>
      </c>
      <c r="AA130" s="56" t="str">
        <f t="shared" si="259"/>
        <v/>
      </c>
      <c r="AB130" s="55">
        <f t="shared" si="259"/>
        <v>21</v>
      </c>
      <c r="AC130" s="56" t="str">
        <f t="shared" si="259"/>
        <v/>
      </c>
      <c r="AD130" s="55" t="str">
        <f t="shared" si="259"/>
        <v/>
      </c>
      <c r="AE130" s="56" t="str">
        <f t="shared" si="259"/>
        <v/>
      </c>
      <c r="AF130" s="55" t="str">
        <f t="shared" si="259"/>
        <v/>
      </c>
      <c r="AG130" s="56" t="str">
        <f t="shared" si="259"/>
        <v/>
      </c>
      <c r="AH130" s="55" t="str">
        <f t="shared" si="259"/>
        <v/>
      </c>
      <c r="AI130" s="56" t="str">
        <f t="shared" si="259"/>
        <v/>
      </c>
      <c r="AJ130" s="55" t="str">
        <f t="shared" si="259"/>
        <v/>
      </c>
      <c r="AK130" s="56" t="str">
        <f t="shared" si="259"/>
        <v/>
      </c>
      <c r="AL130" s="55" t="str">
        <f t="shared" si="259"/>
        <v/>
      </c>
      <c r="AM130" s="57" t="str">
        <f t="shared" si="259"/>
        <v/>
      </c>
    </row>
    <row r="131" spans="1:39" ht="15.75" customHeight="1">
      <c r="A131" s="58">
        <v>126</v>
      </c>
      <c r="B131" s="48" t="str">
        <f>VLOOKUP(A131,Times_2023!B128:C558,2,FALSE)</f>
        <v>0:22:15</v>
      </c>
      <c r="C131" s="49" t="str">
        <f t="shared" si="135"/>
        <v>Elke Hausler</v>
      </c>
      <c r="D131" s="59" t="str">
        <f t="shared" si="136"/>
        <v>NJ</v>
      </c>
      <c r="E131" s="59" t="str">
        <f t="shared" si="137"/>
        <v>F</v>
      </c>
      <c r="F131" s="59">
        <f t="shared" si="5"/>
        <v>17</v>
      </c>
      <c r="G131" s="60" t="str">
        <f t="shared" si="6"/>
        <v>NJ-F</v>
      </c>
      <c r="H131" s="19" t="str">
        <f t="shared" ref="H131:W131" si="260">IF($G131=H$4&amp;"-"&amp;H$5,IF(COUNTIF($G$6:$G131,"="&amp;$G131)&gt;5,"",$F131),"")</f>
        <v/>
      </c>
      <c r="I131" s="20" t="str">
        <f t="shared" si="260"/>
        <v/>
      </c>
      <c r="J131" s="21" t="str">
        <f t="shared" si="260"/>
        <v/>
      </c>
      <c r="K131" s="20" t="str">
        <f t="shared" si="260"/>
        <v/>
      </c>
      <c r="L131" s="21" t="str">
        <f t="shared" si="260"/>
        <v/>
      </c>
      <c r="M131" s="20" t="str">
        <f t="shared" si="260"/>
        <v/>
      </c>
      <c r="N131" s="21" t="str">
        <f t="shared" si="260"/>
        <v/>
      </c>
      <c r="O131" s="20" t="str">
        <f t="shared" si="260"/>
        <v/>
      </c>
      <c r="P131" s="21" t="str">
        <f t="shared" si="260"/>
        <v/>
      </c>
      <c r="Q131" s="20" t="str">
        <f t="shared" si="260"/>
        <v/>
      </c>
      <c r="R131" s="21" t="str">
        <f t="shared" si="260"/>
        <v/>
      </c>
      <c r="S131" s="20">
        <f t="shared" si="260"/>
        <v>17</v>
      </c>
      <c r="T131" s="21" t="str">
        <f t="shared" si="260"/>
        <v/>
      </c>
      <c r="U131" s="20" t="str">
        <f t="shared" si="260"/>
        <v/>
      </c>
      <c r="V131" s="21" t="str">
        <f t="shared" si="260"/>
        <v/>
      </c>
      <c r="W131" s="22" t="str">
        <f t="shared" si="260"/>
        <v/>
      </c>
      <c r="X131" s="55" t="str">
        <f t="shared" ref="X131:AM131" si="261">IF($G131=X$4&amp;"-"&amp;X$5,IF(COUNTIF($G$6:$G131,"="&amp;$G131)&gt;1000,"",MAX(X$6:X130)+1),"")</f>
        <v/>
      </c>
      <c r="Y131" s="56" t="str">
        <f t="shared" si="261"/>
        <v/>
      </c>
      <c r="Z131" s="55" t="str">
        <f t="shared" si="261"/>
        <v/>
      </c>
      <c r="AA131" s="56" t="str">
        <f t="shared" si="261"/>
        <v/>
      </c>
      <c r="AB131" s="55" t="str">
        <f t="shared" si="261"/>
        <v/>
      </c>
      <c r="AC131" s="56" t="str">
        <f t="shared" si="261"/>
        <v/>
      </c>
      <c r="AD131" s="55" t="str">
        <f t="shared" si="261"/>
        <v/>
      </c>
      <c r="AE131" s="56" t="str">
        <f t="shared" si="261"/>
        <v/>
      </c>
      <c r="AF131" s="55" t="str">
        <f t="shared" si="261"/>
        <v/>
      </c>
      <c r="AG131" s="56" t="str">
        <f t="shared" si="261"/>
        <v/>
      </c>
      <c r="AH131" s="55" t="str">
        <f t="shared" si="261"/>
        <v/>
      </c>
      <c r="AI131" s="56">
        <f t="shared" si="261"/>
        <v>2</v>
      </c>
      <c r="AJ131" s="55" t="str">
        <f t="shared" si="261"/>
        <v/>
      </c>
      <c r="AK131" s="56" t="str">
        <f t="shared" si="261"/>
        <v/>
      </c>
      <c r="AL131" s="55" t="str">
        <f t="shared" si="261"/>
        <v/>
      </c>
      <c r="AM131" s="57" t="str">
        <f t="shared" si="261"/>
        <v/>
      </c>
    </row>
    <row r="132" spans="1:39" ht="15.75" customHeight="1">
      <c r="A132" s="61">
        <v>127</v>
      </c>
      <c r="B132" s="48" t="str">
        <f>VLOOKUP(A132,Times_2023!B129:C559,2,FALSE)</f>
        <v>0:22:20</v>
      </c>
      <c r="C132" s="49" t="str">
        <f t="shared" si="135"/>
        <v>Kate Russell</v>
      </c>
      <c r="D132" s="59" t="str">
        <f t="shared" si="136"/>
        <v>HRC</v>
      </c>
      <c r="E132" s="59" t="str">
        <f t="shared" si="137"/>
        <v>F</v>
      </c>
      <c r="F132" s="59">
        <f t="shared" si="5"/>
        <v>18</v>
      </c>
      <c r="G132" s="60" t="str">
        <f t="shared" si="6"/>
        <v>HRC-F</v>
      </c>
      <c r="H132" s="19" t="str">
        <f t="shared" ref="H132:W132" si="262">IF($G132=H$4&amp;"-"&amp;H$5,IF(COUNTIF($G$6:$G132,"="&amp;$G132)&gt;5,"",$F132),"")</f>
        <v/>
      </c>
      <c r="I132" s="20" t="str">
        <f t="shared" si="262"/>
        <v/>
      </c>
      <c r="J132" s="21" t="str">
        <f t="shared" si="262"/>
        <v/>
      </c>
      <c r="K132" s="20" t="str">
        <f t="shared" si="262"/>
        <v/>
      </c>
      <c r="L132" s="21" t="str">
        <f t="shared" si="262"/>
        <v/>
      </c>
      <c r="M132" s="20" t="str">
        <f t="shared" si="262"/>
        <v/>
      </c>
      <c r="N132" s="21" t="str">
        <f t="shared" si="262"/>
        <v/>
      </c>
      <c r="O132" s="20" t="str">
        <f t="shared" si="262"/>
        <v/>
      </c>
      <c r="P132" s="21" t="str">
        <f t="shared" si="262"/>
        <v/>
      </c>
      <c r="Q132" s="20">
        <f t="shared" si="262"/>
        <v>18</v>
      </c>
      <c r="R132" s="21" t="str">
        <f t="shared" si="262"/>
        <v/>
      </c>
      <c r="S132" s="20" t="str">
        <f t="shared" si="262"/>
        <v/>
      </c>
      <c r="T132" s="21" t="str">
        <f t="shared" si="262"/>
        <v/>
      </c>
      <c r="U132" s="20" t="str">
        <f t="shared" si="262"/>
        <v/>
      </c>
      <c r="V132" s="21" t="str">
        <f t="shared" si="262"/>
        <v/>
      </c>
      <c r="W132" s="22" t="str">
        <f t="shared" si="262"/>
        <v/>
      </c>
      <c r="X132" s="55" t="str">
        <f t="shared" ref="X132:AM132" si="263">IF($G132=X$4&amp;"-"&amp;X$5,IF(COUNTIF($G$6:$G132,"="&amp;$G132)&gt;1000,"",MAX(X$6:X131)+1),"")</f>
        <v/>
      </c>
      <c r="Y132" s="56" t="str">
        <f t="shared" si="263"/>
        <v/>
      </c>
      <c r="Z132" s="55" t="str">
        <f t="shared" si="263"/>
        <v/>
      </c>
      <c r="AA132" s="56" t="str">
        <f t="shared" si="263"/>
        <v/>
      </c>
      <c r="AB132" s="55" t="str">
        <f t="shared" si="263"/>
        <v/>
      </c>
      <c r="AC132" s="56" t="str">
        <f t="shared" si="263"/>
        <v/>
      </c>
      <c r="AD132" s="55" t="str">
        <f t="shared" si="263"/>
        <v/>
      </c>
      <c r="AE132" s="56" t="str">
        <f t="shared" si="263"/>
        <v/>
      </c>
      <c r="AF132" s="55" t="str">
        <f t="shared" si="263"/>
        <v/>
      </c>
      <c r="AG132" s="56">
        <f t="shared" si="263"/>
        <v>1</v>
      </c>
      <c r="AH132" s="55" t="str">
        <f t="shared" si="263"/>
        <v/>
      </c>
      <c r="AI132" s="56" t="str">
        <f t="shared" si="263"/>
        <v/>
      </c>
      <c r="AJ132" s="55" t="str">
        <f t="shared" si="263"/>
        <v/>
      </c>
      <c r="AK132" s="56" t="str">
        <f t="shared" si="263"/>
        <v/>
      </c>
      <c r="AL132" s="55" t="str">
        <f t="shared" si="263"/>
        <v/>
      </c>
      <c r="AM132" s="57" t="str">
        <f t="shared" si="263"/>
        <v/>
      </c>
    </row>
    <row r="133" spans="1:39" ht="15.75" customHeight="1">
      <c r="A133" s="58">
        <v>128</v>
      </c>
      <c r="B133" s="48" t="str">
        <f>VLOOKUP(A133,Times_2023!B130:C560,2,FALSE)</f>
        <v>0:22:22</v>
      </c>
      <c r="C133" s="49" t="str">
        <f t="shared" si="135"/>
        <v>Kelvin Southgate</v>
      </c>
      <c r="D133" s="59" t="str">
        <f t="shared" si="136"/>
        <v>RR</v>
      </c>
      <c r="E133" s="59" t="str">
        <f t="shared" si="137"/>
        <v>M</v>
      </c>
      <c r="F133" s="59">
        <f t="shared" si="5"/>
        <v>110</v>
      </c>
      <c r="G133" s="60" t="str">
        <f t="shared" si="6"/>
        <v>RR-M</v>
      </c>
      <c r="H133" s="19" t="str">
        <f t="shared" ref="H133:W133" si="264">IF($G133=H$4&amp;"-"&amp;H$5,IF(COUNTIF($G$6:$G133,"="&amp;$G133)&gt;5,"",$F133),"")</f>
        <v/>
      </c>
      <c r="I133" s="20" t="str">
        <f t="shared" si="264"/>
        <v/>
      </c>
      <c r="J133" s="21" t="str">
        <f t="shared" si="264"/>
        <v/>
      </c>
      <c r="K133" s="20" t="str">
        <f t="shared" si="264"/>
        <v/>
      </c>
      <c r="L133" s="21" t="str">
        <f t="shared" si="264"/>
        <v/>
      </c>
      <c r="M133" s="20" t="str">
        <f t="shared" si="264"/>
        <v/>
      </c>
      <c r="N133" s="21" t="str">
        <f t="shared" si="264"/>
        <v/>
      </c>
      <c r="O133" s="20" t="str">
        <f t="shared" si="264"/>
        <v/>
      </c>
      <c r="P133" s="21" t="str">
        <f t="shared" si="264"/>
        <v/>
      </c>
      <c r="Q133" s="20" t="str">
        <f t="shared" si="264"/>
        <v/>
      </c>
      <c r="R133" s="21" t="str">
        <f t="shared" si="264"/>
        <v/>
      </c>
      <c r="S133" s="20" t="str">
        <f t="shared" si="264"/>
        <v/>
      </c>
      <c r="T133" s="21" t="str">
        <f t="shared" si="264"/>
        <v/>
      </c>
      <c r="U133" s="20" t="str">
        <f t="shared" si="264"/>
        <v/>
      </c>
      <c r="V133" s="21" t="str">
        <f t="shared" si="264"/>
        <v/>
      </c>
      <c r="W133" s="22" t="str">
        <f t="shared" si="264"/>
        <v/>
      </c>
      <c r="X133" s="55" t="str">
        <f t="shared" ref="X133:AM133" si="265">IF($G133=X$4&amp;"-"&amp;X$5,IF(COUNTIF($G$6:$G133,"="&amp;$G133)&gt;1000,"",MAX(X$6:X132)+1),"")</f>
        <v/>
      </c>
      <c r="Y133" s="56" t="str">
        <f t="shared" si="265"/>
        <v/>
      </c>
      <c r="Z133" s="55" t="str">
        <f t="shared" si="265"/>
        <v/>
      </c>
      <c r="AA133" s="56" t="str">
        <f t="shared" si="265"/>
        <v/>
      </c>
      <c r="AB133" s="55" t="str">
        <f t="shared" si="265"/>
        <v/>
      </c>
      <c r="AC133" s="56" t="str">
        <f t="shared" si="265"/>
        <v/>
      </c>
      <c r="AD133" s="55" t="str">
        <f t="shared" si="265"/>
        <v/>
      </c>
      <c r="AE133" s="56" t="str">
        <f t="shared" si="265"/>
        <v/>
      </c>
      <c r="AF133" s="55" t="str">
        <f t="shared" si="265"/>
        <v/>
      </c>
      <c r="AG133" s="56" t="str">
        <f t="shared" si="265"/>
        <v/>
      </c>
      <c r="AH133" s="55" t="str">
        <f t="shared" si="265"/>
        <v/>
      </c>
      <c r="AI133" s="56" t="str">
        <f t="shared" si="265"/>
        <v/>
      </c>
      <c r="AJ133" s="55">
        <f t="shared" si="265"/>
        <v>6</v>
      </c>
      <c r="AK133" s="56" t="str">
        <f t="shared" si="265"/>
        <v/>
      </c>
      <c r="AL133" s="55" t="str">
        <f t="shared" si="265"/>
        <v/>
      </c>
      <c r="AM133" s="57" t="str">
        <f t="shared" si="265"/>
        <v/>
      </c>
    </row>
    <row r="134" spans="1:39" ht="15.75" customHeight="1">
      <c r="A134" s="61">
        <v>129</v>
      </c>
      <c r="B134" s="48" t="str">
        <f>VLOOKUP(A134,Times_2023!B131:C561,2,FALSE)</f>
        <v>0:22:25</v>
      </c>
      <c r="C134" s="49" t="str">
        <f t="shared" ref="C134:C197" si="266">VLOOKUP($A134,Raw,3,FALSE)</f>
        <v>Michael Frape</v>
      </c>
      <c r="D134" s="59" t="str">
        <f t="shared" ref="D134:D197" si="267">VLOOKUP($A134,Raw,2,FALSE)</f>
        <v>CAC</v>
      </c>
      <c r="E134" s="59" t="str">
        <f t="shared" ref="E134:E197" si="268">VLOOKUP($A134,Raw,4,FALSE)</f>
        <v>M</v>
      </c>
      <c r="F134" s="59">
        <f t="shared" si="5"/>
        <v>111</v>
      </c>
      <c r="G134" s="60" t="str">
        <f t="shared" si="6"/>
        <v>CAC-M</v>
      </c>
      <c r="H134" s="19" t="str">
        <f t="shared" ref="H134:W134" si="269">IF($G134=H$4&amp;"-"&amp;H$5,IF(COUNTIF($G$6:$G134,"="&amp;$G134)&gt;5,"",$F134),"")</f>
        <v/>
      </c>
      <c r="I134" s="20" t="str">
        <f t="shared" si="269"/>
        <v/>
      </c>
      <c r="J134" s="21" t="str">
        <f t="shared" si="269"/>
        <v/>
      </c>
      <c r="K134" s="20" t="str">
        <f t="shared" si="269"/>
        <v/>
      </c>
      <c r="L134" s="21" t="str">
        <f t="shared" si="269"/>
        <v/>
      </c>
      <c r="M134" s="20" t="str">
        <f t="shared" si="269"/>
        <v/>
      </c>
      <c r="N134" s="21" t="str">
        <f t="shared" si="269"/>
        <v/>
      </c>
      <c r="O134" s="20" t="str">
        <f t="shared" si="269"/>
        <v/>
      </c>
      <c r="P134" s="21" t="str">
        <f t="shared" si="269"/>
        <v/>
      </c>
      <c r="Q134" s="20" t="str">
        <f t="shared" si="269"/>
        <v/>
      </c>
      <c r="R134" s="21" t="str">
        <f t="shared" si="269"/>
        <v/>
      </c>
      <c r="S134" s="20" t="str">
        <f t="shared" si="269"/>
        <v/>
      </c>
      <c r="T134" s="21" t="str">
        <f t="shared" si="269"/>
        <v/>
      </c>
      <c r="U134" s="20" t="str">
        <f t="shared" si="269"/>
        <v/>
      </c>
      <c r="V134" s="21" t="str">
        <f t="shared" si="269"/>
        <v/>
      </c>
      <c r="W134" s="22" t="str">
        <f t="shared" si="269"/>
        <v/>
      </c>
      <c r="X134" s="55">
        <f t="shared" ref="X134:AM134" si="270">IF($G134=X$4&amp;"-"&amp;X$5,IF(COUNTIF($G$6:$G134,"="&amp;$G134)&gt;1000,"",MAX(X$6:X133)+1),"")</f>
        <v>26</v>
      </c>
      <c r="Y134" s="56" t="str">
        <f t="shared" si="270"/>
        <v/>
      </c>
      <c r="Z134" s="55" t="str">
        <f t="shared" si="270"/>
        <v/>
      </c>
      <c r="AA134" s="56" t="str">
        <f t="shared" si="270"/>
        <v/>
      </c>
      <c r="AB134" s="55" t="str">
        <f t="shared" si="270"/>
        <v/>
      </c>
      <c r="AC134" s="56" t="str">
        <f t="shared" si="270"/>
        <v/>
      </c>
      <c r="AD134" s="55" t="str">
        <f t="shared" si="270"/>
        <v/>
      </c>
      <c r="AE134" s="56" t="str">
        <f t="shared" si="270"/>
        <v/>
      </c>
      <c r="AF134" s="55" t="str">
        <f t="shared" si="270"/>
        <v/>
      </c>
      <c r="AG134" s="56" t="str">
        <f t="shared" si="270"/>
        <v/>
      </c>
      <c r="AH134" s="55" t="str">
        <f t="shared" si="270"/>
        <v/>
      </c>
      <c r="AI134" s="56" t="str">
        <f t="shared" si="270"/>
        <v/>
      </c>
      <c r="AJ134" s="55" t="str">
        <f t="shared" si="270"/>
        <v/>
      </c>
      <c r="AK134" s="56" t="str">
        <f t="shared" si="270"/>
        <v/>
      </c>
      <c r="AL134" s="55" t="str">
        <f t="shared" si="270"/>
        <v/>
      </c>
      <c r="AM134" s="57" t="str">
        <f t="shared" si="270"/>
        <v/>
      </c>
    </row>
    <row r="135" spans="1:39" ht="15.75" customHeight="1">
      <c r="A135" s="58">
        <v>130</v>
      </c>
      <c r="B135" s="48" t="str">
        <f>VLOOKUP(A135,Times_2023!B132:C562,2,FALSE)</f>
        <v>0:22:26</v>
      </c>
      <c r="C135" s="49" t="str">
        <f t="shared" si="266"/>
        <v>Isabelle Lemasson</v>
      </c>
      <c r="D135" s="59" t="str">
        <f t="shared" si="267"/>
        <v>CAC</v>
      </c>
      <c r="E135" s="59" t="str">
        <f t="shared" si="268"/>
        <v>F</v>
      </c>
      <c r="F135" s="59">
        <f t="shared" si="5"/>
        <v>19</v>
      </c>
      <c r="G135" s="60" t="str">
        <f t="shared" si="6"/>
        <v>CAC-F</v>
      </c>
      <c r="H135" s="19" t="str">
        <f t="shared" ref="H135:W135" si="271">IF($G135=H$4&amp;"-"&amp;H$5,IF(COUNTIF($G$6:$G135,"="&amp;$G135)&gt;5,"",$F135),"")</f>
        <v/>
      </c>
      <c r="I135" s="20">
        <f t="shared" si="271"/>
        <v>19</v>
      </c>
      <c r="J135" s="21" t="str">
        <f t="shared" si="271"/>
        <v/>
      </c>
      <c r="K135" s="20" t="str">
        <f t="shared" si="271"/>
        <v/>
      </c>
      <c r="L135" s="21" t="str">
        <f t="shared" si="271"/>
        <v/>
      </c>
      <c r="M135" s="20" t="str">
        <f t="shared" si="271"/>
        <v/>
      </c>
      <c r="N135" s="21" t="str">
        <f t="shared" si="271"/>
        <v/>
      </c>
      <c r="O135" s="20" t="str">
        <f t="shared" si="271"/>
        <v/>
      </c>
      <c r="P135" s="21" t="str">
        <f t="shared" si="271"/>
        <v/>
      </c>
      <c r="Q135" s="20" t="str">
        <f t="shared" si="271"/>
        <v/>
      </c>
      <c r="R135" s="21" t="str">
        <f t="shared" si="271"/>
        <v/>
      </c>
      <c r="S135" s="20" t="str">
        <f t="shared" si="271"/>
        <v/>
      </c>
      <c r="T135" s="21" t="str">
        <f t="shared" si="271"/>
        <v/>
      </c>
      <c r="U135" s="20" t="str">
        <f t="shared" si="271"/>
        <v/>
      </c>
      <c r="V135" s="21" t="str">
        <f t="shared" si="271"/>
        <v/>
      </c>
      <c r="W135" s="22" t="str">
        <f t="shared" si="271"/>
        <v/>
      </c>
      <c r="X135" s="55" t="str">
        <f t="shared" ref="X135:AM135" si="272">IF($G135=X$4&amp;"-"&amp;X$5,IF(COUNTIF($G$6:$G135,"="&amp;$G135)&gt;1000,"",MAX(X$6:X134)+1),"")</f>
        <v/>
      </c>
      <c r="Y135" s="56">
        <f t="shared" si="272"/>
        <v>5</v>
      </c>
      <c r="Z135" s="55" t="str">
        <f t="shared" si="272"/>
        <v/>
      </c>
      <c r="AA135" s="56" t="str">
        <f t="shared" si="272"/>
        <v/>
      </c>
      <c r="AB135" s="55" t="str">
        <f t="shared" si="272"/>
        <v/>
      </c>
      <c r="AC135" s="56" t="str">
        <f t="shared" si="272"/>
        <v/>
      </c>
      <c r="AD135" s="55" t="str">
        <f t="shared" si="272"/>
        <v/>
      </c>
      <c r="AE135" s="56" t="str">
        <f t="shared" si="272"/>
        <v/>
      </c>
      <c r="AF135" s="55" t="str">
        <f t="shared" si="272"/>
        <v/>
      </c>
      <c r="AG135" s="56" t="str">
        <f t="shared" si="272"/>
        <v/>
      </c>
      <c r="AH135" s="55" t="str">
        <f t="shared" si="272"/>
        <v/>
      </c>
      <c r="AI135" s="56" t="str">
        <f t="shared" si="272"/>
        <v/>
      </c>
      <c r="AJ135" s="55" t="str">
        <f t="shared" si="272"/>
        <v/>
      </c>
      <c r="AK135" s="56" t="str">
        <f t="shared" si="272"/>
        <v/>
      </c>
      <c r="AL135" s="55" t="str">
        <f t="shared" si="272"/>
        <v/>
      </c>
      <c r="AM135" s="57" t="str">
        <f t="shared" si="272"/>
        <v/>
      </c>
    </row>
    <row r="136" spans="1:39" ht="15.75" customHeight="1">
      <c r="A136" s="61">
        <v>131</v>
      </c>
      <c r="B136" s="48" t="str">
        <f>VLOOKUP(A136,Times_2023!B133:C563,2,FALSE)</f>
        <v>0:22:30</v>
      </c>
      <c r="C136" s="49" t="str">
        <f t="shared" si="266"/>
        <v>Tolan Collins</v>
      </c>
      <c r="D136" s="59" t="str">
        <f t="shared" si="267"/>
        <v>HI</v>
      </c>
      <c r="E136" s="59" t="str">
        <f t="shared" si="268"/>
        <v>M</v>
      </c>
      <c r="F136" s="59">
        <f t="shared" si="5"/>
        <v>112</v>
      </c>
      <c r="G136" s="60" t="str">
        <f t="shared" si="6"/>
        <v>HI-M</v>
      </c>
      <c r="H136" s="19" t="str">
        <f t="shared" ref="H136:W136" si="273">IF($G136=H$4&amp;"-"&amp;H$5,IF(COUNTIF($G$6:$G136,"="&amp;$G136)&gt;5,"",$F136),"")</f>
        <v/>
      </c>
      <c r="I136" s="20" t="str">
        <f t="shared" si="273"/>
        <v/>
      </c>
      <c r="J136" s="21" t="str">
        <f t="shared" si="273"/>
        <v/>
      </c>
      <c r="K136" s="20" t="str">
        <f t="shared" si="273"/>
        <v/>
      </c>
      <c r="L136" s="21" t="str">
        <f t="shared" si="273"/>
        <v/>
      </c>
      <c r="M136" s="20" t="str">
        <f t="shared" si="273"/>
        <v/>
      </c>
      <c r="N136" s="21" t="str">
        <f t="shared" si="273"/>
        <v/>
      </c>
      <c r="O136" s="20" t="str">
        <f t="shared" si="273"/>
        <v/>
      </c>
      <c r="P136" s="21" t="str">
        <f t="shared" si="273"/>
        <v/>
      </c>
      <c r="Q136" s="20" t="str">
        <f t="shared" si="273"/>
        <v/>
      </c>
      <c r="R136" s="21" t="str">
        <f t="shared" si="273"/>
        <v/>
      </c>
      <c r="S136" s="20" t="str">
        <f t="shared" si="273"/>
        <v/>
      </c>
      <c r="T136" s="21" t="str">
        <f t="shared" si="273"/>
        <v/>
      </c>
      <c r="U136" s="20" t="str">
        <f t="shared" si="273"/>
        <v/>
      </c>
      <c r="V136" s="21" t="str">
        <f t="shared" si="273"/>
        <v/>
      </c>
      <c r="W136" s="22" t="str">
        <f t="shared" si="273"/>
        <v/>
      </c>
      <c r="X136" s="55" t="str">
        <f t="shared" ref="X136:AM136" si="274">IF($G136=X$4&amp;"-"&amp;X$5,IF(COUNTIF($G$6:$G136,"="&amp;$G136)&gt;1000,"",MAX(X$6:X135)+1),"")</f>
        <v/>
      </c>
      <c r="Y136" s="56" t="str">
        <f t="shared" si="274"/>
        <v/>
      </c>
      <c r="Z136" s="55" t="str">
        <f t="shared" si="274"/>
        <v/>
      </c>
      <c r="AA136" s="56" t="str">
        <f t="shared" si="274"/>
        <v/>
      </c>
      <c r="AB136" s="55" t="str">
        <f t="shared" si="274"/>
        <v/>
      </c>
      <c r="AC136" s="56" t="str">
        <f t="shared" si="274"/>
        <v/>
      </c>
      <c r="AD136" s="55">
        <f t="shared" si="274"/>
        <v>14</v>
      </c>
      <c r="AE136" s="56" t="str">
        <f t="shared" si="274"/>
        <v/>
      </c>
      <c r="AF136" s="55" t="str">
        <f t="shared" si="274"/>
        <v/>
      </c>
      <c r="AG136" s="56" t="str">
        <f t="shared" si="274"/>
        <v/>
      </c>
      <c r="AH136" s="55" t="str">
        <f t="shared" si="274"/>
        <v/>
      </c>
      <c r="AI136" s="56" t="str">
        <f t="shared" si="274"/>
        <v/>
      </c>
      <c r="AJ136" s="55" t="str">
        <f t="shared" si="274"/>
        <v/>
      </c>
      <c r="AK136" s="56" t="str">
        <f t="shared" si="274"/>
        <v/>
      </c>
      <c r="AL136" s="55" t="str">
        <f t="shared" si="274"/>
        <v/>
      </c>
      <c r="AM136" s="57" t="str">
        <f t="shared" si="274"/>
        <v/>
      </c>
    </row>
    <row r="137" spans="1:39" ht="15.75" customHeight="1">
      <c r="A137" s="58">
        <v>132</v>
      </c>
      <c r="B137" s="48" t="str">
        <f>VLOOKUP(A137,Times_2023!B134:C564,2,FALSE)</f>
        <v>0:22:33</v>
      </c>
      <c r="C137" s="49" t="str">
        <f t="shared" si="266"/>
        <v>Robyn Barfield</v>
      </c>
      <c r="D137" s="59" t="str">
        <f t="shared" si="267"/>
        <v>RR</v>
      </c>
      <c r="E137" s="59" t="str">
        <f t="shared" si="268"/>
        <v>F</v>
      </c>
      <c r="F137" s="59">
        <f t="shared" si="5"/>
        <v>20</v>
      </c>
      <c r="G137" s="60" t="str">
        <f t="shared" si="6"/>
        <v>RR-F</v>
      </c>
      <c r="H137" s="19" t="str">
        <f t="shared" ref="H137:W137" si="275">IF($G137=H$4&amp;"-"&amp;H$5,IF(COUNTIF($G$6:$G137,"="&amp;$G137)&gt;5,"",$F137),"")</f>
        <v/>
      </c>
      <c r="I137" s="20" t="str">
        <f t="shared" si="275"/>
        <v/>
      </c>
      <c r="J137" s="21" t="str">
        <f t="shared" si="275"/>
        <v/>
      </c>
      <c r="K137" s="20" t="str">
        <f t="shared" si="275"/>
        <v/>
      </c>
      <c r="L137" s="21" t="str">
        <f t="shared" si="275"/>
        <v/>
      </c>
      <c r="M137" s="20" t="str">
        <f t="shared" si="275"/>
        <v/>
      </c>
      <c r="N137" s="21" t="str">
        <f t="shared" si="275"/>
        <v/>
      </c>
      <c r="O137" s="20" t="str">
        <f t="shared" si="275"/>
        <v/>
      </c>
      <c r="P137" s="21" t="str">
        <f t="shared" si="275"/>
        <v/>
      </c>
      <c r="Q137" s="20" t="str">
        <f t="shared" si="275"/>
        <v/>
      </c>
      <c r="R137" s="21" t="str">
        <f t="shared" si="275"/>
        <v/>
      </c>
      <c r="S137" s="20" t="str">
        <f t="shared" si="275"/>
        <v/>
      </c>
      <c r="T137" s="21" t="str">
        <f t="shared" si="275"/>
        <v/>
      </c>
      <c r="U137" s="20">
        <f t="shared" si="275"/>
        <v>20</v>
      </c>
      <c r="V137" s="21" t="str">
        <f t="shared" si="275"/>
        <v/>
      </c>
      <c r="W137" s="22" t="str">
        <f t="shared" si="275"/>
        <v/>
      </c>
      <c r="X137" s="55" t="str">
        <f t="shared" ref="X137:AM137" si="276">IF($G137=X$4&amp;"-"&amp;X$5,IF(COUNTIF($G$6:$G137,"="&amp;$G137)&gt;1000,"",MAX(X$6:X136)+1),"")</f>
        <v/>
      </c>
      <c r="Y137" s="56" t="str">
        <f t="shared" si="276"/>
        <v/>
      </c>
      <c r="Z137" s="55" t="str">
        <f t="shared" si="276"/>
        <v/>
      </c>
      <c r="AA137" s="56" t="str">
        <f t="shared" si="276"/>
        <v/>
      </c>
      <c r="AB137" s="55" t="str">
        <f t="shared" si="276"/>
        <v/>
      </c>
      <c r="AC137" s="56" t="str">
        <f t="shared" si="276"/>
        <v/>
      </c>
      <c r="AD137" s="55" t="str">
        <f t="shared" si="276"/>
        <v/>
      </c>
      <c r="AE137" s="56" t="str">
        <f t="shared" si="276"/>
        <v/>
      </c>
      <c r="AF137" s="55" t="str">
        <f t="shared" si="276"/>
        <v/>
      </c>
      <c r="AG137" s="56" t="str">
        <f t="shared" si="276"/>
        <v/>
      </c>
      <c r="AH137" s="55" t="str">
        <f t="shared" si="276"/>
        <v/>
      </c>
      <c r="AI137" s="56" t="str">
        <f t="shared" si="276"/>
        <v/>
      </c>
      <c r="AJ137" s="55" t="str">
        <f t="shared" si="276"/>
        <v/>
      </c>
      <c r="AK137" s="56">
        <f t="shared" si="276"/>
        <v>2</v>
      </c>
      <c r="AL137" s="55" t="str">
        <f t="shared" si="276"/>
        <v/>
      </c>
      <c r="AM137" s="57" t="str">
        <f t="shared" si="276"/>
        <v/>
      </c>
    </row>
    <row r="138" spans="1:39" ht="15.75" customHeight="1">
      <c r="A138" s="61">
        <v>133</v>
      </c>
      <c r="B138" s="48" t="str">
        <f>VLOOKUP(A138,Times_2023!B135:C565,2,FALSE)</f>
        <v>0:22:39</v>
      </c>
      <c r="C138" s="49" t="str">
        <f t="shared" si="266"/>
        <v>Adam Nix</v>
      </c>
      <c r="D138" s="59" t="str">
        <f t="shared" si="267"/>
        <v>HI</v>
      </c>
      <c r="E138" s="59" t="str">
        <f t="shared" si="268"/>
        <v>M</v>
      </c>
      <c r="F138" s="59">
        <f t="shared" si="5"/>
        <v>113</v>
      </c>
      <c r="G138" s="60" t="str">
        <f t="shared" si="6"/>
        <v>HI-M</v>
      </c>
      <c r="H138" s="19" t="str">
        <f t="shared" ref="H138:W138" si="277">IF($G138=H$4&amp;"-"&amp;H$5,IF(COUNTIF($G$6:$G138,"="&amp;$G138)&gt;5,"",$F138),"")</f>
        <v/>
      </c>
      <c r="I138" s="20" t="str">
        <f t="shared" si="277"/>
        <v/>
      </c>
      <c r="J138" s="21" t="str">
        <f t="shared" si="277"/>
        <v/>
      </c>
      <c r="K138" s="20" t="str">
        <f t="shared" si="277"/>
        <v/>
      </c>
      <c r="L138" s="21" t="str">
        <f t="shared" si="277"/>
        <v/>
      </c>
      <c r="M138" s="20" t="str">
        <f t="shared" si="277"/>
        <v/>
      </c>
      <c r="N138" s="21" t="str">
        <f t="shared" si="277"/>
        <v/>
      </c>
      <c r="O138" s="20" t="str">
        <f t="shared" si="277"/>
        <v/>
      </c>
      <c r="P138" s="21" t="str">
        <f t="shared" si="277"/>
        <v/>
      </c>
      <c r="Q138" s="20" t="str">
        <f t="shared" si="277"/>
        <v/>
      </c>
      <c r="R138" s="21" t="str">
        <f t="shared" si="277"/>
        <v/>
      </c>
      <c r="S138" s="20" t="str">
        <f t="shared" si="277"/>
        <v/>
      </c>
      <c r="T138" s="21" t="str">
        <f t="shared" si="277"/>
        <v/>
      </c>
      <c r="U138" s="20" t="str">
        <f t="shared" si="277"/>
        <v/>
      </c>
      <c r="V138" s="21" t="str">
        <f t="shared" si="277"/>
        <v/>
      </c>
      <c r="W138" s="22" t="str">
        <f t="shared" si="277"/>
        <v/>
      </c>
      <c r="X138" s="55" t="str">
        <f t="shared" ref="X138:AM138" si="278">IF($G138=X$4&amp;"-"&amp;X$5,IF(COUNTIF($G$6:$G138,"="&amp;$G138)&gt;1000,"",MAX(X$6:X137)+1),"")</f>
        <v/>
      </c>
      <c r="Y138" s="56" t="str">
        <f t="shared" si="278"/>
        <v/>
      </c>
      <c r="Z138" s="55" t="str">
        <f t="shared" si="278"/>
        <v/>
      </c>
      <c r="AA138" s="56" t="str">
        <f t="shared" si="278"/>
        <v/>
      </c>
      <c r="AB138" s="55" t="str">
        <f t="shared" si="278"/>
        <v/>
      </c>
      <c r="AC138" s="56" t="str">
        <f t="shared" si="278"/>
        <v/>
      </c>
      <c r="AD138" s="55">
        <f t="shared" si="278"/>
        <v>15</v>
      </c>
      <c r="AE138" s="56" t="str">
        <f t="shared" si="278"/>
        <v/>
      </c>
      <c r="AF138" s="55" t="str">
        <f t="shared" si="278"/>
        <v/>
      </c>
      <c r="AG138" s="56" t="str">
        <f t="shared" si="278"/>
        <v/>
      </c>
      <c r="AH138" s="55" t="str">
        <f t="shared" si="278"/>
        <v/>
      </c>
      <c r="AI138" s="56" t="str">
        <f t="shared" si="278"/>
        <v/>
      </c>
      <c r="AJ138" s="55" t="str">
        <f t="shared" si="278"/>
        <v/>
      </c>
      <c r="AK138" s="56" t="str">
        <f t="shared" si="278"/>
        <v/>
      </c>
      <c r="AL138" s="55" t="str">
        <f t="shared" si="278"/>
        <v/>
      </c>
      <c r="AM138" s="57" t="str">
        <f t="shared" si="278"/>
        <v/>
      </c>
    </row>
    <row r="139" spans="1:39" ht="15.75" customHeight="1">
      <c r="A139" s="58">
        <v>134</v>
      </c>
      <c r="B139" s="48" t="str">
        <f>VLOOKUP(A139,Times_2023!B136:C566,2,FALSE)</f>
        <v>0:22:40</v>
      </c>
      <c r="C139" s="49" t="str">
        <f t="shared" si="266"/>
        <v>Charlie Ritchie</v>
      </c>
      <c r="D139" s="59" t="str">
        <f t="shared" si="267"/>
        <v>CAC</v>
      </c>
      <c r="E139" s="59" t="str">
        <f t="shared" si="268"/>
        <v>M</v>
      </c>
      <c r="F139" s="59">
        <f t="shared" si="5"/>
        <v>114</v>
      </c>
      <c r="G139" s="60" t="str">
        <f t="shared" si="6"/>
        <v>CAC-M</v>
      </c>
      <c r="H139" s="19" t="str">
        <f t="shared" ref="H139:W139" si="279">IF($G139=H$4&amp;"-"&amp;H$5,IF(COUNTIF($G$6:$G139,"="&amp;$G139)&gt;5,"",$F139),"")</f>
        <v/>
      </c>
      <c r="I139" s="20" t="str">
        <f t="shared" si="279"/>
        <v/>
      </c>
      <c r="J139" s="21" t="str">
        <f t="shared" si="279"/>
        <v/>
      </c>
      <c r="K139" s="20" t="str">
        <f t="shared" si="279"/>
        <v/>
      </c>
      <c r="L139" s="21" t="str">
        <f t="shared" si="279"/>
        <v/>
      </c>
      <c r="M139" s="20" t="str">
        <f t="shared" si="279"/>
        <v/>
      </c>
      <c r="N139" s="21" t="str">
        <f t="shared" si="279"/>
        <v/>
      </c>
      <c r="O139" s="20" t="str">
        <f t="shared" si="279"/>
        <v/>
      </c>
      <c r="P139" s="21" t="str">
        <f t="shared" si="279"/>
        <v/>
      </c>
      <c r="Q139" s="20" t="str">
        <f t="shared" si="279"/>
        <v/>
      </c>
      <c r="R139" s="21" t="str">
        <f t="shared" si="279"/>
        <v/>
      </c>
      <c r="S139" s="20" t="str">
        <f t="shared" si="279"/>
        <v/>
      </c>
      <c r="T139" s="21" t="str">
        <f t="shared" si="279"/>
        <v/>
      </c>
      <c r="U139" s="20" t="str">
        <f t="shared" si="279"/>
        <v/>
      </c>
      <c r="V139" s="21" t="str">
        <f t="shared" si="279"/>
        <v/>
      </c>
      <c r="W139" s="22" t="str">
        <f t="shared" si="279"/>
        <v/>
      </c>
      <c r="X139" s="55">
        <f t="shared" ref="X139:AM139" si="280">IF($G139=X$4&amp;"-"&amp;X$5,IF(COUNTIF($G$6:$G139,"="&amp;$G139)&gt;1000,"",MAX(X$6:X138)+1),"")</f>
        <v>27</v>
      </c>
      <c r="Y139" s="56" t="str">
        <f t="shared" si="280"/>
        <v/>
      </c>
      <c r="Z139" s="55" t="str">
        <f t="shared" si="280"/>
        <v/>
      </c>
      <c r="AA139" s="56" t="str">
        <f t="shared" si="280"/>
        <v/>
      </c>
      <c r="AB139" s="55" t="str">
        <f t="shared" si="280"/>
        <v/>
      </c>
      <c r="AC139" s="56" t="str">
        <f t="shared" si="280"/>
        <v/>
      </c>
      <c r="AD139" s="55" t="str">
        <f t="shared" si="280"/>
        <v/>
      </c>
      <c r="AE139" s="56" t="str">
        <f t="shared" si="280"/>
        <v/>
      </c>
      <c r="AF139" s="55" t="str">
        <f t="shared" si="280"/>
        <v/>
      </c>
      <c r="AG139" s="56" t="str">
        <f t="shared" si="280"/>
        <v/>
      </c>
      <c r="AH139" s="55" t="str">
        <f t="shared" si="280"/>
        <v/>
      </c>
      <c r="AI139" s="56" t="str">
        <f t="shared" si="280"/>
        <v/>
      </c>
      <c r="AJ139" s="55" t="str">
        <f t="shared" si="280"/>
        <v/>
      </c>
      <c r="AK139" s="56" t="str">
        <f t="shared" si="280"/>
        <v/>
      </c>
      <c r="AL139" s="55" t="str">
        <f t="shared" si="280"/>
        <v/>
      </c>
      <c r="AM139" s="57" t="str">
        <f t="shared" si="280"/>
        <v/>
      </c>
    </row>
    <row r="140" spans="1:39" ht="15.75" customHeight="1">
      <c r="A140" s="61">
        <v>135</v>
      </c>
      <c r="B140" s="48" t="str">
        <f>VLOOKUP(A140,Times_2023!B137:C567,2,FALSE)</f>
        <v>0:22:42</v>
      </c>
      <c r="C140" s="49" t="str">
        <f t="shared" si="266"/>
        <v>Claire Galpin</v>
      </c>
      <c r="D140" s="59" t="str">
        <f t="shared" si="267"/>
        <v>HI</v>
      </c>
      <c r="E140" s="59" t="str">
        <f t="shared" si="268"/>
        <v>F</v>
      </c>
      <c r="F140" s="59">
        <f t="shared" si="5"/>
        <v>21</v>
      </c>
      <c r="G140" s="60" t="str">
        <f t="shared" si="6"/>
        <v>HI-F</v>
      </c>
      <c r="H140" s="19" t="str">
        <f t="shared" ref="H140:W140" si="281">IF($G140=H$4&amp;"-"&amp;H$5,IF(COUNTIF($G$6:$G140,"="&amp;$G140)&gt;5,"",$F140),"")</f>
        <v/>
      </c>
      <c r="I140" s="20" t="str">
        <f t="shared" si="281"/>
        <v/>
      </c>
      <c r="J140" s="21" t="str">
        <f t="shared" si="281"/>
        <v/>
      </c>
      <c r="K140" s="20" t="str">
        <f t="shared" si="281"/>
        <v/>
      </c>
      <c r="L140" s="21" t="str">
        <f t="shared" si="281"/>
        <v/>
      </c>
      <c r="M140" s="20" t="str">
        <f t="shared" si="281"/>
        <v/>
      </c>
      <c r="N140" s="21" t="str">
        <f t="shared" si="281"/>
        <v/>
      </c>
      <c r="O140" s="20">
        <f t="shared" si="281"/>
        <v>21</v>
      </c>
      <c r="P140" s="21" t="str">
        <f t="shared" si="281"/>
        <v/>
      </c>
      <c r="Q140" s="20" t="str">
        <f t="shared" si="281"/>
        <v/>
      </c>
      <c r="R140" s="21" t="str">
        <f t="shared" si="281"/>
        <v/>
      </c>
      <c r="S140" s="20" t="str">
        <f t="shared" si="281"/>
        <v/>
      </c>
      <c r="T140" s="21" t="str">
        <f t="shared" si="281"/>
        <v/>
      </c>
      <c r="U140" s="20" t="str">
        <f t="shared" si="281"/>
        <v/>
      </c>
      <c r="V140" s="21" t="str">
        <f t="shared" si="281"/>
        <v/>
      </c>
      <c r="W140" s="22" t="str">
        <f t="shared" si="281"/>
        <v/>
      </c>
      <c r="X140" s="55" t="str">
        <f t="shared" ref="X140:AM140" si="282">IF($G140=X$4&amp;"-"&amp;X$5,IF(COUNTIF($G$6:$G140,"="&amp;$G140)&gt;1000,"",MAX(X$6:X139)+1),"")</f>
        <v/>
      </c>
      <c r="Y140" s="56" t="str">
        <f t="shared" si="282"/>
        <v/>
      </c>
      <c r="Z140" s="55" t="str">
        <f t="shared" si="282"/>
        <v/>
      </c>
      <c r="AA140" s="56" t="str">
        <f t="shared" si="282"/>
        <v/>
      </c>
      <c r="AB140" s="55" t="str">
        <f t="shared" si="282"/>
        <v/>
      </c>
      <c r="AC140" s="56" t="str">
        <f t="shared" si="282"/>
        <v/>
      </c>
      <c r="AD140" s="55" t="str">
        <f t="shared" si="282"/>
        <v/>
      </c>
      <c r="AE140" s="56">
        <f t="shared" si="282"/>
        <v>5</v>
      </c>
      <c r="AF140" s="55" t="str">
        <f t="shared" si="282"/>
        <v/>
      </c>
      <c r="AG140" s="56" t="str">
        <f t="shared" si="282"/>
        <v/>
      </c>
      <c r="AH140" s="55" t="str">
        <f t="shared" si="282"/>
        <v/>
      </c>
      <c r="AI140" s="56" t="str">
        <f t="shared" si="282"/>
        <v/>
      </c>
      <c r="AJ140" s="55" t="str">
        <f t="shared" si="282"/>
        <v/>
      </c>
      <c r="AK140" s="56" t="str">
        <f t="shared" si="282"/>
        <v/>
      </c>
      <c r="AL140" s="55" t="str">
        <f t="shared" si="282"/>
        <v/>
      </c>
      <c r="AM140" s="57" t="str">
        <f t="shared" si="282"/>
        <v/>
      </c>
    </row>
    <row r="141" spans="1:39" ht="15.75" customHeight="1">
      <c r="A141" s="58">
        <v>136</v>
      </c>
      <c r="B141" s="48" t="str">
        <f>VLOOKUP(A141,Times_2023!B138:C568,2,FALSE)</f>
        <v>0:22:43</v>
      </c>
      <c r="C141" s="49" t="str">
        <f t="shared" si="266"/>
        <v>Vashti McDonald-Clink</v>
      </c>
      <c r="D141" s="59" t="str">
        <f t="shared" si="267"/>
        <v>CAC</v>
      </c>
      <c r="E141" s="59" t="str">
        <f t="shared" si="268"/>
        <v>F</v>
      </c>
      <c r="F141" s="59">
        <f t="shared" si="5"/>
        <v>22</v>
      </c>
      <c r="G141" s="60" t="str">
        <f t="shared" si="6"/>
        <v>CAC-F</v>
      </c>
      <c r="H141" s="19" t="str">
        <f t="shared" ref="H141:W141" si="283">IF($G141=H$4&amp;"-"&amp;H$5,IF(COUNTIF($G$6:$G141,"="&amp;$G141)&gt;5,"",$F141),"")</f>
        <v/>
      </c>
      <c r="I141" s="20" t="str">
        <f t="shared" si="283"/>
        <v/>
      </c>
      <c r="J141" s="21" t="str">
        <f t="shared" si="283"/>
        <v/>
      </c>
      <c r="K141" s="20" t="str">
        <f t="shared" si="283"/>
        <v/>
      </c>
      <c r="L141" s="21" t="str">
        <f t="shared" si="283"/>
        <v/>
      </c>
      <c r="M141" s="20" t="str">
        <f t="shared" si="283"/>
        <v/>
      </c>
      <c r="N141" s="21" t="str">
        <f t="shared" si="283"/>
        <v/>
      </c>
      <c r="O141" s="20" t="str">
        <f t="shared" si="283"/>
        <v/>
      </c>
      <c r="P141" s="21" t="str">
        <f t="shared" si="283"/>
        <v/>
      </c>
      <c r="Q141" s="20" t="str">
        <f t="shared" si="283"/>
        <v/>
      </c>
      <c r="R141" s="21" t="str">
        <f t="shared" si="283"/>
        <v/>
      </c>
      <c r="S141" s="20" t="str">
        <f t="shared" si="283"/>
        <v/>
      </c>
      <c r="T141" s="21" t="str">
        <f t="shared" si="283"/>
        <v/>
      </c>
      <c r="U141" s="20" t="str">
        <f t="shared" si="283"/>
        <v/>
      </c>
      <c r="V141" s="21" t="str">
        <f t="shared" si="283"/>
        <v/>
      </c>
      <c r="W141" s="22" t="str">
        <f t="shared" si="283"/>
        <v/>
      </c>
      <c r="X141" s="55" t="str">
        <f t="shared" ref="X141:AM141" si="284">IF($G141=X$4&amp;"-"&amp;X$5,IF(COUNTIF($G$6:$G141,"="&amp;$G141)&gt;1000,"",MAX(X$6:X140)+1),"")</f>
        <v/>
      </c>
      <c r="Y141" s="56">
        <f t="shared" si="284"/>
        <v>6</v>
      </c>
      <c r="Z141" s="55" t="str">
        <f t="shared" si="284"/>
        <v/>
      </c>
      <c r="AA141" s="56" t="str">
        <f t="shared" si="284"/>
        <v/>
      </c>
      <c r="AB141" s="55" t="str">
        <f t="shared" si="284"/>
        <v/>
      </c>
      <c r="AC141" s="56" t="str">
        <f t="shared" si="284"/>
        <v/>
      </c>
      <c r="AD141" s="55" t="str">
        <f t="shared" si="284"/>
        <v/>
      </c>
      <c r="AE141" s="56" t="str">
        <f t="shared" si="284"/>
        <v/>
      </c>
      <c r="AF141" s="55" t="str">
        <f t="shared" si="284"/>
        <v/>
      </c>
      <c r="AG141" s="56" t="str">
        <f t="shared" si="284"/>
        <v/>
      </c>
      <c r="AH141" s="55" t="str">
        <f t="shared" si="284"/>
        <v/>
      </c>
      <c r="AI141" s="56" t="str">
        <f t="shared" si="284"/>
        <v/>
      </c>
      <c r="AJ141" s="55" t="str">
        <f t="shared" si="284"/>
        <v/>
      </c>
      <c r="AK141" s="56" t="str">
        <f t="shared" si="284"/>
        <v/>
      </c>
      <c r="AL141" s="55" t="str">
        <f t="shared" si="284"/>
        <v/>
      </c>
      <c r="AM141" s="57" t="str">
        <f t="shared" si="284"/>
        <v/>
      </c>
    </row>
    <row r="142" spans="1:39" ht="15.75" customHeight="1">
      <c r="A142" s="61">
        <v>137</v>
      </c>
      <c r="B142" s="48" t="str">
        <f>VLOOKUP(A142,Times_2023!B139:C569,2,FALSE)</f>
        <v>0:22:44</v>
      </c>
      <c r="C142" s="49" t="str">
        <f t="shared" si="266"/>
        <v>Andrew Brown</v>
      </c>
      <c r="D142" s="59" t="str">
        <f t="shared" si="267"/>
        <v>ELY</v>
      </c>
      <c r="E142" s="59" t="str">
        <f t="shared" si="268"/>
        <v>M</v>
      </c>
      <c r="F142" s="59">
        <f t="shared" si="5"/>
        <v>115</v>
      </c>
      <c r="G142" s="60" t="str">
        <f t="shared" si="6"/>
        <v>ELY-M</v>
      </c>
      <c r="H142" s="19" t="str">
        <f t="shared" ref="H142:W142" si="285">IF($G142=H$4&amp;"-"&amp;H$5,IF(COUNTIF($G$6:$G142,"="&amp;$G142)&gt;5,"",$F142),"")</f>
        <v/>
      </c>
      <c r="I142" s="20" t="str">
        <f t="shared" si="285"/>
        <v/>
      </c>
      <c r="J142" s="21" t="str">
        <f t="shared" si="285"/>
        <v/>
      </c>
      <c r="K142" s="20" t="str">
        <f t="shared" si="285"/>
        <v/>
      </c>
      <c r="L142" s="21" t="str">
        <f t="shared" si="285"/>
        <v/>
      </c>
      <c r="M142" s="20" t="str">
        <f t="shared" si="285"/>
        <v/>
      </c>
      <c r="N142" s="21" t="str">
        <f t="shared" si="285"/>
        <v/>
      </c>
      <c r="O142" s="20" t="str">
        <f t="shared" si="285"/>
        <v/>
      </c>
      <c r="P142" s="21" t="str">
        <f t="shared" si="285"/>
        <v/>
      </c>
      <c r="Q142" s="20" t="str">
        <f t="shared" si="285"/>
        <v/>
      </c>
      <c r="R142" s="21" t="str">
        <f t="shared" si="285"/>
        <v/>
      </c>
      <c r="S142" s="20" t="str">
        <f t="shared" si="285"/>
        <v/>
      </c>
      <c r="T142" s="21" t="str">
        <f t="shared" si="285"/>
        <v/>
      </c>
      <c r="U142" s="20" t="str">
        <f t="shared" si="285"/>
        <v/>
      </c>
      <c r="V142" s="21" t="str">
        <f t="shared" si="285"/>
        <v/>
      </c>
      <c r="W142" s="22" t="str">
        <f t="shared" si="285"/>
        <v/>
      </c>
      <c r="X142" s="55" t="str">
        <f t="shared" ref="X142:AM142" si="286">IF($G142=X$4&amp;"-"&amp;X$5,IF(COUNTIF($G$6:$G142,"="&amp;$G142)&gt;1000,"",MAX(X$6:X141)+1),"")</f>
        <v/>
      </c>
      <c r="Y142" s="56" t="str">
        <f t="shared" si="286"/>
        <v/>
      </c>
      <c r="Z142" s="55" t="str">
        <f t="shared" si="286"/>
        <v/>
      </c>
      <c r="AA142" s="56" t="str">
        <f t="shared" si="286"/>
        <v/>
      </c>
      <c r="AB142" s="55">
        <f t="shared" si="286"/>
        <v>22</v>
      </c>
      <c r="AC142" s="56" t="str">
        <f t="shared" si="286"/>
        <v/>
      </c>
      <c r="AD142" s="55" t="str">
        <f t="shared" si="286"/>
        <v/>
      </c>
      <c r="AE142" s="56" t="str">
        <f t="shared" si="286"/>
        <v/>
      </c>
      <c r="AF142" s="55" t="str">
        <f t="shared" si="286"/>
        <v/>
      </c>
      <c r="AG142" s="56" t="str">
        <f t="shared" si="286"/>
        <v/>
      </c>
      <c r="AH142" s="55" t="str">
        <f t="shared" si="286"/>
        <v/>
      </c>
      <c r="AI142" s="56" t="str">
        <f t="shared" si="286"/>
        <v/>
      </c>
      <c r="AJ142" s="55" t="str">
        <f t="shared" si="286"/>
        <v/>
      </c>
      <c r="AK142" s="56" t="str">
        <f t="shared" si="286"/>
        <v/>
      </c>
      <c r="AL142" s="55" t="str">
        <f t="shared" si="286"/>
        <v/>
      </c>
      <c r="AM142" s="57" t="str">
        <f t="shared" si="286"/>
        <v/>
      </c>
    </row>
    <row r="143" spans="1:39" ht="15.75" customHeight="1">
      <c r="A143" s="58">
        <v>138</v>
      </c>
      <c r="B143" s="48" t="str">
        <f>VLOOKUP(A143,Times_2023!B140:C570,2,FALSE)</f>
        <v>0:22:45</v>
      </c>
      <c r="C143" s="49" t="str">
        <f t="shared" si="266"/>
        <v>James Crockford</v>
      </c>
      <c r="D143" s="59" t="str">
        <f t="shared" si="267"/>
        <v>CAC</v>
      </c>
      <c r="E143" s="59" t="str">
        <f t="shared" si="268"/>
        <v>M</v>
      </c>
      <c r="F143" s="59">
        <f t="shared" si="5"/>
        <v>116</v>
      </c>
      <c r="G143" s="60" t="str">
        <f t="shared" si="6"/>
        <v>CAC-M</v>
      </c>
      <c r="H143" s="19" t="str">
        <f t="shared" ref="H143:W143" si="287">IF($G143=H$4&amp;"-"&amp;H$5,IF(COUNTIF($G$6:$G143,"="&amp;$G143)&gt;5,"",$F143),"")</f>
        <v/>
      </c>
      <c r="I143" s="20" t="str">
        <f t="shared" si="287"/>
        <v/>
      </c>
      <c r="J143" s="21" t="str">
        <f t="shared" si="287"/>
        <v/>
      </c>
      <c r="K143" s="20" t="str">
        <f t="shared" si="287"/>
        <v/>
      </c>
      <c r="L143" s="21" t="str">
        <f t="shared" si="287"/>
        <v/>
      </c>
      <c r="M143" s="20" t="str">
        <f t="shared" si="287"/>
        <v/>
      </c>
      <c r="N143" s="21" t="str">
        <f t="shared" si="287"/>
        <v/>
      </c>
      <c r="O143" s="20" t="str">
        <f t="shared" si="287"/>
        <v/>
      </c>
      <c r="P143" s="21" t="str">
        <f t="shared" si="287"/>
        <v/>
      </c>
      <c r="Q143" s="20" t="str">
        <f t="shared" si="287"/>
        <v/>
      </c>
      <c r="R143" s="21" t="str">
        <f t="shared" si="287"/>
        <v/>
      </c>
      <c r="S143" s="20" t="str">
        <f t="shared" si="287"/>
        <v/>
      </c>
      <c r="T143" s="21" t="str">
        <f t="shared" si="287"/>
        <v/>
      </c>
      <c r="U143" s="20" t="str">
        <f t="shared" si="287"/>
        <v/>
      </c>
      <c r="V143" s="21" t="str">
        <f t="shared" si="287"/>
        <v/>
      </c>
      <c r="W143" s="22" t="str">
        <f t="shared" si="287"/>
        <v/>
      </c>
      <c r="X143" s="55">
        <f t="shared" ref="X143:AM143" si="288">IF($G143=X$4&amp;"-"&amp;X$5,IF(COUNTIF($G$6:$G143,"="&amp;$G143)&gt;1000,"",MAX(X$6:X142)+1),"")</f>
        <v>28</v>
      </c>
      <c r="Y143" s="56" t="str">
        <f t="shared" si="288"/>
        <v/>
      </c>
      <c r="Z143" s="55" t="str">
        <f t="shared" si="288"/>
        <v/>
      </c>
      <c r="AA143" s="56" t="str">
        <f t="shared" si="288"/>
        <v/>
      </c>
      <c r="AB143" s="55" t="str">
        <f t="shared" si="288"/>
        <v/>
      </c>
      <c r="AC143" s="56" t="str">
        <f t="shared" si="288"/>
        <v/>
      </c>
      <c r="AD143" s="55" t="str">
        <f t="shared" si="288"/>
        <v/>
      </c>
      <c r="AE143" s="56" t="str">
        <f t="shared" si="288"/>
        <v/>
      </c>
      <c r="AF143" s="55" t="str">
        <f t="shared" si="288"/>
        <v/>
      </c>
      <c r="AG143" s="56" t="str">
        <f t="shared" si="288"/>
        <v/>
      </c>
      <c r="AH143" s="55" t="str">
        <f t="shared" si="288"/>
        <v/>
      </c>
      <c r="AI143" s="56" t="str">
        <f t="shared" si="288"/>
        <v/>
      </c>
      <c r="AJ143" s="55" t="str">
        <f t="shared" si="288"/>
        <v/>
      </c>
      <c r="AK143" s="56" t="str">
        <f t="shared" si="288"/>
        <v/>
      </c>
      <c r="AL143" s="55" t="str">
        <f t="shared" si="288"/>
        <v/>
      </c>
      <c r="AM143" s="57" t="str">
        <f t="shared" si="288"/>
        <v/>
      </c>
    </row>
    <row r="144" spans="1:39" ht="15.75" customHeight="1">
      <c r="A144" s="61">
        <v>139</v>
      </c>
      <c r="B144" s="48" t="str">
        <f>VLOOKUP(A144,Times_2023!B141:C571,2,FALSE)</f>
        <v>0:22:48</v>
      </c>
      <c r="C144" s="49" t="str">
        <f t="shared" si="266"/>
        <v>James McSweeney</v>
      </c>
      <c r="D144" s="59" t="str">
        <f t="shared" si="267"/>
        <v>ELY</v>
      </c>
      <c r="E144" s="59" t="str">
        <f t="shared" si="268"/>
        <v>M</v>
      </c>
      <c r="F144" s="59">
        <f t="shared" si="5"/>
        <v>117</v>
      </c>
      <c r="G144" s="60" t="str">
        <f t="shared" si="6"/>
        <v>ELY-M</v>
      </c>
      <c r="H144" s="19" t="str">
        <f t="shared" ref="H144:W144" si="289">IF($G144=H$4&amp;"-"&amp;H$5,IF(COUNTIF($G$6:$G144,"="&amp;$G144)&gt;5,"",$F144),"")</f>
        <v/>
      </c>
      <c r="I144" s="20" t="str">
        <f t="shared" si="289"/>
        <v/>
      </c>
      <c r="J144" s="21" t="str">
        <f t="shared" si="289"/>
        <v/>
      </c>
      <c r="K144" s="20" t="str">
        <f t="shared" si="289"/>
        <v/>
      </c>
      <c r="L144" s="21" t="str">
        <f t="shared" si="289"/>
        <v/>
      </c>
      <c r="M144" s="20" t="str">
        <f t="shared" si="289"/>
        <v/>
      </c>
      <c r="N144" s="21" t="str">
        <f t="shared" si="289"/>
        <v/>
      </c>
      <c r="O144" s="20" t="str">
        <f t="shared" si="289"/>
        <v/>
      </c>
      <c r="P144" s="21" t="str">
        <f t="shared" si="289"/>
        <v/>
      </c>
      <c r="Q144" s="20" t="str">
        <f t="shared" si="289"/>
        <v/>
      </c>
      <c r="R144" s="21" t="str">
        <f t="shared" si="289"/>
        <v/>
      </c>
      <c r="S144" s="20" t="str">
        <f t="shared" si="289"/>
        <v/>
      </c>
      <c r="T144" s="21" t="str">
        <f t="shared" si="289"/>
        <v/>
      </c>
      <c r="U144" s="20" t="str">
        <f t="shared" si="289"/>
        <v/>
      </c>
      <c r="V144" s="21" t="str">
        <f t="shared" si="289"/>
        <v/>
      </c>
      <c r="W144" s="22" t="str">
        <f t="shared" si="289"/>
        <v/>
      </c>
      <c r="X144" s="55" t="str">
        <f t="shared" ref="X144:AM144" si="290">IF($G144=X$4&amp;"-"&amp;X$5,IF(COUNTIF($G$6:$G144,"="&amp;$G144)&gt;1000,"",MAX(X$6:X143)+1),"")</f>
        <v/>
      </c>
      <c r="Y144" s="56" t="str">
        <f t="shared" si="290"/>
        <v/>
      </c>
      <c r="Z144" s="55" t="str">
        <f t="shared" si="290"/>
        <v/>
      </c>
      <c r="AA144" s="56" t="str">
        <f t="shared" si="290"/>
        <v/>
      </c>
      <c r="AB144" s="55">
        <f t="shared" si="290"/>
        <v>23</v>
      </c>
      <c r="AC144" s="56" t="str">
        <f t="shared" si="290"/>
        <v/>
      </c>
      <c r="AD144" s="55" t="str">
        <f t="shared" si="290"/>
        <v/>
      </c>
      <c r="AE144" s="56" t="str">
        <f t="shared" si="290"/>
        <v/>
      </c>
      <c r="AF144" s="55" t="str">
        <f t="shared" si="290"/>
        <v/>
      </c>
      <c r="AG144" s="56" t="str">
        <f t="shared" si="290"/>
        <v/>
      </c>
      <c r="AH144" s="55" t="str">
        <f t="shared" si="290"/>
        <v/>
      </c>
      <c r="AI144" s="56" t="str">
        <f t="shared" si="290"/>
        <v/>
      </c>
      <c r="AJ144" s="55" t="str">
        <f t="shared" si="290"/>
        <v/>
      </c>
      <c r="AK144" s="56" t="str">
        <f t="shared" si="290"/>
        <v/>
      </c>
      <c r="AL144" s="55" t="str">
        <f t="shared" si="290"/>
        <v/>
      </c>
      <c r="AM144" s="57" t="str">
        <f t="shared" si="290"/>
        <v/>
      </c>
    </row>
    <row r="145" spans="1:39" ht="15.75" customHeight="1">
      <c r="A145" s="58">
        <v>140</v>
      </c>
      <c r="B145" s="48" t="str">
        <f>VLOOKUP(A145,Times_2023!B142:C572,2,FALSE)</f>
        <v>0:22:53</v>
      </c>
      <c r="C145" s="49" t="str">
        <f t="shared" si="266"/>
        <v>Claire Wilshaw</v>
      </c>
      <c r="D145" s="59" t="str">
        <f t="shared" si="267"/>
        <v>CTC</v>
      </c>
      <c r="E145" s="59" t="str">
        <f t="shared" si="268"/>
        <v>F</v>
      </c>
      <c r="F145" s="59">
        <f t="shared" si="5"/>
        <v>23</v>
      </c>
      <c r="G145" s="60" t="str">
        <f t="shared" si="6"/>
        <v>CTC-F</v>
      </c>
      <c r="H145" s="19" t="str">
        <f t="shared" ref="H145:W145" si="291">IF($G145=H$4&amp;"-"&amp;H$5,IF(COUNTIF($G$6:$G145,"="&amp;$G145)&gt;5,"",$F145),"")</f>
        <v/>
      </c>
      <c r="I145" s="20" t="str">
        <f t="shared" si="291"/>
        <v/>
      </c>
      <c r="J145" s="21" t="str">
        <f t="shared" si="291"/>
        <v/>
      </c>
      <c r="K145" s="20">
        <f t="shared" si="291"/>
        <v>23</v>
      </c>
      <c r="L145" s="21" t="str">
        <f t="shared" si="291"/>
        <v/>
      </c>
      <c r="M145" s="20" t="str">
        <f t="shared" si="291"/>
        <v/>
      </c>
      <c r="N145" s="21" t="str">
        <f t="shared" si="291"/>
        <v/>
      </c>
      <c r="O145" s="20" t="str">
        <f t="shared" si="291"/>
        <v/>
      </c>
      <c r="P145" s="21" t="str">
        <f t="shared" si="291"/>
        <v/>
      </c>
      <c r="Q145" s="20" t="str">
        <f t="shared" si="291"/>
        <v/>
      </c>
      <c r="R145" s="21" t="str">
        <f t="shared" si="291"/>
        <v/>
      </c>
      <c r="S145" s="20" t="str">
        <f t="shared" si="291"/>
        <v/>
      </c>
      <c r="T145" s="21" t="str">
        <f t="shared" si="291"/>
        <v/>
      </c>
      <c r="U145" s="20" t="str">
        <f t="shared" si="291"/>
        <v/>
      </c>
      <c r="V145" s="21" t="str">
        <f t="shared" si="291"/>
        <v/>
      </c>
      <c r="W145" s="22" t="str">
        <f t="shared" si="291"/>
        <v/>
      </c>
      <c r="X145" s="55" t="str">
        <f t="shared" ref="X145:AM145" si="292">IF($G145=X$4&amp;"-"&amp;X$5,IF(COUNTIF($G$6:$G145,"="&amp;$G145)&gt;1000,"",MAX(X$6:X144)+1),"")</f>
        <v/>
      </c>
      <c r="Y145" s="56" t="str">
        <f t="shared" si="292"/>
        <v/>
      </c>
      <c r="Z145" s="55" t="str">
        <f t="shared" si="292"/>
        <v/>
      </c>
      <c r="AA145" s="56">
        <f t="shared" si="292"/>
        <v>3</v>
      </c>
      <c r="AB145" s="55" t="str">
        <f t="shared" si="292"/>
        <v/>
      </c>
      <c r="AC145" s="56" t="str">
        <f t="shared" si="292"/>
        <v/>
      </c>
      <c r="AD145" s="55" t="str">
        <f t="shared" si="292"/>
        <v/>
      </c>
      <c r="AE145" s="56" t="str">
        <f t="shared" si="292"/>
        <v/>
      </c>
      <c r="AF145" s="55" t="str">
        <f t="shared" si="292"/>
        <v/>
      </c>
      <c r="AG145" s="56" t="str">
        <f t="shared" si="292"/>
        <v/>
      </c>
      <c r="AH145" s="55" t="str">
        <f t="shared" si="292"/>
        <v/>
      </c>
      <c r="AI145" s="56" t="str">
        <f t="shared" si="292"/>
        <v/>
      </c>
      <c r="AJ145" s="55" t="str">
        <f t="shared" si="292"/>
        <v/>
      </c>
      <c r="AK145" s="56" t="str">
        <f t="shared" si="292"/>
        <v/>
      </c>
      <c r="AL145" s="55" t="str">
        <f t="shared" si="292"/>
        <v/>
      </c>
      <c r="AM145" s="57" t="str">
        <f t="shared" si="292"/>
        <v/>
      </c>
    </row>
    <row r="146" spans="1:39" ht="15.75" customHeight="1">
      <c r="A146" s="61">
        <v>141</v>
      </c>
      <c r="B146" s="48" t="str">
        <f>VLOOKUP(A146,Times_2023!B143:C573,2,FALSE)</f>
        <v>0:22:56</v>
      </c>
      <c r="C146" s="49" t="str">
        <f t="shared" si="266"/>
        <v>Mark Thackstone</v>
      </c>
      <c r="D146" s="59" t="str">
        <f t="shared" si="267"/>
        <v>SS</v>
      </c>
      <c r="E146" s="59" t="str">
        <f t="shared" si="268"/>
        <v>M</v>
      </c>
      <c r="F146" s="59">
        <f t="shared" si="5"/>
        <v>118</v>
      </c>
      <c r="G146" s="60" t="str">
        <f t="shared" si="6"/>
        <v>SS-M</v>
      </c>
      <c r="H146" s="19" t="str">
        <f t="shared" ref="H146:W146" si="293">IF($G146=H$4&amp;"-"&amp;H$5,IF(COUNTIF($G$6:$G146,"="&amp;$G146)&gt;5,"",$F146),"")</f>
        <v/>
      </c>
      <c r="I146" s="20" t="str">
        <f t="shared" si="293"/>
        <v/>
      </c>
      <c r="J146" s="21" t="str">
        <f t="shared" si="293"/>
        <v/>
      </c>
      <c r="K146" s="20" t="str">
        <f t="shared" si="293"/>
        <v/>
      </c>
      <c r="L146" s="21" t="str">
        <f t="shared" si="293"/>
        <v/>
      </c>
      <c r="M146" s="20" t="str">
        <f t="shared" si="293"/>
        <v/>
      </c>
      <c r="N146" s="21" t="str">
        <f t="shared" si="293"/>
        <v/>
      </c>
      <c r="O146" s="20" t="str">
        <f t="shared" si="293"/>
        <v/>
      </c>
      <c r="P146" s="21" t="str">
        <f t="shared" si="293"/>
        <v/>
      </c>
      <c r="Q146" s="20" t="str">
        <f t="shared" si="293"/>
        <v/>
      </c>
      <c r="R146" s="21" t="str">
        <f t="shared" si="293"/>
        <v/>
      </c>
      <c r="S146" s="20" t="str">
        <f t="shared" si="293"/>
        <v/>
      </c>
      <c r="T146" s="21" t="str">
        <f t="shared" si="293"/>
        <v/>
      </c>
      <c r="U146" s="20" t="str">
        <f t="shared" si="293"/>
        <v/>
      </c>
      <c r="V146" s="21">
        <f t="shared" si="293"/>
        <v>118</v>
      </c>
      <c r="W146" s="22" t="str">
        <f t="shared" si="293"/>
        <v/>
      </c>
      <c r="X146" s="55" t="str">
        <f t="shared" ref="X146:AM146" si="294">IF($G146=X$4&amp;"-"&amp;X$5,IF(COUNTIF($G$6:$G146,"="&amp;$G146)&gt;1000,"",MAX(X$6:X145)+1),"")</f>
        <v/>
      </c>
      <c r="Y146" s="56" t="str">
        <f t="shared" si="294"/>
        <v/>
      </c>
      <c r="Z146" s="55" t="str">
        <f t="shared" si="294"/>
        <v/>
      </c>
      <c r="AA146" s="56" t="str">
        <f t="shared" si="294"/>
        <v/>
      </c>
      <c r="AB146" s="55" t="str">
        <f t="shared" si="294"/>
        <v/>
      </c>
      <c r="AC146" s="56" t="str">
        <f t="shared" si="294"/>
        <v/>
      </c>
      <c r="AD146" s="55" t="str">
        <f t="shared" si="294"/>
        <v/>
      </c>
      <c r="AE146" s="56" t="str">
        <f t="shared" si="294"/>
        <v/>
      </c>
      <c r="AF146" s="55" t="str">
        <f t="shared" si="294"/>
        <v/>
      </c>
      <c r="AG146" s="56" t="str">
        <f t="shared" si="294"/>
        <v/>
      </c>
      <c r="AH146" s="55" t="str">
        <f t="shared" si="294"/>
        <v/>
      </c>
      <c r="AI146" s="56" t="str">
        <f t="shared" si="294"/>
        <v/>
      </c>
      <c r="AJ146" s="55" t="str">
        <f t="shared" si="294"/>
        <v/>
      </c>
      <c r="AK146" s="56" t="str">
        <f t="shared" si="294"/>
        <v/>
      </c>
      <c r="AL146" s="55">
        <f t="shared" si="294"/>
        <v>5</v>
      </c>
      <c r="AM146" s="57" t="str">
        <f t="shared" si="294"/>
        <v/>
      </c>
    </row>
    <row r="147" spans="1:39" ht="15.75" customHeight="1">
      <c r="A147" s="58">
        <v>142</v>
      </c>
      <c r="B147" s="48" t="str">
        <f>VLOOKUP(A147,Times_2023!B144:C574,2,FALSE)</f>
        <v>0:22:58</v>
      </c>
      <c r="C147" s="49" t="str">
        <f t="shared" si="266"/>
        <v>Ben Chamberlain</v>
      </c>
      <c r="D147" s="59" t="str">
        <f t="shared" si="267"/>
        <v>CAC</v>
      </c>
      <c r="E147" s="59" t="str">
        <f t="shared" si="268"/>
        <v>M</v>
      </c>
      <c r="F147" s="59">
        <f t="shared" si="5"/>
        <v>119</v>
      </c>
      <c r="G147" s="60" t="str">
        <f t="shared" si="6"/>
        <v>CAC-M</v>
      </c>
      <c r="H147" s="19" t="str">
        <f t="shared" ref="H147:W147" si="295">IF($G147=H$4&amp;"-"&amp;H$5,IF(COUNTIF($G$6:$G147,"="&amp;$G147)&gt;5,"",$F147),"")</f>
        <v/>
      </c>
      <c r="I147" s="20" t="str">
        <f t="shared" si="295"/>
        <v/>
      </c>
      <c r="J147" s="21" t="str">
        <f t="shared" si="295"/>
        <v/>
      </c>
      <c r="K147" s="20" t="str">
        <f t="shared" si="295"/>
        <v/>
      </c>
      <c r="L147" s="21" t="str">
        <f t="shared" si="295"/>
        <v/>
      </c>
      <c r="M147" s="20" t="str">
        <f t="shared" si="295"/>
        <v/>
      </c>
      <c r="N147" s="21" t="str">
        <f t="shared" si="295"/>
        <v/>
      </c>
      <c r="O147" s="20" t="str">
        <f t="shared" si="295"/>
        <v/>
      </c>
      <c r="P147" s="21" t="str">
        <f t="shared" si="295"/>
        <v/>
      </c>
      <c r="Q147" s="20" t="str">
        <f t="shared" si="295"/>
        <v/>
      </c>
      <c r="R147" s="21" t="str">
        <f t="shared" si="295"/>
        <v/>
      </c>
      <c r="S147" s="20" t="str">
        <f t="shared" si="295"/>
        <v/>
      </c>
      <c r="T147" s="21" t="str">
        <f t="shared" si="295"/>
        <v/>
      </c>
      <c r="U147" s="20" t="str">
        <f t="shared" si="295"/>
        <v/>
      </c>
      <c r="V147" s="21" t="str">
        <f t="shared" si="295"/>
        <v/>
      </c>
      <c r="W147" s="22" t="str">
        <f t="shared" si="295"/>
        <v/>
      </c>
      <c r="X147" s="55">
        <f t="shared" ref="X147:AM147" si="296">IF($G147=X$4&amp;"-"&amp;X$5,IF(COUNTIF($G$6:$G147,"="&amp;$G147)&gt;1000,"",MAX(X$6:X146)+1),"")</f>
        <v>29</v>
      </c>
      <c r="Y147" s="56" t="str">
        <f t="shared" si="296"/>
        <v/>
      </c>
      <c r="Z147" s="55" t="str">
        <f t="shared" si="296"/>
        <v/>
      </c>
      <c r="AA147" s="56" t="str">
        <f t="shared" si="296"/>
        <v/>
      </c>
      <c r="AB147" s="55" t="str">
        <f t="shared" si="296"/>
        <v/>
      </c>
      <c r="AC147" s="56" t="str">
        <f t="shared" si="296"/>
        <v/>
      </c>
      <c r="AD147" s="55" t="str">
        <f t="shared" si="296"/>
        <v/>
      </c>
      <c r="AE147" s="56" t="str">
        <f t="shared" si="296"/>
        <v/>
      </c>
      <c r="AF147" s="55" t="str">
        <f t="shared" si="296"/>
        <v/>
      </c>
      <c r="AG147" s="56" t="str">
        <f t="shared" si="296"/>
        <v/>
      </c>
      <c r="AH147" s="55" t="str">
        <f t="shared" si="296"/>
        <v/>
      </c>
      <c r="AI147" s="56" t="str">
        <f t="shared" si="296"/>
        <v/>
      </c>
      <c r="AJ147" s="55" t="str">
        <f t="shared" si="296"/>
        <v/>
      </c>
      <c r="AK147" s="56" t="str">
        <f t="shared" si="296"/>
        <v/>
      </c>
      <c r="AL147" s="55" t="str">
        <f t="shared" si="296"/>
        <v/>
      </c>
      <c r="AM147" s="57" t="str">
        <f t="shared" si="296"/>
        <v/>
      </c>
    </row>
    <row r="148" spans="1:39" ht="15.75" customHeight="1">
      <c r="A148" s="61">
        <v>143</v>
      </c>
      <c r="B148" s="48" t="str">
        <f>VLOOKUP(A148,Times_2023!B145:C575,2,FALSE)</f>
        <v>0:23:00</v>
      </c>
      <c r="C148" s="49" t="str">
        <f t="shared" si="266"/>
        <v>Tom Dudson</v>
      </c>
      <c r="D148" s="59" t="str">
        <f t="shared" si="267"/>
        <v>SS</v>
      </c>
      <c r="E148" s="59" t="str">
        <f t="shared" si="268"/>
        <v>M</v>
      </c>
      <c r="F148" s="59">
        <f t="shared" si="5"/>
        <v>120</v>
      </c>
      <c r="G148" s="60" t="str">
        <f t="shared" si="6"/>
        <v>SS-M</v>
      </c>
      <c r="H148" s="19" t="str">
        <f t="shared" ref="H148:W148" si="297">IF($G148=H$4&amp;"-"&amp;H$5,IF(COUNTIF($G$6:$G148,"="&amp;$G148)&gt;5,"",$F148),"")</f>
        <v/>
      </c>
      <c r="I148" s="20" t="str">
        <f t="shared" si="297"/>
        <v/>
      </c>
      <c r="J148" s="21" t="str">
        <f t="shared" si="297"/>
        <v/>
      </c>
      <c r="K148" s="20" t="str">
        <f t="shared" si="297"/>
        <v/>
      </c>
      <c r="L148" s="21" t="str">
        <f t="shared" si="297"/>
        <v/>
      </c>
      <c r="M148" s="20" t="str">
        <f t="shared" si="297"/>
        <v/>
      </c>
      <c r="N148" s="21" t="str">
        <f t="shared" si="297"/>
        <v/>
      </c>
      <c r="O148" s="20" t="str">
        <f t="shared" si="297"/>
        <v/>
      </c>
      <c r="P148" s="21" t="str">
        <f t="shared" si="297"/>
        <v/>
      </c>
      <c r="Q148" s="20" t="str">
        <f t="shared" si="297"/>
        <v/>
      </c>
      <c r="R148" s="21" t="str">
        <f t="shared" si="297"/>
        <v/>
      </c>
      <c r="S148" s="20" t="str">
        <f t="shared" si="297"/>
        <v/>
      </c>
      <c r="T148" s="21" t="str">
        <f t="shared" si="297"/>
        <v/>
      </c>
      <c r="U148" s="20" t="str">
        <f t="shared" si="297"/>
        <v/>
      </c>
      <c r="V148" s="21" t="str">
        <f t="shared" si="297"/>
        <v/>
      </c>
      <c r="W148" s="22" t="str">
        <f t="shared" si="297"/>
        <v/>
      </c>
      <c r="X148" s="55" t="str">
        <f t="shared" ref="X148:AM148" si="298">IF($G148=X$4&amp;"-"&amp;X$5,IF(COUNTIF($G$6:$G148,"="&amp;$G148)&gt;1000,"",MAX(X$6:X147)+1),"")</f>
        <v/>
      </c>
      <c r="Y148" s="56" t="str">
        <f t="shared" si="298"/>
        <v/>
      </c>
      <c r="Z148" s="55" t="str">
        <f t="shared" si="298"/>
        <v/>
      </c>
      <c r="AA148" s="56" t="str">
        <f t="shared" si="298"/>
        <v/>
      </c>
      <c r="AB148" s="55" t="str">
        <f t="shared" si="298"/>
        <v/>
      </c>
      <c r="AC148" s="56" t="str">
        <f t="shared" si="298"/>
        <v/>
      </c>
      <c r="AD148" s="55" t="str">
        <f t="shared" si="298"/>
        <v/>
      </c>
      <c r="AE148" s="56" t="str">
        <f t="shared" si="298"/>
        <v/>
      </c>
      <c r="AF148" s="55" t="str">
        <f t="shared" si="298"/>
        <v/>
      </c>
      <c r="AG148" s="56" t="str">
        <f t="shared" si="298"/>
        <v/>
      </c>
      <c r="AH148" s="55" t="str">
        <f t="shared" si="298"/>
        <v/>
      </c>
      <c r="AI148" s="56" t="str">
        <f t="shared" si="298"/>
        <v/>
      </c>
      <c r="AJ148" s="55" t="str">
        <f t="shared" si="298"/>
        <v/>
      </c>
      <c r="AK148" s="56" t="str">
        <f t="shared" si="298"/>
        <v/>
      </c>
      <c r="AL148" s="55">
        <f t="shared" si="298"/>
        <v>6</v>
      </c>
      <c r="AM148" s="57" t="str">
        <f t="shared" si="298"/>
        <v/>
      </c>
    </row>
    <row r="149" spans="1:39" ht="15.75" customHeight="1">
      <c r="A149" s="58">
        <v>144</v>
      </c>
      <c r="B149" s="48" t="str">
        <f>VLOOKUP(A149,Times_2023!B146:C576,2,FALSE)</f>
        <v>0:23:06</v>
      </c>
      <c r="C149" s="49" t="str">
        <f t="shared" si="266"/>
        <v>Trevor Coleman</v>
      </c>
      <c r="D149" s="59" t="str">
        <f t="shared" si="267"/>
        <v>CTC</v>
      </c>
      <c r="E149" s="59" t="str">
        <f t="shared" si="268"/>
        <v>M</v>
      </c>
      <c r="F149" s="59">
        <f t="shared" si="5"/>
        <v>121</v>
      </c>
      <c r="G149" s="60" t="str">
        <f t="shared" si="6"/>
        <v>CTC-M</v>
      </c>
      <c r="H149" s="19" t="str">
        <f t="shared" ref="H149:W149" si="299">IF($G149=H$4&amp;"-"&amp;H$5,IF(COUNTIF($G$6:$G149,"="&amp;$G149)&gt;5,"",$F149),"")</f>
        <v/>
      </c>
      <c r="I149" s="20" t="str">
        <f t="shared" si="299"/>
        <v/>
      </c>
      <c r="J149" s="21" t="str">
        <f t="shared" si="299"/>
        <v/>
      </c>
      <c r="K149" s="20" t="str">
        <f t="shared" si="299"/>
        <v/>
      </c>
      <c r="L149" s="21" t="str">
        <f t="shared" si="299"/>
        <v/>
      </c>
      <c r="M149" s="20" t="str">
        <f t="shared" si="299"/>
        <v/>
      </c>
      <c r="N149" s="21" t="str">
        <f t="shared" si="299"/>
        <v/>
      </c>
      <c r="O149" s="20" t="str">
        <f t="shared" si="299"/>
        <v/>
      </c>
      <c r="P149" s="21" t="str">
        <f t="shared" si="299"/>
        <v/>
      </c>
      <c r="Q149" s="20" t="str">
        <f t="shared" si="299"/>
        <v/>
      </c>
      <c r="R149" s="21" t="str">
        <f t="shared" si="299"/>
        <v/>
      </c>
      <c r="S149" s="20" t="str">
        <f t="shared" si="299"/>
        <v/>
      </c>
      <c r="T149" s="21" t="str">
        <f t="shared" si="299"/>
        <v/>
      </c>
      <c r="U149" s="20" t="str">
        <f t="shared" si="299"/>
        <v/>
      </c>
      <c r="V149" s="21" t="str">
        <f t="shared" si="299"/>
        <v/>
      </c>
      <c r="W149" s="22" t="str">
        <f t="shared" si="299"/>
        <v/>
      </c>
      <c r="X149" s="55" t="str">
        <f t="shared" ref="X149:AM149" si="300">IF($G149=X$4&amp;"-"&amp;X$5,IF(COUNTIF($G$6:$G149,"="&amp;$G149)&gt;1000,"",MAX(X$6:X148)+1),"")</f>
        <v/>
      </c>
      <c r="Y149" s="56" t="str">
        <f t="shared" si="300"/>
        <v/>
      </c>
      <c r="Z149" s="55">
        <f t="shared" si="300"/>
        <v>14</v>
      </c>
      <c r="AA149" s="56" t="str">
        <f t="shared" si="300"/>
        <v/>
      </c>
      <c r="AB149" s="55" t="str">
        <f t="shared" si="300"/>
        <v/>
      </c>
      <c r="AC149" s="56" t="str">
        <f t="shared" si="300"/>
        <v/>
      </c>
      <c r="AD149" s="55" t="str">
        <f t="shared" si="300"/>
        <v/>
      </c>
      <c r="AE149" s="56" t="str">
        <f t="shared" si="300"/>
        <v/>
      </c>
      <c r="AF149" s="55" t="str">
        <f t="shared" si="300"/>
        <v/>
      </c>
      <c r="AG149" s="56" t="str">
        <f t="shared" si="300"/>
        <v/>
      </c>
      <c r="AH149" s="55" t="str">
        <f t="shared" si="300"/>
        <v/>
      </c>
      <c r="AI149" s="56" t="str">
        <f t="shared" si="300"/>
        <v/>
      </c>
      <c r="AJ149" s="55" t="str">
        <f t="shared" si="300"/>
        <v/>
      </c>
      <c r="AK149" s="56" t="str">
        <f t="shared" si="300"/>
        <v/>
      </c>
      <c r="AL149" s="55" t="str">
        <f t="shared" si="300"/>
        <v/>
      </c>
      <c r="AM149" s="57" t="str">
        <f t="shared" si="300"/>
        <v/>
      </c>
    </row>
    <row r="150" spans="1:39" ht="15.75" customHeight="1">
      <c r="A150" s="61">
        <v>145</v>
      </c>
      <c r="B150" s="48" t="str">
        <f>VLOOKUP(A150,Times_2023!B147:C577,2,FALSE)</f>
        <v>0:23:09</v>
      </c>
      <c r="C150" s="49" t="str">
        <f t="shared" si="266"/>
        <v>Liam Elvidge</v>
      </c>
      <c r="D150" s="59" t="str">
        <f t="shared" si="267"/>
        <v>NJ</v>
      </c>
      <c r="E150" s="59" t="str">
        <f t="shared" si="268"/>
        <v>M</v>
      </c>
      <c r="F150" s="59">
        <f t="shared" si="5"/>
        <v>122</v>
      </c>
      <c r="G150" s="60" t="str">
        <f t="shared" si="6"/>
        <v>NJ-M</v>
      </c>
      <c r="H150" s="19" t="str">
        <f t="shared" ref="H150:W150" si="301">IF($G150=H$4&amp;"-"&amp;H$5,IF(COUNTIF($G$6:$G150,"="&amp;$G150)&gt;5,"",$F150),"")</f>
        <v/>
      </c>
      <c r="I150" s="20" t="str">
        <f t="shared" si="301"/>
        <v/>
      </c>
      <c r="J150" s="21" t="str">
        <f t="shared" si="301"/>
        <v/>
      </c>
      <c r="K150" s="20" t="str">
        <f t="shared" si="301"/>
        <v/>
      </c>
      <c r="L150" s="21" t="str">
        <f t="shared" si="301"/>
        <v/>
      </c>
      <c r="M150" s="20" t="str">
        <f t="shared" si="301"/>
        <v/>
      </c>
      <c r="N150" s="21" t="str">
        <f t="shared" si="301"/>
        <v/>
      </c>
      <c r="O150" s="20" t="str">
        <f t="shared" si="301"/>
        <v/>
      </c>
      <c r="P150" s="21" t="str">
        <f t="shared" si="301"/>
        <v/>
      </c>
      <c r="Q150" s="20" t="str">
        <f t="shared" si="301"/>
        <v/>
      </c>
      <c r="R150" s="21" t="str">
        <f t="shared" si="301"/>
        <v/>
      </c>
      <c r="S150" s="20" t="str">
        <f t="shared" si="301"/>
        <v/>
      </c>
      <c r="T150" s="21" t="str">
        <f t="shared" si="301"/>
        <v/>
      </c>
      <c r="U150" s="20" t="str">
        <f t="shared" si="301"/>
        <v/>
      </c>
      <c r="V150" s="21" t="str">
        <f t="shared" si="301"/>
        <v/>
      </c>
      <c r="W150" s="22" t="str">
        <f t="shared" si="301"/>
        <v/>
      </c>
      <c r="X150" s="55" t="str">
        <f t="shared" ref="X150:AM150" si="302">IF($G150=X$4&amp;"-"&amp;X$5,IF(COUNTIF($G$6:$G150,"="&amp;$G150)&gt;1000,"",MAX(X$6:X149)+1),"")</f>
        <v/>
      </c>
      <c r="Y150" s="56" t="str">
        <f t="shared" si="302"/>
        <v/>
      </c>
      <c r="Z150" s="55" t="str">
        <f t="shared" si="302"/>
        <v/>
      </c>
      <c r="AA150" s="56" t="str">
        <f t="shared" si="302"/>
        <v/>
      </c>
      <c r="AB150" s="55" t="str">
        <f t="shared" si="302"/>
        <v/>
      </c>
      <c r="AC150" s="56" t="str">
        <f t="shared" si="302"/>
        <v/>
      </c>
      <c r="AD150" s="55" t="str">
        <f t="shared" si="302"/>
        <v/>
      </c>
      <c r="AE150" s="56" t="str">
        <f t="shared" si="302"/>
        <v/>
      </c>
      <c r="AF150" s="55" t="str">
        <f t="shared" si="302"/>
        <v/>
      </c>
      <c r="AG150" s="56" t="str">
        <f t="shared" si="302"/>
        <v/>
      </c>
      <c r="AH150" s="55">
        <f t="shared" si="302"/>
        <v>17</v>
      </c>
      <c r="AI150" s="56" t="str">
        <f t="shared" si="302"/>
        <v/>
      </c>
      <c r="AJ150" s="55" t="str">
        <f t="shared" si="302"/>
        <v/>
      </c>
      <c r="AK150" s="56" t="str">
        <f t="shared" si="302"/>
        <v/>
      </c>
      <c r="AL150" s="55" t="str">
        <f t="shared" si="302"/>
        <v/>
      </c>
      <c r="AM150" s="57" t="str">
        <f t="shared" si="302"/>
        <v/>
      </c>
    </row>
    <row r="151" spans="1:39" ht="15.75" customHeight="1">
      <c r="A151" s="58">
        <v>146</v>
      </c>
      <c r="B151" s="48" t="str">
        <f>VLOOKUP(A151,Times_2023!B148:C578,2,FALSE)</f>
        <v>0:23:10</v>
      </c>
      <c r="C151" s="49" t="str">
        <f t="shared" si="266"/>
        <v>Flo Greatrix</v>
      </c>
      <c r="D151" s="59" t="str">
        <f t="shared" si="267"/>
        <v>SS</v>
      </c>
      <c r="E151" s="59" t="str">
        <f t="shared" si="268"/>
        <v>F</v>
      </c>
      <c r="F151" s="59">
        <f t="shared" si="5"/>
        <v>24</v>
      </c>
      <c r="G151" s="60" t="str">
        <f t="shared" si="6"/>
        <v>SS-F</v>
      </c>
      <c r="H151" s="19" t="str">
        <f t="shared" ref="H151:W151" si="303">IF($G151=H$4&amp;"-"&amp;H$5,IF(COUNTIF($G$6:$G151,"="&amp;$G151)&gt;5,"",$F151),"")</f>
        <v/>
      </c>
      <c r="I151" s="20" t="str">
        <f t="shared" si="303"/>
        <v/>
      </c>
      <c r="J151" s="21" t="str">
        <f t="shared" si="303"/>
        <v/>
      </c>
      <c r="K151" s="20" t="str">
        <f t="shared" si="303"/>
        <v/>
      </c>
      <c r="L151" s="21" t="str">
        <f t="shared" si="303"/>
        <v/>
      </c>
      <c r="M151" s="20" t="str">
        <f t="shared" si="303"/>
        <v/>
      </c>
      <c r="N151" s="21" t="str">
        <f t="shared" si="303"/>
        <v/>
      </c>
      <c r="O151" s="20" t="str">
        <f t="shared" si="303"/>
        <v/>
      </c>
      <c r="P151" s="21" t="str">
        <f t="shared" si="303"/>
        <v/>
      </c>
      <c r="Q151" s="20" t="str">
        <f t="shared" si="303"/>
        <v/>
      </c>
      <c r="R151" s="21" t="str">
        <f t="shared" si="303"/>
        <v/>
      </c>
      <c r="S151" s="20" t="str">
        <f t="shared" si="303"/>
        <v/>
      </c>
      <c r="T151" s="21" t="str">
        <f t="shared" si="303"/>
        <v/>
      </c>
      <c r="U151" s="20" t="str">
        <f t="shared" si="303"/>
        <v/>
      </c>
      <c r="V151" s="21" t="str">
        <f t="shared" si="303"/>
        <v/>
      </c>
      <c r="W151" s="22">
        <f t="shared" si="303"/>
        <v>24</v>
      </c>
      <c r="X151" s="55" t="str">
        <f t="shared" ref="X151:AM151" si="304">IF($G151=X$4&amp;"-"&amp;X$5,IF(COUNTIF($G$6:$G151,"="&amp;$G151)&gt;1000,"",MAX(X$6:X150)+1),"")</f>
        <v/>
      </c>
      <c r="Y151" s="56" t="str">
        <f t="shared" si="304"/>
        <v/>
      </c>
      <c r="Z151" s="55" t="str">
        <f t="shared" si="304"/>
        <v/>
      </c>
      <c r="AA151" s="56" t="str">
        <f t="shared" si="304"/>
        <v/>
      </c>
      <c r="AB151" s="55" t="str">
        <f t="shared" si="304"/>
        <v/>
      </c>
      <c r="AC151" s="56" t="str">
        <f t="shared" si="304"/>
        <v/>
      </c>
      <c r="AD151" s="55" t="str">
        <f t="shared" si="304"/>
        <v/>
      </c>
      <c r="AE151" s="56" t="str">
        <f t="shared" si="304"/>
        <v/>
      </c>
      <c r="AF151" s="55" t="str">
        <f t="shared" si="304"/>
        <v/>
      </c>
      <c r="AG151" s="56" t="str">
        <f t="shared" si="304"/>
        <v/>
      </c>
      <c r="AH151" s="55" t="str">
        <f t="shared" si="304"/>
        <v/>
      </c>
      <c r="AI151" s="56" t="str">
        <f t="shared" si="304"/>
        <v/>
      </c>
      <c r="AJ151" s="55" t="str">
        <f t="shared" si="304"/>
        <v/>
      </c>
      <c r="AK151" s="56" t="str">
        <f t="shared" si="304"/>
        <v/>
      </c>
      <c r="AL151" s="55" t="str">
        <f t="shared" si="304"/>
        <v/>
      </c>
      <c r="AM151" s="57">
        <f t="shared" si="304"/>
        <v>1</v>
      </c>
    </row>
    <row r="152" spans="1:39" ht="15.75" customHeight="1">
      <c r="A152" s="61">
        <v>147</v>
      </c>
      <c r="B152" s="48" t="str">
        <f>VLOOKUP(A152,Times_2023!B149:C579,2,FALSE)</f>
        <v>0:23:13</v>
      </c>
      <c r="C152" s="49" t="str">
        <f t="shared" si="266"/>
        <v>Louis Rolfe</v>
      </c>
      <c r="D152" s="59" t="str">
        <f t="shared" si="267"/>
        <v>CTC</v>
      </c>
      <c r="E152" s="59" t="str">
        <f t="shared" si="268"/>
        <v>M</v>
      </c>
      <c r="F152" s="59">
        <f t="shared" si="5"/>
        <v>123</v>
      </c>
      <c r="G152" s="60" t="str">
        <f t="shared" si="6"/>
        <v>CTC-M</v>
      </c>
      <c r="H152" s="19" t="str">
        <f t="shared" ref="H152:W152" si="305">IF($G152=H$4&amp;"-"&amp;H$5,IF(COUNTIF($G$6:$G152,"="&amp;$G152)&gt;5,"",$F152),"")</f>
        <v/>
      </c>
      <c r="I152" s="20" t="str">
        <f t="shared" si="305"/>
        <v/>
      </c>
      <c r="J152" s="21" t="str">
        <f t="shared" si="305"/>
        <v/>
      </c>
      <c r="K152" s="20" t="str">
        <f t="shared" si="305"/>
        <v/>
      </c>
      <c r="L152" s="21" t="str">
        <f t="shared" si="305"/>
        <v/>
      </c>
      <c r="M152" s="20" t="str">
        <f t="shared" si="305"/>
        <v/>
      </c>
      <c r="N152" s="21" t="str">
        <f t="shared" si="305"/>
        <v/>
      </c>
      <c r="O152" s="20" t="str">
        <f t="shared" si="305"/>
        <v/>
      </c>
      <c r="P152" s="21" t="str">
        <f t="shared" si="305"/>
        <v/>
      </c>
      <c r="Q152" s="20" t="str">
        <f t="shared" si="305"/>
        <v/>
      </c>
      <c r="R152" s="21" t="str">
        <f t="shared" si="305"/>
        <v/>
      </c>
      <c r="S152" s="20" t="str">
        <f t="shared" si="305"/>
        <v/>
      </c>
      <c r="T152" s="21" t="str">
        <f t="shared" si="305"/>
        <v/>
      </c>
      <c r="U152" s="20" t="str">
        <f t="shared" si="305"/>
        <v/>
      </c>
      <c r="V152" s="21" t="str">
        <f t="shared" si="305"/>
        <v/>
      </c>
      <c r="W152" s="22" t="str">
        <f t="shared" si="305"/>
        <v/>
      </c>
      <c r="X152" s="55" t="str">
        <f t="shared" ref="X152:AM152" si="306">IF($G152=X$4&amp;"-"&amp;X$5,IF(COUNTIF($G$6:$G152,"="&amp;$G152)&gt;1000,"",MAX(X$6:X151)+1),"")</f>
        <v/>
      </c>
      <c r="Y152" s="56" t="str">
        <f t="shared" si="306"/>
        <v/>
      </c>
      <c r="Z152" s="55">
        <f t="shared" si="306"/>
        <v>15</v>
      </c>
      <c r="AA152" s="56" t="str">
        <f t="shared" si="306"/>
        <v/>
      </c>
      <c r="AB152" s="55" t="str">
        <f t="shared" si="306"/>
        <v/>
      </c>
      <c r="AC152" s="56" t="str">
        <f t="shared" si="306"/>
        <v/>
      </c>
      <c r="AD152" s="55" t="str">
        <f t="shared" si="306"/>
        <v/>
      </c>
      <c r="AE152" s="56" t="str">
        <f t="shared" si="306"/>
        <v/>
      </c>
      <c r="AF152" s="55" t="str">
        <f t="shared" si="306"/>
        <v/>
      </c>
      <c r="AG152" s="56" t="str">
        <f t="shared" si="306"/>
        <v/>
      </c>
      <c r="AH152" s="55" t="str">
        <f t="shared" si="306"/>
        <v/>
      </c>
      <c r="AI152" s="56" t="str">
        <f t="shared" si="306"/>
        <v/>
      </c>
      <c r="AJ152" s="55" t="str">
        <f t="shared" si="306"/>
        <v/>
      </c>
      <c r="AK152" s="56" t="str">
        <f t="shared" si="306"/>
        <v/>
      </c>
      <c r="AL152" s="55" t="str">
        <f t="shared" si="306"/>
        <v/>
      </c>
      <c r="AM152" s="57" t="str">
        <f t="shared" si="306"/>
        <v/>
      </c>
    </row>
    <row r="153" spans="1:39" ht="15.75" customHeight="1">
      <c r="A153" s="58">
        <v>148</v>
      </c>
      <c r="B153" s="48" t="str">
        <f>VLOOKUP(A153,Times_2023!B150:C580,2,FALSE)</f>
        <v>0:23:13</v>
      </c>
      <c r="C153" s="49" t="str">
        <f t="shared" si="266"/>
        <v>Mandy Corbett</v>
      </c>
      <c r="D153" s="59" t="str">
        <f t="shared" si="267"/>
        <v>NJ</v>
      </c>
      <c r="E153" s="59" t="str">
        <f t="shared" si="268"/>
        <v>F</v>
      </c>
      <c r="F153" s="59">
        <f t="shared" si="5"/>
        <v>25</v>
      </c>
      <c r="G153" s="60" t="str">
        <f t="shared" si="6"/>
        <v>NJ-F</v>
      </c>
      <c r="H153" s="19" t="str">
        <f t="shared" ref="H153:W153" si="307">IF($G153=H$4&amp;"-"&amp;H$5,IF(COUNTIF($G$6:$G153,"="&amp;$G153)&gt;5,"",$F153),"")</f>
        <v/>
      </c>
      <c r="I153" s="20" t="str">
        <f t="shared" si="307"/>
        <v/>
      </c>
      <c r="J153" s="21" t="str">
        <f t="shared" si="307"/>
        <v/>
      </c>
      <c r="K153" s="20" t="str">
        <f t="shared" si="307"/>
        <v/>
      </c>
      <c r="L153" s="21" t="str">
        <f t="shared" si="307"/>
        <v/>
      </c>
      <c r="M153" s="20" t="str">
        <f t="shared" si="307"/>
        <v/>
      </c>
      <c r="N153" s="21" t="str">
        <f t="shared" si="307"/>
        <v/>
      </c>
      <c r="O153" s="20" t="str">
        <f t="shared" si="307"/>
        <v/>
      </c>
      <c r="P153" s="21" t="str">
        <f t="shared" si="307"/>
        <v/>
      </c>
      <c r="Q153" s="20" t="str">
        <f t="shared" si="307"/>
        <v/>
      </c>
      <c r="R153" s="21" t="str">
        <f t="shared" si="307"/>
        <v/>
      </c>
      <c r="S153" s="20">
        <f t="shared" si="307"/>
        <v>25</v>
      </c>
      <c r="T153" s="21" t="str">
        <f t="shared" si="307"/>
        <v/>
      </c>
      <c r="U153" s="20" t="str">
        <f t="shared" si="307"/>
        <v/>
      </c>
      <c r="V153" s="21" t="str">
        <f t="shared" si="307"/>
        <v/>
      </c>
      <c r="W153" s="22" t="str">
        <f t="shared" si="307"/>
        <v/>
      </c>
      <c r="X153" s="55" t="str">
        <f t="shared" ref="X153:AM153" si="308">IF($G153=X$4&amp;"-"&amp;X$5,IF(COUNTIF($G$6:$G153,"="&amp;$G153)&gt;1000,"",MAX(X$6:X152)+1),"")</f>
        <v/>
      </c>
      <c r="Y153" s="56" t="str">
        <f t="shared" si="308"/>
        <v/>
      </c>
      <c r="Z153" s="55" t="str">
        <f t="shared" si="308"/>
        <v/>
      </c>
      <c r="AA153" s="56" t="str">
        <f t="shared" si="308"/>
        <v/>
      </c>
      <c r="AB153" s="55" t="str">
        <f t="shared" si="308"/>
        <v/>
      </c>
      <c r="AC153" s="56" t="str">
        <f t="shared" si="308"/>
        <v/>
      </c>
      <c r="AD153" s="55" t="str">
        <f t="shared" si="308"/>
        <v/>
      </c>
      <c r="AE153" s="56" t="str">
        <f t="shared" si="308"/>
        <v/>
      </c>
      <c r="AF153" s="55" t="str">
        <f t="shared" si="308"/>
        <v/>
      </c>
      <c r="AG153" s="56" t="str">
        <f t="shared" si="308"/>
        <v/>
      </c>
      <c r="AH153" s="55" t="str">
        <f t="shared" si="308"/>
        <v/>
      </c>
      <c r="AI153" s="56">
        <f t="shared" si="308"/>
        <v>3</v>
      </c>
      <c r="AJ153" s="55" t="str">
        <f t="shared" si="308"/>
        <v/>
      </c>
      <c r="AK153" s="56" t="str">
        <f t="shared" si="308"/>
        <v/>
      </c>
      <c r="AL153" s="55" t="str">
        <f t="shared" si="308"/>
        <v/>
      </c>
      <c r="AM153" s="57" t="str">
        <f t="shared" si="308"/>
        <v/>
      </c>
    </row>
    <row r="154" spans="1:39" ht="15.75" customHeight="1">
      <c r="A154" s="61">
        <v>149</v>
      </c>
      <c r="B154" s="48" t="str">
        <f>VLOOKUP(A154,Times_2023!B151:C581,2,FALSE)</f>
        <v>0:23:14</v>
      </c>
      <c r="C154" s="49" t="str">
        <f t="shared" si="266"/>
        <v>Jen Moss</v>
      </c>
      <c r="D154" s="59" t="str">
        <f t="shared" si="267"/>
        <v>HI</v>
      </c>
      <c r="E154" s="59" t="str">
        <f t="shared" si="268"/>
        <v>F</v>
      </c>
      <c r="F154" s="59">
        <f t="shared" si="5"/>
        <v>26</v>
      </c>
      <c r="G154" s="60" t="str">
        <f t="shared" si="6"/>
        <v>HI-F</v>
      </c>
      <c r="H154" s="19" t="str">
        <f t="shared" ref="H154:W154" si="309">IF($G154=H$4&amp;"-"&amp;H$5,IF(COUNTIF($G$6:$G154,"="&amp;$G154)&gt;5,"",$F154),"")</f>
        <v/>
      </c>
      <c r="I154" s="20" t="str">
        <f t="shared" si="309"/>
        <v/>
      </c>
      <c r="J154" s="21" t="str">
        <f t="shared" si="309"/>
        <v/>
      </c>
      <c r="K154" s="20" t="str">
        <f t="shared" si="309"/>
        <v/>
      </c>
      <c r="L154" s="21" t="str">
        <f t="shared" si="309"/>
        <v/>
      </c>
      <c r="M154" s="20" t="str">
        <f t="shared" si="309"/>
        <v/>
      </c>
      <c r="N154" s="21" t="str">
        <f t="shared" si="309"/>
        <v/>
      </c>
      <c r="O154" s="20" t="str">
        <f t="shared" si="309"/>
        <v/>
      </c>
      <c r="P154" s="21" t="str">
        <f t="shared" si="309"/>
        <v/>
      </c>
      <c r="Q154" s="20" t="str">
        <f t="shared" si="309"/>
        <v/>
      </c>
      <c r="R154" s="21" t="str">
        <f t="shared" si="309"/>
        <v/>
      </c>
      <c r="S154" s="20" t="str">
        <f t="shared" si="309"/>
        <v/>
      </c>
      <c r="T154" s="21" t="str">
        <f t="shared" si="309"/>
        <v/>
      </c>
      <c r="U154" s="20" t="str">
        <f t="shared" si="309"/>
        <v/>
      </c>
      <c r="V154" s="21" t="str">
        <f t="shared" si="309"/>
        <v/>
      </c>
      <c r="W154" s="22" t="str">
        <f t="shared" si="309"/>
        <v/>
      </c>
      <c r="X154" s="55" t="str">
        <f t="shared" ref="X154:AM154" si="310">IF($G154=X$4&amp;"-"&amp;X$5,IF(COUNTIF($G$6:$G154,"="&amp;$G154)&gt;1000,"",MAX(X$6:X153)+1),"")</f>
        <v/>
      </c>
      <c r="Y154" s="56" t="str">
        <f t="shared" si="310"/>
        <v/>
      </c>
      <c r="Z154" s="55" t="str">
        <f t="shared" si="310"/>
        <v/>
      </c>
      <c r="AA154" s="56" t="str">
        <f t="shared" si="310"/>
        <v/>
      </c>
      <c r="AB154" s="55" t="str">
        <f t="shared" si="310"/>
        <v/>
      </c>
      <c r="AC154" s="56" t="str">
        <f t="shared" si="310"/>
        <v/>
      </c>
      <c r="AD154" s="55" t="str">
        <f t="shared" si="310"/>
        <v/>
      </c>
      <c r="AE154" s="56">
        <f t="shared" si="310"/>
        <v>6</v>
      </c>
      <c r="AF154" s="55" t="str">
        <f t="shared" si="310"/>
        <v/>
      </c>
      <c r="AG154" s="56" t="str">
        <f t="shared" si="310"/>
        <v/>
      </c>
      <c r="AH154" s="55" t="str">
        <f t="shared" si="310"/>
        <v/>
      </c>
      <c r="AI154" s="56" t="str">
        <f t="shared" si="310"/>
        <v/>
      </c>
      <c r="AJ154" s="55" t="str">
        <f t="shared" si="310"/>
        <v/>
      </c>
      <c r="AK154" s="56" t="str">
        <f t="shared" si="310"/>
        <v/>
      </c>
      <c r="AL154" s="55" t="str">
        <f t="shared" si="310"/>
        <v/>
      </c>
      <c r="AM154" s="57" t="str">
        <f t="shared" si="310"/>
        <v/>
      </c>
    </row>
    <row r="155" spans="1:39" ht="15.75" customHeight="1">
      <c r="A155" s="58">
        <v>150</v>
      </c>
      <c r="B155" s="48" t="str">
        <f>VLOOKUP(A155,Times_2023!B152:C582,2,FALSE)</f>
        <v>0:23:15</v>
      </c>
      <c r="C155" s="49" t="str">
        <f t="shared" si="266"/>
        <v>Rhodri Corner</v>
      </c>
      <c r="D155" s="59" t="str">
        <f t="shared" si="267"/>
        <v>CAC</v>
      </c>
      <c r="E155" s="59" t="str">
        <f t="shared" si="268"/>
        <v>M</v>
      </c>
      <c r="F155" s="59">
        <f t="shared" si="5"/>
        <v>124</v>
      </c>
      <c r="G155" s="60" t="str">
        <f t="shared" si="6"/>
        <v>CAC-M</v>
      </c>
      <c r="H155" s="19" t="str">
        <f t="shared" ref="H155:W155" si="311">IF($G155=H$4&amp;"-"&amp;H$5,IF(COUNTIF($G$6:$G155,"="&amp;$G155)&gt;5,"",$F155),"")</f>
        <v/>
      </c>
      <c r="I155" s="20" t="str">
        <f t="shared" si="311"/>
        <v/>
      </c>
      <c r="J155" s="21" t="str">
        <f t="shared" si="311"/>
        <v/>
      </c>
      <c r="K155" s="20" t="str">
        <f t="shared" si="311"/>
        <v/>
      </c>
      <c r="L155" s="21" t="str">
        <f t="shared" si="311"/>
        <v/>
      </c>
      <c r="M155" s="20" t="str">
        <f t="shared" si="311"/>
        <v/>
      </c>
      <c r="N155" s="21" t="str">
        <f t="shared" si="311"/>
        <v/>
      </c>
      <c r="O155" s="20" t="str">
        <f t="shared" si="311"/>
        <v/>
      </c>
      <c r="P155" s="21" t="str">
        <f t="shared" si="311"/>
        <v/>
      </c>
      <c r="Q155" s="20" t="str">
        <f t="shared" si="311"/>
        <v/>
      </c>
      <c r="R155" s="21" t="str">
        <f t="shared" si="311"/>
        <v/>
      </c>
      <c r="S155" s="20" t="str">
        <f t="shared" si="311"/>
        <v/>
      </c>
      <c r="T155" s="21" t="str">
        <f t="shared" si="311"/>
        <v/>
      </c>
      <c r="U155" s="20" t="str">
        <f t="shared" si="311"/>
        <v/>
      </c>
      <c r="V155" s="21" t="str">
        <f t="shared" si="311"/>
        <v/>
      </c>
      <c r="W155" s="22" t="str">
        <f t="shared" si="311"/>
        <v/>
      </c>
      <c r="X155" s="55">
        <f t="shared" ref="X155:AM155" si="312">IF($G155=X$4&amp;"-"&amp;X$5,IF(COUNTIF($G$6:$G155,"="&amp;$G155)&gt;1000,"",MAX(X$6:X154)+1),"")</f>
        <v>30</v>
      </c>
      <c r="Y155" s="56" t="str">
        <f t="shared" si="312"/>
        <v/>
      </c>
      <c r="Z155" s="55" t="str">
        <f t="shared" si="312"/>
        <v/>
      </c>
      <c r="AA155" s="56" t="str">
        <f t="shared" si="312"/>
        <v/>
      </c>
      <c r="AB155" s="55" t="str">
        <f t="shared" si="312"/>
        <v/>
      </c>
      <c r="AC155" s="56" t="str">
        <f t="shared" si="312"/>
        <v/>
      </c>
      <c r="AD155" s="55" t="str">
        <f t="shared" si="312"/>
        <v/>
      </c>
      <c r="AE155" s="56" t="str">
        <f t="shared" si="312"/>
        <v/>
      </c>
      <c r="AF155" s="55" t="str">
        <f t="shared" si="312"/>
        <v/>
      </c>
      <c r="AG155" s="56" t="str">
        <f t="shared" si="312"/>
        <v/>
      </c>
      <c r="AH155" s="55" t="str">
        <f t="shared" si="312"/>
        <v/>
      </c>
      <c r="AI155" s="56" t="str">
        <f t="shared" si="312"/>
        <v/>
      </c>
      <c r="AJ155" s="55" t="str">
        <f t="shared" si="312"/>
        <v/>
      </c>
      <c r="AK155" s="56" t="str">
        <f t="shared" si="312"/>
        <v/>
      </c>
      <c r="AL155" s="55" t="str">
        <f t="shared" si="312"/>
        <v/>
      </c>
      <c r="AM155" s="57" t="str">
        <f t="shared" si="312"/>
        <v/>
      </c>
    </row>
    <row r="156" spans="1:39" ht="15.75" customHeight="1">
      <c r="A156" s="61">
        <v>151</v>
      </c>
      <c r="B156" s="48" t="str">
        <f>VLOOKUP(A156,Times_2023!B153:C583,2,FALSE)</f>
        <v>0:23:15</v>
      </c>
      <c r="C156" s="49" t="str">
        <f t="shared" si="266"/>
        <v>David Mould</v>
      </c>
      <c r="D156" s="59" t="str">
        <f t="shared" si="267"/>
        <v>ELY</v>
      </c>
      <c r="E156" s="59" t="str">
        <f t="shared" si="268"/>
        <v>M</v>
      </c>
      <c r="F156" s="59">
        <f t="shared" si="5"/>
        <v>125</v>
      </c>
      <c r="G156" s="60" t="str">
        <f t="shared" si="6"/>
        <v>ELY-M</v>
      </c>
      <c r="H156" s="19" t="str">
        <f t="shared" ref="H156:W156" si="313">IF($G156=H$4&amp;"-"&amp;H$5,IF(COUNTIF($G$6:$G156,"="&amp;$G156)&gt;5,"",$F156),"")</f>
        <v/>
      </c>
      <c r="I156" s="20" t="str">
        <f t="shared" si="313"/>
        <v/>
      </c>
      <c r="J156" s="21" t="str">
        <f t="shared" si="313"/>
        <v/>
      </c>
      <c r="K156" s="20" t="str">
        <f t="shared" si="313"/>
        <v/>
      </c>
      <c r="L156" s="21" t="str">
        <f t="shared" si="313"/>
        <v/>
      </c>
      <c r="M156" s="20" t="str">
        <f t="shared" si="313"/>
        <v/>
      </c>
      <c r="N156" s="21" t="str">
        <f t="shared" si="313"/>
        <v/>
      </c>
      <c r="O156" s="20" t="str">
        <f t="shared" si="313"/>
        <v/>
      </c>
      <c r="P156" s="21" t="str">
        <f t="shared" si="313"/>
        <v/>
      </c>
      <c r="Q156" s="20" t="str">
        <f t="shared" si="313"/>
        <v/>
      </c>
      <c r="R156" s="21" t="str">
        <f t="shared" si="313"/>
        <v/>
      </c>
      <c r="S156" s="20" t="str">
        <f t="shared" si="313"/>
        <v/>
      </c>
      <c r="T156" s="21" t="str">
        <f t="shared" si="313"/>
        <v/>
      </c>
      <c r="U156" s="20" t="str">
        <f t="shared" si="313"/>
        <v/>
      </c>
      <c r="V156" s="21" t="str">
        <f t="shared" si="313"/>
        <v/>
      </c>
      <c r="W156" s="22" t="str">
        <f t="shared" si="313"/>
        <v/>
      </c>
      <c r="X156" s="55" t="str">
        <f t="shared" ref="X156:AM156" si="314">IF($G156=X$4&amp;"-"&amp;X$5,IF(COUNTIF($G$6:$G156,"="&amp;$G156)&gt;1000,"",MAX(X$6:X155)+1),"")</f>
        <v/>
      </c>
      <c r="Y156" s="56" t="str">
        <f t="shared" si="314"/>
        <v/>
      </c>
      <c r="Z156" s="55" t="str">
        <f t="shared" si="314"/>
        <v/>
      </c>
      <c r="AA156" s="56" t="str">
        <f t="shared" si="314"/>
        <v/>
      </c>
      <c r="AB156" s="55">
        <f t="shared" si="314"/>
        <v>24</v>
      </c>
      <c r="AC156" s="56" t="str">
        <f t="shared" si="314"/>
        <v/>
      </c>
      <c r="AD156" s="55" t="str">
        <f t="shared" si="314"/>
        <v/>
      </c>
      <c r="AE156" s="56" t="str">
        <f t="shared" si="314"/>
        <v/>
      </c>
      <c r="AF156" s="55" t="str">
        <f t="shared" si="314"/>
        <v/>
      </c>
      <c r="AG156" s="56" t="str">
        <f t="shared" si="314"/>
        <v/>
      </c>
      <c r="AH156" s="55" t="str">
        <f t="shared" si="314"/>
        <v/>
      </c>
      <c r="AI156" s="56" t="str">
        <f t="shared" si="314"/>
        <v/>
      </c>
      <c r="AJ156" s="55" t="str">
        <f t="shared" si="314"/>
        <v/>
      </c>
      <c r="AK156" s="56" t="str">
        <f t="shared" si="314"/>
        <v/>
      </c>
      <c r="AL156" s="55" t="str">
        <f t="shared" si="314"/>
        <v/>
      </c>
      <c r="AM156" s="57" t="str">
        <f t="shared" si="314"/>
        <v/>
      </c>
    </row>
    <row r="157" spans="1:39" ht="15.75" customHeight="1">
      <c r="A157" s="58">
        <v>152</v>
      </c>
      <c r="B157" s="48" t="str">
        <f>VLOOKUP(A157,Times_2023!B154:C584,2,FALSE)</f>
        <v>0:23:17</v>
      </c>
      <c r="C157" s="49" t="str">
        <f t="shared" si="266"/>
        <v>Ian Butcher</v>
      </c>
      <c r="D157" s="59" t="str">
        <f t="shared" si="267"/>
        <v>NJ</v>
      </c>
      <c r="E157" s="59" t="str">
        <f t="shared" si="268"/>
        <v>M</v>
      </c>
      <c r="F157" s="59">
        <f t="shared" si="5"/>
        <v>126</v>
      </c>
      <c r="G157" s="60" t="str">
        <f t="shared" si="6"/>
        <v>NJ-M</v>
      </c>
      <c r="H157" s="19" t="str">
        <f t="shared" ref="H157:W157" si="315">IF($G157=H$4&amp;"-"&amp;H$5,IF(COUNTIF($G$6:$G157,"="&amp;$G157)&gt;5,"",$F157),"")</f>
        <v/>
      </c>
      <c r="I157" s="20" t="str">
        <f t="shared" si="315"/>
        <v/>
      </c>
      <c r="J157" s="21" t="str">
        <f t="shared" si="315"/>
        <v/>
      </c>
      <c r="K157" s="20" t="str">
        <f t="shared" si="315"/>
        <v/>
      </c>
      <c r="L157" s="21" t="str">
        <f t="shared" si="315"/>
        <v/>
      </c>
      <c r="M157" s="20" t="str">
        <f t="shared" si="315"/>
        <v/>
      </c>
      <c r="N157" s="21" t="str">
        <f t="shared" si="315"/>
        <v/>
      </c>
      <c r="O157" s="20" t="str">
        <f t="shared" si="315"/>
        <v/>
      </c>
      <c r="P157" s="21" t="str">
        <f t="shared" si="315"/>
        <v/>
      </c>
      <c r="Q157" s="20" t="str">
        <f t="shared" si="315"/>
        <v/>
      </c>
      <c r="R157" s="21" t="str">
        <f t="shared" si="315"/>
        <v/>
      </c>
      <c r="S157" s="20" t="str">
        <f t="shared" si="315"/>
        <v/>
      </c>
      <c r="T157" s="21" t="str">
        <f t="shared" si="315"/>
        <v/>
      </c>
      <c r="U157" s="20" t="str">
        <f t="shared" si="315"/>
        <v/>
      </c>
      <c r="V157" s="21" t="str">
        <f t="shared" si="315"/>
        <v/>
      </c>
      <c r="W157" s="22" t="str">
        <f t="shared" si="315"/>
        <v/>
      </c>
      <c r="X157" s="55" t="str">
        <f t="shared" ref="X157:AM157" si="316">IF($G157=X$4&amp;"-"&amp;X$5,IF(COUNTIF($G$6:$G157,"="&amp;$G157)&gt;1000,"",MAX(X$6:X156)+1),"")</f>
        <v/>
      </c>
      <c r="Y157" s="56" t="str">
        <f t="shared" si="316"/>
        <v/>
      </c>
      <c r="Z157" s="55" t="str">
        <f t="shared" si="316"/>
        <v/>
      </c>
      <c r="AA157" s="56" t="str">
        <f t="shared" si="316"/>
        <v/>
      </c>
      <c r="AB157" s="55" t="str">
        <f t="shared" si="316"/>
        <v/>
      </c>
      <c r="AC157" s="56" t="str">
        <f t="shared" si="316"/>
        <v/>
      </c>
      <c r="AD157" s="55" t="str">
        <f t="shared" si="316"/>
        <v/>
      </c>
      <c r="AE157" s="56" t="str">
        <f t="shared" si="316"/>
        <v/>
      </c>
      <c r="AF157" s="55" t="str">
        <f t="shared" si="316"/>
        <v/>
      </c>
      <c r="AG157" s="56" t="str">
        <f t="shared" si="316"/>
        <v/>
      </c>
      <c r="AH157" s="55">
        <f t="shared" si="316"/>
        <v>18</v>
      </c>
      <c r="AI157" s="56" t="str">
        <f t="shared" si="316"/>
        <v/>
      </c>
      <c r="AJ157" s="55" t="str">
        <f t="shared" si="316"/>
        <v/>
      </c>
      <c r="AK157" s="56" t="str">
        <f t="shared" si="316"/>
        <v/>
      </c>
      <c r="AL157" s="55" t="str">
        <f t="shared" si="316"/>
        <v/>
      </c>
      <c r="AM157" s="57" t="str">
        <f t="shared" si="316"/>
        <v/>
      </c>
    </row>
    <row r="158" spans="1:39" ht="15.75" customHeight="1">
      <c r="A158" s="61">
        <v>153</v>
      </c>
      <c r="B158" s="48" t="str">
        <f>VLOOKUP(A158,Times_2023!B155:C585,2,FALSE)</f>
        <v>0:23:18</v>
      </c>
      <c r="C158" s="49" t="str">
        <f t="shared" si="266"/>
        <v>Kieron Forsberg</v>
      </c>
      <c r="D158" s="59" t="str">
        <f t="shared" si="267"/>
        <v>ELY</v>
      </c>
      <c r="E158" s="59" t="str">
        <f t="shared" si="268"/>
        <v>M</v>
      </c>
      <c r="F158" s="59">
        <f t="shared" si="5"/>
        <v>127</v>
      </c>
      <c r="G158" s="60" t="str">
        <f t="shared" si="6"/>
        <v>ELY-M</v>
      </c>
      <c r="H158" s="19" t="str">
        <f t="shared" ref="H158:W158" si="317">IF($G158=H$4&amp;"-"&amp;H$5,IF(COUNTIF($G$6:$G158,"="&amp;$G158)&gt;5,"",$F158),"")</f>
        <v/>
      </c>
      <c r="I158" s="20" t="str">
        <f t="shared" si="317"/>
        <v/>
      </c>
      <c r="J158" s="21" t="str">
        <f t="shared" si="317"/>
        <v/>
      </c>
      <c r="K158" s="20" t="str">
        <f t="shared" si="317"/>
        <v/>
      </c>
      <c r="L158" s="21" t="str">
        <f t="shared" si="317"/>
        <v/>
      </c>
      <c r="M158" s="20" t="str">
        <f t="shared" si="317"/>
        <v/>
      </c>
      <c r="N158" s="21" t="str">
        <f t="shared" si="317"/>
        <v/>
      </c>
      <c r="O158" s="20" t="str">
        <f t="shared" si="317"/>
        <v/>
      </c>
      <c r="P158" s="21" t="str">
        <f t="shared" si="317"/>
        <v/>
      </c>
      <c r="Q158" s="20" t="str">
        <f t="shared" si="317"/>
        <v/>
      </c>
      <c r="R158" s="21" t="str">
        <f t="shared" si="317"/>
        <v/>
      </c>
      <c r="S158" s="20" t="str">
        <f t="shared" si="317"/>
        <v/>
      </c>
      <c r="T158" s="21" t="str">
        <f t="shared" si="317"/>
        <v/>
      </c>
      <c r="U158" s="20" t="str">
        <f t="shared" si="317"/>
        <v/>
      </c>
      <c r="V158" s="21" t="str">
        <f t="shared" si="317"/>
        <v/>
      </c>
      <c r="W158" s="22" t="str">
        <f t="shared" si="317"/>
        <v/>
      </c>
      <c r="X158" s="55" t="str">
        <f t="shared" ref="X158:AM158" si="318">IF($G158=X$4&amp;"-"&amp;X$5,IF(COUNTIF($G$6:$G158,"="&amp;$G158)&gt;1000,"",MAX(X$6:X157)+1),"")</f>
        <v/>
      </c>
      <c r="Y158" s="56" t="str">
        <f t="shared" si="318"/>
        <v/>
      </c>
      <c r="Z158" s="55" t="str">
        <f t="shared" si="318"/>
        <v/>
      </c>
      <c r="AA158" s="56" t="str">
        <f t="shared" si="318"/>
        <v/>
      </c>
      <c r="AB158" s="55">
        <f t="shared" si="318"/>
        <v>25</v>
      </c>
      <c r="AC158" s="56" t="str">
        <f t="shared" si="318"/>
        <v/>
      </c>
      <c r="AD158" s="55" t="str">
        <f t="shared" si="318"/>
        <v/>
      </c>
      <c r="AE158" s="56" t="str">
        <f t="shared" si="318"/>
        <v/>
      </c>
      <c r="AF158" s="55" t="str">
        <f t="shared" si="318"/>
        <v/>
      </c>
      <c r="AG158" s="56" t="str">
        <f t="shared" si="318"/>
        <v/>
      </c>
      <c r="AH158" s="55" t="str">
        <f t="shared" si="318"/>
        <v/>
      </c>
      <c r="AI158" s="56" t="str">
        <f t="shared" si="318"/>
        <v/>
      </c>
      <c r="AJ158" s="55" t="str">
        <f t="shared" si="318"/>
        <v/>
      </c>
      <c r="AK158" s="56" t="str">
        <f t="shared" si="318"/>
        <v/>
      </c>
      <c r="AL158" s="55" t="str">
        <f t="shared" si="318"/>
        <v/>
      </c>
      <c r="AM158" s="57" t="str">
        <f t="shared" si="318"/>
        <v/>
      </c>
    </row>
    <row r="159" spans="1:39" ht="15.75" customHeight="1">
      <c r="A159" s="58">
        <v>154</v>
      </c>
      <c r="B159" s="48" t="str">
        <f>VLOOKUP(A159,Times_2023!B156:C586,2,FALSE)</f>
        <v>0:23:20</v>
      </c>
      <c r="C159" s="49" t="str">
        <f t="shared" si="266"/>
        <v>Frederick Cheung</v>
      </c>
      <c r="D159" s="59" t="str">
        <f t="shared" si="267"/>
        <v>ELY</v>
      </c>
      <c r="E159" s="59" t="str">
        <f t="shared" si="268"/>
        <v>M</v>
      </c>
      <c r="F159" s="59">
        <f t="shared" si="5"/>
        <v>128</v>
      </c>
      <c r="G159" s="60" t="str">
        <f t="shared" si="6"/>
        <v>ELY-M</v>
      </c>
      <c r="H159" s="19" t="str">
        <f t="shared" ref="H159:W159" si="319">IF($G159=H$4&amp;"-"&amp;H$5,IF(COUNTIF($G$6:$G159,"="&amp;$G159)&gt;5,"",$F159),"")</f>
        <v/>
      </c>
      <c r="I159" s="20" t="str">
        <f t="shared" si="319"/>
        <v/>
      </c>
      <c r="J159" s="21" t="str">
        <f t="shared" si="319"/>
        <v/>
      </c>
      <c r="K159" s="20" t="str">
        <f t="shared" si="319"/>
        <v/>
      </c>
      <c r="L159" s="21" t="str">
        <f t="shared" si="319"/>
        <v/>
      </c>
      <c r="M159" s="20" t="str">
        <f t="shared" si="319"/>
        <v/>
      </c>
      <c r="N159" s="21" t="str">
        <f t="shared" si="319"/>
        <v/>
      </c>
      <c r="O159" s="20" t="str">
        <f t="shared" si="319"/>
        <v/>
      </c>
      <c r="P159" s="21" t="str">
        <f t="shared" si="319"/>
        <v/>
      </c>
      <c r="Q159" s="20" t="str">
        <f t="shared" si="319"/>
        <v/>
      </c>
      <c r="R159" s="21" t="str">
        <f t="shared" si="319"/>
        <v/>
      </c>
      <c r="S159" s="20" t="str">
        <f t="shared" si="319"/>
        <v/>
      </c>
      <c r="T159" s="21" t="str">
        <f t="shared" si="319"/>
        <v/>
      </c>
      <c r="U159" s="20" t="str">
        <f t="shared" si="319"/>
        <v/>
      </c>
      <c r="V159" s="21" t="str">
        <f t="shared" si="319"/>
        <v/>
      </c>
      <c r="W159" s="22" t="str">
        <f t="shared" si="319"/>
        <v/>
      </c>
      <c r="X159" s="55" t="str">
        <f t="shared" ref="X159:AM159" si="320">IF($G159=X$4&amp;"-"&amp;X$5,IF(COUNTIF($G$6:$G159,"="&amp;$G159)&gt;1000,"",MAX(X$6:X158)+1),"")</f>
        <v/>
      </c>
      <c r="Y159" s="56" t="str">
        <f t="shared" si="320"/>
        <v/>
      </c>
      <c r="Z159" s="55" t="str">
        <f t="shared" si="320"/>
        <v/>
      </c>
      <c r="AA159" s="56" t="str">
        <f t="shared" si="320"/>
        <v/>
      </c>
      <c r="AB159" s="55">
        <f t="shared" si="320"/>
        <v>26</v>
      </c>
      <c r="AC159" s="56" t="str">
        <f t="shared" si="320"/>
        <v/>
      </c>
      <c r="AD159" s="55" t="str">
        <f t="shared" si="320"/>
        <v/>
      </c>
      <c r="AE159" s="56" t="str">
        <f t="shared" si="320"/>
        <v/>
      </c>
      <c r="AF159" s="55" t="str">
        <f t="shared" si="320"/>
        <v/>
      </c>
      <c r="AG159" s="56" t="str">
        <f t="shared" si="320"/>
        <v/>
      </c>
      <c r="AH159" s="55" t="str">
        <f t="shared" si="320"/>
        <v/>
      </c>
      <c r="AI159" s="56" t="str">
        <f t="shared" si="320"/>
        <v/>
      </c>
      <c r="AJ159" s="55" t="str">
        <f t="shared" si="320"/>
        <v/>
      </c>
      <c r="AK159" s="56" t="str">
        <f t="shared" si="320"/>
        <v/>
      </c>
      <c r="AL159" s="55" t="str">
        <f t="shared" si="320"/>
        <v/>
      </c>
      <c r="AM159" s="57" t="str">
        <f t="shared" si="320"/>
        <v/>
      </c>
    </row>
    <row r="160" spans="1:39" ht="15.75" customHeight="1">
      <c r="A160" s="61">
        <v>155</v>
      </c>
      <c r="B160" s="48" t="str">
        <f>VLOOKUP(A160,Times_2023!B157:C587,2,FALSE)</f>
        <v>0:23:22</v>
      </c>
      <c r="C160" s="49" t="str">
        <f t="shared" si="266"/>
        <v>Mark Geddie</v>
      </c>
      <c r="D160" s="59" t="str">
        <f t="shared" si="267"/>
        <v>NJ</v>
      </c>
      <c r="E160" s="59" t="str">
        <f t="shared" si="268"/>
        <v>M</v>
      </c>
      <c r="F160" s="59">
        <f t="shared" si="5"/>
        <v>129</v>
      </c>
      <c r="G160" s="60" t="str">
        <f t="shared" si="6"/>
        <v>NJ-M</v>
      </c>
      <c r="H160" s="19" t="str">
        <f t="shared" ref="H160:W160" si="321">IF($G160=H$4&amp;"-"&amp;H$5,IF(COUNTIF($G$6:$G160,"="&amp;$G160)&gt;5,"",$F160),"")</f>
        <v/>
      </c>
      <c r="I160" s="20" t="str">
        <f t="shared" si="321"/>
        <v/>
      </c>
      <c r="J160" s="21" t="str">
        <f t="shared" si="321"/>
        <v/>
      </c>
      <c r="K160" s="20" t="str">
        <f t="shared" si="321"/>
        <v/>
      </c>
      <c r="L160" s="21" t="str">
        <f t="shared" si="321"/>
        <v/>
      </c>
      <c r="M160" s="20" t="str">
        <f t="shared" si="321"/>
        <v/>
      </c>
      <c r="N160" s="21" t="str">
        <f t="shared" si="321"/>
        <v/>
      </c>
      <c r="O160" s="20" t="str">
        <f t="shared" si="321"/>
        <v/>
      </c>
      <c r="P160" s="21" t="str">
        <f t="shared" si="321"/>
        <v/>
      </c>
      <c r="Q160" s="20" t="str">
        <f t="shared" si="321"/>
        <v/>
      </c>
      <c r="R160" s="21" t="str">
        <f t="shared" si="321"/>
        <v/>
      </c>
      <c r="S160" s="20" t="str">
        <f t="shared" si="321"/>
        <v/>
      </c>
      <c r="T160" s="21" t="str">
        <f t="shared" si="321"/>
        <v/>
      </c>
      <c r="U160" s="20" t="str">
        <f t="shared" si="321"/>
        <v/>
      </c>
      <c r="V160" s="21" t="str">
        <f t="shared" si="321"/>
        <v/>
      </c>
      <c r="W160" s="22" t="str">
        <f t="shared" si="321"/>
        <v/>
      </c>
      <c r="X160" s="55" t="str">
        <f t="shared" ref="X160:AM160" si="322">IF($G160=X$4&amp;"-"&amp;X$5,IF(COUNTIF($G$6:$G160,"="&amp;$G160)&gt;1000,"",MAX(X$6:X159)+1),"")</f>
        <v/>
      </c>
      <c r="Y160" s="56" t="str">
        <f t="shared" si="322"/>
        <v/>
      </c>
      <c r="Z160" s="55" t="str">
        <f t="shared" si="322"/>
        <v/>
      </c>
      <c r="AA160" s="56" t="str">
        <f t="shared" si="322"/>
        <v/>
      </c>
      <c r="AB160" s="55" t="str">
        <f t="shared" si="322"/>
        <v/>
      </c>
      <c r="AC160" s="56" t="str">
        <f t="shared" si="322"/>
        <v/>
      </c>
      <c r="AD160" s="55" t="str">
        <f t="shared" si="322"/>
        <v/>
      </c>
      <c r="AE160" s="56" t="str">
        <f t="shared" si="322"/>
        <v/>
      </c>
      <c r="AF160" s="55" t="str">
        <f t="shared" si="322"/>
        <v/>
      </c>
      <c r="AG160" s="56" t="str">
        <f t="shared" si="322"/>
        <v/>
      </c>
      <c r="AH160" s="55">
        <f t="shared" si="322"/>
        <v>19</v>
      </c>
      <c r="AI160" s="56" t="str">
        <f t="shared" si="322"/>
        <v/>
      </c>
      <c r="AJ160" s="55" t="str">
        <f t="shared" si="322"/>
        <v/>
      </c>
      <c r="AK160" s="56" t="str">
        <f t="shared" si="322"/>
        <v/>
      </c>
      <c r="AL160" s="55" t="str">
        <f t="shared" si="322"/>
        <v/>
      </c>
      <c r="AM160" s="57" t="str">
        <f t="shared" si="322"/>
        <v/>
      </c>
    </row>
    <row r="161" spans="1:39" ht="15.75" customHeight="1">
      <c r="A161" s="58">
        <v>156</v>
      </c>
      <c r="B161" s="48" t="str">
        <f>VLOOKUP(A161,Times_2023!B158:C588,2,FALSE)</f>
        <v>0:23:27</v>
      </c>
      <c r="C161" s="49" t="str">
        <f t="shared" si="266"/>
        <v>Zib Gotto</v>
      </c>
      <c r="D161" s="59" t="str">
        <f t="shared" si="267"/>
        <v>SS</v>
      </c>
      <c r="E161" s="59" t="str">
        <f t="shared" si="268"/>
        <v>F</v>
      </c>
      <c r="F161" s="59">
        <f t="shared" si="5"/>
        <v>27</v>
      </c>
      <c r="G161" s="60" t="str">
        <f t="shared" si="6"/>
        <v>SS-F</v>
      </c>
      <c r="H161" s="19" t="str">
        <f t="shared" ref="H161:W161" si="323">IF($G161=H$4&amp;"-"&amp;H$5,IF(COUNTIF($G$6:$G161,"="&amp;$G161)&gt;5,"",$F161),"")</f>
        <v/>
      </c>
      <c r="I161" s="20" t="str">
        <f t="shared" si="323"/>
        <v/>
      </c>
      <c r="J161" s="21" t="str">
        <f t="shared" si="323"/>
        <v/>
      </c>
      <c r="K161" s="20" t="str">
        <f t="shared" si="323"/>
        <v/>
      </c>
      <c r="L161" s="21" t="str">
        <f t="shared" si="323"/>
        <v/>
      </c>
      <c r="M161" s="20" t="str">
        <f t="shared" si="323"/>
        <v/>
      </c>
      <c r="N161" s="21" t="str">
        <f t="shared" si="323"/>
        <v/>
      </c>
      <c r="O161" s="20" t="str">
        <f t="shared" si="323"/>
        <v/>
      </c>
      <c r="P161" s="21" t="str">
        <f t="shared" si="323"/>
        <v/>
      </c>
      <c r="Q161" s="20" t="str">
        <f t="shared" si="323"/>
        <v/>
      </c>
      <c r="R161" s="21" t="str">
        <f t="shared" si="323"/>
        <v/>
      </c>
      <c r="S161" s="20" t="str">
        <f t="shared" si="323"/>
        <v/>
      </c>
      <c r="T161" s="21" t="str">
        <f t="shared" si="323"/>
        <v/>
      </c>
      <c r="U161" s="20" t="str">
        <f t="shared" si="323"/>
        <v/>
      </c>
      <c r="V161" s="21" t="str">
        <f t="shared" si="323"/>
        <v/>
      </c>
      <c r="W161" s="22">
        <f t="shared" si="323"/>
        <v>27</v>
      </c>
      <c r="X161" s="55" t="str">
        <f t="shared" ref="X161:AM161" si="324">IF($G161=X$4&amp;"-"&amp;X$5,IF(COUNTIF($G$6:$G161,"="&amp;$G161)&gt;1000,"",MAX(X$6:X160)+1),"")</f>
        <v/>
      </c>
      <c r="Y161" s="56" t="str">
        <f t="shared" si="324"/>
        <v/>
      </c>
      <c r="Z161" s="55" t="str">
        <f t="shared" si="324"/>
        <v/>
      </c>
      <c r="AA161" s="56" t="str">
        <f t="shared" si="324"/>
        <v/>
      </c>
      <c r="AB161" s="55" t="str">
        <f t="shared" si="324"/>
        <v/>
      </c>
      <c r="AC161" s="56" t="str">
        <f t="shared" si="324"/>
        <v/>
      </c>
      <c r="AD161" s="55" t="str">
        <f t="shared" si="324"/>
        <v/>
      </c>
      <c r="AE161" s="56" t="str">
        <f t="shared" si="324"/>
        <v/>
      </c>
      <c r="AF161" s="55" t="str">
        <f t="shared" si="324"/>
        <v/>
      </c>
      <c r="AG161" s="56" t="str">
        <f t="shared" si="324"/>
        <v/>
      </c>
      <c r="AH161" s="55" t="str">
        <f t="shared" si="324"/>
        <v/>
      </c>
      <c r="AI161" s="56" t="str">
        <f t="shared" si="324"/>
        <v/>
      </c>
      <c r="AJ161" s="55" t="str">
        <f t="shared" si="324"/>
        <v/>
      </c>
      <c r="AK161" s="56" t="str">
        <f t="shared" si="324"/>
        <v/>
      </c>
      <c r="AL161" s="55" t="str">
        <f t="shared" si="324"/>
        <v/>
      </c>
      <c r="AM161" s="57">
        <f t="shared" si="324"/>
        <v>2</v>
      </c>
    </row>
    <row r="162" spans="1:39" ht="15.75" customHeight="1">
      <c r="A162" s="61">
        <v>157</v>
      </c>
      <c r="B162" s="48" t="str">
        <f>VLOOKUP(A162,Times_2023!B159:C589,2,FALSE)</f>
        <v>0:23:28</v>
      </c>
      <c r="C162" s="49" t="str">
        <f t="shared" si="266"/>
        <v>Hannah Parsons</v>
      </c>
      <c r="D162" s="59" t="str">
        <f t="shared" si="267"/>
        <v>NJ</v>
      </c>
      <c r="E162" s="59" t="str">
        <f t="shared" si="268"/>
        <v>F</v>
      </c>
      <c r="F162" s="59">
        <f t="shared" si="5"/>
        <v>28</v>
      </c>
      <c r="G162" s="60" t="str">
        <f t="shared" si="6"/>
        <v>NJ-F</v>
      </c>
      <c r="H162" s="19" t="str">
        <f t="shared" ref="H162:W162" si="325">IF($G162=H$4&amp;"-"&amp;H$5,IF(COUNTIF($G$6:$G162,"="&amp;$G162)&gt;5,"",$F162),"")</f>
        <v/>
      </c>
      <c r="I162" s="20" t="str">
        <f t="shared" si="325"/>
        <v/>
      </c>
      <c r="J162" s="21" t="str">
        <f t="shared" si="325"/>
        <v/>
      </c>
      <c r="K162" s="20" t="str">
        <f t="shared" si="325"/>
        <v/>
      </c>
      <c r="L162" s="21" t="str">
        <f t="shared" si="325"/>
        <v/>
      </c>
      <c r="M162" s="20" t="str">
        <f t="shared" si="325"/>
        <v/>
      </c>
      <c r="N162" s="21" t="str">
        <f t="shared" si="325"/>
        <v/>
      </c>
      <c r="O162" s="20" t="str">
        <f t="shared" si="325"/>
        <v/>
      </c>
      <c r="P162" s="21" t="str">
        <f t="shared" si="325"/>
        <v/>
      </c>
      <c r="Q162" s="20" t="str">
        <f t="shared" si="325"/>
        <v/>
      </c>
      <c r="R162" s="21" t="str">
        <f t="shared" si="325"/>
        <v/>
      </c>
      <c r="S162" s="20">
        <f t="shared" si="325"/>
        <v>28</v>
      </c>
      <c r="T162" s="21" t="str">
        <f t="shared" si="325"/>
        <v/>
      </c>
      <c r="U162" s="20" t="str">
        <f t="shared" si="325"/>
        <v/>
      </c>
      <c r="V162" s="21" t="str">
        <f t="shared" si="325"/>
        <v/>
      </c>
      <c r="W162" s="22" t="str">
        <f t="shared" si="325"/>
        <v/>
      </c>
      <c r="X162" s="55" t="str">
        <f t="shared" ref="X162:AM162" si="326">IF($G162=X$4&amp;"-"&amp;X$5,IF(COUNTIF($G$6:$G162,"="&amp;$G162)&gt;1000,"",MAX(X$6:X161)+1),"")</f>
        <v/>
      </c>
      <c r="Y162" s="56" t="str">
        <f t="shared" si="326"/>
        <v/>
      </c>
      <c r="Z162" s="55" t="str">
        <f t="shared" si="326"/>
        <v/>
      </c>
      <c r="AA162" s="56" t="str">
        <f t="shared" si="326"/>
        <v/>
      </c>
      <c r="AB162" s="55" t="str">
        <f t="shared" si="326"/>
        <v/>
      </c>
      <c r="AC162" s="56" t="str">
        <f t="shared" si="326"/>
        <v/>
      </c>
      <c r="AD162" s="55" t="str">
        <f t="shared" si="326"/>
        <v/>
      </c>
      <c r="AE162" s="56" t="str">
        <f t="shared" si="326"/>
        <v/>
      </c>
      <c r="AF162" s="55" t="str">
        <f t="shared" si="326"/>
        <v/>
      </c>
      <c r="AG162" s="56" t="str">
        <f t="shared" si="326"/>
        <v/>
      </c>
      <c r="AH162" s="55" t="str">
        <f t="shared" si="326"/>
        <v/>
      </c>
      <c r="AI162" s="56">
        <f t="shared" si="326"/>
        <v>4</v>
      </c>
      <c r="AJ162" s="55" t="str">
        <f t="shared" si="326"/>
        <v/>
      </c>
      <c r="AK162" s="56" t="str">
        <f t="shared" si="326"/>
        <v/>
      </c>
      <c r="AL162" s="55" t="str">
        <f t="shared" si="326"/>
        <v/>
      </c>
      <c r="AM162" s="57" t="str">
        <f t="shared" si="326"/>
        <v/>
      </c>
    </row>
    <row r="163" spans="1:39" ht="15.75" customHeight="1">
      <c r="A163" s="58">
        <v>158</v>
      </c>
      <c r="B163" s="48" t="str">
        <f>VLOOKUP(A163,Times_2023!B160:C590,2,FALSE)</f>
        <v>0:23:30</v>
      </c>
      <c r="C163" s="49" t="str">
        <f t="shared" si="266"/>
        <v>Stuart Aldridge</v>
      </c>
      <c r="D163" s="59" t="str">
        <f t="shared" si="267"/>
        <v>ELY</v>
      </c>
      <c r="E163" s="59" t="str">
        <f t="shared" si="268"/>
        <v>M</v>
      </c>
      <c r="F163" s="59">
        <f t="shared" si="5"/>
        <v>130</v>
      </c>
      <c r="G163" s="60" t="str">
        <f t="shared" si="6"/>
        <v>ELY-M</v>
      </c>
      <c r="H163" s="19" t="str">
        <f t="shared" ref="H163:W163" si="327">IF($G163=H$4&amp;"-"&amp;H$5,IF(COUNTIF($G$6:$G163,"="&amp;$G163)&gt;5,"",$F163),"")</f>
        <v/>
      </c>
      <c r="I163" s="20" t="str">
        <f t="shared" si="327"/>
        <v/>
      </c>
      <c r="J163" s="21" t="str">
        <f t="shared" si="327"/>
        <v/>
      </c>
      <c r="K163" s="20" t="str">
        <f t="shared" si="327"/>
        <v/>
      </c>
      <c r="L163" s="21" t="str">
        <f t="shared" si="327"/>
        <v/>
      </c>
      <c r="M163" s="20" t="str">
        <f t="shared" si="327"/>
        <v/>
      </c>
      <c r="N163" s="21" t="str">
        <f t="shared" si="327"/>
        <v/>
      </c>
      <c r="O163" s="20" t="str">
        <f t="shared" si="327"/>
        <v/>
      </c>
      <c r="P163" s="21" t="str">
        <f t="shared" si="327"/>
        <v/>
      </c>
      <c r="Q163" s="20" t="str">
        <f t="shared" si="327"/>
        <v/>
      </c>
      <c r="R163" s="21" t="str">
        <f t="shared" si="327"/>
        <v/>
      </c>
      <c r="S163" s="20" t="str">
        <f t="shared" si="327"/>
        <v/>
      </c>
      <c r="T163" s="21" t="str">
        <f t="shared" si="327"/>
        <v/>
      </c>
      <c r="U163" s="20" t="str">
        <f t="shared" si="327"/>
        <v/>
      </c>
      <c r="V163" s="21" t="str">
        <f t="shared" si="327"/>
        <v/>
      </c>
      <c r="W163" s="22" t="str">
        <f t="shared" si="327"/>
        <v/>
      </c>
      <c r="X163" s="55" t="str">
        <f t="shared" ref="X163:AM163" si="328">IF($G163=X$4&amp;"-"&amp;X$5,IF(COUNTIF($G$6:$G163,"="&amp;$G163)&gt;1000,"",MAX(X$6:X162)+1),"")</f>
        <v/>
      </c>
      <c r="Y163" s="56" t="str">
        <f t="shared" si="328"/>
        <v/>
      </c>
      <c r="Z163" s="55" t="str">
        <f t="shared" si="328"/>
        <v/>
      </c>
      <c r="AA163" s="56" t="str">
        <f t="shared" si="328"/>
        <v/>
      </c>
      <c r="AB163" s="55">
        <f t="shared" si="328"/>
        <v>27</v>
      </c>
      <c r="AC163" s="56" t="str">
        <f t="shared" si="328"/>
        <v/>
      </c>
      <c r="AD163" s="55" t="str">
        <f t="shared" si="328"/>
        <v/>
      </c>
      <c r="AE163" s="56" t="str">
        <f t="shared" si="328"/>
        <v/>
      </c>
      <c r="AF163" s="55" t="str">
        <f t="shared" si="328"/>
        <v/>
      </c>
      <c r="AG163" s="56" t="str">
        <f t="shared" si="328"/>
        <v/>
      </c>
      <c r="AH163" s="55" t="str">
        <f t="shared" si="328"/>
        <v/>
      </c>
      <c r="AI163" s="56" t="str">
        <f t="shared" si="328"/>
        <v/>
      </c>
      <c r="AJ163" s="55" t="str">
        <f t="shared" si="328"/>
        <v/>
      </c>
      <c r="AK163" s="56" t="str">
        <f t="shared" si="328"/>
        <v/>
      </c>
      <c r="AL163" s="55" t="str">
        <f t="shared" si="328"/>
        <v/>
      </c>
      <c r="AM163" s="57" t="str">
        <f t="shared" si="328"/>
        <v/>
      </c>
    </row>
    <row r="164" spans="1:39" ht="15.75" customHeight="1">
      <c r="A164" s="61">
        <v>159</v>
      </c>
      <c r="B164" s="48" t="str">
        <f>VLOOKUP(A164,Times_2023!B161:C591,2,FALSE)</f>
        <v>0:23:30</v>
      </c>
      <c r="C164" s="49" t="str">
        <f t="shared" si="266"/>
        <v>Nigel Coates</v>
      </c>
      <c r="D164" s="59" t="str">
        <f t="shared" si="267"/>
        <v>SS</v>
      </c>
      <c r="E164" s="59" t="str">
        <f t="shared" si="268"/>
        <v>M</v>
      </c>
      <c r="F164" s="59">
        <f t="shared" si="5"/>
        <v>131</v>
      </c>
      <c r="G164" s="60" t="str">
        <f t="shared" si="6"/>
        <v>SS-M</v>
      </c>
      <c r="H164" s="19" t="str">
        <f t="shared" ref="H164:W164" si="329">IF($G164=H$4&amp;"-"&amp;H$5,IF(COUNTIF($G$6:$G164,"="&amp;$G164)&gt;5,"",$F164),"")</f>
        <v/>
      </c>
      <c r="I164" s="20" t="str">
        <f t="shared" si="329"/>
        <v/>
      </c>
      <c r="J164" s="21" t="str">
        <f t="shared" si="329"/>
        <v/>
      </c>
      <c r="K164" s="20" t="str">
        <f t="shared" si="329"/>
        <v/>
      </c>
      <c r="L164" s="21" t="str">
        <f t="shared" si="329"/>
        <v/>
      </c>
      <c r="M164" s="20" t="str">
        <f t="shared" si="329"/>
        <v/>
      </c>
      <c r="N164" s="21" t="str">
        <f t="shared" si="329"/>
        <v/>
      </c>
      <c r="O164" s="20" t="str">
        <f t="shared" si="329"/>
        <v/>
      </c>
      <c r="P164" s="21" t="str">
        <f t="shared" si="329"/>
        <v/>
      </c>
      <c r="Q164" s="20" t="str">
        <f t="shared" si="329"/>
        <v/>
      </c>
      <c r="R164" s="21" t="str">
        <f t="shared" si="329"/>
        <v/>
      </c>
      <c r="S164" s="20" t="str">
        <f t="shared" si="329"/>
        <v/>
      </c>
      <c r="T164" s="21" t="str">
        <f t="shared" si="329"/>
        <v/>
      </c>
      <c r="U164" s="20" t="str">
        <f t="shared" si="329"/>
        <v/>
      </c>
      <c r="V164" s="21" t="str">
        <f t="shared" si="329"/>
        <v/>
      </c>
      <c r="W164" s="22" t="str">
        <f t="shared" si="329"/>
        <v/>
      </c>
      <c r="X164" s="55" t="str">
        <f t="shared" ref="X164:AM164" si="330">IF($G164=X$4&amp;"-"&amp;X$5,IF(COUNTIF($G$6:$G164,"="&amp;$G164)&gt;1000,"",MAX(X$6:X163)+1),"")</f>
        <v/>
      </c>
      <c r="Y164" s="56" t="str">
        <f t="shared" si="330"/>
        <v/>
      </c>
      <c r="Z164" s="55" t="str">
        <f t="shared" si="330"/>
        <v/>
      </c>
      <c r="AA164" s="56" t="str">
        <f t="shared" si="330"/>
        <v/>
      </c>
      <c r="AB164" s="55" t="str">
        <f t="shared" si="330"/>
        <v/>
      </c>
      <c r="AC164" s="56" t="str">
        <f t="shared" si="330"/>
        <v/>
      </c>
      <c r="AD164" s="55" t="str">
        <f t="shared" si="330"/>
        <v/>
      </c>
      <c r="AE164" s="56" t="str">
        <f t="shared" si="330"/>
        <v/>
      </c>
      <c r="AF164" s="55" t="str">
        <f t="shared" si="330"/>
        <v/>
      </c>
      <c r="AG164" s="56" t="str">
        <f t="shared" si="330"/>
        <v/>
      </c>
      <c r="AH164" s="55" t="str">
        <f t="shared" si="330"/>
        <v/>
      </c>
      <c r="AI164" s="56" t="str">
        <f t="shared" si="330"/>
        <v/>
      </c>
      <c r="AJ164" s="55" t="str">
        <f t="shared" si="330"/>
        <v/>
      </c>
      <c r="AK164" s="56" t="str">
        <f t="shared" si="330"/>
        <v/>
      </c>
      <c r="AL164" s="55">
        <f t="shared" si="330"/>
        <v>7</v>
      </c>
      <c r="AM164" s="57" t="str">
        <f t="shared" si="330"/>
        <v/>
      </c>
    </row>
    <row r="165" spans="1:39" ht="15.75" customHeight="1">
      <c r="A165" s="58">
        <v>160</v>
      </c>
      <c r="B165" s="48" t="str">
        <f>VLOOKUP(A165,Times_2023!B162:C592,2,FALSE)</f>
        <v>0:23:33</v>
      </c>
      <c r="C165" s="49" t="str">
        <f t="shared" si="266"/>
        <v>Charlotte Bridger</v>
      </c>
      <c r="D165" s="59" t="str">
        <f t="shared" si="267"/>
        <v>CAC</v>
      </c>
      <c r="E165" s="59" t="str">
        <f t="shared" si="268"/>
        <v>F</v>
      </c>
      <c r="F165" s="59">
        <f t="shared" si="5"/>
        <v>29</v>
      </c>
      <c r="G165" s="60" t="str">
        <f t="shared" si="6"/>
        <v>CAC-F</v>
      </c>
      <c r="H165" s="19" t="str">
        <f t="shared" ref="H165:W165" si="331">IF($G165=H$4&amp;"-"&amp;H$5,IF(COUNTIF($G$6:$G165,"="&amp;$G165)&gt;5,"",$F165),"")</f>
        <v/>
      </c>
      <c r="I165" s="20" t="str">
        <f t="shared" si="331"/>
        <v/>
      </c>
      <c r="J165" s="21" t="str">
        <f t="shared" si="331"/>
        <v/>
      </c>
      <c r="K165" s="20" t="str">
        <f t="shared" si="331"/>
        <v/>
      </c>
      <c r="L165" s="21" t="str">
        <f t="shared" si="331"/>
        <v/>
      </c>
      <c r="M165" s="20" t="str">
        <f t="shared" si="331"/>
        <v/>
      </c>
      <c r="N165" s="21" t="str">
        <f t="shared" si="331"/>
        <v/>
      </c>
      <c r="O165" s="20" t="str">
        <f t="shared" si="331"/>
        <v/>
      </c>
      <c r="P165" s="21" t="str">
        <f t="shared" si="331"/>
        <v/>
      </c>
      <c r="Q165" s="20" t="str">
        <f t="shared" si="331"/>
        <v/>
      </c>
      <c r="R165" s="21" t="str">
        <f t="shared" si="331"/>
        <v/>
      </c>
      <c r="S165" s="20" t="str">
        <f t="shared" si="331"/>
        <v/>
      </c>
      <c r="T165" s="21" t="str">
        <f t="shared" si="331"/>
        <v/>
      </c>
      <c r="U165" s="20" t="str">
        <f t="shared" si="331"/>
        <v/>
      </c>
      <c r="V165" s="21" t="str">
        <f t="shared" si="331"/>
        <v/>
      </c>
      <c r="W165" s="22" t="str">
        <f t="shared" si="331"/>
        <v/>
      </c>
      <c r="X165" s="55" t="str">
        <f t="shared" ref="X165:AM165" si="332">IF($G165=X$4&amp;"-"&amp;X$5,IF(COUNTIF($G$6:$G165,"="&amp;$G165)&gt;1000,"",MAX(X$6:X164)+1),"")</f>
        <v/>
      </c>
      <c r="Y165" s="56">
        <f t="shared" si="332"/>
        <v>7</v>
      </c>
      <c r="Z165" s="55" t="str">
        <f t="shared" si="332"/>
        <v/>
      </c>
      <c r="AA165" s="56" t="str">
        <f t="shared" si="332"/>
        <v/>
      </c>
      <c r="AB165" s="55" t="str">
        <f t="shared" si="332"/>
        <v/>
      </c>
      <c r="AC165" s="56" t="str">
        <f t="shared" si="332"/>
        <v/>
      </c>
      <c r="AD165" s="55" t="str">
        <f t="shared" si="332"/>
        <v/>
      </c>
      <c r="AE165" s="56" t="str">
        <f t="shared" si="332"/>
        <v/>
      </c>
      <c r="AF165" s="55" t="str">
        <f t="shared" si="332"/>
        <v/>
      </c>
      <c r="AG165" s="56" t="str">
        <f t="shared" si="332"/>
        <v/>
      </c>
      <c r="AH165" s="55" t="str">
        <f t="shared" si="332"/>
        <v/>
      </c>
      <c r="AI165" s="56" t="str">
        <f t="shared" si="332"/>
        <v/>
      </c>
      <c r="AJ165" s="55" t="str">
        <f t="shared" si="332"/>
        <v/>
      </c>
      <c r="AK165" s="56" t="str">
        <f t="shared" si="332"/>
        <v/>
      </c>
      <c r="AL165" s="55" t="str">
        <f t="shared" si="332"/>
        <v/>
      </c>
      <c r="AM165" s="57" t="str">
        <f t="shared" si="332"/>
        <v/>
      </c>
    </row>
    <row r="166" spans="1:39" ht="15.75" customHeight="1">
      <c r="A166" s="61">
        <v>161</v>
      </c>
      <c r="B166" s="48" t="str">
        <f>VLOOKUP(A166,Times_2023!B163:C593,2,FALSE)</f>
        <v>0:23:36</v>
      </c>
      <c r="C166" s="49" t="str">
        <f t="shared" si="266"/>
        <v>John James</v>
      </c>
      <c r="D166" s="59" t="str">
        <f t="shared" si="267"/>
        <v>SS</v>
      </c>
      <c r="E166" s="59" t="str">
        <f t="shared" si="268"/>
        <v>M</v>
      </c>
      <c r="F166" s="59">
        <f t="shared" si="5"/>
        <v>132</v>
      </c>
      <c r="G166" s="60" t="str">
        <f t="shared" si="6"/>
        <v>SS-M</v>
      </c>
      <c r="H166" s="19" t="str">
        <f t="shared" ref="H166:W166" si="333">IF($G166=H$4&amp;"-"&amp;H$5,IF(COUNTIF($G$6:$G166,"="&amp;$G166)&gt;5,"",$F166),"")</f>
        <v/>
      </c>
      <c r="I166" s="20" t="str">
        <f t="shared" si="333"/>
        <v/>
      </c>
      <c r="J166" s="21" t="str">
        <f t="shared" si="333"/>
        <v/>
      </c>
      <c r="K166" s="20" t="str">
        <f t="shared" si="333"/>
        <v/>
      </c>
      <c r="L166" s="21" t="str">
        <f t="shared" si="333"/>
        <v/>
      </c>
      <c r="M166" s="20" t="str">
        <f t="shared" si="333"/>
        <v/>
      </c>
      <c r="N166" s="21" t="str">
        <f t="shared" si="333"/>
        <v/>
      </c>
      <c r="O166" s="20" t="str">
        <f t="shared" si="333"/>
        <v/>
      </c>
      <c r="P166" s="21" t="str">
        <f t="shared" si="333"/>
        <v/>
      </c>
      <c r="Q166" s="20" t="str">
        <f t="shared" si="333"/>
        <v/>
      </c>
      <c r="R166" s="21" t="str">
        <f t="shared" si="333"/>
        <v/>
      </c>
      <c r="S166" s="20" t="str">
        <f t="shared" si="333"/>
        <v/>
      </c>
      <c r="T166" s="21" t="str">
        <f t="shared" si="333"/>
        <v/>
      </c>
      <c r="U166" s="20" t="str">
        <f t="shared" si="333"/>
        <v/>
      </c>
      <c r="V166" s="21" t="str">
        <f t="shared" si="333"/>
        <v/>
      </c>
      <c r="W166" s="22" t="str">
        <f t="shared" si="333"/>
        <v/>
      </c>
      <c r="X166" s="55" t="str">
        <f t="shared" ref="X166:AM166" si="334">IF($G166=X$4&amp;"-"&amp;X$5,IF(COUNTIF($G$6:$G166,"="&amp;$G166)&gt;1000,"",MAX(X$6:X165)+1),"")</f>
        <v/>
      </c>
      <c r="Y166" s="56" t="str">
        <f t="shared" si="334"/>
        <v/>
      </c>
      <c r="Z166" s="55" t="str">
        <f t="shared" si="334"/>
        <v/>
      </c>
      <c r="AA166" s="56" t="str">
        <f t="shared" si="334"/>
        <v/>
      </c>
      <c r="AB166" s="55" t="str">
        <f t="shared" si="334"/>
        <v/>
      </c>
      <c r="AC166" s="56" t="str">
        <f t="shared" si="334"/>
        <v/>
      </c>
      <c r="AD166" s="55" t="str">
        <f t="shared" si="334"/>
        <v/>
      </c>
      <c r="AE166" s="56" t="str">
        <f t="shared" si="334"/>
        <v/>
      </c>
      <c r="AF166" s="55" t="str">
        <f t="shared" si="334"/>
        <v/>
      </c>
      <c r="AG166" s="56" t="str">
        <f t="shared" si="334"/>
        <v/>
      </c>
      <c r="AH166" s="55" t="str">
        <f t="shared" si="334"/>
        <v/>
      </c>
      <c r="AI166" s="56" t="str">
        <f t="shared" si="334"/>
        <v/>
      </c>
      <c r="AJ166" s="55" t="str">
        <f t="shared" si="334"/>
        <v/>
      </c>
      <c r="AK166" s="56" t="str">
        <f t="shared" si="334"/>
        <v/>
      </c>
      <c r="AL166" s="55">
        <f t="shared" si="334"/>
        <v>8</v>
      </c>
      <c r="AM166" s="57" t="str">
        <f t="shared" si="334"/>
        <v/>
      </c>
    </row>
    <row r="167" spans="1:39" ht="15.75" customHeight="1">
      <c r="A167" s="58">
        <v>162</v>
      </c>
      <c r="B167" s="48" t="str">
        <f>VLOOKUP(A167,Times_2023!B164:C594,2,FALSE)</f>
        <v>0:23:37</v>
      </c>
      <c r="C167" s="49" t="str">
        <f t="shared" si="266"/>
        <v>Phil Blundell</v>
      </c>
      <c r="D167" s="59" t="str">
        <f t="shared" si="267"/>
        <v>NJ</v>
      </c>
      <c r="E167" s="59" t="str">
        <f t="shared" si="268"/>
        <v>M</v>
      </c>
      <c r="F167" s="59">
        <f t="shared" si="5"/>
        <v>133</v>
      </c>
      <c r="G167" s="60" t="str">
        <f t="shared" si="6"/>
        <v>NJ-M</v>
      </c>
      <c r="H167" s="19" t="str">
        <f t="shared" ref="H167:W167" si="335">IF($G167=H$4&amp;"-"&amp;H$5,IF(COUNTIF($G$6:$G167,"="&amp;$G167)&gt;5,"",$F167),"")</f>
        <v/>
      </c>
      <c r="I167" s="20" t="str">
        <f t="shared" si="335"/>
        <v/>
      </c>
      <c r="J167" s="21" t="str">
        <f t="shared" si="335"/>
        <v/>
      </c>
      <c r="K167" s="20" t="str">
        <f t="shared" si="335"/>
        <v/>
      </c>
      <c r="L167" s="21" t="str">
        <f t="shared" si="335"/>
        <v/>
      </c>
      <c r="M167" s="20" t="str">
        <f t="shared" si="335"/>
        <v/>
      </c>
      <c r="N167" s="21" t="str">
        <f t="shared" si="335"/>
        <v/>
      </c>
      <c r="O167" s="20" t="str">
        <f t="shared" si="335"/>
        <v/>
      </c>
      <c r="P167" s="21" t="str">
        <f t="shared" si="335"/>
        <v/>
      </c>
      <c r="Q167" s="20" t="str">
        <f t="shared" si="335"/>
        <v/>
      </c>
      <c r="R167" s="21" t="str">
        <f t="shared" si="335"/>
        <v/>
      </c>
      <c r="S167" s="20" t="str">
        <f t="shared" si="335"/>
        <v/>
      </c>
      <c r="T167" s="21" t="str">
        <f t="shared" si="335"/>
        <v/>
      </c>
      <c r="U167" s="20" t="str">
        <f t="shared" si="335"/>
        <v/>
      </c>
      <c r="V167" s="21" t="str">
        <f t="shared" si="335"/>
        <v/>
      </c>
      <c r="W167" s="22" t="str">
        <f t="shared" si="335"/>
        <v/>
      </c>
      <c r="X167" s="55" t="str">
        <f t="shared" ref="X167:AM167" si="336">IF($G167=X$4&amp;"-"&amp;X$5,IF(COUNTIF($G$6:$G167,"="&amp;$G167)&gt;1000,"",MAX(X$6:X166)+1),"")</f>
        <v/>
      </c>
      <c r="Y167" s="56" t="str">
        <f t="shared" si="336"/>
        <v/>
      </c>
      <c r="Z167" s="55" t="str">
        <f t="shared" si="336"/>
        <v/>
      </c>
      <c r="AA167" s="56" t="str">
        <f t="shared" si="336"/>
        <v/>
      </c>
      <c r="AB167" s="55" t="str">
        <f t="shared" si="336"/>
        <v/>
      </c>
      <c r="AC167" s="56" t="str">
        <f t="shared" si="336"/>
        <v/>
      </c>
      <c r="AD167" s="55" t="str">
        <f t="shared" si="336"/>
        <v/>
      </c>
      <c r="AE167" s="56" t="str">
        <f t="shared" si="336"/>
        <v/>
      </c>
      <c r="AF167" s="55" t="str">
        <f t="shared" si="336"/>
        <v/>
      </c>
      <c r="AG167" s="56" t="str">
        <f t="shared" si="336"/>
        <v/>
      </c>
      <c r="AH167" s="55">
        <f t="shared" si="336"/>
        <v>20</v>
      </c>
      <c r="AI167" s="56" t="str">
        <f t="shared" si="336"/>
        <v/>
      </c>
      <c r="AJ167" s="55" t="str">
        <f t="shared" si="336"/>
        <v/>
      </c>
      <c r="AK167" s="56" t="str">
        <f t="shared" si="336"/>
        <v/>
      </c>
      <c r="AL167" s="55" t="str">
        <f t="shared" si="336"/>
        <v/>
      </c>
      <c r="AM167" s="57" t="str">
        <f t="shared" si="336"/>
        <v/>
      </c>
    </row>
    <row r="168" spans="1:39" ht="15.75" customHeight="1">
      <c r="A168" s="61">
        <v>163</v>
      </c>
      <c r="B168" s="48" t="str">
        <f>VLOOKUP(A168,Times_2023!B165:C595,2,FALSE)</f>
        <v>0:23:38</v>
      </c>
      <c r="C168" s="49" t="str">
        <f t="shared" si="266"/>
        <v>Thomas Fincham</v>
      </c>
      <c r="D168" s="59" t="str">
        <f t="shared" si="267"/>
        <v>CTC</v>
      </c>
      <c r="E168" s="59" t="str">
        <f t="shared" si="268"/>
        <v>M</v>
      </c>
      <c r="F168" s="59">
        <f t="shared" si="5"/>
        <v>134</v>
      </c>
      <c r="G168" s="60" t="str">
        <f t="shared" si="6"/>
        <v>CTC-M</v>
      </c>
      <c r="H168" s="19" t="str">
        <f t="shared" ref="H168:W168" si="337">IF($G168=H$4&amp;"-"&amp;H$5,IF(COUNTIF($G$6:$G168,"="&amp;$G168)&gt;5,"",$F168),"")</f>
        <v/>
      </c>
      <c r="I168" s="20" t="str">
        <f t="shared" si="337"/>
        <v/>
      </c>
      <c r="J168" s="21" t="str">
        <f t="shared" si="337"/>
        <v/>
      </c>
      <c r="K168" s="20" t="str">
        <f t="shared" si="337"/>
        <v/>
      </c>
      <c r="L168" s="21" t="str">
        <f t="shared" si="337"/>
        <v/>
      </c>
      <c r="M168" s="20" t="str">
        <f t="shared" si="337"/>
        <v/>
      </c>
      <c r="N168" s="21" t="str">
        <f t="shared" si="337"/>
        <v/>
      </c>
      <c r="O168" s="20" t="str">
        <f t="shared" si="337"/>
        <v/>
      </c>
      <c r="P168" s="21" t="str">
        <f t="shared" si="337"/>
        <v/>
      </c>
      <c r="Q168" s="20" t="str">
        <f t="shared" si="337"/>
        <v/>
      </c>
      <c r="R168" s="21" t="str">
        <f t="shared" si="337"/>
        <v/>
      </c>
      <c r="S168" s="20" t="str">
        <f t="shared" si="337"/>
        <v/>
      </c>
      <c r="T168" s="21" t="str">
        <f t="shared" si="337"/>
        <v/>
      </c>
      <c r="U168" s="20" t="str">
        <f t="shared" si="337"/>
        <v/>
      </c>
      <c r="V168" s="21" t="str">
        <f t="shared" si="337"/>
        <v/>
      </c>
      <c r="W168" s="22" t="str">
        <f t="shared" si="337"/>
        <v/>
      </c>
      <c r="X168" s="55" t="str">
        <f t="shared" ref="X168:AM168" si="338">IF($G168=X$4&amp;"-"&amp;X$5,IF(COUNTIF($G$6:$G168,"="&amp;$G168)&gt;1000,"",MAX(X$6:X167)+1),"")</f>
        <v/>
      </c>
      <c r="Y168" s="56" t="str">
        <f t="shared" si="338"/>
        <v/>
      </c>
      <c r="Z168" s="55">
        <f t="shared" si="338"/>
        <v>16</v>
      </c>
      <c r="AA168" s="56" t="str">
        <f t="shared" si="338"/>
        <v/>
      </c>
      <c r="AB168" s="55" t="str">
        <f t="shared" si="338"/>
        <v/>
      </c>
      <c r="AC168" s="56" t="str">
        <f t="shared" si="338"/>
        <v/>
      </c>
      <c r="AD168" s="55" t="str">
        <f t="shared" si="338"/>
        <v/>
      </c>
      <c r="AE168" s="56" t="str">
        <f t="shared" si="338"/>
        <v/>
      </c>
      <c r="AF168" s="55" t="str">
        <f t="shared" si="338"/>
        <v/>
      </c>
      <c r="AG168" s="56" t="str">
        <f t="shared" si="338"/>
        <v/>
      </c>
      <c r="AH168" s="55" t="str">
        <f t="shared" si="338"/>
        <v/>
      </c>
      <c r="AI168" s="56" t="str">
        <f t="shared" si="338"/>
        <v/>
      </c>
      <c r="AJ168" s="55" t="str">
        <f t="shared" si="338"/>
        <v/>
      </c>
      <c r="AK168" s="56" t="str">
        <f t="shared" si="338"/>
        <v/>
      </c>
      <c r="AL168" s="55" t="str">
        <f t="shared" si="338"/>
        <v/>
      </c>
      <c r="AM168" s="57" t="str">
        <f t="shared" si="338"/>
        <v/>
      </c>
    </row>
    <row r="169" spans="1:39" ht="15.75" customHeight="1">
      <c r="A169" s="58">
        <v>164</v>
      </c>
      <c r="B169" s="48" t="str">
        <f>VLOOKUP(A169,Times_2023!B166:C596,2,FALSE)</f>
        <v>0:23:40</v>
      </c>
      <c r="C169" s="49" t="str">
        <f t="shared" si="266"/>
        <v>Eilidh Nicol</v>
      </c>
      <c r="D169" s="59" t="str">
        <f t="shared" si="267"/>
        <v>CAC</v>
      </c>
      <c r="E169" s="59" t="str">
        <f t="shared" si="268"/>
        <v>F</v>
      </c>
      <c r="F169" s="59">
        <f t="shared" si="5"/>
        <v>30</v>
      </c>
      <c r="G169" s="60" t="str">
        <f t="shared" si="6"/>
        <v>CAC-F</v>
      </c>
      <c r="H169" s="19" t="str">
        <f t="shared" ref="H169:W169" si="339">IF($G169=H$4&amp;"-"&amp;H$5,IF(COUNTIF($G$6:$G169,"="&amp;$G169)&gt;5,"",$F169),"")</f>
        <v/>
      </c>
      <c r="I169" s="20" t="str">
        <f t="shared" si="339"/>
        <v/>
      </c>
      <c r="J169" s="21" t="str">
        <f t="shared" si="339"/>
        <v/>
      </c>
      <c r="K169" s="20" t="str">
        <f t="shared" si="339"/>
        <v/>
      </c>
      <c r="L169" s="21" t="str">
        <f t="shared" si="339"/>
        <v/>
      </c>
      <c r="M169" s="20" t="str">
        <f t="shared" si="339"/>
        <v/>
      </c>
      <c r="N169" s="21" t="str">
        <f t="shared" si="339"/>
        <v/>
      </c>
      <c r="O169" s="20" t="str">
        <f t="shared" si="339"/>
        <v/>
      </c>
      <c r="P169" s="21" t="str">
        <f t="shared" si="339"/>
        <v/>
      </c>
      <c r="Q169" s="20" t="str">
        <f t="shared" si="339"/>
        <v/>
      </c>
      <c r="R169" s="21" t="str">
        <f t="shared" si="339"/>
        <v/>
      </c>
      <c r="S169" s="20" t="str">
        <f t="shared" si="339"/>
        <v/>
      </c>
      <c r="T169" s="21" t="str">
        <f t="shared" si="339"/>
        <v/>
      </c>
      <c r="U169" s="20" t="str">
        <f t="shared" si="339"/>
        <v/>
      </c>
      <c r="V169" s="21" t="str">
        <f t="shared" si="339"/>
        <v/>
      </c>
      <c r="W169" s="22" t="str">
        <f t="shared" si="339"/>
        <v/>
      </c>
      <c r="X169" s="55" t="str">
        <f t="shared" ref="X169:AM169" si="340">IF($G169=X$4&amp;"-"&amp;X$5,IF(COUNTIF($G$6:$G169,"="&amp;$G169)&gt;1000,"",MAX(X$6:X168)+1),"")</f>
        <v/>
      </c>
      <c r="Y169" s="56">
        <f t="shared" si="340"/>
        <v>8</v>
      </c>
      <c r="Z169" s="55" t="str">
        <f t="shared" si="340"/>
        <v/>
      </c>
      <c r="AA169" s="56" t="str">
        <f t="shared" si="340"/>
        <v/>
      </c>
      <c r="AB169" s="55" t="str">
        <f t="shared" si="340"/>
        <v/>
      </c>
      <c r="AC169" s="56" t="str">
        <f t="shared" si="340"/>
        <v/>
      </c>
      <c r="AD169" s="55" t="str">
        <f t="shared" si="340"/>
        <v/>
      </c>
      <c r="AE169" s="56" t="str">
        <f t="shared" si="340"/>
        <v/>
      </c>
      <c r="AF169" s="55" t="str">
        <f t="shared" si="340"/>
        <v/>
      </c>
      <c r="AG169" s="56" t="str">
        <f t="shared" si="340"/>
        <v/>
      </c>
      <c r="AH169" s="55" t="str">
        <f t="shared" si="340"/>
        <v/>
      </c>
      <c r="AI169" s="56" t="str">
        <f t="shared" si="340"/>
        <v/>
      </c>
      <c r="AJ169" s="55" t="str">
        <f t="shared" si="340"/>
        <v/>
      </c>
      <c r="AK169" s="56" t="str">
        <f t="shared" si="340"/>
        <v/>
      </c>
      <c r="AL169" s="55" t="str">
        <f t="shared" si="340"/>
        <v/>
      </c>
      <c r="AM169" s="57" t="str">
        <f t="shared" si="340"/>
        <v/>
      </c>
    </row>
    <row r="170" spans="1:39" ht="15.75" customHeight="1">
      <c r="A170" s="61">
        <v>165</v>
      </c>
      <c r="B170" s="48" t="str">
        <f>VLOOKUP(A170,Times_2023!B167:C597,2,FALSE)</f>
        <v>0:23:44</v>
      </c>
      <c r="C170" s="49" t="str">
        <f t="shared" si="266"/>
        <v>Teresa Almeida</v>
      </c>
      <c r="D170" s="59" t="str">
        <f t="shared" si="267"/>
        <v>CTC</v>
      </c>
      <c r="E170" s="59" t="str">
        <f t="shared" si="268"/>
        <v>F</v>
      </c>
      <c r="F170" s="59">
        <f t="shared" si="5"/>
        <v>31</v>
      </c>
      <c r="G170" s="60" t="str">
        <f t="shared" si="6"/>
        <v>CTC-F</v>
      </c>
      <c r="H170" s="19" t="str">
        <f t="shared" ref="H170:W170" si="341">IF($G170=H$4&amp;"-"&amp;H$5,IF(COUNTIF($G$6:$G170,"="&amp;$G170)&gt;5,"",$F170),"")</f>
        <v/>
      </c>
      <c r="I170" s="20" t="str">
        <f t="shared" si="341"/>
        <v/>
      </c>
      <c r="J170" s="21" t="str">
        <f t="shared" si="341"/>
        <v/>
      </c>
      <c r="K170" s="20">
        <f t="shared" si="341"/>
        <v>31</v>
      </c>
      <c r="L170" s="21" t="str">
        <f t="shared" si="341"/>
        <v/>
      </c>
      <c r="M170" s="20" t="str">
        <f t="shared" si="341"/>
        <v/>
      </c>
      <c r="N170" s="21" t="str">
        <f t="shared" si="341"/>
        <v/>
      </c>
      <c r="O170" s="20" t="str">
        <f t="shared" si="341"/>
        <v/>
      </c>
      <c r="P170" s="21" t="str">
        <f t="shared" si="341"/>
        <v/>
      </c>
      <c r="Q170" s="20" t="str">
        <f t="shared" si="341"/>
        <v/>
      </c>
      <c r="R170" s="21" t="str">
        <f t="shared" si="341"/>
        <v/>
      </c>
      <c r="S170" s="20" t="str">
        <f t="shared" si="341"/>
        <v/>
      </c>
      <c r="T170" s="21" t="str">
        <f t="shared" si="341"/>
        <v/>
      </c>
      <c r="U170" s="20" t="str">
        <f t="shared" si="341"/>
        <v/>
      </c>
      <c r="V170" s="21" t="str">
        <f t="shared" si="341"/>
        <v/>
      </c>
      <c r="W170" s="22" t="str">
        <f t="shared" si="341"/>
        <v/>
      </c>
      <c r="X170" s="55" t="str">
        <f t="shared" ref="X170:AM170" si="342">IF($G170=X$4&amp;"-"&amp;X$5,IF(COUNTIF($G$6:$G170,"="&amp;$G170)&gt;1000,"",MAX(X$6:X169)+1),"")</f>
        <v/>
      </c>
      <c r="Y170" s="56" t="str">
        <f t="shared" si="342"/>
        <v/>
      </c>
      <c r="Z170" s="55" t="str">
        <f t="shared" si="342"/>
        <v/>
      </c>
      <c r="AA170" s="56">
        <f t="shared" si="342"/>
        <v>4</v>
      </c>
      <c r="AB170" s="55" t="str">
        <f t="shared" si="342"/>
        <v/>
      </c>
      <c r="AC170" s="56" t="str">
        <f t="shared" si="342"/>
        <v/>
      </c>
      <c r="AD170" s="55" t="str">
        <f t="shared" si="342"/>
        <v/>
      </c>
      <c r="AE170" s="56" t="str">
        <f t="shared" si="342"/>
        <v/>
      </c>
      <c r="AF170" s="55" t="str">
        <f t="shared" si="342"/>
        <v/>
      </c>
      <c r="AG170" s="56" t="str">
        <f t="shared" si="342"/>
        <v/>
      </c>
      <c r="AH170" s="55" t="str">
        <f t="shared" si="342"/>
        <v/>
      </c>
      <c r="AI170" s="56" t="str">
        <f t="shared" si="342"/>
        <v/>
      </c>
      <c r="AJ170" s="55" t="str">
        <f t="shared" si="342"/>
        <v/>
      </c>
      <c r="AK170" s="56" t="str">
        <f t="shared" si="342"/>
        <v/>
      </c>
      <c r="AL170" s="55" t="str">
        <f t="shared" si="342"/>
        <v/>
      </c>
      <c r="AM170" s="57" t="str">
        <f t="shared" si="342"/>
        <v/>
      </c>
    </row>
    <row r="171" spans="1:39" ht="15.75" customHeight="1">
      <c r="A171" s="58">
        <v>166</v>
      </c>
      <c r="B171" s="48" t="str">
        <f>VLOOKUP(A171,Times_2023!B168:C598,2,FALSE)</f>
        <v>0:23:45</v>
      </c>
      <c r="C171" s="49" t="str">
        <f t="shared" si="266"/>
        <v>Sarah Luke</v>
      </c>
      <c r="D171" s="59" t="str">
        <f t="shared" si="267"/>
        <v>ELY</v>
      </c>
      <c r="E171" s="59" t="str">
        <f t="shared" si="268"/>
        <v>F</v>
      </c>
      <c r="F171" s="59">
        <f t="shared" si="5"/>
        <v>32</v>
      </c>
      <c r="G171" s="60" t="str">
        <f t="shared" si="6"/>
        <v>ELY-F</v>
      </c>
      <c r="H171" s="19" t="str">
        <f t="shared" ref="H171:W171" si="343">IF($G171=H$4&amp;"-"&amp;H$5,IF(COUNTIF($G$6:$G171,"="&amp;$G171)&gt;5,"",$F171),"")</f>
        <v/>
      </c>
      <c r="I171" s="20" t="str">
        <f t="shared" si="343"/>
        <v/>
      </c>
      <c r="J171" s="21" t="str">
        <f t="shared" si="343"/>
        <v/>
      </c>
      <c r="K171" s="20" t="str">
        <f t="shared" si="343"/>
        <v/>
      </c>
      <c r="L171" s="21" t="str">
        <f t="shared" si="343"/>
        <v/>
      </c>
      <c r="M171" s="20">
        <f t="shared" si="343"/>
        <v>32</v>
      </c>
      <c r="N171" s="21" t="str">
        <f t="shared" si="343"/>
        <v/>
      </c>
      <c r="O171" s="20" t="str">
        <f t="shared" si="343"/>
        <v/>
      </c>
      <c r="P171" s="21" t="str">
        <f t="shared" si="343"/>
        <v/>
      </c>
      <c r="Q171" s="20" t="str">
        <f t="shared" si="343"/>
        <v/>
      </c>
      <c r="R171" s="21" t="str">
        <f t="shared" si="343"/>
        <v/>
      </c>
      <c r="S171" s="20" t="str">
        <f t="shared" si="343"/>
        <v/>
      </c>
      <c r="T171" s="21" t="str">
        <f t="shared" si="343"/>
        <v/>
      </c>
      <c r="U171" s="20" t="str">
        <f t="shared" si="343"/>
        <v/>
      </c>
      <c r="V171" s="21" t="str">
        <f t="shared" si="343"/>
        <v/>
      </c>
      <c r="W171" s="22" t="str">
        <f t="shared" si="343"/>
        <v/>
      </c>
      <c r="X171" s="55" t="str">
        <f t="shared" ref="X171:AM171" si="344">IF($G171=X$4&amp;"-"&amp;X$5,IF(COUNTIF($G$6:$G171,"="&amp;$G171)&gt;1000,"",MAX(X$6:X170)+1),"")</f>
        <v/>
      </c>
      <c r="Y171" s="56" t="str">
        <f t="shared" si="344"/>
        <v/>
      </c>
      <c r="Z171" s="55" t="str">
        <f t="shared" si="344"/>
        <v/>
      </c>
      <c r="AA171" s="56" t="str">
        <f t="shared" si="344"/>
        <v/>
      </c>
      <c r="AB171" s="55" t="str">
        <f t="shared" si="344"/>
        <v/>
      </c>
      <c r="AC171" s="56">
        <f t="shared" si="344"/>
        <v>5</v>
      </c>
      <c r="AD171" s="55" t="str">
        <f t="shared" si="344"/>
        <v/>
      </c>
      <c r="AE171" s="56" t="str">
        <f t="shared" si="344"/>
        <v/>
      </c>
      <c r="AF171" s="55" t="str">
        <f t="shared" si="344"/>
        <v/>
      </c>
      <c r="AG171" s="56" t="str">
        <f t="shared" si="344"/>
        <v/>
      </c>
      <c r="AH171" s="55" t="str">
        <f t="shared" si="344"/>
        <v/>
      </c>
      <c r="AI171" s="56" t="str">
        <f t="shared" si="344"/>
        <v/>
      </c>
      <c r="AJ171" s="55" t="str">
        <f t="shared" si="344"/>
        <v/>
      </c>
      <c r="AK171" s="56" t="str">
        <f t="shared" si="344"/>
        <v/>
      </c>
      <c r="AL171" s="55" t="str">
        <f t="shared" si="344"/>
        <v/>
      </c>
      <c r="AM171" s="57" t="str">
        <f t="shared" si="344"/>
        <v/>
      </c>
    </row>
    <row r="172" spans="1:39" ht="15.75" customHeight="1">
      <c r="A172" s="61">
        <v>167</v>
      </c>
      <c r="B172" s="48" t="str">
        <f>VLOOKUP(A172,Times_2023!B169:C599,2,FALSE)</f>
        <v>0:23:53</v>
      </c>
      <c r="C172" s="49" t="str">
        <f t="shared" si="266"/>
        <v>Justin Smith</v>
      </c>
      <c r="D172" s="59" t="str">
        <f t="shared" si="267"/>
        <v>ELY</v>
      </c>
      <c r="E172" s="59" t="str">
        <f t="shared" si="268"/>
        <v>M</v>
      </c>
      <c r="F172" s="59">
        <f t="shared" si="5"/>
        <v>135</v>
      </c>
      <c r="G172" s="60" t="str">
        <f t="shared" si="6"/>
        <v>ELY-M</v>
      </c>
      <c r="H172" s="19" t="str">
        <f t="shared" ref="H172:W172" si="345">IF($G172=H$4&amp;"-"&amp;H$5,IF(COUNTIF($G$6:$G172,"="&amp;$G172)&gt;5,"",$F172),"")</f>
        <v/>
      </c>
      <c r="I172" s="20" t="str">
        <f t="shared" si="345"/>
        <v/>
      </c>
      <c r="J172" s="21" t="str">
        <f t="shared" si="345"/>
        <v/>
      </c>
      <c r="K172" s="20" t="str">
        <f t="shared" si="345"/>
        <v/>
      </c>
      <c r="L172" s="21" t="str">
        <f t="shared" si="345"/>
        <v/>
      </c>
      <c r="M172" s="20" t="str">
        <f t="shared" si="345"/>
        <v/>
      </c>
      <c r="N172" s="21" t="str">
        <f t="shared" si="345"/>
        <v/>
      </c>
      <c r="O172" s="20" t="str">
        <f t="shared" si="345"/>
        <v/>
      </c>
      <c r="P172" s="21" t="str">
        <f t="shared" si="345"/>
        <v/>
      </c>
      <c r="Q172" s="20" t="str">
        <f t="shared" si="345"/>
        <v/>
      </c>
      <c r="R172" s="21" t="str">
        <f t="shared" si="345"/>
        <v/>
      </c>
      <c r="S172" s="20" t="str">
        <f t="shared" si="345"/>
        <v/>
      </c>
      <c r="T172" s="21" t="str">
        <f t="shared" si="345"/>
        <v/>
      </c>
      <c r="U172" s="20" t="str">
        <f t="shared" si="345"/>
        <v/>
      </c>
      <c r="V172" s="21" t="str">
        <f t="shared" si="345"/>
        <v/>
      </c>
      <c r="W172" s="22" t="str">
        <f t="shared" si="345"/>
        <v/>
      </c>
      <c r="X172" s="55" t="str">
        <f t="shared" ref="X172:AM172" si="346">IF($G172=X$4&amp;"-"&amp;X$5,IF(COUNTIF($G$6:$G172,"="&amp;$G172)&gt;1000,"",MAX(X$6:X171)+1),"")</f>
        <v/>
      </c>
      <c r="Y172" s="56" t="str">
        <f t="shared" si="346"/>
        <v/>
      </c>
      <c r="Z172" s="55" t="str">
        <f t="shared" si="346"/>
        <v/>
      </c>
      <c r="AA172" s="56" t="str">
        <f t="shared" si="346"/>
        <v/>
      </c>
      <c r="AB172" s="55">
        <f t="shared" si="346"/>
        <v>28</v>
      </c>
      <c r="AC172" s="56" t="str">
        <f t="shared" si="346"/>
        <v/>
      </c>
      <c r="AD172" s="55" t="str">
        <f t="shared" si="346"/>
        <v/>
      </c>
      <c r="AE172" s="56" t="str">
        <f t="shared" si="346"/>
        <v/>
      </c>
      <c r="AF172" s="55" t="str">
        <f t="shared" si="346"/>
        <v/>
      </c>
      <c r="AG172" s="56" t="str">
        <f t="shared" si="346"/>
        <v/>
      </c>
      <c r="AH172" s="55" t="str">
        <f t="shared" si="346"/>
        <v/>
      </c>
      <c r="AI172" s="56" t="str">
        <f t="shared" si="346"/>
        <v/>
      </c>
      <c r="AJ172" s="55" t="str">
        <f t="shared" si="346"/>
        <v/>
      </c>
      <c r="AK172" s="56" t="str">
        <f t="shared" si="346"/>
        <v/>
      </c>
      <c r="AL172" s="55" t="str">
        <f t="shared" si="346"/>
        <v/>
      </c>
      <c r="AM172" s="57" t="str">
        <f t="shared" si="346"/>
        <v/>
      </c>
    </row>
    <row r="173" spans="1:39" ht="15.75" customHeight="1">
      <c r="A173" s="58">
        <v>168</v>
      </c>
      <c r="B173" s="48" t="str">
        <f>VLOOKUP(A173,Times_2023!B170:C600,2,FALSE)</f>
        <v>0:23:54</v>
      </c>
      <c r="C173" s="49" t="str">
        <f t="shared" si="266"/>
        <v>Andrew White</v>
      </c>
      <c r="D173" s="59" t="str">
        <f t="shared" si="267"/>
        <v>ELY</v>
      </c>
      <c r="E173" s="59" t="str">
        <f t="shared" si="268"/>
        <v>M</v>
      </c>
      <c r="F173" s="59">
        <f t="shared" si="5"/>
        <v>136</v>
      </c>
      <c r="G173" s="60" t="str">
        <f t="shared" si="6"/>
        <v>ELY-M</v>
      </c>
      <c r="H173" s="19" t="str">
        <f t="shared" ref="H173:W173" si="347">IF($G173=H$4&amp;"-"&amp;H$5,IF(COUNTIF($G$6:$G173,"="&amp;$G173)&gt;5,"",$F173),"")</f>
        <v/>
      </c>
      <c r="I173" s="20" t="str">
        <f t="shared" si="347"/>
        <v/>
      </c>
      <c r="J173" s="21" t="str">
        <f t="shared" si="347"/>
        <v/>
      </c>
      <c r="K173" s="20" t="str">
        <f t="shared" si="347"/>
        <v/>
      </c>
      <c r="L173" s="21" t="str">
        <f t="shared" si="347"/>
        <v/>
      </c>
      <c r="M173" s="20" t="str">
        <f t="shared" si="347"/>
        <v/>
      </c>
      <c r="N173" s="21" t="str">
        <f t="shared" si="347"/>
        <v/>
      </c>
      <c r="O173" s="20" t="str">
        <f t="shared" si="347"/>
        <v/>
      </c>
      <c r="P173" s="21" t="str">
        <f t="shared" si="347"/>
        <v/>
      </c>
      <c r="Q173" s="20" t="str">
        <f t="shared" si="347"/>
        <v/>
      </c>
      <c r="R173" s="21" t="str">
        <f t="shared" si="347"/>
        <v/>
      </c>
      <c r="S173" s="20" t="str">
        <f t="shared" si="347"/>
        <v/>
      </c>
      <c r="T173" s="21" t="str">
        <f t="shared" si="347"/>
        <v/>
      </c>
      <c r="U173" s="20" t="str">
        <f t="shared" si="347"/>
        <v/>
      </c>
      <c r="V173" s="21" t="str">
        <f t="shared" si="347"/>
        <v/>
      </c>
      <c r="W173" s="22" t="str">
        <f t="shared" si="347"/>
        <v/>
      </c>
      <c r="X173" s="55" t="str">
        <f t="shared" ref="X173:AM173" si="348">IF($G173=X$4&amp;"-"&amp;X$5,IF(COUNTIF($G$6:$G173,"="&amp;$G173)&gt;1000,"",MAX(X$6:X172)+1),"")</f>
        <v/>
      </c>
      <c r="Y173" s="56" t="str">
        <f t="shared" si="348"/>
        <v/>
      </c>
      <c r="Z173" s="55" t="str">
        <f t="shared" si="348"/>
        <v/>
      </c>
      <c r="AA173" s="56" t="str">
        <f t="shared" si="348"/>
        <v/>
      </c>
      <c r="AB173" s="55">
        <f t="shared" si="348"/>
        <v>29</v>
      </c>
      <c r="AC173" s="56" t="str">
        <f t="shared" si="348"/>
        <v/>
      </c>
      <c r="AD173" s="55" t="str">
        <f t="shared" si="348"/>
        <v/>
      </c>
      <c r="AE173" s="56" t="str">
        <f t="shared" si="348"/>
        <v/>
      </c>
      <c r="AF173" s="55" t="str">
        <f t="shared" si="348"/>
        <v/>
      </c>
      <c r="AG173" s="56" t="str">
        <f t="shared" si="348"/>
        <v/>
      </c>
      <c r="AH173" s="55" t="str">
        <f t="shared" si="348"/>
        <v/>
      </c>
      <c r="AI173" s="56" t="str">
        <f t="shared" si="348"/>
        <v/>
      </c>
      <c r="AJ173" s="55" t="str">
        <f t="shared" si="348"/>
        <v/>
      </c>
      <c r="AK173" s="56" t="str">
        <f t="shared" si="348"/>
        <v/>
      </c>
      <c r="AL173" s="55" t="str">
        <f t="shared" si="348"/>
        <v/>
      </c>
      <c r="AM173" s="57" t="str">
        <f t="shared" si="348"/>
        <v/>
      </c>
    </row>
    <row r="174" spans="1:39" ht="15.75" customHeight="1">
      <c r="A174" s="61">
        <v>169</v>
      </c>
      <c r="B174" s="48" t="str">
        <f>VLOOKUP(A174,Times_2023!B171:C601,2,FALSE)</f>
        <v>0:23:55</v>
      </c>
      <c r="C174" s="49" t="str">
        <f t="shared" si="266"/>
        <v>Clare Noble</v>
      </c>
      <c r="D174" s="59" t="str">
        <f t="shared" si="267"/>
        <v>ELY</v>
      </c>
      <c r="E174" s="59" t="str">
        <f t="shared" si="268"/>
        <v>F</v>
      </c>
      <c r="F174" s="59">
        <f t="shared" si="5"/>
        <v>33</v>
      </c>
      <c r="G174" s="60" t="str">
        <f t="shared" si="6"/>
        <v>ELY-F</v>
      </c>
      <c r="H174" s="19" t="str">
        <f t="shared" ref="H174:W174" si="349">IF($G174=H$4&amp;"-"&amp;H$5,IF(COUNTIF($G$6:$G174,"="&amp;$G174)&gt;5,"",$F174),"")</f>
        <v/>
      </c>
      <c r="I174" s="20" t="str">
        <f t="shared" si="349"/>
        <v/>
      </c>
      <c r="J174" s="21" t="str">
        <f t="shared" si="349"/>
        <v/>
      </c>
      <c r="K174" s="20" t="str">
        <f t="shared" si="349"/>
        <v/>
      </c>
      <c r="L174" s="21" t="str">
        <f t="shared" si="349"/>
        <v/>
      </c>
      <c r="M174" s="20" t="str">
        <f t="shared" si="349"/>
        <v/>
      </c>
      <c r="N174" s="21" t="str">
        <f t="shared" si="349"/>
        <v/>
      </c>
      <c r="O174" s="20" t="str">
        <f t="shared" si="349"/>
        <v/>
      </c>
      <c r="P174" s="21" t="str">
        <f t="shared" si="349"/>
        <v/>
      </c>
      <c r="Q174" s="20" t="str">
        <f t="shared" si="349"/>
        <v/>
      </c>
      <c r="R174" s="21" t="str">
        <f t="shared" si="349"/>
        <v/>
      </c>
      <c r="S174" s="20" t="str">
        <f t="shared" si="349"/>
        <v/>
      </c>
      <c r="T174" s="21" t="str">
        <f t="shared" si="349"/>
        <v/>
      </c>
      <c r="U174" s="20" t="str">
        <f t="shared" si="349"/>
        <v/>
      </c>
      <c r="V174" s="21" t="str">
        <f t="shared" si="349"/>
        <v/>
      </c>
      <c r="W174" s="22" t="str">
        <f t="shared" si="349"/>
        <v/>
      </c>
      <c r="X174" s="55" t="str">
        <f t="shared" ref="X174:AM174" si="350">IF($G174=X$4&amp;"-"&amp;X$5,IF(COUNTIF($G$6:$G174,"="&amp;$G174)&gt;1000,"",MAX(X$6:X173)+1),"")</f>
        <v/>
      </c>
      <c r="Y174" s="56" t="str">
        <f t="shared" si="350"/>
        <v/>
      </c>
      <c r="Z174" s="55" t="str">
        <f t="shared" si="350"/>
        <v/>
      </c>
      <c r="AA174" s="56" t="str">
        <f t="shared" si="350"/>
        <v/>
      </c>
      <c r="AB174" s="55" t="str">
        <f t="shared" si="350"/>
        <v/>
      </c>
      <c r="AC174" s="56">
        <f t="shared" si="350"/>
        <v>6</v>
      </c>
      <c r="AD174" s="55" t="str">
        <f t="shared" si="350"/>
        <v/>
      </c>
      <c r="AE174" s="56" t="str">
        <f t="shared" si="350"/>
        <v/>
      </c>
      <c r="AF174" s="55" t="str">
        <f t="shared" si="350"/>
        <v/>
      </c>
      <c r="AG174" s="56" t="str">
        <f t="shared" si="350"/>
        <v/>
      </c>
      <c r="AH174" s="55" t="str">
        <f t="shared" si="350"/>
        <v/>
      </c>
      <c r="AI174" s="56" t="str">
        <f t="shared" si="350"/>
        <v/>
      </c>
      <c r="AJ174" s="55" t="str">
        <f t="shared" si="350"/>
        <v/>
      </c>
      <c r="AK174" s="56" t="str">
        <f t="shared" si="350"/>
        <v/>
      </c>
      <c r="AL174" s="55" t="str">
        <f t="shared" si="350"/>
        <v/>
      </c>
      <c r="AM174" s="57" t="str">
        <f t="shared" si="350"/>
        <v/>
      </c>
    </row>
    <row r="175" spans="1:39" ht="15.75" customHeight="1">
      <c r="A175" s="58">
        <v>170</v>
      </c>
      <c r="B175" s="48" t="str">
        <f>VLOOKUP(A175,Times_2023!B172:C602,2,FALSE)</f>
        <v>0:23:56</v>
      </c>
      <c r="C175" s="49" t="str">
        <f t="shared" si="266"/>
        <v>Kristian Skinner</v>
      </c>
      <c r="D175" s="59" t="str">
        <f t="shared" si="267"/>
        <v>ELY</v>
      </c>
      <c r="E175" s="59" t="str">
        <f t="shared" si="268"/>
        <v>M</v>
      </c>
      <c r="F175" s="59">
        <f t="shared" si="5"/>
        <v>137</v>
      </c>
      <c r="G175" s="60" t="str">
        <f t="shared" si="6"/>
        <v>ELY-M</v>
      </c>
      <c r="H175" s="19" t="str">
        <f t="shared" ref="H175:W175" si="351">IF($G175=H$4&amp;"-"&amp;H$5,IF(COUNTIF($G$6:$G175,"="&amp;$G175)&gt;5,"",$F175),"")</f>
        <v/>
      </c>
      <c r="I175" s="20" t="str">
        <f t="shared" si="351"/>
        <v/>
      </c>
      <c r="J175" s="21" t="str">
        <f t="shared" si="351"/>
        <v/>
      </c>
      <c r="K175" s="20" t="str">
        <f t="shared" si="351"/>
        <v/>
      </c>
      <c r="L175" s="21" t="str">
        <f t="shared" si="351"/>
        <v/>
      </c>
      <c r="M175" s="20" t="str">
        <f t="shared" si="351"/>
        <v/>
      </c>
      <c r="N175" s="21" t="str">
        <f t="shared" si="351"/>
        <v/>
      </c>
      <c r="O175" s="20" t="str">
        <f t="shared" si="351"/>
        <v/>
      </c>
      <c r="P175" s="21" t="str">
        <f t="shared" si="351"/>
        <v/>
      </c>
      <c r="Q175" s="20" t="str">
        <f t="shared" si="351"/>
        <v/>
      </c>
      <c r="R175" s="21" t="str">
        <f t="shared" si="351"/>
        <v/>
      </c>
      <c r="S175" s="20" t="str">
        <f t="shared" si="351"/>
        <v/>
      </c>
      <c r="T175" s="21" t="str">
        <f t="shared" si="351"/>
        <v/>
      </c>
      <c r="U175" s="20" t="str">
        <f t="shared" si="351"/>
        <v/>
      </c>
      <c r="V175" s="21" t="str">
        <f t="shared" si="351"/>
        <v/>
      </c>
      <c r="W175" s="22" t="str">
        <f t="shared" si="351"/>
        <v/>
      </c>
      <c r="X175" s="55" t="str">
        <f t="shared" ref="X175:AM175" si="352">IF($G175=X$4&amp;"-"&amp;X$5,IF(COUNTIF($G$6:$G175,"="&amp;$G175)&gt;1000,"",MAX(X$6:X174)+1),"")</f>
        <v/>
      </c>
      <c r="Y175" s="56" t="str">
        <f t="shared" si="352"/>
        <v/>
      </c>
      <c r="Z175" s="55" t="str">
        <f t="shared" si="352"/>
        <v/>
      </c>
      <c r="AA175" s="56" t="str">
        <f t="shared" si="352"/>
        <v/>
      </c>
      <c r="AB175" s="55">
        <f t="shared" si="352"/>
        <v>30</v>
      </c>
      <c r="AC175" s="56" t="str">
        <f t="shared" si="352"/>
        <v/>
      </c>
      <c r="AD175" s="55" t="str">
        <f t="shared" si="352"/>
        <v/>
      </c>
      <c r="AE175" s="56" t="str">
        <f t="shared" si="352"/>
        <v/>
      </c>
      <c r="AF175" s="55" t="str">
        <f t="shared" si="352"/>
        <v/>
      </c>
      <c r="AG175" s="56" t="str">
        <f t="shared" si="352"/>
        <v/>
      </c>
      <c r="AH175" s="55" t="str">
        <f t="shared" si="352"/>
        <v/>
      </c>
      <c r="AI175" s="56" t="str">
        <f t="shared" si="352"/>
        <v/>
      </c>
      <c r="AJ175" s="55" t="str">
        <f t="shared" si="352"/>
        <v/>
      </c>
      <c r="AK175" s="56" t="str">
        <f t="shared" si="352"/>
        <v/>
      </c>
      <c r="AL175" s="55" t="str">
        <f t="shared" si="352"/>
        <v/>
      </c>
      <c r="AM175" s="57" t="str">
        <f t="shared" si="352"/>
        <v/>
      </c>
    </row>
    <row r="176" spans="1:39" ht="15.75" customHeight="1">
      <c r="A176" s="61">
        <v>171</v>
      </c>
      <c r="B176" s="48" t="str">
        <f>VLOOKUP(A176,Times_2023!B173:C603,2,FALSE)</f>
        <v>0:23:59</v>
      </c>
      <c r="C176" s="49" t="str">
        <f t="shared" si="266"/>
        <v>Neville Clarke</v>
      </c>
      <c r="D176" s="59" t="str">
        <f t="shared" si="267"/>
        <v>NJ</v>
      </c>
      <c r="E176" s="59" t="str">
        <f t="shared" si="268"/>
        <v>M</v>
      </c>
      <c r="F176" s="59">
        <f t="shared" si="5"/>
        <v>138</v>
      </c>
      <c r="G176" s="60" t="str">
        <f t="shared" si="6"/>
        <v>NJ-M</v>
      </c>
      <c r="H176" s="19" t="str">
        <f t="shared" ref="H176:W176" si="353">IF($G176=H$4&amp;"-"&amp;H$5,IF(COUNTIF($G$6:$G176,"="&amp;$G176)&gt;5,"",$F176),"")</f>
        <v/>
      </c>
      <c r="I176" s="20" t="str">
        <f t="shared" si="353"/>
        <v/>
      </c>
      <c r="J176" s="21" t="str">
        <f t="shared" si="353"/>
        <v/>
      </c>
      <c r="K176" s="20" t="str">
        <f t="shared" si="353"/>
        <v/>
      </c>
      <c r="L176" s="21" t="str">
        <f t="shared" si="353"/>
        <v/>
      </c>
      <c r="M176" s="20" t="str">
        <f t="shared" si="353"/>
        <v/>
      </c>
      <c r="N176" s="21" t="str">
        <f t="shared" si="353"/>
        <v/>
      </c>
      <c r="O176" s="20" t="str">
        <f t="shared" si="353"/>
        <v/>
      </c>
      <c r="P176" s="21" t="str">
        <f t="shared" si="353"/>
        <v/>
      </c>
      <c r="Q176" s="20" t="str">
        <f t="shared" si="353"/>
        <v/>
      </c>
      <c r="R176" s="21" t="str">
        <f t="shared" si="353"/>
        <v/>
      </c>
      <c r="S176" s="20" t="str">
        <f t="shared" si="353"/>
        <v/>
      </c>
      <c r="T176" s="21" t="str">
        <f t="shared" si="353"/>
        <v/>
      </c>
      <c r="U176" s="20" t="str">
        <f t="shared" si="353"/>
        <v/>
      </c>
      <c r="V176" s="21" t="str">
        <f t="shared" si="353"/>
        <v/>
      </c>
      <c r="W176" s="22" t="str">
        <f t="shared" si="353"/>
        <v/>
      </c>
      <c r="X176" s="55" t="str">
        <f t="shared" ref="X176:AM176" si="354">IF($G176=X$4&amp;"-"&amp;X$5,IF(COUNTIF($G$6:$G176,"="&amp;$G176)&gt;1000,"",MAX(X$6:X175)+1),"")</f>
        <v/>
      </c>
      <c r="Y176" s="56" t="str">
        <f t="shared" si="354"/>
        <v/>
      </c>
      <c r="Z176" s="55" t="str">
        <f t="shared" si="354"/>
        <v/>
      </c>
      <c r="AA176" s="56" t="str">
        <f t="shared" si="354"/>
        <v/>
      </c>
      <c r="AB176" s="55" t="str">
        <f t="shared" si="354"/>
        <v/>
      </c>
      <c r="AC176" s="56" t="str">
        <f t="shared" si="354"/>
        <v/>
      </c>
      <c r="AD176" s="55" t="str">
        <f t="shared" si="354"/>
        <v/>
      </c>
      <c r="AE176" s="56" t="str">
        <f t="shared" si="354"/>
        <v/>
      </c>
      <c r="AF176" s="55" t="str">
        <f t="shared" si="354"/>
        <v/>
      </c>
      <c r="AG176" s="56" t="str">
        <f t="shared" si="354"/>
        <v/>
      </c>
      <c r="AH176" s="55">
        <f t="shared" si="354"/>
        <v>21</v>
      </c>
      <c r="AI176" s="56" t="str">
        <f t="shared" si="354"/>
        <v/>
      </c>
      <c r="AJ176" s="55" t="str">
        <f t="shared" si="354"/>
        <v/>
      </c>
      <c r="AK176" s="56" t="str">
        <f t="shared" si="354"/>
        <v/>
      </c>
      <c r="AL176" s="55" t="str">
        <f t="shared" si="354"/>
        <v/>
      </c>
      <c r="AM176" s="57" t="str">
        <f t="shared" si="354"/>
        <v/>
      </c>
    </row>
    <row r="177" spans="1:39" ht="15.75" customHeight="1">
      <c r="A177" s="58">
        <v>172</v>
      </c>
      <c r="B177" s="48" t="str">
        <f>VLOOKUP(A177,Times_2023!B174:C604,2,FALSE)</f>
        <v>0:24:00</v>
      </c>
      <c r="C177" s="49" t="str">
        <f t="shared" si="266"/>
        <v>Neil Halls</v>
      </c>
      <c r="D177" s="59" t="str">
        <f t="shared" si="267"/>
        <v>SS</v>
      </c>
      <c r="E177" s="59" t="str">
        <f t="shared" si="268"/>
        <v>M</v>
      </c>
      <c r="F177" s="59">
        <f t="shared" si="5"/>
        <v>139</v>
      </c>
      <c r="G177" s="60" t="str">
        <f t="shared" si="6"/>
        <v>SS-M</v>
      </c>
      <c r="H177" s="19" t="str">
        <f t="shared" ref="H177:W177" si="355">IF($G177=H$4&amp;"-"&amp;H$5,IF(COUNTIF($G$6:$G177,"="&amp;$G177)&gt;5,"",$F177),"")</f>
        <v/>
      </c>
      <c r="I177" s="20" t="str">
        <f t="shared" si="355"/>
        <v/>
      </c>
      <c r="J177" s="21" t="str">
        <f t="shared" si="355"/>
        <v/>
      </c>
      <c r="K177" s="20" t="str">
        <f t="shared" si="355"/>
        <v/>
      </c>
      <c r="L177" s="21" t="str">
        <f t="shared" si="355"/>
        <v/>
      </c>
      <c r="M177" s="20" t="str">
        <f t="shared" si="355"/>
        <v/>
      </c>
      <c r="N177" s="21" t="str">
        <f t="shared" si="355"/>
        <v/>
      </c>
      <c r="O177" s="20" t="str">
        <f t="shared" si="355"/>
        <v/>
      </c>
      <c r="P177" s="21" t="str">
        <f t="shared" si="355"/>
        <v/>
      </c>
      <c r="Q177" s="20" t="str">
        <f t="shared" si="355"/>
        <v/>
      </c>
      <c r="R177" s="21" t="str">
        <f t="shared" si="355"/>
        <v/>
      </c>
      <c r="S177" s="20" t="str">
        <f t="shared" si="355"/>
        <v/>
      </c>
      <c r="T177" s="21" t="str">
        <f t="shared" si="355"/>
        <v/>
      </c>
      <c r="U177" s="20" t="str">
        <f t="shared" si="355"/>
        <v/>
      </c>
      <c r="V177" s="21" t="str">
        <f t="shared" si="355"/>
        <v/>
      </c>
      <c r="W177" s="22" t="str">
        <f t="shared" si="355"/>
        <v/>
      </c>
      <c r="X177" s="55" t="str">
        <f t="shared" ref="X177:AM177" si="356">IF($G177=X$4&amp;"-"&amp;X$5,IF(COUNTIF($G$6:$G177,"="&amp;$G177)&gt;1000,"",MAX(X$6:X176)+1),"")</f>
        <v/>
      </c>
      <c r="Y177" s="56" t="str">
        <f t="shared" si="356"/>
        <v/>
      </c>
      <c r="Z177" s="55" t="str">
        <f t="shared" si="356"/>
        <v/>
      </c>
      <c r="AA177" s="56" t="str">
        <f t="shared" si="356"/>
        <v/>
      </c>
      <c r="AB177" s="55" t="str">
        <f t="shared" si="356"/>
        <v/>
      </c>
      <c r="AC177" s="56" t="str">
        <f t="shared" si="356"/>
        <v/>
      </c>
      <c r="AD177" s="55" t="str">
        <f t="shared" si="356"/>
        <v/>
      </c>
      <c r="AE177" s="56" t="str">
        <f t="shared" si="356"/>
        <v/>
      </c>
      <c r="AF177" s="55" t="str">
        <f t="shared" si="356"/>
        <v/>
      </c>
      <c r="AG177" s="56" t="str">
        <f t="shared" si="356"/>
        <v/>
      </c>
      <c r="AH177" s="55" t="str">
        <f t="shared" si="356"/>
        <v/>
      </c>
      <c r="AI177" s="56" t="str">
        <f t="shared" si="356"/>
        <v/>
      </c>
      <c r="AJ177" s="55" t="str">
        <f t="shared" si="356"/>
        <v/>
      </c>
      <c r="AK177" s="56" t="str">
        <f t="shared" si="356"/>
        <v/>
      </c>
      <c r="AL177" s="55">
        <f t="shared" si="356"/>
        <v>9</v>
      </c>
      <c r="AM177" s="57" t="str">
        <f t="shared" si="356"/>
        <v/>
      </c>
    </row>
    <row r="178" spans="1:39" ht="15.75" customHeight="1">
      <c r="A178" s="61">
        <v>173</v>
      </c>
      <c r="B178" s="48" t="str">
        <f>VLOOKUP(A178,Times_2023!B175:C605,2,FALSE)</f>
        <v>0:24:02</v>
      </c>
      <c r="C178" s="49" t="str">
        <f t="shared" si="266"/>
        <v>Neil Krajewski</v>
      </c>
      <c r="D178" s="59" t="str">
        <f t="shared" si="267"/>
        <v>ELY</v>
      </c>
      <c r="E178" s="59" t="str">
        <f t="shared" si="268"/>
        <v>M</v>
      </c>
      <c r="F178" s="59">
        <f t="shared" si="5"/>
        <v>140</v>
      </c>
      <c r="G178" s="60" t="str">
        <f t="shared" si="6"/>
        <v>ELY-M</v>
      </c>
      <c r="H178" s="19" t="str">
        <f t="shared" ref="H178:W178" si="357">IF($G178=H$4&amp;"-"&amp;H$5,IF(COUNTIF($G$6:$G178,"="&amp;$G178)&gt;5,"",$F178),"")</f>
        <v/>
      </c>
      <c r="I178" s="20" t="str">
        <f t="shared" si="357"/>
        <v/>
      </c>
      <c r="J178" s="21" t="str">
        <f t="shared" si="357"/>
        <v/>
      </c>
      <c r="K178" s="20" t="str">
        <f t="shared" si="357"/>
        <v/>
      </c>
      <c r="L178" s="21" t="str">
        <f t="shared" si="357"/>
        <v/>
      </c>
      <c r="M178" s="20" t="str">
        <f t="shared" si="357"/>
        <v/>
      </c>
      <c r="N178" s="21" t="str">
        <f t="shared" si="357"/>
        <v/>
      </c>
      <c r="O178" s="20" t="str">
        <f t="shared" si="357"/>
        <v/>
      </c>
      <c r="P178" s="21" t="str">
        <f t="shared" si="357"/>
        <v/>
      </c>
      <c r="Q178" s="20" t="str">
        <f t="shared" si="357"/>
        <v/>
      </c>
      <c r="R178" s="21" t="str">
        <f t="shared" si="357"/>
        <v/>
      </c>
      <c r="S178" s="20" t="str">
        <f t="shared" si="357"/>
        <v/>
      </c>
      <c r="T178" s="21" t="str">
        <f t="shared" si="357"/>
        <v/>
      </c>
      <c r="U178" s="20" t="str">
        <f t="shared" si="357"/>
        <v/>
      </c>
      <c r="V178" s="21" t="str">
        <f t="shared" si="357"/>
        <v/>
      </c>
      <c r="W178" s="22" t="str">
        <f t="shared" si="357"/>
        <v/>
      </c>
      <c r="X178" s="55" t="str">
        <f t="shared" ref="X178:AM178" si="358">IF($G178=X$4&amp;"-"&amp;X$5,IF(COUNTIF($G$6:$G178,"="&amp;$G178)&gt;1000,"",MAX(X$6:X177)+1),"")</f>
        <v/>
      </c>
      <c r="Y178" s="56" t="str">
        <f t="shared" si="358"/>
        <v/>
      </c>
      <c r="Z178" s="55" t="str">
        <f t="shared" si="358"/>
        <v/>
      </c>
      <c r="AA178" s="56" t="str">
        <f t="shared" si="358"/>
        <v/>
      </c>
      <c r="AB178" s="55">
        <f t="shared" si="358"/>
        <v>31</v>
      </c>
      <c r="AC178" s="56" t="str">
        <f t="shared" si="358"/>
        <v/>
      </c>
      <c r="AD178" s="55" t="str">
        <f t="shared" si="358"/>
        <v/>
      </c>
      <c r="AE178" s="56" t="str">
        <f t="shared" si="358"/>
        <v/>
      </c>
      <c r="AF178" s="55" t="str">
        <f t="shared" si="358"/>
        <v/>
      </c>
      <c r="AG178" s="56" t="str">
        <f t="shared" si="358"/>
        <v/>
      </c>
      <c r="AH178" s="55" t="str">
        <f t="shared" si="358"/>
        <v/>
      </c>
      <c r="AI178" s="56" t="str">
        <f t="shared" si="358"/>
        <v/>
      </c>
      <c r="AJ178" s="55" t="str">
        <f t="shared" si="358"/>
        <v/>
      </c>
      <c r="AK178" s="56" t="str">
        <f t="shared" si="358"/>
        <v/>
      </c>
      <c r="AL178" s="55" t="str">
        <f t="shared" si="358"/>
        <v/>
      </c>
      <c r="AM178" s="57" t="str">
        <f t="shared" si="358"/>
        <v/>
      </c>
    </row>
    <row r="179" spans="1:39" ht="15.75" customHeight="1">
      <c r="A179" s="58">
        <v>174</v>
      </c>
      <c r="B179" s="48" t="str">
        <f>VLOOKUP(A179,Times_2023!B176:C606,2,FALSE)</f>
        <v>0:24:03</v>
      </c>
      <c r="C179" s="49" t="str">
        <f t="shared" si="266"/>
        <v>Martin Thorpe</v>
      </c>
      <c r="D179" s="59" t="str">
        <f t="shared" si="267"/>
        <v>ELY</v>
      </c>
      <c r="E179" s="59" t="str">
        <f t="shared" si="268"/>
        <v>M</v>
      </c>
      <c r="F179" s="59">
        <f t="shared" si="5"/>
        <v>141</v>
      </c>
      <c r="G179" s="60" t="str">
        <f t="shared" si="6"/>
        <v>ELY-M</v>
      </c>
      <c r="H179" s="19" t="str">
        <f t="shared" ref="H179:W179" si="359">IF($G179=H$4&amp;"-"&amp;H$5,IF(COUNTIF($G$6:$G179,"="&amp;$G179)&gt;5,"",$F179),"")</f>
        <v/>
      </c>
      <c r="I179" s="20" t="str">
        <f t="shared" si="359"/>
        <v/>
      </c>
      <c r="J179" s="21" t="str">
        <f t="shared" si="359"/>
        <v/>
      </c>
      <c r="K179" s="20" t="str">
        <f t="shared" si="359"/>
        <v/>
      </c>
      <c r="L179" s="21" t="str">
        <f t="shared" si="359"/>
        <v/>
      </c>
      <c r="M179" s="20" t="str">
        <f t="shared" si="359"/>
        <v/>
      </c>
      <c r="N179" s="21" t="str">
        <f t="shared" si="359"/>
        <v/>
      </c>
      <c r="O179" s="20" t="str">
        <f t="shared" si="359"/>
        <v/>
      </c>
      <c r="P179" s="21" t="str">
        <f t="shared" si="359"/>
        <v/>
      </c>
      <c r="Q179" s="20" t="str">
        <f t="shared" si="359"/>
        <v/>
      </c>
      <c r="R179" s="21" t="str">
        <f t="shared" si="359"/>
        <v/>
      </c>
      <c r="S179" s="20" t="str">
        <f t="shared" si="359"/>
        <v/>
      </c>
      <c r="T179" s="21" t="str">
        <f t="shared" si="359"/>
        <v/>
      </c>
      <c r="U179" s="20" t="str">
        <f t="shared" si="359"/>
        <v/>
      </c>
      <c r="V179" s="21" t="str">
        <f t="shared" si="359"/>
        <v/>
      </c>
      <c r="W179" s="22" t="str">
        <f t="shared" si="359"/>
        <v/>
      </c>
      <c r="X179" s="55" t="str">
        <f t="shared" ref="X179:AM179" si="360">IF($G179=X$4&amp;"-"&amp;X$5,IF(COUNTIF($G$6:$G179,"="&amp;$G179)&gt;1000,"",MAX(X$6:X178)+1),"")</f>
        <v/>
      </c>
      <c r="Y179" s="56" t="str">
        <f t="shared" si="360"/>
        <v/>
      </c>
      <c r="Z179" s="55" t="str">
        <f t="shared" si="360"/>
        <v/>
      </c>
      <c r="AA179" s="56" t="str">
        <f t="shared" si="360"/>
        <v/>
      </c>
      <c r="AB179" s="55">
        <f t="shared" si="360"/>
        <v>32</v>
      </c>
      <c r="AC179" s="56" t="str">
        <f t="shared" si="360"/>
        <v/>
      </c>
      <c r="AD179" s="55" t="str">
        <f t="shared" si="360"/>
        <v/>
      </c>
      <c r="AE179" s="56" t="str">
        <f t="shared" si="360"/>
        <v/>
      </c>
      <c r="AF179" s="55" t="str">
        <f t="shared" si="360"/>
        <v/>
      </c>
      <c r="AG179" s="56" t="str">
        <f t="shared" si="360"/>
        <v/>
      </c>
      <c r="AH179" s="55" t="str">
        <f t="shared" si="360"/>
        <v/>
      </c>
      <c r="AI179" s="56" t="str">
        <f t="shared" si="360"/>
        <v/>
      </c>
      <c r="AJ179" s="55" t="str">
        <f t="shared" si="360"/>
        <v/>
      </c>
      <c r="AK179" s="56" t="str">
        <f t="shared" si="360"/>
        <v/>
      </c>
      <c r="AL179" s="55" t="str">
        <f t="shared" si="360"/>
        <v/>
      </c>
      <c r="AM179" s="57" t="str">
        <f t="shared" si="360"/>
        <v/>
      </c>
    </row>
    <row r="180" spans="1:39" ht="15.75" customHeight="1">
      <c r="A180" s="61">
        <v>175</v>
      </c>
      <c r="B180" s="48" t="str">
        <f>VLOOKUP(A180,Times_2023!B177:C607,2,FALSE)</f>
        <v>0:24:10</v>
      </c>
      <c r="C180" s="49" t="str">
        <f t="shared" si="266"/>
        <v>Harry Druiff</v>
      </c>
      <c r="D180" s="59" t="str">
        <f t="shared" si="267"/>
        <v>CTC</v>
      </c>
      <c r="E180" s="59" t="str">
        <f t="shared" si="268"/>
        <v>M</v>
      </c>
      <c r="F180" s="59">
        <f t="shared" si="5"/>
        <v>142</v>
      </c>
      <c r="G180" s="60" t="str">
        <f t="shared" si="6"/>
        <v>CTC-M</v>
      </c>
      <c r="H180" s="19" t="str">
        <f t="shared" ref="H180:W180" si="361">IF($G180=H$4&amp;"-"&amp;H$5,IF(COUNTIF($G$6:$G180,"="&amp;$G180)&gt;5,"",$F180),"")</f>
        <v/>
      </c>
      <c r="I180" s="20" t="str">
        <f t="shared" si="361"/>
        <v/>
      </c>
      <c r="J180" s="21" t="str">
        <f t="shared" si="361"/>
        <v/>
      </c>
      <c r="K180" s="20" t="str">
        <f t="shared" si="361"/>
        <v/>
      </c>
      <c r="L180" s="21" t="str">
        <f t="shared" si="361"/>
        <v/>
      </c>
      <c r="M180" s="20" t="str">
        <f t="shared" si="361"/>
        <v/>
      </c>
      <c r="N180" s="21" t="str">
        <f t="shared" si="361"/>
        <v/>
      </c>
      <c r="O180" s="20" t="str">
        <f t="shared" si="361"/>
        <v/>
      </c>
      <c r="P180" s="21" t="str">
        <f t="shared" si="361"/>
        <v/>
      </c>
      <c r="Q180" s="20" t="str">
        <f t="shared" si="361"/>
        <v/>
      </c>
      <c r="R180" s="21" t="str">
        <f t="shared" si="361"/>
        <v/>
      </c>
      <c r="S180" s="20" t="str">
        <f t="shared" si="361"/>
        <v/>
      </c>
      <c r="T180" s="21" t="str">
        <f t="shared" si="361"/>
        <v/>
      </c>
      <c r="U180" s="20" t="str">
        <f t="shared" si="361"/>
        <v/>
      </c>
      <c r="V180" s="21" t="str">
        <f t="shared" si="361"/>
        <v/>
      </c>
      <c r="W180" s="22" t="str">
        <f t="shared" si="361"/>
        <v/>
      </c>
      <c r="X180" s="55" t="str">
        <f t="shared" ref="X180:AM180" si="362">IF($G180=X$4&amp;"-"&amp;X$5,IF(COUNTIF($G$6:$G180,"="&amp;$G180)&gt;1000,"",MAX(X$6:X179)+1),"")</f>
        <v/>
      </c>
      <c r="Y180" s="56" t="str">
        <f t="shared" si="362"/>
        <v/>
      </c>
      <c r="Z180" s="55">
        <f t="shared" si="362"/>
        <v>17</v>
      </c>
      <c r="AA180" s="56" t="str">
        <f t="shared" si="362"/>
        <v/>
      </c>
      <c r="AB180" s="55" t="str">
        <f t="shared" si="362"/>
        <v/>
      </c>
      <c r="AC180" s="56" t="str">
        <f t="shared" si="362"/>
        <v/>
      </c>
      <c r="AD180" s="55" t="str">
        <f t="shared" si="362"/>
        <v/>
      </c>
      <c r="AE180" s="56" t="str">
        <f t="shared" si="362"/>
        <v/>
      </c>
      <c r="AF180" s="55" t="str">
        <f t="shared" si="362"/>
        <v/>
      </c>
      <c r="AG180" s="56" t="str">
        <f t="shared" si="362"/>
        <v/>
      </c>
      <c r="AH180" s="55" t="str">
        <f t="shared" si="362"/>
        <v/>
      </c>
      <c r="AI180" s="56" t="str">
        <f t="shared" si="362"/>
        <v/>
      </c>
      <c r="AJ180" s="55" t="str">
        <f t="shared" si="362"/>
        <v/>
      </c>
      <c r="AK180" s="56" t="str">
        <f t="shared" si="362"/>
        <v/>
      </c>
      <c r="AL180" s="55" t="str">
        <f t="shared" si="362"/>
        <v/>
      </c>
      <c r="AM180" s="57" t="str">
        <f t="shared" si="362"/>
        <v/>
      </c>
    </row>
    <row r="181" spans="1:39" ht="15.75" customHeight="1">
      <c r="A181" s="58">
        <v>176</v>
      </c>
      <c r="B181" s="48" t="str">
        <f>VLOOKUP(A181,Times_2023!B178:C608,2,FALSE)</f>
        <v>0:24:11</v>
      </c>
      <c r="C181" s="49" t="str">
        <f t="shared" si="266"/>
        <v>Kerry Harrington</v>
      </c>
      <c r="D181" s="59" t="str">
        <f t="shared" si="267"/>
        <v>SS</v>
      </c>
      <c r="E181" s="59" t="str">
        <f t="shared" si="268"/>
        <v>F</v>
      </c>
      <c r="F181" s="59">
        <f t="shared" si="5"/>
        <v>34</v>
      </c>
      <c r="G181" s="60" t="str">
        <f t="shared" si="6"/>
        <v>SS-F</v>
      </c>
      <c r="H181" s="19" t="str">
        <f t="shared" ref="H181:W181" si="363">IF($G181=H$4&amp;"-"&amp;H$5,IF(COUNTIF($G$6:$G181,"="&amp;$G181)&gt;5,"",$F181),"")</f>
        <v/>
      </c>
      <c r="I181" s="20" t="str">
        <f t="shared" si="363"/>
        <v/>
      </c>
      <c r="J181" s="21" t="str">
        <f t="shared" si="363"/>
        <v/>
      </c>
      <c r="K181" s="20" t="str">
        <f t="shared" si="363"/>
        <v/>
      </c>
      <c r="L181" s="21" t="str">
        <f t="shared" si="363"/>
        <v/>
      </c>
      <c r="M181" s="20" t="str">
        <f t="shared" si="363"/>
        <v/>
      </c>
      <c r="N181" s="21" t="str">
        <f t="shared" si="363"/>
        <v/>
      </c>
      <c r="O181" s="20" t="str">
        <f t="shared" si="363"/>
        <v/>
      </c>
      <c r="P181" s="21" t="str">
        <f t="shared" si="363"/>
        <v/>
      </c>
      <c r="Q181" s="20" t="str">
        <f t="shared" si="363"/>
        <v/>
      </c>
      <c r="R181" s="21" t="str">
        <f t="shared" si="363"/>
        <v/>
      </c>
      <c r="S181" s="20" t="str">
        <f t="shared" si="363"/>
        <v/>
      </c>
      <c r="T181" s="21" t="str">
        <f t="shared" si="363"/>
        <v/>
      </c>
      <c r="U181" s="20" t="str">
        <f t="shared" si="363"/>
        <v/>
      </c>
      <c r="V181" s="21" t="str">
        <f t="shared" si="363"/>
        <v/>
      </c>
      <c r="W181" s="22">
        <f t="shared" si="363"/>
        <v>34</v>
      </c>
      <c r="X181" s="55" t="str">
        <f t="shared" ref="X181:AM181" si="364">IF($G181=X$4&amp;"-"&amp;X$5,IF(COUNTIF($G$6:$G181,"="&amp;$G181)&gt;1000,"",MAX(X$6:X180)+1),"")</f>
        <v/>
      </c>
      <c r="Y181" s="56" t="str">
        <f t="shared" si="364"/>
        <v/>
      </c>
      <c r="Z181" s="55" t="str">
        <f t="shared" si="364"/>
        <v/>
      </c>
      <c r="AA181" s="56" t="str">
        <f t="shared" si="364"/>
        <v/>
      </c>
      <c r="AB181" s="55" t="str">
        <f t="shared" si="364"/>
        <v/>
      </c>
      <c r="AC181" s="56" t="str">
        <f t="shared" si="364"/>
        <v/>
      </c>
      <c r="AD181" s="55" t="str">
        <f t="shared" si="364"/>
        <v/>
      </c>
      <c r="AE181" s="56" t="str">
        <f t="shared" si="364"/>
        <v/>
      </c>
      <c r="AF181" s="55" t="str">
        <f t="shared" si="364"/>
        <v/>
      </c>
      <c r="AG181" s="56" t="str">
        <f t="shared" si="364"/>
        <v/>
      </c>
      <c r="AH181" s="55" t="str">
        <f t="shared" si="364"/>
        <v/>
      </c>
      <c r="AI181" s="56" t="str">
        <f t="shared" si="364"/>
        <v/>
      </c>
      <c r="AJ181" s="55" t="str">
        <f t="shared" si="364"/>
        <v/>
      </c>
      <c r="AK181" s="56" t="str">
        <f t="shared" si="364"/>
        <v/>
      </c>
      <c r="AL181" s="55" t="str">
        <f t="shared" si="364"/>
        <v/>
      </c>
      <c r="AM181" s="57">
        <f t="shared" si="364"/>
        <v>3</v>
      </c>
    </row>
    <row r="182" spans="1:39" ht="15.75" customHeight="1">
      <c r="A182" s="61">
        <v>177</v>
      </c>
      <c r="B182" s="48" t="str">
        <f>VLOOKUP(A182,Times_2023!B179:C609,2,FALSE)</f>
        <v>0:24:13</v>
      </c>
      <c r="C182" s="49" t="str">
        <f t="shared" si="266"/>
        <v>Tim Long</v>
      </c>
      <c r="D182" s="59" t="str">
        <f t="shared" si="267"/>
        <v>CAC</v>
      </c>
      <c r="E182" s="59" t="str">
        <f t="shared" si="268"/>
        <v>M</v>
      </c>
      <c r="F182" s="59">
        <f t="shared" si="5"/>
        <v>143</v>
      </c>
      <c r="G182" s="60" t="str">
        <f t="shared" si="6"/>
        <v>CAC-M</v>
      </c>
      <c r="H182" s="19" t="str">
        <f t="shared" ref="H182:W182" si="365">IF($G182=H$4&amp;"-"&amp;H$5,IF(COUNTIF($G$6:$G182,"="&amp;$G182)&gt;5,"",$F182),"")</f>
        <v/>
      </c>
      <c r="I182" s="20" t="str">
        <f t="shared" si="365"/>
        <v/>
      </c>
      <c r="J182" s="21" t="str">
        <f t="shared" si="365"/>
        <v/>
      </c>
      <c r="K182" s="20" t="str">
        <f t="shared" si="365"/>
        <v/>
      </c>
      <c r="L182" s="21" t="str">
        <f t="shared" si="365"/>
        <v/>
      </c>
      <c r="M182" s="20" t="str">
        <f t="shared" si="365"/>
        <v/>
      </c>
      <c r="N182" s="21" t="str">
        <f t="shared" si="365"/>
        <v/>
      </c>
      <c r="O182" s="20" t="str">
        <f t="shared" si="365"/>
        <v/>
      </c>
      <c r="P182" s="21" t="str">
        <f t="shared" si="365"/>
        <v/>
      </c>
      <c r="Q182" s="20" t="str">
        <f t="shared" si="365"/>
        <v/>
      </c>
      <c r="R182" s="21" t="str">
        <f t="shared" si="365"/>
        <v/>
      </c>
      <c r="S182" s="20" t="str">
        <f t="shared" si="365"/>
        <v/>
      </c>
      <c r="T182" s="21" t="str">
        <f t="shared" si="365"/>
        <v/>
      </c>
      <c r="U182" s="20" t="str">
        <f t="shared" si="365"/>
        <v/>
      </c>
      <c r="V182" s="21" t="str">
        <f t="shared" si="365"/>
        <v/>
      </c>
      <c r="W182" s="22" t="str">
        <f t="shared" si="365"/>
        <v/>
      </c>
      <c r="X182" s="55">
        <f t="shared" ref="X182:AM182" si="366">IF($G182=X$4&amp;"-"&amp;X$5,IF(COUNTIF($G$6:$G182,"="&amp;$G182)&gt;1000,"",MAX(X$6:X181)+1),"")</f>
        <v>31</v>
      </c>
      <c r="Y182" s="56" t="str">
        <f t="shared" si="366"/>
        <v/>
      </c>
      <c r="Z182" s="55" t="str">
        <f t="shared" si="366"/>
        <v/>
      </c>
      <c r="AA182" s="56" t="str">
        <f t="shared" si="366"/>
        <v/>
      </c>
      <c r="AB182" s="55" t="str">
        <f t="shared" si="366"/>
        <v/>
      </c>
      <c r="AC182" s="56" t="str">
        <f t="shared" si="366"/>
        <v/>
      </c>
      <c r="AD182" s="55" t="str">
        <f t="shared" si="366"/>
        <v/>
      </c>
      <c r="AE182" s="56" t="str">
        <f t="shared" si="366"/>
        <v/>
      </c>
      <c r="AF182" s="55" t="str">
        <f t="shared" si="366"/>
        <v/>
      </c>
      <c r="AG182" s="56" t="str">
        <f t="shared" si="366"/>
        <v/>
      </c>
      <c r="AH182" s="55" t="str">
        <f t="shared" si="366"/>
        <v/>
      </c>
      <c r="AI182" s="56" t="str">
        <f t="shared" si="366"/>
        <v/>
      </c>
      <c r="AJ182" s="55" t="str">
        <f t="shared" si="366"/>
        <v/>
      </c>
      <c r="AK182" s="56" t="str">
        <f t="shared" si="366"/>
        <v/>
      </c>
      <c r="AL182" s="55" t="str">
        <f t="shared" si="366"/>
        <v/>
      </c>
      <c r="AM182" s="57" t="str">
        <f t="shared" si="366"/>
        <v/>
      </c>
    </row>
    <row r="183" spans="1:39" ht="15.75" customHeight="1">
      <c r="A183" s="58">
        <v>178</v>
      </c>
      <c r="B183" s="48" t="str">
        <f>VLOOKUP(A183,Times_2023!B180:C610,2,FALSE)</f>
        <v>0:24:15</v>
      </c>
      <c r="C183" s="49" t="str">
        <f t="shared" si="266"/>
        <v>Tom Bentley</v>
      </c>
      <c r="D183" s="59" t="str">
        <f t="shared" si="267"/>
        <v>HRC</v>
      </c>
      <c r="E183" s="59" t="str">
        <f t="shared" si="268"/>
        <v>M</v>
      </c>
      <c r="F183" s="59">
        <f t="shared" si="5"/>
        <v>144</v>
      </c>
      <c r="G183" s="60" t="str">
        <f t="shared" si="6"/>
        <v>HRC-M</v>
      </c>
      <c r="H183" s="19" t="str">
        <f t="shared" ref="H183:W183" si="367">IF($G183=H$4&amp;"-"&amp;H$5,IF(COUNTIF($G$6:$G183,"="&amp;$G183)&gt;5,"",$F183),"")</f>
        <v/>
      </c>
      <c r="I183" s="20" t="str">
        <f t="shared" si="367"/>
        <v/>
      </c>
      <c r="J183" s="21" t="str">
        <f t="shared" si="367"/>
        <v/>
      </c>
      <c r="K183" s="20" t="str">
        <f t="shared" si="367"/>
        <v/>
      </c>
      <c r="L183" s="21" t="str">
        <f t="shared" si="367"/>
        <v/>
      </c>
      <c r="M183" s="20" t="str">
        <f t="shared" si="367"/>
        <v/>
      </c>
      <c r="N183" s="21" t="str">
        <f t="shared" si="367"/>
        <v/>
      </c>
      <c r="O183" s="20" t="str">
        <f t="shared" si="367"/>
        <v/>
      </c>
      <c r="P183" s="21" t="str">
        <f t="shared" si="367"/>
        <v/>
      </c>
      <c r="Q183" s="20" t="str">
        <f t="shared" si="367"/>
        <v/>
      </c>
      <c r="R183" s="21" t="str">
        <f t="shared" si="367"/>
        <v/>
      </c>
      <c r="S183" s="20" t="str">
        <f t="shared" si="367"/>
        <v/>
      </c>
      <c r="T183" s="21" t="str">
        <f t="shared" si="367"/>
        <v/>
      </c>
      <c r="U183" s="20" t="str">
        <f t="shared" si="367"/>
        <v/>
      </c>
      <c r="V183" s="21" t="str">
        <f t="shared" si="367"/>
        <v/>
      </c>
      <c r="W183" s="22" t="str">
        <f t="shared" si="367"/>
        <v/>
      </c>
      <c r="X183" s="55" t="str">
        <f t="shared" ref="X183:AM183" si="368">IF($G183=X$4&amp;"-"&amp;X$5,IF(COUNTIF($G$6:$G183,"="&amp;$G183)&gt;1000,"",MAX(X$6:X182)+1),"")</f>
        <v/>
      </c>
      <c r="Y183" s="56" t="str">
        <f t="shared" si="368"/>
        <v/>
      </c>
      <c r="Z183" s="55" t="str">
        <f t="shared" si="368"/>
        <v/>
      </c>
      <c r="AA183" s="56" t="str">
        <f t="shared" si="368"/>
        <v/>
      </c>
      <c r="AB183" s="55" t="str">
        <f t="shared" si="368"/>
        <v/>
      </c>
      <c r="AC183" s="56" t="str">
        <f t="shared" si="368"/>
        <v/>
      </c>
      <c r="AD183" s="55" t="str">
        <f t="shared" si="368"/>
        <v/>
      </c>
      <c r="AE183" s="56" t="str">
        <f t="shared" si="368"/>
        <v/>
      </c>
      <c r="AF183" s="55">
        <f t="shared" si="368"/>
        <v>13</v>
      </c>
      <c r="AG183" s="56" t="str">
        <f t="shared" si="368"/>
        <v/>
      </c>
      <c r="AH183" s="55" t="str">
        <f t="shared" si="368"/>
        <v/>
      </c>
      <c r="AI183" s="56" t="str">
        <f t="shared" si="368"/>
        <v/>
      </c>
      <c r="AJ183" s="55" t="str">
        <f t="shared" si="368"/>
        <v/>
      </c>
      <c r="AK183" s="56" t="str">
        <f t="shared" si="368"/>
        <v/>
      </c>
      <c r="AL183" s="55" t="str">
        <f t="shared" si="368"/>
        <v/>
      </c>
      <c r="AM183" s="57" t="str">
        <f t="shared" si="368"/>
        <v/>
      </c>
    </row>
    <row r="184" spans="1:39" ht="15.75" customHeight="1">
      <c r="A184" s="61">
        <v>179</v>
      </c>
      <c r="B184" s="48" t="str">
        <f>VLOOKUP(A184,Times_2023!B181:C611,2,FALSE)</f>
        <v>0:24:16</v>
      </c>
      <c r="C184" s="49" t="str">
        <f t="shared" si="266"/>
        <v>Gill Bridger</v>
      </c>
      <c r="D184" s="59" t="str">
        <f t="shared" si="267"/>
        <v>CAC</v>
      </c>
      <c r="E184" s="59" t="str">
        <f t="shared" si="268"/>
        <v>F</v>
      </c>
      <c r="F184" s="59">
        <f t="shared" si="5"/>
        <v>35</v>
      </c>
      <c r="G184" s="60" t="str">
        <f t="shared" si="6"/>
        <v>CAC-F</v>
      </c>
      <c r="H184" s="19" t="str">
        <f t="shared" ref="H184:W184" si="369">IF($G184=H$4&amp;"-"&amp;H$5,IF(COUNTIF($G$6:$G184,"="&amp;$G184)&gt;5,"",$F184),"")</f>
        <v/>
      </c>
      <c r="I184" s="20" t="str">
        <f t="shared" si="369"/>
        <v/>
      </c>
      <c r="J184" s="21" t="str">
        <f t="shared" si="369"/>
        <v/>
      </c>
      <c r="K184" s="20" t="str">
        <f t="shared" si="369"/>
        <v/>
      </c>
      <c r="L184" s="21" t="str">
        <f t="shared" si="369"/>
        <v/>
      </c>
      <c r="M184" s="20" t="str">
        <f t="shared" si="369"/>
        <v/>
      </c>
      <c r="N184" s="21" t="str">
        <f t="shared" si="369"/>
        <v/>
      </c>
      <c r="O184" s="20" t="str">
        <f t="shared" si="369"/>
        <v/>
      </c>
      <c r="P184" s="21" t="str">
        <f t="shared" si="369"/>
        <v/>
      </c>
      <c r="Q184" s="20" t="str">
        <f t="shared" si="369"/>
        <v/>
      </c>
      <c r="R184" s="21" t="str">
        <f t="shared" si="369"/>
        <v/>
      </c>
      <c r="S184" s="20" t="str">
        <f t="shared" si="369"/>
        <v/>
      </c>
      <c r="T184" s="21" t="str">
        <f t="shared" si="369"/>
        <v/>
      </c>
      <c r="U184" s="20" t="str">
        <f t="shared" si="369"/>
        <v/>
      </c>
      <c r="V184" s="21" t="str">
        <f t="shared" si="369"/>
        <v/>
      </c>
      <c r="W184" s="22" t="str">
        <f t="shared" si="369"/>
        <v/>
      </c>
      <c r="X184" s="55" t="str">
        <f t="shared" ref="X184:AM184" si="370">IF($G184=X$4&amp;"-"&amp;X$5,IF(COUNTIF($G$6:$G184,"="&amp;$G184)&gt;1000,"",MAX(X$6:X183)+1),"")</f>
        <v/>
      </c>
      <c r="Y184" s="56">
        <f t="shared" si="370"/>
        <v>9</v>
      </c>
      <c r="Z184" s="55" t="str">
        <f t="shared" si="370"/>
        <v/>
      </c>
      <c r="AA184" s="56" t="str">
        <f t="shared" si="370"/>
        <v/>
      </c>
      <c r="AB184" s="55" t="str">
        <f t="shared" si="370"/>
        <v/>
      </c>
      <c r="AC184" s="56" t="str">
        <f t="shared" si="370"/>
        <v/>
      </c>
      <c r="AD184" s="55" t="str">
        <f t="shared" si="370"/>
        <v/>
      </c>
      <c r="AE184" s="56" t="str">
        <f t="shared" si="370"/>
        <v/>
      </c>
      <c r="AF184" s="55" t="str">
        <f t="shared" si="370"/>
        <v/>
      </c>
      <c r="AG184" s="56" t="str">
        <f t="shared" si="370"/>
        <v/>
      </c>
      <c r="AH184" s="55" t="str">
        <f t="shared" si="370"/>
        <v/>
      </c>
      <c r="AI184" s="56" t="str">
        <f t="shared" si="370"/>
        <v/>
      </c>
      <c r="AJ184" s="55" t="str">
        <f t="shared" si="370"/>
        <v/>
      </c>
      <c r="AK184" s="56" t="str">
        <f t="shared" si="370"/>
        <v/>
      </c>
      <c r="AL184" s="55" t="str">
        <f t="shared" si="370"/>
        <v/>
      </c>
      <c r="AM184" s="57" t="str">
        <f t="shared" si="370"/>
        <v/>
      </c>
    </row>
    <row r="185" spans="1:39" ht="15.75" customHeight="1">
      <c r="A185" s="58">
        <v>180</v>
      </c>
      <c r="B185" s="48" t="str">
        <f>VLOOKUP(A185,Times_2023!B182:C612,2,FALSE)</f>
        <v>0:24:18</v>
      </c>
      <c r="C185" s="49" t="str">
        <f t="shared" si="266"/>
        <v>Barry Graves</v>
      </c>
      <c r="D185" s="59" t="str">
        <f t="shared" si="267"/>
        <v>ELY</v>
      </c>
      <c r="E185" s="59" t="str">
        <f t="shared" si="268"/>
        <v>M</v>
      </c>
      <c r="F185" s="59">
        <f t="shared" si="5"/>
        <v>145</v>
      </c>
      <c r="G185" s="60" t="str">
        <f t="shared" si="6"/>
        <v>ELY-M</v>
      </c>
      <c r="H185" s="19" t="str">
        <f t="shared" ref="H185:W185" si="371">IF($G185=H$4&amp;"-"&amp;H$5,IF(COUNTIF($G$6:$G185,"="&amp;$G185)&gt;5,"",$F185),"")</f>
        <v/>
      </c>
      <c r="I185" s="20" t="str">
        <f t="shared" si="371"/>
        <v/>
      </c>
      <c r="J185" s="21" t="str">
        <f t="shared" si="371"/>
        <v/>
      </c>
      <c r="K185" s="20" t="str">
        <f t="shared" si="371"/>
        <v/>
      </c>
      <c r="L185" s="21" t="str">
        <f t="shared" si="371"/>
        <v/>
      </c>
      <c r="M185" s="20" t="str">
        <f t="shared" si="371"/>
        <v/>
      </c>
      <c r="N185" s="21" t="str">
        <f t="shared" si="371"/>
        <v/>
      </c>
      <c r="O185" s="20" t="str">
        <f t="shared" si="371"/>
        <v/>
      </c>
      <c r="P185" s="21" t="str">
        <f t="shared" si="371"/>
        <v/>
      </c>
      <c r="Q185" s="20" t="str">
        <f t="shared" si="371"/>
        <v/>
      </c>
      <c r="R185" s="21" t="str">
        <f t="shared" si="371"/>
        <v/>
      </c>
      <c r="S185" s="20" t="str">
        <f t="shared" si="371"/>
        <v/>
      </c>
      <c r="T185" s="21" t="str">
        <f t="shared" si="371"/>
        <v/>
      </c>
      <c r="U185" s="20" t="str">
        <f t="shared" si="371"/>
        <v/>
      </c>
      <c r="V185" s="21" t="str">
        <f t="shared" si="371"/>
        <v/>
      </c>
      <c r="W185" s="22" t="str">
        <f t="shared" si="371"/>
        <v/>
      </c>
      <c r="X185" s="55" t="str">
        <f t="shared" ref="X185:AM185" si="372">IF($G185=X$4&amp;"-"&amp;X$5,IF(COUNTIF($G$6:$G185,"="&amp;$G185)&gt;1000,"",MAX(X$6:X184)+1),"")</f>
        <v/>
      </c>
      <c r="Y185" s="56" t="str">
        <f t="shared" si="372"/>
        <v/>
      </c>
      <c r="Z185" s="55" t="str">
        <f t="shared" si="372"/>
        <v/>
      </c>
      <c r="AA185" s="56" t="str">
        <f t="shared" si="372"/>
        <v/>
      </c>
      <c r="AB185" s="55">
        <f t="shared" si="372"/>
        <v>33</v>
      </c>
      <c r="AC185" s="56" t="str">
        <f t="shared" si="372"/>
        <v/>
      </c>
      <c r="AD185" s="55" t="str">
        <f t="shared" si="372"/>
        <v/>
      </c>
      <c r="AE185" s="56" t="str">
        <f t="shared" si="372"/>
        <v/>
      </c>
      <c r="AF185" s="55" t="str">
        <f t="shared" si="372"/>
        <v/>
      </c>
      <c r="AG185" s="56" t="str">
        <f t="shared" si="372"/>
        <v/>
      </c>
      <c r="AH185" s="55" t="str">
        <f t="shared" si="372"/>
        <v/>
      </c>
      <c r="AI185" s="56" t="str">
        <f t="shared" si="372"/>
        <v/>
      </c>
      <c r="AJ185" s="55" t="str">
        <f t="shared" si="372"/>
        <v/>
      </c>
      <c r="AK185" s="56" t="str">
        <f t="shared" si="372"/>
        <v/>
      </c>
      <c r="AL185" s="55" t="str">
        <f t="shared" si="372"/>
        <v/>
      </c>
      <c r="AM185" s="57" t="str">
        <f t="shared" si="372"/>
        <v/>
      </c>
    </row>
    <row r="186" spans="1:39" ht="15.75" customHeight="1">
      <c r="A186" s="61">
        <v>181</v>
      </c>
      <c r="B186" s="48" t="str">
        <f>VLOOKUP(A186,Times_2023!B183:C613,2,FALSE)</f>
        <v>0:24:20</v>
      </c>
      <c r="C186" s="49" t="str">
        <f t="shared" si="266"/>
        <v>George Smith</v>
      </c>
      <c r="D186" s="59" t="str">
        <f t="shared" si="267"/>
        <v>ELY</v>
      </c>
      <c r="E186" s="59" t="str">
        <f t="shared" si="268"/>
        <v>M</v>
      </c>
      <c r="F186" s="59">
        <f t="shared" si="5"/>
        <v>146</v>
      </c>
      <c r="G186" s="60" t="str">
        <f t="shared" si="6"/>
        <v>ELY-M</v>
      </c>
      <c r="H186" s="19" t="str">
        <f t="shared" ref="H186:W186" si="373">IF($G186=H$4&amp;"-"&amp;H$5,IF(COUNTIF($G$6:$G186,"="&amp;$G186)&gt;5,"",$F186),"")</f>
        <v/>
      </c>
      <c r="I186" s="20" t="str">
        <f t="shared" si="373"/>
        <v/>
      </c>
      <c r="J186" s="21" t="str">
        <f t="shared" si="373"/>
        <v/>
      </c>
      <c r="K186" s="20" t="str">
        <f t="shared" si="373"/>
        <v/>
      </c>
      <c r="L186" s="21" t="str">
        <f t="shared" si="373"/>
        <v/>
      </c>
      <c r="M186" s="20" t="str">
        <f t="shared" si="373"/>
        <v/>
      </c>
      <c r="N186" s="21" t="str">
        <f t="shared" si="373"/>
        <v/>
      </c>
      <c r="O186" s="20" t="str">
        <f t="shared" si="373"/>
        <v/>
      </c>
      <c r="P186" s="21" t="str">
        <f t="shared" si="373"/>
        <v/>
      </c>
      <c r="Q186" s="20" t="str">
        <f t="shared" si="373"/>
        <v/>
      </c>
      <c r="R186" s="21" t="str">
        <f t="shared" si="373"/>
        <v/>
      </c>
      <c r="S186" s="20" t="str">
        <f t="shared" si="373"/>
        <v/>
      </c>
      <c r="T186" s="21" t="str">
        <f t="shared" si="373"/>
        <v/>
      </c>
      <c r="U186" s="20" t="str">
        <f t="shared" si="373"/>
        <v/>
      </c>
      <c r="V186" s="21" t="str">
        <f t="shared" si="373"/>
        <v/>
      </c>
      <c r="W186" s="22" t="str">
        <f t="shared" si="373"/>
        <v/>
      </c>
      <c r="X186" s="55" t="str">
        <f t="shared" ref="X186:AM186" si="374">IF($G186=X$4&amp;"-"&amp;X$5,IF(COUNTIF($G$6:$G186,"="&amp;$G186)&gt;1000,"",MAX(X$6:X185)+1),"")</f>
        <v/>
      </c>
      <c r="Y186" s="56" t="str">
        <f t="shared" si="374"/>
        <v/>
      </c>
      <c r="Z186" s="55" t="str">
        <f t="shared" si="374"/>
        <v/>
      </c>
      <c r="AA186" s="56" t="str">
        <f t="shared" si="374"/>
        <v/>
      </c>
      <c r="AB186" s="55">
        <f t="shared" si="374"/>
        <v>34</v>
      </c>
      <c r="AC186" s="56" t="str">
        <f t="shared" si="374"/>
        <v/>
      </c>
      <c r="AD186" s="55" t="str">
        <f t="shared" si="374"/>
        <v/>
      </c>
      <c r="AE186" s="56" t="str">
        <f t="shared" si="374"/>
        <v/>
      </c>
      <c r="AF186" s="55" t="str">
        <f t="shared" si="374"/>
        <v/>
      </c>
      <c r="AG186" s="56" t="str">
        <f t="shared" si="374"/>
        <v/>
      </c>
      <c r="AH186" s="55" t="str">
        <f t="shared" si="374"/>
        <v/>
      </c>
      <c r="AI186" s="56" t="str">
        <f t="shared" si="374"/>
        <v/>
      </c>
      <c r="AJ186" s="55" t="str">
        <f t="shared" si="374"/>
        <v/>
      </c>
      <c r="AK186" s="56" t="str">
        <f t="shared" si="374"/>
        <v/>
      </c>
      <c r="AL186" s="55" t="str">
        <f t="shared" si="374"/>
        <v/>
      </c>
      <c r="AM186" s="57" t="str">
        <f t="shared" si="374"/>
        <v/>
      </c>
    </row>
    <row r="187" spans="1:39" ht="15.75" customHeight="1">
      <c r="A187" s="58">
        <v>182</v>
      </c>
      <c r="B187" s="48" t="str">
        <f>VLOOKUP(A187,Times_2023!B184:C614,2,FALSE)</f>
        <v>0:24:21</v>
      </c>
      <c r="C187" s="49" t="str">
        <f t="shared" si="266"/>
        <v>Lisa Dwayne-Ryan</v>
      </c>
      <c r="D187" s="59" t="str">
        <f t="shared" si="267"/>
        <v>CAC</v>
      </c>
      <c r="E187" s="59" t="str">
        <f t="shared" si="268"/>
        <v>F</v>
      </c>
      <c r="F187" s="59">
        <f t="shared" si="5"/>
        <v>36</v>
      </c>
      <c r="G187" s="60" t="str">
        <f t="shared" si="6"/>
        <v>CAC-F</v>
      </c>
      <c r="H187" s="19" t="str">
        <f t="shared" ref="H187:W187" si="375">IF($G187=H$4&amp;"-"&amp;H$5,IF(COUNTIF($G$6:$G187,"="&amp;$G187)&gt;5,"",$F187),"")</f>
        <v/>
      </c>
      <c r="I187" s="20" t="str">
        <f t="shared" si="375"/>
        <v/>
      </c>
      <c r="J187" s="21" t="str">
        <f t="shared" si="375"/>
        <v/>
      </c>
      <c r="K187" s="20" t="str">
        <f t="shared" si="375"/>
        <v/>
      </c>
      <c r="L187" s="21" t="str">
        <f t="shared" si="375"/>
        <v/>
      </c>
      <c r="M187" s="20" t="str">
        <f t="shared" si="375"/>
        <v/>
      </c>
      <c r="N187" s="21" t="str">
        <f t="shared" si="375"/>
        <v/>
      </c>
      <c r="O187" s="20" t="str">
        <f t="shared" si="375"/>
        <v/>
      </c>
      <c r="P187" s="21" t="str">
        <f t="shared" si="375"/>
        <v/>
      </c>
      <c r="Q187" s="20" t="str">
        <f t="shared" si="375"/>
        <v/>
      </c>
      <c r="R187" s="21" t="str">
        <f t="shared" si="375"/>
        <v/>
      </c>
      <c r="S187" s="20" t="str">
        <f t="shared" si="375"/>
        <v/>
      </c>
      <c r="T187" s="21" t="str">
        <f t="shared" si="375"/>
        <v/>
      </c>
      <c r="U187" s="20" t="str">
        <f t="shared" si="375"/>
        <v/>
      </c>
      <c r="V187" s="21" t="str">
        <f t="shared" si="375"/>
        <v/>
      </c>
      <c r="W187" s="22" t="str">
        <f t="shared" si="375"/>
        <v/>
      </c>
      <c r="X187" s="55" t="str">
        <f t="shared" ref="X187:AM187" si="376">IF($G187=X$4&amp;"-"&amp;X$5,IF(COUNTIF($G$6:$G187,"="&amp;$G187)&gt;1000,"",MAX(X$6:X186)+1),"")</f>
        <v/>
      </c>
      <c r="Y187" s="56">
        <f t="shared" si="376"/>
        <v>10</v>
      </c>
      <c r="Z187" s="55" t="str">
        <f t="shared" si="376"/>
        <v/>
      </c>
      <c r="AA187" s="56" t="str">
        <f t="shared" si="376"/>
        <v/>
      </c>
      <c r="AB187" s="55" t="str">
        <f t="shared" si="376"/>
        <v/>
      </c>
      <c r="AC187" s="56" t="str">
        <f t="shared" si="376"/>
        <v/>
      </c>
      <c r="AD187" s="55" t="str">
        <f t="shared" si="376"/>
        <v/>
      </c>
      <c r="AE187" s="56" t="str">
        <f t="shared" si="376"/>
        <v/>
      </c>
      <c r="AF187" s="55" t="str">
        <f t="shared" si="376"/>
        <v/>
      </c>
      <c r="AG187" s="56" t="str">
        <f t="shared" si="376"/>
        <v/>
      </c>
      <c r="AH187" s="55" t="str">
        <f t="shared" si="376"/>
        <v/>
      </c>
      <c r="AI187" s="56" t="str">
        <f t="shared" si="376"/>
        <v/>
      </c>
      <c r="AJ187" s="55" t="str">
        <f t="shared" si="376"/>
        <v/>
      </c>
      <c r="AK187" s="56" t="str">
        <f t="shared" si="376"/>
        <v/>
      </c>
      <c r="AL187" s="55" t="str">
        <f t="shared" si="376"/>
        <v/>
      </c>
      <c r="AM187" s="57" t="str">
        <f t="shared" si="376"/>
        <v/>
      </c>
    </row>
    <row r="188" spans="1:39" ht="15.75" customHeight="1">
      <c r="A188" s="61">
        <v>183</v>
      </c>
      <c r="B188" s="48" t="str">
        <f>VLOOKUP(A188,Times_2023!B185:C615,2,FALSE)</f>
        <v>0:24:21</v>
      </c>
      <c r="C188" s="49" t="str">
        <f t="shared" si="266"/>
        <v>Dylan Rylan</v>
      </c>
      <c r="D188" s="59" t="str">
        <f t="shared" si="267"/>
        <v>CAC</v>
      </c>
      <c r="E188" s="59" t="str">
        <f t="shared" si="268"/>
        <v>M</v>
      </c>
      <c r="F188" s="59">
        <f t="shared" si="5"/>
        <v>147</v>
      </c>
      <c r="G188" s="60" t="str">
        <f t="shared" si="6"/>
        <v>CAC-M</v>
      </c>
      <c r="H188" s="19" t="str">
        <f t="shared" ref="H188:W188" si="377">IF($G188=H$4&amp;"-"&amp;H$5,IF(COUNTIF($G$6:$G188,"="&amp;$G188)&gt;5,"",$F188),"")</f>
        <v/>
      </c>
      <c r="I188" s="20" t="str">
        <f t="shared" si="377"/>
        <v/>
      </c>
      <c r="J188" s="21" t="str">
        <f t="shared" si="377"/>
        <v/>
      </c>
      <c r="K188" s="20" t="str">
        <f t="shared" si="377"/>
        <v/>
      </c>
      <c r="L188" s="21" t="str">
        <f t="shared" si="377"/>
        <v/>
      </c>
      <c r="M188" s="20" t="str">
        <f t="shared" si="377"/>
        <v/>
      </c>
      <c r="N188" s="21" t="str">
        <f t="shared" si="377"/>
        <v/>
      </c>
      <c r="O188" s="20" t="str">
        <f t="shared" si="377"/>
        <v/>
      </c>
      <c r="P188" s="21" t="str">
        <f t="shared" si="377"/>
        <v/>
      </c>
      <c r="Q188" s="20" t="str">
        <f t="shared" si="377"/>
        <v/>
      </c>
      <c r="R188" s="21" t="str">
        <f t="shared" si="377"/>
        <v/>
      </c>
      <c r="S188" s="20" t="str">
        <f t="shared" si="377"/>
        <v/>
      </c>
      <c r="T188" s="21" t="str">
        <f t="shared" si="377"/>
        <v/>
      </c>
      <c r="U188" s="20" t="str">
        <f t="shared" si="377"/>
        <v/>
      </c>
      <c r="V188" s="21" t="str">
        <f t="shared" si="377"/>
        <v/>
      </c>
      <c r="W188" s="22" t="str">
        <f t="shared" si="377"/>
        <v/>
      </c>
      <c r="X188" s="55">
        <f t="shared" ref="X188:AM188" si="378">IF($G188=X$4&amp;"-"&amp;X$5,IF(COUNTIF($G$6:$G188,"="&amp;$G188)&gt;1000,"",MAX(X$6:X187)+1),"")</f>
        <v>32</v>
      </c>
      <c r="Y188" s="56" t="str">
        <f t="shared" si="378"/>
        <v/>
      </c>
      <c r="Z188" s="55" t="str">
        <f t="shared" si="378"/>
        <v/>
      </c>
      <c r="AA188" s="56" t="str">
        <f t="shared" si="378"/>
        <v/>
      </c>
      <c r="AB188" s="55" t="str">
        <f t="shared" si="378"/>
        <v/>
      </c>
      <c r="AC188" s="56" t="str">
        <f t="shared" si="378"/>
        <v/>
      </c>
      <c r="AD188" s="55" t="str">
        <f t="shared" si="378"/>
        <v/>
      </c>
      <c r="AE188" s="56" t="str">
        <f t="shared" si="378"/>
        <v/>
      </c>
      <c r="AF188" s="55" t="str">
        <f t="shared" si="378"/>
        <v/>
      </c>
      <c r="AG188" s="56" t="str">
        <f t="shared" si="378"/>
        <v/>
      </c>
      <c r="AH188" s="55" t="str">
        <f t="shared" si="378"/>
        <v/>
      </c>
      <c r="AI188" s="56" t="str">
        <f t="shared" si="378"/>
        <v/>
      </c>
      <c r="AJ188" s="55" t="str">
        <f t="shared" si="378"/>
        <v/>
      </c>
      <c r="AK188" s="56" t="str">
        <f t="shared" si="378"/>
        <v/>
      </c>
      <c r="AL188" s="55" t="str">
        <f t="shared" si="378"/>
        <v/>
      </c>
      <c r="AM188" s="57" t="str">
        <f t="shared" si="378"/>
        <v/>
      </c>
    </row>
    <row r="189" spans="1:39" ht="15.75" customHeight="1">
      <c r="A189" s="58">
        <v>184</v>
      </c>
      <c r="B189" s="48" t="str">
        <f>VLOOKUP(A189,Times_2023!B186:C616,2,FALSE)</f>
        <v>0:24:23</v>
      </c>
      <c r="C189" s="49" t="str">
        <f t="shared" si="266"/>
        <v>Martin Beaver</v>
      </c>
      <c r="D189" s="59" t="str">
        <f t="shared" si="267"/>
        <v>RR</v>
      </c>
      <c r="E189" s="59" t="str">
        <f t="shared" si="268"/>
        <v>M</v>
      </c>
      <c r="F189" s="59">
        <f t="shared" si="5"/>
        <v>148</v>
      </c>
      <c r="G189" s="60" t="str">
        <f t="shared" si="6"/>
        <v>RR-M</v>
      </c>
      <c r="H189" s="19" t="str">
        <f t="shared" ref="H189:W189" si="379">IF($G189=H$4&amp;"-"&amp;H$5,IF(COUNTIF($G$6:$G189,"="&amp;$G189)&gt;5,"",$F189),"")</f>
        <v/>
      </c>
      <c r="I189" s="20" t="str">
        <f t="shared" si="379"/>
        <v/>
      </c>
      <c r="J189" s="21" t="str">
        <f t="shared" si="379"/>
        <v/>
      </c>
      <c r="K189" s="20" t="str">
        <f t="shared" si="379"/>
        <v/>
      </c>
      <c r="L189" s="21" t="str">
        <f t="shared" si="379"/>
        <v/>
      </c>
      <c r="M189" s="20" t="str">
        <f t="shared" si="379"/>
        <v/>
      </c>
      <c r="N189" s="21" t="str">
        <f t="shared" si="379"/>
        <v/>
      </c>
      <c r="O189" s="20" t="str">
        <f t="shared" si="379"/>
        <v/>
      </c>
      <c r="P189" s="21" t="str">
        <f t="shared" si="379"/>
        <v/>
      </c>
      <c r="Q189" s="20" t="str">
        <f t="shared" si="379"/>
        <v/>
      </c>
      <c r="R189" s="21" t="str">
        <f t="shared" si="379"/>
        <v/>
      </c>
      <c r="S189" s="20" t="str">
        <f t="shared" si="379"/>
        <v/>
      </c>
      <c r="T189" s="21" t="str">
        <f t="shared" si="379"/>
        <v/>
      </c>
      <c r="U189" s="20" t="str">
        <f t="shared" si="379"/>
        <v/>
      </c>
      <c r="V189" s="21" t="str">
        <f t="shared" si="379"/>
        <v/>
      </c>
      <c r="W189" s="22" t="str">
        <f t="shared" si="379"/>
        <v/>
      </c>
      <c r="X189" s="55" t="str">
        <f t="shared" ref="X189:AM189" si="380">IF($G189=X$4&amp;"-"&amp;X$5,IF(COUNTIF($G$6:$G189,"="&amp;$G189)&gt;1000,"",MAX(X$6:X188)+1),"")</f>
        <v/>
      </c>
      <c r="Y189" s="56" t="str">
        <f t="shared" si="380"/>
        <v/>
      </c>
      <c r="Z189" s="55" t="str">
        <f t="shared" si="380"/>
        <v/>
      </c>
      <c r="AA189" s="56" t="str">
        <f t="shared" si="380"/>
        <v/>
      </c>
      <c r="AB189" s="55" t="str">
        <f t="shared" si="380"/>
        <v/>
      </c>
      <c r="AC189" s="56" t="str">
        <f t="shared" si="380"/>
        <v/>
      </c>
      <c r="AD189" s="55" t="str">
        <f t="shared" si="380"/>
        <v/>
      </c>
      <c r="AE189" s="56" t="str">
        <f t="shared" si="380"/>
        <v/>
      </c>
      <c r="AF189" s="55" t="str">
        <f t="shared" si="380"/>
        <v/>
      </c>
      <c r="AG189" s="56" t="str">
        <f t="shared" si="380"/>
        <v/>
      </c>
      <c r="AH189" s="55" t="str">
        <f t="shared" si="380"/>
        <v/>
      </c>
      <c r="AI189" s="56" t="str">
        <f t="shared" si="380"/>
        <v/>
      </c>
      <c r="AJ189" s="55">
        <f t="shared" si="380"/>
        <v>7</v>
      </c>
      <c r="AK189" s="56" t="str">
        <f t="shared" si="380"/>
        <v/>
      </c>
      <c r="AL189" s="55" t="str">
        <f t="shared" si="380"/>
        <v/>
      </c>
      <c r="AM189" s="57" t="str">
        <f t="shared" si="380"/>
        <v/>
      </c>
    </row>
    <row r="190" spans="1:39" ht="15.75" customHeight="1">
      <c r="A190" s="61">
        <v>185</v>
      </c>
      <c r="B190" s="48" t="str">
        <f>VLOOKUP(A190,Times_2023!B187:C617,2,FALSE)</f>
        <v>0:24:25</v>
      </c>
      <c r="C190" s="49" t="str">
        <f t="shared" si="266"/>
        <v>Stephen Cousins</v>
      </c>
      <c r="D190" s="59" t="str">
        <f t="shared" si="267"/>
        <v>NJ</v>
      </c>
      <c r="E190" s="59" t="str">
        <f t="shared" si="268"/>
        <v>M</v>
      </c>
      <c r="F190" s="59">
        <f t="shared" si="5"/>
        <v>149</v>
      </c>
      <c r="G190" s="60" t="str">
        <f t="shared" si="6"/>
        <v>NJ-M</v>
      </c>
      <c r="H190" s="19" t="str">
        <f t="shared" ref="H190:W190" si="381">IF($G190=H$4&amp;"-"&amp;H$5,IF(COUNTIF($G$6:$G190,"="&amp;$G190)&gt;5,"",$F190),"")</f>
        <v/>
      </c>
      <c r="I190" s="20" t="str">
        <f t="shared" si="381"/>
        <v/>
      </c>
      <c r="J190" s="21" t="str">
        <f t="shared" si="381"/>
        <v/>
      </c>
      <c r="K190" s="20" t="str">
        <f t="shared" si="381"/>
        <v/>
      </c>
      <c r="L190" s="21" t="str">
        <f t="shared" si="381"/>
        <v/>
      </c>
      <c r="M190" s="20" t="str">
        <f t="shared" si="381"/>
        <v/>
      </c>
      <c r="N190" s="21" t="str">
        <f t="shared" si="381"/>
        <v/>
      </c>
      <c r="O190" s="20" t="str">
        <f t="shared" si="381"/>
        <v/>
      </c>
      <c r="P190" s="21" t="str">
        <f t="shared" si="381"/>
        <v/>
      </c>
      <c r="Q190" s="20" t="str">
        <f t="shared" si="381"/>
        <v/>
      </c>
      <c r="R190" s="21" t="str">
        <f t="shared" si="381"/>
        <v/>
      </c>
      <c r="S190" s="20" t="str">
        <f t="shared" si="381"/>
        <v/>
      </c>
      <c r="T190" s="21" t="str">
        <f t="shared" si="381"/>
        <v/>
      </c>
      <c r="U190" s="20" t="str">
        <f t="shared" si="381"/>
        <v/>
      </c>
      <c r="V190" s="21" t="str">
        <f t="shared" si="381"/>
        <v/>
      </c>
      <c r="W190" s="22" t="str">
        <f t="shared" si="381"/>
        <v/>
      </c>
      <c r="X190" s="55" t="str">
        <f t="shared" ref="X190:AM190" si="382">IF($G190=X$4&amp;"-"&amp;X$5,IF(COUNTIF($G$6:$G190,"="&amp;$G190)&gt;1000,"",MAX(X$6:X189)+1),"")</f>
        <v/>
      </c>
      <c r="Y190" s="56" t="str">
        <f t="shared" si="382"/>
        <v/>
      </c>
      <c r="Z190" s="55" t="str">
        <f t="shared" si="382"/>
        <v/>
      </c>
      <c r="AA190" s="56" t="str">
        <f t="shared" si="382"/>
        <v/>
      </c>
      <c r="AB190" s="55" t="str">
        <f t="shared" si="382"/>
        <v/>
      </c>
      <c r="AC190" s="56" t="str">
        <f t="shared" si="382"/>
        <v/>
      </c>
      <c r="AD190" s="55" t="str">
        <f t="shared" si="382"/>
        <v/>
      </c>
      <c r="AE190" s="56" t="str">
        <f t="shared" si="382"/>
        <v/>
      </c>
      <c r="AF190" s="55" t="str">
        <f t="shared" si="382"/>
        <v/>
      </c>
      <c r="AG190" s="56" t="str">
        <f t="shared" si="382"/>
        <v/>
      </c>
      <c r="AH190" s="55">
        <f t="shared" si="382"/>
        <v>22</v>
      </c>
      <c r="AI190" s="56" t="str">
        <f t="shared" si="382"/>
        <v/>
      </c>
      <c r="AJ190" s="55" t="str">
        <f t="shared" si="382"/>
        <v/>
      </c>
      <c r="AK190" s="56" t="str">
        <f t="shared" si="382"/>
        <v/>
      </c>
      <c r="AL190" s="55" t="str">
        <f t="shared" si="382"/>
        <v/>
      </c>
      <c r="AM190" s="57" t="str">
        <f t="shared" si="382"/>
        <v/>
      </c>
    </row>
    <row r="191" spans="1:39" ht="15.75" customHeight="1">
      <c r="A191" s="58">
        <v>186</v>
      </c>
      <c r="B191" s="48" t="str">
        <f>VLOOKUP(A191,Times_2023!B188:C618,2,FALSE)</f>
        <v>0:24:30</v>
      </c>
      <c r="C191" s="49" t="str">
        <f t="shared" si="266"/>
        <v>Natalie Andrews</v>
      </c>
      <c r="D191" s="59" t="str">
        <f t="shared" si="267"/>
        <v>ELY</v>
      </c>
      <c r="E191" s="59" t="str">
        <f t="shared" si="268"/>
        <v>F</v>
      </c>
      <c r="F191" s="59">
        <f t="shared" si="5"/>
        <v>37</v>
      </c>
      <c r="G191" s="60" t="str">
        <f t="shared" si="6"/>
        <v>ELY-F</v>
      </c>
      <c r="H191" s="19" t="str">
        <f t="shared" ref="H191:W191" si="383">IF($G191=H$4&amp;"-"&amp;H$5,IF(COUNTIF($G$6:$G191,"="&amp;$G191)&gt;5,"",$F191),"")</f>
        <v/>
      </c>
      <c r="I191" s="20" t="str">
        <f t="shared" si="383"/>
        <v/>
      </c>
      <c r="J191" s="21" t="str">
        <f t="shared" si="383"/>
        <v/>
      </c>
      <c r="K191" s="20" t="str">
        <f t="shared" si="383"/>
        <v/>
      </c>
      <c r="L191" s="21" t="str">
        <f t="shared" si="383"/>
        <v/>
      </c>
      <c r="M191" s="20" t="str">
        <f t="shared" si="383"/>
        <v/>
      </c>
      <c r="N191" s="21" t="str">
        <f t="shared" si="383"/>
        <v/>
      </c>
      <c r="O191" s="20" t="str">
        <f t="shared" si="383"/>
        <v/>
      </c>
      <c r="P191" s="21" t="str">
        <f t="shared" si="383"/>
        <v/>
      </c>
      <c r="Q191" s="20" t="str">
        <f t="shared" si="383"/>
        <v/>
      </c>
      <c r="R191" s="21" t="str">
        <f t="shared" si="383"/>
        <v/>
      </c>
      <c r="S191" s="20" t="str">
        <f t="shared" si="383"/>
        <v/>
      </c>
      <c r="T191" s="21" t="str">
        <f t="shared" si="383"/>
        <v/>
      </c>
      <c r="U191" s="20" t="str">
        <f t="shared" si="383"/>
        <v/>
      </c>
      <c r="V191" s="21" t="str">
        <f t="shared" si="383"/>
        <v/>
      </c>
      <c r="W191" s="22" t="str">
        <f t="shared" si="383"/>
        <v/>
      </c>
      <c r="X191" s="55" t="str">
        <f t="shared" ref="X191:AM191" si="384">IF($G191=X$4&amp;"-"&amp;X$5,IF(COUNTIF($G$6:$G191,"="&amp;$G191)&gt;1000,"",MAX(X$6:X190)+1),"")</f>
        <v/>
      </c>
      <c r="Y191" s="56" t="str">
        <f t="shared" si="384"/>
        <v/>
      </c>
      <c r="Z191" s="55" t="str">
        <f t="shared" si="384"/>
        <v/>
      </c>
      <c r="AA191" s="56" t="str">
        <f t="shared" si="384"/>
        <v/>
      </c>
      <c r="AB191" s="55" t="str">
        <f t="shared" si="384"/>
        <v/>
      </c>
      <c r="AC191" s="56">
        <f t="shared" si="384"/>
        <v>7</v>
      </c>
      <c r="AD191" s="55" t="str">
        <f t="shared" si="384"/>
        <v/>
      </c>
      <c r="AE191" s="56" t="str">
        <f t="shared" si="384"/>
        <v/>
      </c>
      <c r="AF191" s="55" t="str">
        <f t="shared" si="384"/>
        <v/>
      </c>
      <c r="AG191" s="56" t="str">
        <f t="shared" si="384"/>
        <v/>
      </c>
      <c r="AH191" s="55" t="str">
        <f t="shared" si="384"/>
        <v/>
      </c>
      <c r="AI191" s="56" t="str">
        <f t="shared" si="384"/>
        <v/>
      </c>
      <c r="AJ191" s="55" t="str">
        <f t="shared" si="384"/>
        <v/>
      </c>
      <c r="AK191" s="56" t="str">
        <f t="shared" si="384"/>
        <v/>
      </c>
      <c r="AL191" s="55" t="str">
        <f t="shared" si="384"/>
        <v/>
      </c>
      <c r="AM191" s="57" t="str">
        <f t="shared" si="384"/>
        <v/>
      </c>
    </row>
    <row r="192" spans="1:39" ht="15.75" customHeight="1">
      <c r="A192" s="61">
        <v>187</v>
      </c>
      <c r="B192" s="48" t="str">
        <f>VLOOKUP(A192,Times_2023!B189:C619,2,FALSE)</f>
        <v>0:24:34</v>
      </c>
      <c r="C192" s="49" t="str">
        <f t="shared" si="266"/>
        <v>Lizzie Hitchcock</v>
      </c>
      <c r="D192" s="59" t="str">
        <f t="shared" si="267"/>
        <v>CTC</v>
      </c>
      <c r="E192" s="59" t="str">
        <f t="shared" si="268"/>
        <v>F</v>
      </c>
      <c r="F192" s="59">
        <f t="shared" si="5"/>
        <v>38</v>
      </c>
      <c r="G192" s="60" t="str">
        <f t="shared" si="6"/>
        <v>CTC-F</v>
      </c>
      <c r="H192" s="19" t="str">
        <f t="shared" ref="H192:W192" si="385">IF($G192=H$4&amp;"-"&amp;H$5,IF(COUNTIF($G$6:$G192,"="&amp;$G192)&gt;5,"",$F192),"")</f>
        <v/>
      </c>
      <c r="I192" s="20" t="str">
        <f t="shared" si="385"/>
        <v/>
      </c>
      <c r="J192" s="21" t="str">
        <f t="shared" si="385"/>
        <v/>
      </c>
      <c r="K192" s="20">
        <f t="shared" si="385"/>
        <v>38</v>
      </c>
      <c r="L192" s="21" t="str">
        <f t="shared" si="385"/>
        <v/>
      </c>
      <c r="M192" s="20" t="str">
        <f t="shared" si="385"/>
        <v/>
      </c>
      <c r="N192" s="21" t="str">
        <f t="shared" si="385"/>
        <v/>
      </c>
      <c r="O192" s="20" t="str">
        <f t="shared" si="385"/>
        <v/>
      </c>
      <c r="P192" s="21" t="str">
        <f t="shared" si="385"/>
        <v/>
      </c>
      <c r="Q192" s="20" t="str">
        <f t="shared" si="385"/>
        <v/>
      </c>
      <c r="R192" s="21" t="str">
        <f t="shared" si="385"/>
        <v/>
      </c>
      <c r="S192" s="20" t="str">
        <f t="shared" si="385"/>
        <v/>
      </c>
      <c r="T192" s="21" t="str">
        <f t="shared" si="385"/>
        <v/>
      </c>
      <c r="U192" s="20" t="str">
        <f t="shared" si="385"/>
        <v/>
      </c>
      <c r="V192" s="21" t="str">
        <f t="shared" si="385"/>
        <v/>
      </c>
      <c r="W192" s="22" t="str">
        <f t="shared" si="385"/>
        <v/>
      </c>
      <c r="X192" s="55" t="str">
        <f t="shared" ref="X192:AM192" si="386">IF($G192=X$4&amp;"-"&amp;X$5,IF(COUNTIF($G$6:$G192,"="&amp;$G192)&gt;1000,"",MAX(X$6:X191)+1),"")</f>
        <v/>
      </c>
      <c r="Y192" s="56" t="str">
        <f t="shared" si="386"/>
        <v/>
      </c>
      <c r="Z192" s="55" t="str">
        <f t="shared" si="386"/>
        <v/>
      </c>
      <c r="AA192" s="56">
        <f t="shared" si="386"/>
        <v>5</v>
      </c>
      <c r="AB192" s="55" t="str">
        <f t="shared" si="386"/>
        <v/>
      </c>
      <c r="AC192" s="56" t="str">
        <f t="shared" si="386"/>
        <v/>
      </c>
      <c r="AD192" s="55" t="str">
        <f t="shared" si="386"/>
        <v/>
      </c>
      <c r="AE192" s="56" t="str">
        <f t="shared" si="386"/>
        <v/>
      </c>
      <c r="AF192" s="55" t="str">
        <f t="shared" si="386"/>
        <v/>
      </c>
      <c r="AG192" s="56" t="str">
        <f t="shared" si="386"/>
        <v/>
      </c>
      <c r="AH192" s="55" t="str">
        <f t="shared" si="386"/>
        <v/>
      </c>
      <c r="AI192" s="56" t="str">
        <f t="shared" si="386"/>
        <v/>
      </c>
      <c r="AJ192" s="55" t="str">
        <f t="shared" si="386"/>
        <v/>
      </c>
      <c r="AK192" s="56" t="str">
        <f t="shared" si="386"/>
        <v/>
      </c>
      <c r="AL192" s="55" t="str">
        <f t="shared" si="386"/>
        <v/>
      </c>
      <c r="AM192" s="57" t="str">
        <f t="shared" si="386"/>
        <v/>
      </c>
    </row>
    <row r="193" spans="1:39" ht="15.75" customHeight="1">
      <c r="A193" s="58">
        <v>188</v>
      </c>
      <c r="B193" s="48" t="str">
        <f>VLOOKUP(A193,Times_2023!B190:C620,2,FALSE)</f>
        <v>0:24:37</v>
      </c>
      <c r="C193" s="49" t="str">
        <f t="shared" si="266"/>
        <v>Jane Munro</v>
      </c>
      <c r="D193" s="59" t="str">
        <f t="shared" si="267"/>
        <v>HI</v>
      </c>
      <c r="E193" s="59" t="str">
        <f t="shared" si="268"/>
        <v>F</v>
      </c>
      <c r="F193" s="59">
        <f t="shared" si="5"/>
        <v>39</v>
      </c>
      <c r="G193" s="60" t="str">
        <f t="shared" si="6"/>
        <v>HI-F</v>
      </c>
      <c r="H193" s="19" t="str">
        <f t="shared" ref="H193:W193" si="387">IF($G193=H$4&amp;"-"&amp;H$5,IF(COUNTIF($G$6:$G193,"="&amp;$G193)&gt;5,"",$F193),"")</f>
        <v/>
      </c>
      <c r="I193" s="20" t="str">
        <f t="shared" si="387"/>
        <v/>
      </c>
      <c r="J193" s="21" t="str">
        <f t="shared" si="387"/>
        <v/>
      </c>
      <c r="K193" s="20" t="str">
        <f t="shared" si="387"/>
        <v/>
      </c>
      <c r="L193" s="21" t="str">
        <f t="shared" si="387"/>
        <v/>
      </c>
      <c r="M193" s="20" t="str">
        <f t="shared" si="387"/>
        <v/>
      </c>
      <c r="N193" s="21" t="str">
        <f t="shared" si="387"/>
        <v/>
      </c>
      <c r="O193" s="20" t="str">
        <f t="shared" si="387"/>
        <v/>
      </c>
      <c r="P193" s="21" t="str">
        <f t="shared" si="387"/>
        <v/>
      </c>
      <c r="Q193" s="20" t="str">
        <f t="shared" si="387"/>
        <v/>
      </c>
      <c r="R193" s="21" t="str">
        <f t="shared" si="387"/>
        <v/>
      </c>
      <c r="S193" s="20" t="str">
        <f t="shared" si="387"/>
        <v/>
      </c>
      <c r="T193" s="21" t="str">
        <f t="shared" si="387"/>
        <v/>
      </c>
      <c r="U193" s="20" t="str">
        <f t="shared" si="387"/>
        <v/>
      </c>
      <c r="V193" s="21" t="str">
        <f t="shared" si="387"/>
        <v/>
      </c>
      <c r="W193" s="22" t="str">
        <f t="shared" si="387"/>
        <v/>
      </c>
      <c r="X193" s="55" t="str">
        <f t="shared" ref="X193:AM193" si="388">IF($G193=X$4&amp;"-"&amp;X$5,IF(COUNTIF($G$6:$G193,"="&amp;$G193)&gt;1000,"",MAX(X$6:X192)+1),"")</f>
        <v/>
      </c>
      <c r="Y193" s="56" t="str">
        <f t="shared" si="388"/>
        <v/>
      </c>
      <c r="Z193" s="55" t="str">
        <f t="shared" si="388"/>
        <v/>
      </c>
      <c r="AA193" s="56" t="str">
        <f t="shared" si="388"/>
        <v/>
      </c>
      <c r="AB193" s="55" t="str">
        <f t="shared" si="388"/>
        <v/>
      </c>
      <c r="AC193" s="56" t="str">
        <f t="shared" si="388"/>
        <v/>
      </c>
      <c r="AD193" s="55" t="str">
        <f t="shared" si="388"/>
        <v/>
      </c>
      <c r="AE193" s="56">
        <f t="shared" si="388"/>
        <v>7</v>
      </c>
      <c r="AF193" s="55" t="str">
        <f t="shared" si="388"/>
        <v/>
      </c>
      <c r="AG193" s="56" t="str">
        <f t="shared" si="388"/>
        <v/>
      </c>
      <c r="AH193" s="55" t="str">
        <f t="shared" si="388"/>
        <v/>
      </c>
      <c r="AI193" s="56" t="str">
        <f t="shared" si="388"/>
        <v/>
      </c>
      <c r="AJ193" s="55" t="str">
        <f t="shared" si="388"/>
        <v/>
      </c>
      <c r="AK193" s="56" t="str">
        <f t="shared" si="388"/>
        <v/>
      </c>
      <c r="AL193" s="55" t="str">
        <f t="shared" si="388"/>
        <v/>
      </c>
      <c r="AM193" s="57" t="str">
        <f t="shared" si="388"/>
        <v/>
      </c>
    </row>
    <row r="194" spans="1:39" ht="15.75" customHeight="1">
      <c r="A194" s="61">
        <v>189</v>
      </c>
      <c r="B194" s="48" t="str">
        <f>VLOOKUP(A194,Times_2023!B191:C621,2,FALSE)</f>
        <v>0:24:44</v>
      </c>
      <c r="C194" s="49" t="str">
        <f t="shared" si="266"/>
        <v>Joe McCormack</v>
      </c>
      <c r="D194" s="59" t="str">
        <f t="shared" si="267"/>
        <v>NJ</v>
      </c>
      <c r="E194" s="59" t="str">
        <f t="shared" si="268"/>
        <v>M</v>
      </c>
      <c r="F194" s="59">
        <f t="shared" si="5"/>
        <v>150</v>
      </c>
      <c r="G194" s="60" t="str">
        <f t="shared" si="6"/>
        <v>NJ-M</v>
      </c>
      <c r="H194" s="19" t="str">
        <f t="shared" ref="H194:W194" si="389">IF($G194=H$4&amp;"-"&amp;H$5,IF(COUNTIF($G$6:$G194,"="&amp;$G194)&gt;5,"",$F194),"")</f>
        <v/>
      </c>
      <c r="I194" s="20" t="str">
        <f t="shared" si="389"/>
        <v/>
      </c>
      <c r="J194" s="21" t="str">
        <f t="shared" si="389"/>
        <v/>
      </c>
      <c r="K194" s="20" t="str">
        <f t="shared" si="389"/>
        <v/>
      </c>
      <c r="L194" s="21" t="str">
        <f t="shared" si="389"/>
        <v/>
      </c>
      <c r="M194" s="20" t="str">
        <f t="shared" si="389"/>
        <v/>
      </c>
      <c r="N194" s="21" t="str">
        <f t="shared" si="389"/>
        <v/>
      </c>
      <c r="O194" s="20" t="str">
        <f t="shared" si="389"/>
        <v/>
      </c>
      <c r="P194" s="21" t="str">
        <f t="shared" si="389"/>
        <v/>
      </c>
      <c r="Q194" s="20" t="str">
        <f t="shared" si="389"/>
        <v/>
      </c>
      <c r="R194" s="21" t="str">
        <f t="shared" si="389"/>
        <v/>
      </c>
      <c r="S194" s="20" t="str">
        <f t="shared" si="389"/>
        <v/>
      </c>
      <c r="T194" s="21" t="str">
        <f t="shared" si="389"/>
        <v/>
      </c>
      <c r="U194" s="20" t="str">
        <f t="shared" si="389"/>
        <v/>
      </c>
      <c r="V194" s="21" t="str">
        <f t="shared" si="389"/>
        <v/>
      </c>
      <c r="W194" s="22" t="str">
        <f t="shared" si="389"/>
        <v/>
      </c>
      <c r="X194" s="55" t="str">
        <f t="shared" ref="X194:AM194" si="390">IF($G194=X$4&amp;"-"&amp;X$5,IF(COUNTIF($G$6:$G194,"="&amp;$G194)&gt;1000,"",MAX(X$6:X193)+1),"")</f>
        <v/>
      </c>
      <c r="Y194" s="56" t="str">
        <f t="shared" si="390"/>
        <v/>
      </c>
      <c r="Z194" s="55" t="str">
        <f t="shared" si="390"/>
        <v/>
      </c>
      <c r="AA194" s="56" t="str">
        <f t="shared" si="390"/>
        <v/>
      </c>
      <c r="AB194" s="55" t="str">
        <f t="shared" si="390"/>
        <v/>
      </c>
      <c r="AC194" s="56" t="str">
        <f t="shared" si="390"/>
        <v/>
      </c>
      <c r="AD194" s="55" t="str">
        <f t="shared" si="390"/>
        <v/>
      </c>
      <c r="AE194" s="56" t="str">
        <f t="shared" si="390"/>
        <v/>
      </c>
      <c r="AF194" s="55" t="str">
        <f t="shared" si="390"/>
        <v/>
      </c>
      <c r="AG194" s="56" t="str">
        <f t="shared" si="390"/>
        <v/>
      </c>
      <c r="AH194" s="55">
        <f t="shared" si="390"/>
        <v>23</v>
      </c>
      <c r="AI194" s="56" t="str">
        <f t="shared" si="390"/>
        <v/>
      </c>
      <c r="AJ194" s="55" t="str">
        <f t="shared" si="390"/>
        <v/>
      </c>
      <c r="AK194" s="56" t="str">
        <f t="shared" si="390"/>
        <v/>
      </c>
      <c r="AL194" s="55" t="str">
        <f t="shared" si="390"/>
        <v/>
      </c>
      <c r="AM194" s="57" t="str">
        <f t="shared" si="390"/>
        <v/>
      </c>
    </row>
    <row r="195" spans="1:39" ht="15.75" customHeight="1">
      <c r="A195" s="58">
        <v>190</v>
      </c>
      <c r="B195" s="48" t="str">
        <f>VLOOKUP(A195,Times_2023!B192:C622,2,FALSE)</f>
        <v>0:24:46</v>
      </c>
      <c r="C195" s="49" t="str">
        <f t="shared" si="266"/>
        <v>Jon Brooker</v>
      </c>
      <c r="D195" s="59" t="str">
        <f t="shared" si="267"/>
        <v>NJ</v>
      </c>
      <c r="E195" s="59" t="str">
        <f t="shared" si="268"/>
        <v>M</v>
      </c>
      <c r="F195" s="59">
        <f t="shared" si="5"/>
        <v>151</v>
      </c>
      <c r="G195" s="60" t="str">
        <f t="shared" si="6"/>
        <v>NJ-M</v>
      </c>
      <c r="H195" s="19" t="str">
        <f t="shared" ref="H195:W195" si="391">IF($G195=H$4&amp;"-"&amp;H$5,IF(COUNTIF($G$6:$G195,"="&amp;$G195)&gt;5,"",$F195),"")</f>
        <v/>
      </c>
      <c r="I195" s="20" t="str">
        <f t="shared" si="391"/>
        <v/>
      </c>
      <c r="J195" s="21" t="str">
        <f t="shared" si="391"/>
        <v/>
      </c>
      <c r="K195" s="20" t="str">
        <f t="shared" si="391"/>
        <v/>
      </c>
      <c r="L195" s="21" t="str">
        <f t="shared" si="391"/>
        <v/>
      </c>
      <c r="M195" s="20" t="str">
        <f t="shared" si="391"/>
        <v/>
      </c>
      <c r="N195" s="21" t="str">
        <f t="shared" si="391"/>
        <v/>
      </c>
      <c r="O195" s="20" t="str">
        <f t="shared" si="391"/>
        <v/>
      </c>
      <c r="P195" s="21" t="str">
        <f t="shared" si="391"/>
        <v/>
      </c>
      <c r="Q195" s="20" t="str">
        <f t="shared" si="391"/>
        <v/>
      </c>
      <c r="R195" s="21" t="str">
        <f t="shared" si="391"/>
        <v/>
      </c>
      <c r="S195" s="20" t="str">
        <f t="shared" si="391"/>
        <v/>
      </c>
      <c r="T195" s="21" t="str">
        <f t="shared" si="391"/>
        <v/>
      </c>
      <c r="U195" s="20" t="str">
        <f t="shared" si="391"/>
        <v/>
      </c>
      <c r="V195" s="21" t="str">
        <f t="shared" si="391"/>
        <v/>
      </c>
      <c r="W195" s="22" t="str">
        <f t="shared" si="391"/>
        <v/>
      </c>
      <c r="X195" s="55" t="str">
        <f t="shared" ref="X195:AM195" si="392">IF($G195=X$4&amp;"-"&amp;X$5,IF(COUNTIF($G$6:$G195,"="&amp;$G195)&gt;1000,"",MAX(X$6:X194)+1),"")</f>
        <v/>
      </c>
      <c r="Y195" s="56" t="str">
        <f t="shared" si="392"/>
        <v/>
      </c>
      <c r="Z195" s="55" t="str">
        <f t="shared" si="392"/>
        <v/>
      </c>
      <c r="AA195" s="56" t="str">
        <f t="shared" si="392"/>
        <v/>
      </c>
      <c r="AB195" s="55" t="str">
        <f t="shared" si="392"/>
        <v/>
      </c>
      <c r="AC195" s="56" t="str">
        <f t="shared" si="392"/>
        <v/>
      </c>
      <c r="AD195" s="55" t="str">
        <f t="shared" si="392"/>
        <v/>
      </c>
      <c r="AE195" s="56" t="str">
        <f t="shared" si="392"/>
        <v/>
      </c>
      <c r="AF195" s="55" t="str">
        <f t="shared" si="392"/>
        <v/>
      </c>
      <c r="AG195" s="56" t="str">
        <f t="shared" si="392"/>
        <v/>
      </c>
      <c r="AH195" s="55">
        <f t="shared" si="392"/>
        <v>24</v>
      </c>
      <c r="AI195" s="56" t="str">
        <f t="shared" si="392"/>
        <v/>
      </c>
      <c r="AJ195" s="55" t="str">
        <f t="shared" si="392"/>
        <v/>
      </c>
      <c r="AK195" s="56" t="str">
        <f t="shared" si="392"/>
        <v/>
      </c>
      <c r="AL195" s="55" t="str">
        <f t="shared" si="392"/>
        <v/>
      </c>
      <c r="AM195" s="57" t="str">
        <f t="shared" si="392"/>
        <v/>
      </c>
    </row>
    <row r="196" spans="1:39" ht="15.75" customHeight="1">
      <c r="A196" s="61">
        <v>191</v>
      </c>
      <c r="B196" s="48" t="str">
        <f>VLOOKUP(A196,Times_2023!B193:C623,2,FALSE)</f>
        <v>0:24:47</v>
      </c>
      <c r="C196" s="49" t="str">
        <f t="shared" si="266"/>
        <v>Andrew Moore</v>
      </c>
      <c r="D196" s="59" t="str">
        <f t="shared" si="267"/>
        <v>ELY</v>
      </c>
      <c r="E196" s="59" t="str">
        <f t="shared" si="268"/>
        <v>M</v>
      </c>
      <c r="F196" s="59">
        <f t="shared" si="5"/>
        <v>152</v>
      </c>
      <c r="G196" s="60" t="str">
        <f t="shared" si="6"/>
        <v>ELY-M</v>
      </c>
      <c r="H196" s="19" t="str">
        <f t="shared" ref="H196:W196" si="393">IF($G196=H$4&amp;"-"&amp;H$5,IF(COUNTIF($G$6:$G196,"="&amp;$G196)&gt;5,"",$F196),"")</f>
        <v/>
      </c>
      <c r="I196" s="20" t="str">
        <f t="shared" si="393"/>
        <v/>
      </c>
      <c r="J196" s="21" t="str">
        <f t="shared" si="393"/>
        <v/>
      </c>
      <c r="K196" s="20" t="str">
        <f t="shared" si="393"/>
        <v/>
      </c>
      <c r="L196" s="21" t="str">
        <f t="shared" si="393"/>
        <v/>
      </c>
      <c r="M196" s="20" t="str">
        <f t="shared" si="393"/>
        <v/>
      </c>
      <c r="N196" s="21" t="str">
        <f t="shared" si="393"/>
        <v/>
      </c>
      <c r="O196" s="20" t="str">
        <f t="shared" si="393"/>
        <v/>
      </c>
      <c r="P196" s="21" t="str">
        <f t="shared" si="393"/>
        <v/>
      </c>
      <c r="Q196" s="20" t="str">
        <f t="shared" si="393"/>
        <v/>
      </c>
      <c r="R196" s="21" t="str">
        <f t="shared" si="393"/>
        <v/>
      </c>
      <c r="S196" s="20" t="str">
        <f t="shared" si="393"/>
        <v/>
      </c>
      <c r="T196" s="21" t="str">
        <f t="shared" si="393"/>
        <v/>
      </c>
      <c r="U196" s="20" t="str">
        <f t="shared" si="393"/>
        <v/>
      </c>
      <c r="V196" s="21" t="str">
        <f t="shared" si="393"/>
        <v/>
      </c>
      <c r="W196" s="22" t="str">
        <f t="shared" si="393"/>
        <v/>
      </c>
      <c r="X196" s="55" t="str">
        <f t="shared" ref="X196:AM196" si="394">IF($G196=X$4&amp;"-"&amp;X$5,IF(COUNTIF($G$6:$G196,"="&amp;$G196)&gt;1000,"",MAX(X$6:X195)+1),"")</f>
        <v/>
      </c>
      <c r="Y196" s="56" t="str">
        <f t="shared" si="394"/>
        <v/>
      </c>
      <c r="Z196" s="55" t="str">
        <f t="shared" si="394"/>
        <v/>
      </c>
      <c r="AA196" s="56" t="str">
        <f t="shared" si="394"/>
        <v/>
      </c>
      <c r="AB196" s="55">
        <f t="shared" si="394"/>
        <v>35</v>
      </c>
      <c r="AC196" s="56" t="str">
        <f t="shared" si="394"/>
        <v/>
      </c>
      <c r="AD196" s="55" t="str">
        <f t="shared" si="394"/>
        <v/>
      </c>
      <c r="AE196" s="56" t="str">
        <f t="shared" si="394"/>
        <v/>
      </c>
      <c r="AF196" s="55" t="str">
        <f t="shared" si="394"/>
        <v/>
      </c>
      <c r="AG196" s="56" t="str">
        <f t="shared" si="394"/>
        <v/>
      </c>
      <c r="AH196" s="55" t="str">
        <f t="shared" si="394"/>
        <v/>
      </c>
      <c r="AI196" s="56" t="str">
        <f t="shared" si="394"/>
        <v/>
      </c>
      <c r="AJ196" s="55" t="str">
        <f t="shared" si="394"/>
        <v/>
      </c>
      <c r="AK196" s="56" t="str">
        <f t="shared" si="394"/>
        <v/>
      </c>
      <c r="AL196" s="55" t="str">
        <f t="shared" si="394"/>
        <v/>
      </c>
      <c r="AM196" s="57" t="str">
        <f t="shared" si="394"/>
        <v/>
      </c>
    </row>
    <row r="197" spans="1:39" ht="15.75" customHeight="1">
      <c r="A197" s="58">
        <v>192</v>
      </c>
      <c r="B197" s="48" t="str">
        <f>VLOOKUP(A197,Times_2023!B194:C624,2,FALSE)</f>
        <v>0:24:50</v>
      </c>
      <c r="C197" s="49" t="str">
        <f t="shared" si="266"/>
        <v>Caroline Brown</v>
      </c>
      <c r="D197" s="59" t="str">
        <f t="shared" si="267"/>
        <v>ELY</v>
      </c>
      <c r="E197" s="59" t="str">
        <f t="shared" si="268"/>
        <v>F</v>
      </c>
      <c r="F197" s="59">
        <f t="shared" si="5"/>
        <v>40</v>
      </c>
      <c r="G197" s="60" t="str">
        <f t="shared" si="6"/>
        <v>ELY-F</v>
      </c>
      <c r="H197" s="19" t="str">
        <f t="shared" ref="H197:W197" si="395">IF($G197=H$4&amp;"-"&amp;H$5,IF(COUNTIF($G$6:$G197,"="&amp;$G197)&gt;5,"",$F197),"")</f>
        <v/>
      </c>
      <c r="I197" s="20" t="str">
        <f t="shared" si="395"/>
        <v/>
      </c>
      <c r="J197" s="21" t="str">
        <f t="shared" si="395"/>
        <v/>
      </c>
      <c r="K197" s="20" t="str">
        <f t="shared" si="395"/>
        <v/>
      </c>
      <c r="L197" s="21" t="str">
        <f t="shared" si="395"/>
        <v/>
      </c>
      <c r="M197" s="20" t="str">
        <f t="shared" si="395"/>
        <v/>
      </c>
      <c r="N197" s="21" t="str">
        <f t="shared" si="395"/>
        <v/>
      </c>
      <c r="O197" s="20" t="str">
        <f t="shared" si="395"/>
        <v/>
      </c>
      <c r="P197" s="21" t="str">
        <f t="shared" si="395"/>
        <v/>
      </c>
      <c r="Q197" s="20" t="str">
        <f t="shared" si="395"/>
        <v/>
      </c>
      <c r="R197" s="21" t="str">
        <f t="shared" si="395"/>
        <v/>
      </c>
      <c r="S197" s="20" t="str">
        <f t="shared" si="395"/>
        <v/>
      </c>
      <c r="T197" s="21" t="str">
        <f t="shared" si="395"/>
        <v/>
      </c>
      <c r="U197" s="20" t="str">
        <f t="shared" si="395"/>
        <v/>
      </c>
      <c r="V197" s="21" t="str">
        <f t="shared" si="395"/>
        <v/>
      </c>
      <c r="W197" s="22" t="str">
        <f t="shared" si="395"/>
        <v/>
      </c>
      <c r="X197" s="55" t="str">
        <f t="shared" ref="X197:AM197" si="396">IF($G197=X$4&amp;"-"&amp;X$5,IF(COUNTIF($G$6:$G197,"="&amp;$G197)&gt;1000,"",MAX(X$6:X196)+1),"")</f>
        <v/>
      </c>
      <c r="Y197" s="56" t="str">
        <f t="shared" si="396"/>
        <v/>
      </c>
      <c r="Z197" s="55" t="str">
        <f t="shared" si="396"/>
        <v/>
      </c>
      <c r="AA197" s="56" t="str">
        <f t="shared" si="396"/>
        <v/>
      </c>
      <c r="AB197" s="55" t="str">
        <f t="shared" si="396"/>
        <v/>
      </c>
      <c r="AC197" s="56">
        <f t="shared" si="396"/>
        <v>8</v>
      </c>
      <c r="AD197" s="55" t="str">
        <f t="shared" si="396"/>
        <v/>
      </c>
      <c r="AE197" s="56" t="str">
        <f t="shared" si="396"/>
        <v/>
      </c>
      <c r="AF197" s="55" t="str">
        <f t="shared" si="396"/>
        <v/>
      </c>
      <c r="AG197" s="56" t="str">
        <f t="shared" si="396"/>
        <v/>
      </c>
      <c r="AH197" s="55" t="str">
        <f t="shared" si="396"/>
        <v/>
      </c>
      <c r="AI197" s="56" t="str">
        <f t="shared" si="396"/>
        <v/>
      </c>
      <c r="AJ197" s="55" t="str">
        <f t="shared" si="396"/>
        <v/>
      </c>
      <c r="AK197" s="56" t="str">
        <f t="shared" si="396"/>
        <v/>
      </c>
      <c r="AL197" s="55" t="str">
        <f t="shared" si="396"/>
        <v/>
      </c>
      <c r="AM197" s="57" t="str">
        <f t="shared" si="396"/>
        <v/>
      </c>
    </row>
    <row r="198" spans="1:39" ht="15.75" customHeight="1">
      <c r="A198" s="61">
        <v>193</v>
      </c>
      <c r="B198" s="48" t="str">
        <f>VLOOKUP(A198,Times_2023!B195:C625,2,FALSE)</f>
        <v>0:24:51</v>
      </c>
      <c r="C198" s="49" t="str">
        <f t="shared" ref="C198:C261" si="397">VLOOKUP($A198,Raw,3,FALSE)</f>
        <v>James Hall</v>
      </c>
      <c r="D198" s="59" t="str">
        <f t="shared" ref="D198:D261" si="398">VLOOKUP($A198,Raw,2,FALSE)</f>
        <v>ELY</v>
      </c>
      <c r="E198" s="59" t="str">
        <f t="shared" ref="E198:E261" si="399">VLOOKUP($A198,Raw,4,FALSE)</f>
        <v>M</v>
      </c>
      <c r="F198" s="59">
        <f t="shared" si="5"/>
        <v>153</v>
      </c>
      <c r="G198" s="60" t="str">
        <f t="shared" si="6"/>
        <v>ELY-M</v>
      </c>
      <c r="H198" s="19" t="str">
        <f t="shared" ref="H198:W198" si="400">IF($G198=H$4&amp;"-"&amp;H$5,IF(COUNTIF($G$6:$G198,"="&amp;$G198)&gt;5,"",$F198),"")</f>
        <v/>
      </c>
      <c r="I198" s="20" t="str">
        <f t="shared" si="400"/>
        <v/>
      </c>
      <c r="J198" s="21" t="str">
        <f t="shared" si="400"/>
        <v/>
      </c>
      <c r="K198" s="20" t="str">
        <f t="shared" si="400"/>
        <v/>
      </c>
      <c r="L198" s="21" t="str">
        <f t="shared" si="400"/>
        <v/>
      </c>
      <c r="M198" s="20" t="str">
        <f t="shared" si="400"/>
        <v/>
      </c>
      <c r="N198" s="21" t="str">
        <f t="shared" si="400"/>
        <v/>
      </c>
      <c r="O198" s="20" t="str">
        <f t="shared" si="400"/>
        <v/>
      </c>
      <c r="P198" s="21" t="str">
        <f t="shared" si="400"/>
        <v/>
      </c>
      <c r="Q198" s="20" t="str">
        <f t="shared" si="400"/>
        <v/>
      </c>
      <c r="R198" s="21" t="str">
        <f t="shared" si="400"/>
        <v/>
      </c>
      <c r="S198" s="20" t="str">
        <f t="shared" si="400"/>
        <v/>
      </c>
      <c r="T198" s="21" t="str">
        <f t="shared" si="400"/>
        <v/>
      </c>
      <c r="U198" s="20" t="str">
        <f t="shared" si="400"/>
        <v/>
      </c>
      <c r="V198" s="21" t="str">
        <f t="shared" si="400"/>
        <v/>
      </c>
      <c r="W198" s="22" t="str">
        <f t="shared" si="400"/>
        <v/>
      </c>
      <c r="X198" s="55" t="str">
        <f t="shared" ref="X198:AM198" si="401">IF($G198=X$4&amp;"-"&amp;X$5,IF(COUNTIF($G$6:$G198,"="&amp;$G198)&gt;1000,"",MAX(X$6:X197)+1),"")</f>
        <v/>
      </c>
      <c r="Y198" s="56" t="str">
        <f t="shared" si="401"/>
        <v/>
      </c>
      <c r="Z198" s="55" t="str">
        <f t="shared" si="401"/>
        <v/>
      </c>
      <c r="AA198" s="56" t="str">
        <f t="shared" si="401"/>
        <v/>
      </c>
      <c r="AB198" s="55">
        <f t="shared" si="401"/>
        <v>36</v>
      </c>
      <c r="AC198" s="56" t="str">
        <f t="shared" si="401"/>
        <v/>
      </c>
      <c r="AD198" s="55" t="str">
        <f t="shared" si="401"/>
        <v/>
      </c>
      <c r="AE198" s="56" t="str">
        <f t="shared" si="401"/>
        <v/>
      </c>
      <c r="AF198" s="55" t="str">
        <f t="shared" si="401"/>
        <v/>
      </c>
      <c r="AG198" s="56" t="str">
        <f t="shared" si="401"/>
        <v/>
      </c>
      <c r="AH198" s="55" t="str">
        <f t="shared" si="401"/>
        <v/>
      </c>
      <c r="AI198" s="56" t="str">
        <f t="shared" si="401"/>
        <v/>
      </c>
      <c r="AJ198" s="55" t="str">
        <f t="shared" si="401"/>
        <v/>
      </c>
      <c r="AK198" s="56" t="str">
        <f t="shared" si="401"/>
        <v/>
      </c>
      <c r="AL198" s="55" t="str">
        <f t="shared" si="401"/>
        <v/>
      </c>
      <c r="AM198" s="57" t="str">
        <f t="shared" si="401"/>
        <v/>
      </c>
    </row>
    <row r="199" spans="1:39" ht="15.75" customHeight="1">
      <c r="A199" s="58">
        <v>194</v>
      </c>
      <c r="B199" s="48" t="str">
        <f>VLOOKUP(A199,Times_2023!B196:C626,2,FALSE)</f>
        <v>0:24:52</v>
      </c>
      <c r="C199" s="49" t="str">
        <f t="shared" si="397"/>
        <v>Richard Balarkas</v>
      </c>
      <c r="D199" s="59" t="str">
        <f t="shared" si="398"/>
        <v>SS</v>
      </c>
      <c r="E199" s="59" t="str">
        <f t="shared" si="399"/>
        <v>M</v>
      </c>
      <c r="F199" s="59">
        <f t="shared" si="5"/>
        <v>154</v>
      </c>
      <c r="G199" s="60" t="str">
        <f t="shared" si="6"/>
        <v>SS-M</v>
      </c>
      <c r="H199" s="19" t="str">
        <f t="shared" ref="H199:W199" si="402">IF($G199=H$4&amp;"-"&amp;H$5,IF(COUNTIF($G$6:$G199,"="&amp;$G199)&gt;5,"",$F199),"")</f>
        <v/>
      </c>
      <c r="I199" s="20" t="str">
        <f t="shared" si="402"/>
        <v/>
      </c>
      <c r="J199" s="21" t="str">
        <f t="shared" si="402"/>
        <v/>
      </c>
      <c r="K199" s="20" t="str">
        <f t="shared" si="402"/>
        <v/>
      </c>
      <c r="L199" s="21" t="str">
        <f t="shared" si="402"/>
        <v/>
      </c>
      <c r="M199" s="20" t="str">
        <f t="shared" si="402"/>
        <v/>
      </c>
      <c r="N199" s="21" t="str">
        <f t="shared" si="402"/>
        <v/>
      </c>
      <c r="O199" s="20" t="str">
        <f t="shared" si="402"/>
        <v/>
      </c>
      <c r="P199" s="21" t="str">
        <f t="shared" si="402"/>
        <v/>
      </c>
      <c r="Q199" s="20" t="str">
        <f t="shared" si="402"/>
        <v/>
      </c>
      <c r="R199" s="21" t="str">
        <f t="shared" si="402"/>
        <v/>
      </c>
      <c r="S199" s="20" t="str">
        <f t="shared" si="402"/>
        <v/>
      </c>
      <c r="T199" s="21" t="str">
        <f t="shared" si="402"/>
        <v/>
      </c>
      <c r="U199" s="20" t="str">
        <f t="shared" si="402"/>
        <v/>
      </c>
      <c r="V199" s="21" t="str">
        <f t="shared" si="402"/>
        <v/>
      </c>
      <c r="W199" s="22" t="str">
        <f t="shared" si="402"/>
        <v/>
      </c>
      <c r="X199" s="55" t="str">
        <f t="shared" ref="X199:AM199" si="403">IF($G199=X$4&amp;"-"&amp;X$5,IF(COUNTIF($G$6:$G199,"="&amp;$G199)&gt;1000,"",MAX(X$6:X198)+1),"")</f>
        <v/>
      </c>
      <c r="Y199" s="56" t="str">
        <f t="shared" si="403"/>
        <v/>
      </c>
      <c r="Z199" s="55" t="str">
        <f t="shared" si="403"/>
        <v/>
      </c>
      <c r="AA199" s="56" t="str">
        <f t="shared" si="403"/>
        <v/>
      </c>
      <c r="AB199" s="55" t="str">
        <f t="shared" si="403"/>
        <v/>
      </c>
      <c r="AC199" s="56" t="str">
        <f t="shared" si="403"/>
        <v/>
      </c>
      <c r="AD199" s="55" t="str">
        <f t="shared" si="403"/>
        <v/>
      </c>
      <c r="AE199" s="56" t="str">
        <f t="shared" si="403"/>
        <v/>
      </c>
      <c r="AF199" s="55" t="str">
        <f t="shared" si="403"/>
        <v/>
      </c>
      <c r="AG199" s="56" t="str">
        <f t="shared" si="403"/>
        <v/>
      </c>
      <c r="AH199" s="55" t="str">
        <f t="shared" si="403"/>
        <v/>
      </c>
      <c r="AI199" s="56" t="str">
        <f t="shared" si="403"/>
        <v/>
      </c>
      <c r="AJ199" s="55" t="str">
        <f t="shared" si="403"/>
        <v/>
      </c>
      <c r="AK199" s="56" t="str">
        <f t="shared" si="403"/>
        <v/>
      </c>
      <c r="AL199" s="55">
        <f t="shared" si="403"/>
        <v>10</v>
      </c>
      <c r="AM199" s="57" t="str">
        <f t="shared" si="403"/>
        <v/>
      </c>
    </row>
    <row r="200" spans="1:39" ht="15.75" customHeight="1">
      <c r="A200" s="61">
        <v>195</v>
      </c>
      <c r="B200" s="48" t="str">
        <f>VLOOKUP(A200,Times_2023!B197:C627,2,FALSE)</f>
        <v>0:24:53</v>
      </c>
      <c r="C200" s="49" t="str">
        <f t="shared" si="397"/>
        <v>Ian Knightly</v>
      </c>
      <c r="D200" s="59" t="str">
        <f t="shared" si="398"/>
        <v>RR</v>
      </c>
      <c r="E200" s="59" t="str">
        <f t="shared" si="399"/>
        <v>M</v>
      </c>
      <c r="F200" s="59">
        <f t="shared" si="5"/>
        <v>155</v>
      </c>
      <c r="G200" s="60" t="str">
        <f t="shared" si="6"/>
        <v>RR-M</v>
      </c>
      <c r="H200" s="19" t="str">
        <f t="shared" ref="H200:W200" si="404">IF($G200=H$4&amp;"-"&amp;H$5,IF(COUNTIF($G$6:$G200,"="&amp;$G200)&gt;5,"",$F200),"")</f>
        <v/>
      </c>
      <c r="I200" s="20" t="str">
        <f t="shared" si="404"/>
        <v/>
      </c>
      <c r="J200" s="21" t="str">
        <f t="shared" si="404"/>
        <v/>
      </c>
      <c r="K200" s="20" t="str">
        <f t="shared" si="404"/>
        <v/>
      </c>
      <c r="L200" s="21" t="str">
        <f t="shared" si="404"/>
        <v/>
      </c>
      <c r="M200" s="20" t="str">
        <f t="shared" si="404"/>
        <v/>
      </c>
      <c r="N200" s="21" t="str">
        <f t="shared" si="404"/>
        <v/>
      </c>
      <c r="O200" s="20" t="str">
        <f t="shared" si="404"/>
        <v/>
      </c>
      <c r="P200" s="21" t="str">
        <f t="shared" si="404"/>
        <v/>
      </c>
      <c r="Q200" s="20" t="str">
        <f t="shared" si="404"/>
        <v/>
      </c>
      <c r="R200" s="21" t="str">
        <f t="shared" si="404"/>
        <v/>
      </c>
      <c r="S200" s="20" t="str">
        <f t="shared" si="404"/>
        <v/>
      </c>
      <c r="T200" s="21" t="str">
        <f t="shared" si="404"/>
        <v/>
      </c>
      <c r="U200" s="20" t="str">
        <f t="shared" si="404"/>
        <v/>
      </c>
      <c r="V200" s="21" t="str">
        <f t="shared" si="404"/>
        <v/>
      </c>
      <c r="W200" s="22" t="str">
        <f t="shared" si="404"/>
        <v/>
      </c>
      <c r="X200" s="55" t="str">
        <f t="shared" ref="X200:AM200" si="405">IF($G200=X$4&amp;"-"&amp;X$5,IF(COUNTIF($G$6:$G200,"="&amp;$G200)&gt;1000,"",MAX(X$6:X199)+1),"")</f>
        <v/>
      </c>
      <c r="Y200" s="56" t="str">
        <f t="shared" si="405"/>
        <v/>
      </c>
      <c r="Z200" s="55" t="str">
        <f t="shared" si="405"/>
        <v/>
      </c>
      <c r="AA200" s="56" t="str">
        <f t="shared" si="405"/>
        <v/>
      </c>
      <c r="AB200" s="55" t="str">
        <f t="shared" si="405"/>
        <v/>
      </c>
      <c r="AC200" s="56" t="str">
        <f t="shared" si="405"/>
        <v/>
      </c>
      <c r="AD200" s="55" t="str">
        <f t="shared" si="405"/>
        <v/>
      </c>
      <c r="AE200" s="56" t="str">
        <f t="shared" si="405"/>
        <v/>
      </c>
      <c r="AF200" s="55" t="str">
        <f t="shared" si="405"/>
        <v/>
      </c>
      <c r="AG200" s="56" t="str">
        <f t="shared" si="405"/>
        <v/>
      </c>
      <c r="AH200" s="55" t="str">
        <f t="shared" si="405"/>
        <v/>
      </c>
      <c r="AI200" s="56" t="str">
        <f t="shared" si="405"/>
        <v/>
      </c>
      <c r="AJ200" s="55">
        <f t="shared" si="405"/>
        <v>8</v>
      </c>
      <c r="AK200" s="56" t="str">
        <f t="shared" si="405"/>
        <v/>
      </c>
      <c r="AL200" s="55" t="str">
        <f t="shared" si="405"/>
        <v/>
      </c>
      <c r="AM200" s="57" t="str">
        <f t="shared" si="405"/>
        <v/>
      </c>
    </row>
    <row r="201" spans="1:39" ht="15.75" customHeight="1">
      <c r="A201" s="58">
        <v>196</v>
      </c>
      <c r="B201" s="48" t="str">
        <f>VLOOKUP(A201,Times_2023!B198:C628,2,FALSE)</f>
        <v>0:25:01</v>
      </c>
      <c r="C201" s="49" t="str">
        <f t="shared" si="397"/>
        <v>Wendy Ancill</v>
      </c>
      <c r="D201" s="59" t="str">
        <f t="shared" si="398"/>
        <v>NJ</v>
      </c>
      <c r="E201" s="59" t="str">
        <f t="shared" si="399"/>
        <v>F</v>
      </c>
      <c r="F201" s="59">
        <f t="shared" si="5"/>
        <v>41</v>
      </c>
      <c r="G201" s="60" t="str">
        <f t="shared" si="6"/>
        <v>NJ-F</v>
      </c>
      <c r="H201" s="19" t="str">
        <f t="shared" ref="H201:W201" si="406">IF($G201=H$4&amp;"-"&amp;H$5,IF(COUNTIF($G$6:$G201,"="&amp;$G201)&gt;5,"",$F201),"")</f>
        <v/>
      </c>
      <c r="I201" s="20" t="str">
        <f t="shared" si="406"/>
        <v/>
      </c>
      <c r="J201" s="21" t="str">
        <f t="shared" si="406"/>
        <v/>
      </c>
      <c r="K201" s="20" t="str">
        <f t="shared" si="406"/>
        <v/>
      </c>
      <c r="L201" s="21" t="str">
        <f t="shared" si="406"/>
        <v/>
      </c>
      <c r="M201" s="20" t="str">
        <f t="shared" si="406"/>
        <v/>
      </c>
      <c r="N201" s="21" t="str">
        <f t="shared" si="406"/>
        <v/>
      </c>
      <c r="O201" s="20" t="str">
        <f t="shared" si="406"/>
        <v/>
      </c>
      <c r="P201" s="21" t="str">
        <f t="shared" si="406"/>
        <v/>
      </c>
      <c r="Q201" s="20" t="str">
        <f t="shared" si="406"/>
        <v/>
      </c>
      <c r="R201" s="21" t="str">
        <f t="shared" si="406"/>
        <v/>
      </c>
      <c r="S201" s="20">
        <f t="shared" si="406"/>
        <v>41</v>
      </c>
      <c r="T201" s="21" t="str">
        <f t="shared" si="406"/>
        <v/>
      </c>
      <c r="U201" s="20" t="str">
        <f t="shared" si="406"/>
        <v/>
      </c>
      <c r="V201" s="21" t="str">
        <f t="shared" si="406"/>
        <v/>
      </c>
      <c r="W201" s="22" t="str">
        <f t="shared" si="406"/>
        <v/>
      </c>
      <c r="X201" s="55" t="str">
        <f t="shared" ref="X201:AM201" si="407">IF($G201=X$4&amp;"-"&amp;X$5,IF(COUNTIF($G$6:$G201,"="&amp;$G201)&gt;1000,"",MAX(X$6:X200)+1),"")</f>
        <v/>
      </c>
      <c r="Y201" s="56" t="str">
        <f t="shared" si="407"/>
        <v/>
      </c>
      <c r="Z201" s="55" t="str">
        <f t="shared" si="407"/>
        <v/>
      </c>
      <c r="AA201" s="56" t="str">
        <f t="shared" si="407"/>
        <v/>
      </c>
      <c r="AB201" s="55" t="str">
        <f t="shared" si="407"/>
        <v/>
      </c>
      <c r="AC201" s="56" t="str">
        <f t="shared" si="407"/>
        <v/>
      </c>
      <c r="AD201" s="55" t="str">
        <f t="shared" si="407"/>
        <v/>
      </c>
      <c r="AE201" s="56" t="str">
        <f t="shared" si="407"/>
        <v/>
      </c>
      <c r="AF201" s="55" t="str">
        <f t="shared" si="407"/>
        <v/>
      </c>
      <c r="AG201" s="56" t="str">
        <f t="shared" si="407"/>
        <v/>
      </c>
      <c r="AH201" s="55" t="str">
        <f t="shared" si="407"/>
        <v/>
      </c>
      <c r="AI201" s="56">
        <f t="shared" si="407"/>
        <v>5</v>
      </c>
      <c r="AJ201" s="55" t="str">
        <f t="shared" si="407"/>
        <v/>
      </c>
      <c r="AK201" s="56" t="str">
        <f t="shared" si="407"/>
        <v/>
      </c>
      <c r="AL201" s="55" t="str">
        <f t="shared" si="407"/>
        <v/>
      </c>
      <c r="AM201" s="57" t="str">
        <f t="shared" si="407"/>
        <v/>
      </c>
    </row>
    <row r="202" spans="1:39" ht="15.75" customHeight="1">
      <c r="A202" s="61">
        <v>197</v>
      </c>
      <c r="B202" s="48" t="str">
        <f>VLOOKUP(A202,Times_2023!B199:C629,2,FALSE)</f>
        <v>0:25:04</v>
      </c>
      <c r="C202" s="49" t="str">
        <f t="shared" si="397"/>
        <v>Alex Creasy</v>
      </c>
      <c r="D202" s="59" t="str">
        <f t="shared" si="398"/>
        <v>HRC</v>
      </c>
      <c r="E202" s="59" t="str">
        <f t="shared" si="399"/>
        <v>M</v>
      </c>
      <c r="F202" s="59">
        <f t="shared" si="5"/>
        <v>156</v>
      </c>
      <c r="G202" s="60" t="str">
        <f t="shared" si="6"/>
        <v>HRC-M</v>
      </c>
      <c r="H202" s="19" t="str">
        <f t="shared" ref="H202:W202" si="408">IF($G202=H$4&amp;"-"&amp;H$5,IF(COUNTIF($G$6:$G202,"="&amp;$G202)&gt;5,"",$F202),"")</f>
        <v/>
      </c>
      <c r="I202" s="20" t="str">
        <f t="shared" si="408"/>
        <v/>
      </c>
      <c r="J202" s="21" t="str">
        <f t="shared" si="408"/>
        <v/>
      </c>
      <c r="K202" s="20" t="str">
        <f t="shared" si="408"/>
        <v/>
      </c>
      <c r="L202" s="21" t="str">
        <f t="shared" si="408"/>
        <v/>
      </c>
      <c r="M202" s="20" t="str">
        <f t="shared" si="408"/>
        <v/>
      </c>
      <c r="N202" s="21" t="str">
        <f t="shared" si="408"/>
        <v/>
      </c>
      <c r="O202" s="20" t="str">
        <f t="shared" si="408"/>
        <v/>
      </c>
      <c r="P202" s="21" t="str">
        <f t="shared" si="408"/>
        <v/>
      </c>
      <c r="Q202" s="20" t="str">
        <f t="shared" si="408"/>
        <v/>
      </c>
      <c r="R202" s="21" t="str">
        <f t="shared" si="408"/>
        <v/>
      </c>
      <c r="S202" s="20" t="str">
        <f t="shared" si="408"/>
        <v/>
      </c>
      <c r="T202" s="21" t="str">
        <f t="shared" si="408"/>
        <v/>
      </c>
      <c r="U202" s="20" t="str">
        <f t="shared" si="408"/>
        <v/>
      </c>
      <c r="V202" s="21" t="str">
        <f t="shared" si="408"/>
        <v/>
      </c>
      <c r="W202" s="22" t="str">
        <f t="shared" si="408"/>
        <v/>
      </c>
      <c r="X202" s="55" t="str">
        <f t="shared" ref="X202:AM202" si="409">IF($G202=X$4&amp;"-"&amp;X$5,IF(COUNTIF($G$6:$G202,"="&amp;$G202)&gt;1000,"",MAX(X$6:X201)+1),"")</f>
        <v/>
      </c>
      <c r="Y202" s="56" t="str">
        <f t="shared" si="409"/>
        <v/>
      </c>
      <c r="Z202" s="55" t="str">
        <f t="shared" si="409"/>
        <v/>
      </c>
      <c r="AA202" s="56" t="str">
        <f t="shared" si="409"/>
        <v/>
      </c>
      <c r="AB202" s="55" t="str">
        <f t="shared" si="409"/>
        <v/>
      </c>
      <c r="AC202" s="56" t="str">
        <f t="shared" si="409"/>
        <v/>
      </c>
      <c r="AD202" s="55" t="str">
        <f t="shared" si="409"/>
        <v/>
      </c>
      <c r="AE202" s="56" t="str">
        <f t="shared" si="409"/>
        <v/>
      </c>
      <c r="AF202" s="55">
        <f t="shared" si="409"/>
        <v>14</v>
      </c>
      <c r="AG202" s="56" t="str">
        <f t="shared" si="409"/>
        <v/>
      </c>
      <c r="AH202" s="55" t="str">
        <f t="shared" si="409"/>
        <v/>
      </c>
      <c r="AI202" s="56" t="str">
        <f t="shared" si="409"/>
        <v/>
      </c>
      <c r="AJ202" s="55" t="str">
        <f t="shared" si="409"/>
        <v/>
      </c>
      <c r="AK202" s="56" t="str">
        <f t="shared" si="409"/>
        <v/>
      </c>
      <c r="AL202" s="55" t="str">
        <f t="shared" si="409"/>
        <v/>
      </c>
      <c r="AM202" s="57" t="str">
        <f t="shared" si="409"/>
        <v/>
      </c>
    </row>
    <row r="203" spans="1:39" ht="15.75" customHeight="1">
      <c r="A203" s="58">
        <v>198</v>
      </c>
      <c r="B203" s="48" t="str">
        <f>VLOOKUP(A203,Times_2023!B200:C630,2,FALSE)</f>
        <v>0:25:05</v>
      </c>
      <c r="C203" s="49" t="str">
        <f t="shared" si="397"/>
        <v>Cerys Bithell</v>
      </c>
      <c r="D203" s="59" t="str">
        <f t="shared" si="398"/>
        <v>NJ</v>
      </c>
      <c r="E203" s="59" t="str">
        <f t="shared" si="399"/>
        <v>F</v>
      </c>
      <c r="F203" s="59">
        <f t="shared" si="5"/>
        <v>42</v>
      </c>
      <c r="G203" s="60" t="str">
        <f t="shared" si="6"/>
        <v>NJ-F</v>
      </c>
      <c r="H203" s="19" t="str">
        <f t="shared" ref="H203:W203" si="410">IF($G203=H$4&amp;"-"&amp;H$5,IF(COUNTIF($G$6:$G203,"="&amp;$G203)&gt;5,"",$F203),"")</f>
        <v/>
      </c>
      <c r="I203" s="20" t="str">
        <f t="shared" si="410"/>
        <v/>
      </c>
      <c r="J203" s="21" t="str">
        <f t="shared" si="410"/>
        <v/>
      </c>
      <c r="K203" s="20" t="str">
        <f t="shared" si="410"/>
        <v/>
      </c>
      <c r="L203" s="21" t="str">
        <f t="shared" si="410"/>
        <v/>
      </c>
      <c r="M203" s="20" t="str">
        <f t="shared" si="410"/>
        <v/>
      </c>
      <c r="N203" s="21" t="str">
        <f t="shared" si="410"/>
        <v/>
      </c>
      <c r="O203" s="20" t="str">
        <f t="shared" si="410"/>
        <v/>
      </c>
      <c r="P203" s="21" t="str">
        <f t="shared" si="410"/>
        <v/>
      </c>
      <c r="Q203" s="20" t="str">
        <f t="shared" si="410"/>
        <v/>
      </c>
      <c r="R203" s="21" t="str">
        <f t="shared" si="410"/>
        <v/>
      </c>
      <c r="S203" s="20" t="str">
        <f t="shared" si="410"/>
        <v/>
      </c>
      <c r="T203" s="21" t="str">
        <f t="shared" si="410"/>
        <v/>
      </c>
      <c r="U203" s="20" t="str">
        <f t="shared" si="410"/>
        <v/>
      </c>
      <c r="V203" s="21" t="str">
        <f t="shared" si="410"/>
        <v/>
      </c>
      <c r="W203" s="22" t="str">
        <f t="shared" si="410"/>
        <v/>
      </c>
      <c r="X203" s="55" t="str">
        <f t="shared" ref="X203:AM203" si="411">IF($G203=X$4&amp;"-"&amp;X$5,IF(COUNTIF($G$6:$G203,"="&amp;$G203)&gt;1000,"",MAX(X$6:X202)+1),"")</f>
        <v/>
      </c>
      <c r="Y203" s="56" t="str">
        <f t="shared" si="411"/>
        <v/>
      </c>
      <c r="Z203" s="55" t="str">
        <f t="shared" si="411"/>
        <v/>
      </c>
      <c r="AA203" s="56" t="str">
        <f t="shared" si="411"/>
        <v/>
      </c>
      <c r="AB203" s="55" t="str">
        <f t="shared" si="411"/>
        <v/>
      </c>
      <c r="AC203" s="56" t="str">
        <f t="shared" si="411"/>
        <v/>
      </c>
      <c r="AD203" s="55" t="str">
        <f t="shared" si="411"/>
        <v/>
      </c>
      <c r="AE203" s="56" t="str">
        <f t="shared" si="411"/>
        <v/>
      </c>
      <c r="AF203" s="55" t="str">
        <f t="shared" si="411"/>
        <v/>
      </c>
      <c r="AG203" s="56" t="str">
        <f t="shared" si="411"/>
        <v/>
      </c>
      <c r="AH203" s="55" t="str">
        <f t="shared" si="411"/>
        <v/>
      </c>
      <c r="AI203" s="56">
        <f t="shared" si="411"/>
        <v>6</v>
      </c>
      <c r="AJ203" s="55" t="str">
        <f t="shared" si="411"/>
        <v/>
      </c>
      <c r="AK203" s="56" t="str">
        <f t="shared" si="411"/>
        <v/>
      </c>
      <c r="AL203" s="55" t="str">
        <f t="shared" si="411"/>
        <v/>
      </c>
      <c r="AM203" s="57" t="str">
        <f t="shared" si="411"/>
        <v/>
      </c>
    </row>
    <row r="204" spans="1:39" ht="15.75" customHeight="1">
      <c r="A204" s="226">
        <v>199</v>
      </c>
      <c r="B204" s="48" t="str">
        <f>VLOOKUP(A204,Times_2023!B201:C631,2,FALSE)</f>
        <v>0:25:08</v>
      </c>
      <c r="C204" s="49" t="str">
        <f t="shared" si="397"/>
        <v>Sara Rogger</v>
      </c>
      <c r="D204" s="59" t="str">
        <f t="shared" si="398"/>
        <v>CTC</v>
      </c>
      <c r="E204" s="59" t="str">
        <f t="shared" si="399"/>
        <v>F</v>
      </c>
      <c r="F204" s="59">
        <f t="shared" si="5"/>
        <v>43</v>
      </c>
      <c r="G204" s="60" t="str">
        <f t="shared" si="6"/>
        <v>CTC-F</v>
      </c>
      <c r="H204" s="19" t="str">
        <f t="shared" ref="H204:W204" si="412">IF($G204=H$4&amp;"-"&amp;H$5,IF(COUNTIF($G$6:$G204,"="&amp;$G204)&gt;5,"",$F204),"")</f>
        <v/>
      </c>
      <c r="I204" s="20" t="str">
        <f t="shared" si="412"/>
        <v/>
      </c>
      <c r="J204" s="21" t="str">
        <f t="shared" si="412"/>
        <v/>
      </c>
      <c r="K204" s="20" t="str">
        <f t="shared" si="412"/>
        <v/>
      </c>
      <c r="L204" s="21" t="str">
        <f t="shared" si="412"/>
        <v/>
      </c>
      <c r="M204" s="20" t="str">
        <f t="shared" si="412"/>
        <v/>
      </c>
      <c r="N204" s="21" t="str">
        <f t="shared" si="412"/>
        <v/>
      </c>
      <c r="O204" s="20" t="str">
        <f t="shared" si="412"/>
        <v/>
      </c>
      <c r="P204" s="21" t="str">
        <f t="shared" si="412"/>
        <v/>
      </c>
      <c r="Q204" s="20" t="str">
        <f t="shared" si="412"/>
        <v/>
      </c>
      <c r="R204" s="21" t="str">
        <f t="shared" si="412"/>
        <v/>
      </c>
      <c r="S204" s="20" t="str">
        <f t="shared" si="412"/>
        <v/>
      </c>
      <c r="T204" s="21" t="str">
        <f t="shared" si="412"/>
        <v/>
      </c>
      <c r="U204" s="20" t="str">
        <f t="shared" si="412"/>
        <v/>
      </c>
      <c r="V204" s="21" t="str">
        <f t="shared" si="412"/>
        <v/>
      </c>
      <c r="W204" s="22" t="str">
        <f t="shared" si="412"/>
        <v/>
      </c>
      <c r="X204" s="55" t="str">
        <f t="shared" ref="X204:AM204" si="413">IF($G204=X$4&amp;"-"&amp;X$5,IF(COUNTIF($G$6:$G204,"="&amp;$G204)&gt;1000,"",MAX(X$6:X203)+1),"")</f>
        <v/>
      </c>
      <c r="Y204" s="56" t="str">
        <f t="shared" si="413"/>
        <v/>
      </c>
      <c r="Z204" s="55" t="str">
        <f t="shared" si="413"/>
        <v/>
      </c>
      <c r="AA204" s="56">
        <f t="shared" si="413"/>
        <v>6</v>
      </c>
      <c r="AB204" s="55" t="str">
        <f t="shared" si="413"/>
        <v/>
      </c>
      <c r="AC204" s="56" t="str">
        <f t="shared" si="413"/>
        <v/>
      </c>
      <c r="AD204" s="55" t="str">
        <f t="shared" si="413"/>
        <v/>
      </c>
      <c r="AE204" s="56" t="str">
        <f t="shared" si="413"/>
        <v/>
      </c>
      <c r="AF204" s="55" t="str">
        <f t="shared" si="413"/>
        <v/>
      </c>
      <c r="AG204" s="56" t="str">
        <f t="shared" si="413"/>
        <v/>
      </c>
      <c r="AH204" s="55" t="str">
        <f t="shared" si="413"/>
        <v/>
      </c>
      <c r="AI204" s="56" t="str">
        <f t="shared" si="413"/>
        <v/>
      </c>
      <c r="AJ204" s="55" t="str">
        <f t="shared" si="413"/>
        <v/>
      </c>
      <c r="AK204" s="56" t="str">
        <f t="shared" si="413"/>
        <v/>
      </c>
      <c r="AL204" s="55" t="str">
        <f t="shared" si="413"/>
        <v/>
      </c>
      <c r="AM204" s="57" t="str">
        <f t="shared" si="413"/>
        <v/>
      </c>
    </row>
    <row r="205" spans="1:39" ht="15.75" customHeight="1">
      <c r="A205" s="58">
        <v>200</v>
      </c>
      <c r="B205" s="48" t="str">
        <f>VLOOKUP(A205,Times_2023!B202:C632,2,FALSE)</f>
        <v>0:25:09</v>
      </c>
      <c r="C205" s="49" t="str">
        <f t="shared" si="397"/>
        <v>Anna Broughton</v>
      </c>
      <c r="D205" s="59" t="str">
        <f t="shared" si="398"/>
        <v>CAC</v>
      </c>
      <c r="E205" s="59" t="str">
        <f t="shared" si="399"/>
        <v>F</v>
      </c>
      <c r="F205" s="59">
        <f t="shared" si="5"/>
        <v>44</v>
      </c>
      <c r="G205" s="60" t="str">
        <f t="shared" si="6"/>
        <v>CAC-F</v>
      </c>
      <c r="H205" s="19" t="str">
        <f t="shared" ref="H205:W205" si="414">IF($G205=H$4&amp;"-"&amp;H$5,IF(COUNTIF($G$6:$G205,"="&amp;$G205)&gt;5,"",$F205),"")</f>
        <v/>
      </c>
      <c r="I205" s="20" t="str">
        <f t="shared" si="414"/>
        <v/>
      </c>
      <c r="J205" s="21" t="str">
        <f t="shared" si="414"/>
        <v/>
      </c>
      <c r="K205" s="20" t="str">
        <f t="shared" si="414"/>
        <v/>
      </c>
      <c r="L205" s="21" t="str">
        <f t="shared" si="414"/>
        <v/>
      </c>
      <c r="M205" s="20" t="str">
        <f t="shared" si="414"/>
        <v/>
      </c>
      <c r="N205" s="21" t="str">
        <f t="shared" si="414"/>
        <v/>
      </c>
      <c r="O205" s="20" t="str">
        <f t="shared" si="414"/>
        <v/>
      </c>
      <c r="P205" s="21" t="str">
        <f t="shared" si="414"/>
        <v/>
      </c>
      <c r="Q205" s="20" t="str">
        <f t="shared" si="414"/>
        <v/>
      </c>
      <c r="R205" s="21" t="str">
        <f t="shared" si="414"/>
        <v/>
      </c>
      <c r="S205" s="20" t="str">
        <f t="shared" si="414"/>
        <v/>
      </c>
      <c r="T205" s="21" t="str">
        <f t="shared" si="414"/>
        <v/>
      </c>
      <c r="U205" s="20" t="str">
        <f t="shared" si="414"/>
        <v/>
      </c>
      <c r="V205" s="21" t="str">
        <f t="shared" si="414"/>
        <v/>
      </c>
      <c r="W205" s="22" t="str">
        <f t="shared" si="414"/>
        <v/>
      </c>
      <c r="X205" s="55" t="str">
        <f t="shared" ref="X205:AM205" si="415">IF($G205=X$4&amp;"-"&amp;X$5,IF(COUNTIF($G$6:$G205,"="&amp;$G205)&gt;1000,"",MAX(X$6:X204)+1),"")</f>
        <v/>
      </c>
      <c r="Y205" s="56">
        <f t="shared" si="415"/>
        <v>11</v>
      </c>
      <c r="Z205" s="55" t="str">
        <f t="shared" si="415"/>
        <v/>
      </c>
      <c r="AA205" s="56" t="str">
        <f t="shared" si="415"/>
        <v/>
      </c>
      <c r="AB205" s="55" t="str">
        <f t="shared" si="415"/>
        <v/>
      </c>
      <c r="AC205" s="56" t="str">
        <f t="shared" si="415"/>
        <v/>
      </c>
      <c r="AD205" s="55" t="str">
        <f t="shared" si="415"/>
        <v/>
      </c>
      <c r="AE205" s="56" t="str">
        <f t="shared" si="415"/>
        <v/>
      </c>
      <c r="AF205" s="55" t="str">
        <f t="shared" si="415"/>
        <v/>
      </c>
      <c r="AG205" s="56" t="str">
        <f t="shared" si="415"/>
        <v/>
      </c>
      <c r="AH205" s="55" t="str">
        <f t="shared" si="415"/>
        <v/>
      </c>
      <c r="AI205" s="56" t="str">
        <f t="shared" si="415"/>
        <v/>
      </c>
      <c r="AJ205" s="55" t="str">
        <f t="shared" si="415"/>
        <v/>
      </c>
      <c r="AK205" s="56" t="str">
        <f t="shared" si="415"/>
        <v/>
      </c>
      <c r="AL205" s="55" t="str">
        <f t="shared" si="415"/>
        <v/>
      </c>
      <c r="AM205" s="57" t="str">
        <f t="shared" si="415"/>
        <v/>
      </c>
    </row>
    <row r="206" spans="1:39" ht="15.75" customHeight="1">
      <c r="A206" s="61">
        <v>201</v>
      </c>
      <c r="B206" s="48" t="str">
        <f>VLOOKUP(A206,Times_2023!B203:C633,2,FALSE)</f>
        <v>0:25:10</v>
      </c>
      <c r="C206" s="49" t="str">
        <f t="shared" si="397"/>
        <v>Matthew Chandler</v>
      </c>
      <c r="D206" s="59" t="str">
        <f t="shared" si="398"/>
        <v>CTC</v>
      </c>
      <c r="E206" s="59" t="str">
        <f t="shared" si="399"/>
        <v>M</v>
      </c>
      <c r="F206" s="59">
        <f t="shared" si="5"/>
        <v>157</v>
      </c>
      <c r="G206" s="60" t="str">
        <f t="shared" si="6"/>
        <v>CTC-M</v>
      </c>
      <c r="H206" s="19" t="str">
        <f t="shared" ref="H206:W206" si="416">IF($G206=H$4&amp;"-"&amp;H$5,IF(COUNTIF($G$6:$G206,"="&amp;$G206)&gt;5,"",$F206),"")</f>
        <v/>
      </c>
      <c r="I206" s="20" t="str">
        <f t="shared" si="416"/>
        <v/>
      </c>
      <c r="J206" s="21" t="str">
        <f t="shared" si="416"/>
        <v/>
      </c>
      <c r="K206" s="20" t="str">
        <f t="shared" si="416"/>
        <v/>
      </c>
      <c r="L206" s="21" t="str">
        <f t="shared" si="416"/>
        <v/>
      </c>
      <c r="M206" s="20" t="str">
        <f t="shared" si="416"/>
        <v/>
      </c>
      <c r="N206" s="21" t="str">
        <f t="shared" si="416"/>
        <v/>
      </c>
      <c r="O206" s="20" t="str">
        <f t="shared" si="416"/>
        <v/>
      </c>
      <c r="P206" s="21" t="str">
        <f t="shared" si="416"/>
        <v/>
      </c>
      <c r="Q206" s="20" t="str">
        <f t="shared" si="416"/>
        <v/>
      </c>
      <c r="R206" s="21" t="str">
        <f t="shared" si="416"/>
        <v/>
      </c>
      <c r="S206" s="20" t="str">
        <f t="shared" si="416"/>
        <v/>
      </c>
      <c r="T206" s="21" t="str">
        <f t="shared" si="416"/>
        <v/>
      </c>
      <c r="U206" s="20" t="str">
        <f t="shared" si="416"/>
        <v/>
      </c>
      <c r="V206" s="21" t="str">
        <f t="shared" si="416"/>
        <v/>
      </c>
      <c r="W206" s="22" t="str">
        <f t="shared" si="416"/>
        <v/>
      </c>
      <c r="X206" s="55" t="str">
        <f t="shared" ref="X206:AM206" si="417">IF($G206=X$4&amp;"-"&amp;X$5,IF(COUNTIF($G$6:$G206,"="&amp;$G206)&gt;1000,"",MAX(X$6:X205)+1),"")</f>
        <v/>
      </c>
      <c r="Y206" s="56" t="str">
        <f t="shared" si="417"/>
        <v/>
      </c>
      <c r="Z206" s="55">
        <f t="shared" si="417"/>
        <v>18</v>
      </c>
      <c r="AA206" s="56" t="str">
        <f t="shared" si="417"/>
        <v/>
      </c>
      <c r="AB206" s="55" t="str">
        <f t="shared" si="417"/>
        <v/>
      </c>
      <c r="AC206" s="56" t="str">
        <f t="shared" si="417"/>
        <v/>
      </c>
      <c r="AD206" s="55" t="str">
        <f t="shared" si="417"/>
        <v/>
      </c>
      <c r="AE206" s="56" t="str">
        <f t="shared" si="417"/>
        <v/>
      </c>
      <c r="AF206" s="55" t="str">
        <f t="shared" si="417"/>
        <v/>
      </c>
      <c r="AG206" s="56" t="str">
        <f t="shared" si="417"/>
        <v/>
      </c>
      <c r="AH206" s="55" t="str">
        <f t="shared" si="417"/>
        <v/>
      </c>
      <c r="AI206" s="56" t="str">
        <f t="shared" si="417"/>
        <v/>
      </c>
      <c r="AJ206" s="55" t="str">
        <f t="shared" si="417"/>
        <v/>
      </c>
      <c r="AK206" s="56" t="str">
        <f t="shared" si="417"/>
        <v/>
      </c>
      <c r="AL206" s="55" t="str">
        <f t="shared" si="417"/>
        <v/>
      </c>
      <c r="AM206" s="57" t="str">
        <f t="shared" si="417"/>
        <v/>
      </c>
    </row>
    <row r="207" spans="1:39" ht="15.75" customHeight="1">
      <c r="A207" s="58">
        <v>202</v>
      </c>
      <c r="B207" s="48" t="str">
        <f>VLOOKUP(A207,Times_2023!B204:C634,2,FALSE)</f>
        <v>0:25:11</v>
      </c>
      <c r="C207" s="49" t="str">
        <f t="shared" si="397"/>
        <v>Martyn Leeks</v>
      </c>
      <c r="D207" s="59" t="str">
        <f t="shared" si="398"/>
        <v>CTC</v>
      </c>
      <c r="E207" s="59" t="str">
        <f t="shared" si="399"/>
        <v>M</v>
      </c>
      <c r="F207" s="59">
        <f t="shared" si="5"/>
        <v>158</v>
      </c>
      <c r="G207" s="60" t="str">
        <f t="shared" si="6"/>
        <v>CTC-M</v>
      </c>
      <c r="H207" s="19" t="str">
        <f t="shared" ref="H207:W207" si="418">IF($G207=H$4&amp;"-"&amp;H$5,IF(COUNTIF($G$6:$G207,"="&amp;$G207)&gt;5,"",$F207),"")</f>
        <v/>
      </c>
      <c r="I207" s="20" t="str">
        <f t="shared" si="418"/>
        <v/>
      </c>
      <c r="J207" s="21" t="str">
        <f t="shared" si="418"/>
        <v/>
      </c>
      <c r="K207" s="20" t="str">
        <f t="shared" si="418"/>
        <v/>
      </c>
      <c r="L207" s="21" t="str">
        <f t="shared" si="418"/>
        <v/>
      </c>
      <c r="M207" s="20" t="str">
        <f t="shared" si="418"/>
        <v/>
      </c>
      <c r="N207" s="21" t="str">
        <f t="shared" si="418"/>
        <v/>
      </c>
      <c r="O207" s="20" t="str">
        <f t="shared" si="418"/>
        <v/>
      </c>
      <c r="P207" s="21" t="str">
        <f t="shared" si="418"/>
        <v/>
      </c>
      <c r="Q207" s="20" t="str">
        <f t="shared" si="418"/>
        <v/>
      </c>
      <c r="R207" s="21" t="str">
        <f t="shared" si="418"/>
        <v/>
      </c>
      <c r="S207" s="20" t="str">
        <f t="shared" si="418"/>
        <v/>
      </c>
      <c r="T207" s="21" t="str">
        <f t="shared" si="418"/>
        <v/>
      </c>
      <c r="U207" s="20" t="str">
        <f t="shared" si="418"/>
        <v/>
      </c>
      <c r="V207" s="21" t="str">
        <f t="shared" si="418"/>
        <v/>
      </c>
      <c r="W207" s="22" t="str">
        <f t="shared" si="418"/>
        <v/>
      </c>
      <c r="X207" s="55" t="str">
        <f t="shared" ref="X207:AM207" si="419">IF($G207=X$4&amp;"-"&amp;X$5,IF(COUNTIF($G$6:$G207,"="&amp;$G207)&gt;1000,"",MAX(X$6:X206)+1),"")</f>
        <v/>
      </c>
      <c r="Y207" s="56" t="str">
        <f t="shared" si="419"/>
        <v/>
      </c>
      <c r="Z207" s="55">
        <f t="shared" si="419"/>
        <v>19</v>
      </c>
      <c r="AA207" s="56" t="str">
        <f t="shared" si="419"/>
        <v/>
      </c>
      <c r="AB207" s="55" t="str">
        <f t="shared" si="419"/>
        <v/>
      </c>
      <c r="AC207" s="56" t="str">
        <f t="shared" si="419"/>
        <v/>
      </c>
      <c r="AD207" s="55" t="str">
        <f t="shared" si="419"/>
        <v/>
      </c>
      <c r="AE207" s="56" t="str">
        <f t="shared" si="419"/>
        <v/>
      </c>
      <c r="AF207" s="55" t="str">
        <f t="shared" si="419"/>
        <v/>
      </c>
      <c r="AG207" s="56" t="str">
        <f t="shared" si="419"/>
        <v/>
      </c>
      <c r="AH207" s="55" t="str">
        <f t="shared" si="419"/>
        <v/>
      </c>
      <c r="AI207" s="56" t="str">
        <f t="shared" si="419"/>
        <v/>
      </c>
      <c r="AJ207" s="55" t="str">
        <f t="shared" si="419"/>
        <v/>
      </c>
      <c r="AK207" s="56" t="str">
        <f t="shared" si="419"/>
        <v/>
      </c>
      <c r="AL207" s="55" t="str">
        <f t="shared" si="419"/>
        <v/>
      </c>
      <c r="AM207" s="57" t="str">
        <f t="shared" si="419"/>
        <v/>
      </c>
    </row>
    <row r="208" spans="1:39" ht="15.75" customHeight="1">
      <c r="A208" s="61">
        <v>203</v>
      </c>
      <c r="B208" s="48" t="str">
        <f>VLOOKUP(A208,Times_2023!B205:C635,2,FALSE)</f>
        <v>0:25:12</v>
      </c>
      <c r="C208" s="49" t="str">
        <f t="shared" si="397"/>
        <v>Lisa Redman</v>
      </c>
      <c r="D208" s="59" t="str">
        <f t="shared" si="398"/>
        <v>ELY</v>
      </c>
      <c r="E208" s="59" t="str">
        <f t="shared" si="399"/>
        <v>F</v>
      </c>
      <c r="F208" s="59">
        <f t="shared" si="5"/>
        <v>45</v>
      </c>
      <c r="G208" s="60" t="str">
        <f t="shared" si="6"/>
        <v>ELY-F</v>
      </c>
      <c r="H208" s="19" t="str">
        <f t="shared" ref="H208:W208" si="420">IF($G208=H$4&amp;"-"&amp;H$5,IF(COUNTIF($G$6:$G208,"="&amp;$G208)&gt;5,"",$F208),"")</f>
        <v/>
      </c>
      <c r="I208" s="20" t="str">
        <f t="shared" si="420"/>
        <v/>
      </c>
      <c r="J208" s="21" t="str">
        <f t="shared" si="420"/>
        <v/>
      </c>
      <c r="K208" s="20" t="str">
        <f t="shared" si="420"/>
        <v/>
      </c>
      <c r="L208" s="21" t="str">
        <f t="shared" si="420"/>
        <v/>
      </c>
      <c r="M208" s="20" t="str">
        <f t="shared" si="420"/>
        <v/>
      </c>
      <c r="N208" s="21" t="str">
        <f t="shared" si="420"/>
        <v/>
      </c>
      <c r="O208" s="20" t="str">
        <f t="shared" si="420"/>
        <v/>
      </c>
      <c r="P208" s="21" t="str">
        <f t="shared" si="420"/>
        <v/>
      </c>
      <c r="Q208" s="20" t="str">
        <f t="shared" si="420"/>
        <v/>
      </c>
      <c r="R208" s="21" t="str">
        <f t="shared" si="420"/>
        <v/>
      </c>
      <c r="S208" s="20" t="str">
        <f t="shared" si="420"/>
        <v/>
      </c>
      <c r="T208" s="21" t="str">
        <f t="shared" si="420"/>
        <v/>
      </c>
      <c r="U208" s="20" t="str">
        <f t="shared" si="420"/>
        <v/>
      </c>
      <c r="V208" s="21" t="str">
        <f t="shared" si="420"/>
        <v/>
      </c>
      <c r="W208" s="22" t="str">
        <f t="shared" si="420"/>
        <v/>
      </c>
      <c r="X208" s="55" t="str">
        <f t="shared" ref="X208:AM208" si="421">IF($G208=X$4&amp;"-"&amp;X$5,IF(COUNTIF($G$6:$G208,"="&amp;$G208)&gt;1000,"",MAX(X$6:X207)+1),"")</f>
        <v/>
      </c>
      <c r="Y208" s="56" t="str">
        <f t="shared" si="421"/>
        <v/>
      </c>
      <c r="Z208" s="55" t="str">
        <f t="shared" si="421"/>
        <v/>
      </c>
      <c r="AA208" s="56" t="str">
        <f t="shared" si="421"/>
        <v/>
      </c>
      <c r="AB208" s="55" t="str">
        <f t="shared" si="421"/>
        <v/>
      </c>
      <c r="AC208" s="56">
        <f t="shared" si="421"/>
        <v>9</v>
      </c>
      <c r="AD208" s="55" t="str">
        <f t="shared" si="421"/>
        <v/>
      </c>
      <c r="AE208" s="56" t="str">
        <f t="shared" si="421"/>
        <v/>
      </c>
      <c r="AF208" s="55" t="str">
        <f t="shared" si="421"/>
        <v/>
      </c>
      <c r="AG208" s="56" t="str">
        <f t="shared" si="421"/>
        <v/>
      </c>
      <c r="AH208" s="55" t="str">
        <f t="shared" si="421"/>
        <v/>
      </c>
      <c r="AI208" s="56" t="str">
        <f t="shared" si="421"/>
        <v/>
      </c>
      <c r="AJ208" s="55" t="str">
        <f t="shared" si="421"/>
        <v/>
      </c>
      <c r="AK208" s="56" t="str">
        <f t="shared" si="421"/>
        <v/>
      </c>
      <c r="AL208" s="55" t="str">
        <f t="shared" si="421"/>
        <v/>
      </c>
      <c r="AM208" s="57" t="str">
        <f t="shared" si="421"/>
        <v/>
      </c>
    </row>
    <row r="209" spans="1:39" ht="15.75" customHeight="1">
      <c r="A209" s="58">
        <v>204</v>
      </c>
      <c r="B209" s="48" t="str">
        <f>VLOOKUP(A209,Times_2023!B206:C636,2,FALSE)</f>
        <v>0:25:13</v>
      </c>
      <c r="C209" s="49" t="str">
        <f t="shared" si="397"/>
        <v>Charlotte Pearson</v>
      </c>
      <c r="D209" s="59" t="str">
        <f t="shared" si="398"/>
        <v>CAC</v>
      </c>
      <c r="E209" s="59" t="str">
        <f t="shared" si="399"/>
        <v>F</v>
      </c>
      <c r="F209" s="59">
        <f t="shared" si="5"/>
        <v>46</v>
      </c>
      <c r="G209" s="60" t="str">
        <f t="shared" si="6"/>
        <v>CAC-F</v>
      </c>
      <c r="H209" s="19" t="str">
        <f t="shared" ref="H209:W209" si="422">IF($G209=H$4&amp;"-"&amp;H$5,IF(COUNTIF($G$6:$G209,"="&amp;$G209)&gt;5,"",$F209),"")</f>
        <v/>
      </c>
      <c r="I209" s="20" t="str">
        <f t="shared" si="422"/>
        <v/>
      </c>
      <c r="J209" s="21" t="str">
        <f t="shared" si="422"/>
        <v/>
      </c>
      <c r="K209" s="20" t="str">
        <f t="shared" si="422"/>
        <v/>
      </c>
      <c r="L209" s="21" t="str">
        <f t="shared" si="422"/>
        <v/>
      </c>
      <c r="M209" s="20" t="str">
        <f t="shared" si="422"/>
        <v/>
      </c>
      <c r="N209" s="21" t="str">
        <f t="shared" si="422"/>
        <v/>
      </c>
      <c r="O209" s="20" t="str">
        <f t="shared" si="422"/>
        <v/>
      </c>
      <c r="P209" s="21" t="str">
        <f t="shared" si="422"/>
        <v/>
      </c>
      <c r="Q209" s="20" t="str">
        <f t="shared" si="422"/>
        <v/>
      </c>
      <c r="R209" s="21" t="str">
        <f t="shared" si="422"/>
        <v/>
      </c>
      <c r="S209" s="20" t="str">
        <f t="shared" si="422"/>
        <v/>
      </c>
      <c r="T209" s="21" t="str">
        <f t="shared" si="422"/>
        <v/>
      </c>
      <c r="U209" s="20" t="str">
        <f t="shared" si="422"/>
        <v/>
      </c>
      <c r="V209" s="21" t="str">
        <f t="shared" si="422"/>
        <v/>
      </c>
      <c r="W209" s="22" t="str">
        <f t="shared" si="422"/>
        <v/>
      </c>
      <c r="X209" s="55" t="str">
        <f t="shared" ref="X209:AM209" si="423">IF($G209=X$4&amp;"-"&amp;X$5,IF(COUNTIF($G$6:$G209,"="&amp;$G209)&gt;1000,"",MAX(X$6:X208)+1),"")</f>
        <v/>
      </c>
      <c r="Y209" s="56">
        <f t="shared" si="423"/>
        <v>12</v>
      </c>
      <c r="Z209" s="55" t="str">
        <f t="shared" si="423"/>
        <v/>
      </c>
      <c r="AA209" s="56" t="str">
        <f t="shared" si="423"/>
        <v/>
      </c>
      <c r="AB209" s="55" t="str">
        <f t="shared" si="423"/>
        <v/>
      </c>
      <c r="AC209" s="56" t="str">
        <f t="shared" si="423"/>
        <v/>
      </c>
      <c r="AD209" s="55" t="str">
        <f t="shared" si="423"/>
        <v/>
      </c>
      <c r="AE209" s="56" t="str">
        <f t="shared" si="423"/>
        <v/>
      </c>
      <c r="AF209" s="55" t="str">
        <f t="shared" si="423"/>
        <v/>
      </c>
      <c r="AG209" s="56" t="str">
        <f t="shared" si="423"/>
        <v/>
      </c>
      <c r="AH209" s="55" t="str">
        <f t="shared" si="423"/>
        <v/>
      </c>
      <c r="AI209" s="56" t="str">
        <f t="shared" si="423"/>
        <v/>
      </c>
      <c r="AJ209" s="55" t="str">
        <f t="shared" si="423"/>
        <v/>
      </c>
      <c r="AK209" s="56" t="str">
        <f t="shared" si="423"/>
        <v/>
      </c>
      <c r="AL209" s="55" t="str">
        <f t="shared" si="423"/>
        <v/>
      </c>
      <c r="AM209" s="57" t="str">
        <f t="shared" si="423"/>
        <v/>
      </c>
    </row>
    <row r="210" spans="1:39" ht="15.75" customHeight="1">
      <c r="A210" s="61">
        <v>205</v>
      </c>
      <c r="B210" s="48" t="str">
        <f>VLOOKUP(A210,Times_2023!B207:C637,2,FALSE)</f>
        <v>0:25:16</v>
      </c>
      <c r="C210" s="49" t="str">
        <f t="shared" si="397"/>
        <v>Peter Bennet</v>
      </c>
      <c r="D210" s="59" t="str">
        <f t="shared" si="398"/>
        <v>CAC</v>
      </c>
      <c r="E210" s="59" t="str">
        <f t="shared" si="399"/>
        <v>M</v>
      </c>
      <c r="F210" s="59">
        <f t="shared" si="5"/>
        <v>159</v>
      </c>
      <c r="G210" s="60" t="str">
        <f t="shared" si="6"/>
        <v>CAC-M</v>
      </c>
      <c r="H210" s="19" t="str">
        <f t="shared" ref="H210:W210" si="424">IF($G210=H$4&amp;"-"&amp;H$5,IF(COUNTIF($G$6:$G210,"="&amp;$G210)&gt;5,"",$F210),"")</f>
        <v/>
      </c>
      <c r="I210" s="20" t="str">
        <f t="shared" si="424"/>
        <v/>
      </c>
      <c r="J210" s="21" t="str">
        <f t="shared" si="424"/>
        <v/>
      </c>
      <c r="K210" s="20" t="str">
        <f t="shared" si="424"/>
        <v/>
      </c>
      <c r="L210" s="21" t="str">
        <f t="shared" si="424"/>
        <v/>
      </c>
      <c r="M210" s="20" t="str">
        <f t="shared" si="424"/>
        <v/>
      </c>
      <c r="N210" s="21" t="str">
        <f t="shared" si="424"/>
        <v/>
      </c>
      <c r="O210" s="20" t="str">
        <f t="shared" si="424"/>
        <v/>
      </c>
      <c r="P210" s="21" t="str">
        <f t="shared" si="424"/>
        <v/>
      </c>
      <c r="Q210" s="20" t="str">
        <f t="shared" si="424"/>
        <v/>
      </c>
      <c r="R210" s="21" t="str">
        <f t="shared" si="424"/>
        <v/>
      </c>
      <c r="S210" s="20" t="str">
        <f t="shared" si="424"/>
        <v/>
      </c>
      <c r="T210" s="21" t="str">
        <f t="shared" si="424"/>
        <v/>
      </c>
      <c r="U210" s="20" t="str">
        <f t="shared" si="424"/>
        <v/>
      </c>
      <c r="V210" s="21" t="str">
        <f t="shared" si="424"/>
        <v/>
      </c>
      <c r="W210" s="22" t="str">
        <f t="shared" si="424"/>
        <v/>
      </c>
      <c r="X210" s="55">
        <f t="shared" ref="X210:AM210" si="425">IF($G210=X$4&amp;"-"&amp;X$5,IF(COUNTIF($G$6:$G210,"="&amp;$G210)&gt;1000,"",MAX(X$6:X209)+1),"")</f>
        <v>33</v>
      </c>
      <c r="Y210" s="56" t="str">
        <f t="shared" si="425"/>
        <v/>
      </c>
      <c r="Z210" s="55" t="str">
        <f t="shared" si="425"/>
        <v/>
      </c>
      <c r="AA210" s="56" t="str">
        <f t="shared" si="425"/>
        <v/>
      </c>
      <c r="AB210" s="55" t="str">
        <f t="shared" si="425"/>
        <v/>
      </c>
      <c r="AC210" s="56" t="str">
        <f t="shared" si="425"/>
        <v/>
      </c>
      <c r="AD210" s="55" t="str">
        <f t="shared" si="425"/>
        <v/>
      </c>
      <c r="AE210" s="56" t="str">
        <f t="shared" si="425"/>
        <v/>
      </c>
      <c r="AF210" s="55" t="str">
        <f t="shared" si="425"/>
        <v/>
      </c>
      <c r="AG210" s="56" t="str">
        <f t="shared" si="425"/>
        <v/>
      </c>
      <c r="AH210" s="55" t="str">
        <f t="shared" si="425"/>
        <v/>
      </c>
      <c r="AI210" s="56" t="str">
        <f t="shared" si="425"/>
        <v/>
      </c>
      <c r="AJ210" s="55" t="str">
        <f t="shared" si="425"/>
        <v/>
      </c>
      <c r="AK210" s="56" t="str">
        <f t="shared" si="425"/>
        <v/>
      </c>
      <c r="AL210" s="55" t="str">
        <f t="shared" si="425"/>
        <v/>
      </c>
      <c r="AM210" s="57" t="str">
        <f t="shared" si="425"/>
        <v/>
      </c>
    </row>
    <row r="211" spans="1:39" ht="15.75" customHeight="1">
      <c r="A211" s="58">
        <v>206</v>
      </c>
      <c r="B211" s="48" t="str">
        <f>VLOOKUP(A211,Times_2023!B208:C638,2,FALSE)</f>
        <v>0:25:17</v>
      </c>
      <c r="C211" s="49" t="str">
        <f t="shared" si="397"/>
        <v>Mike Brentnall</v>
      </c>
      <c r="D211" s="59" t="str">
        <f t="shared" si="398"/>
        <v>CAC</v>
      </c>
      <c r="E211" s="59" t="str">
        <f t="shared" si="399"/>
        <v>M</v>
      </c>
      <c r="F211" s="59">
        <f t="shared" si="5"/>
        <v>160</v>
      </c>
      <c r="G211" s="60" t="str">
        <f t="shared" si="6"/>
        <v>CAC-M</v>
      </c>
      <c r="H211" s="19" t="str">
        <f t="shared" ref="H211:W211" si="426">IF($G211=H$4&amp;"-"&amp;H$5,IF(COUNTIF($G$6:$G211,"="&amp;$G211)&gt;5,"",$F211),"")</f>
        <v/>
      </c>
      <c r="I211" s="20" t="str">
        <f t="shared" si="426"/>
        <v/>
      </c>
      <c r="J211" s="21" t="str">
        <f t="shared" si="426"/>
        <v/>
      </c>
      <c r="K211" s="20" t="str">
        <f t="shared" si="426"/>
        <v/>
      </c>
      <c r="L211" s="21" t="str">
        <f t="shared" si="426"/>
        <v/>
      </c>
      <c r="M211" s="20" t="str">
        <f t="shared" si="426"/>
        <v/>
      </c>
      <c r="N211" s="21" t="str">
        <f t="shared" si="426"/>
        <v/>
      </c>
      <c r="O211" s="20" t="str">
        <f t="shared" si="426"/>
        <v/>
      </c>
      <c r="P211" s="21" t="str">
        <f t="shared" si="426"/>
        <v/>
      </c>
      <c r="Q211" s="20" t="str">
        <f t="shared" si="426"/>
        <v/>
      </c>
      <c r="R211" s="21" t="str">
        <f t="shared" si="426"/>
        <v/>
      </c>
      <c r="S211" s="20" t="str">
        <f t="shared" si="426"/>
        <v/>
      </c>
      <c r="T211" s="21" t="str">
        <f t="shared" si="426"/>
        <v/>
      </c>
      <c r="U211" s="20" t="str">
        <f t="shared" si="426"/>
        <v/>
      </c>
      <c r="V211" s="21" t="str">
        <f t="shared" si="426"/>
        <v/>
      </c>
      <c r="W211" s="22" t="str">
        <f t="shared" si="426"/>
        <v/>
      </c>
      <c r="X211" s="55">
        <f t="shared" ref="X211:AM211" si="427">IF($G211=X$4&amp;"-"&amp;X$5,IF(COUNTIF($G$6:$G211,"="&amp;$G211)&gt;1000,"",MAX(X$6:X210)+1),"")</f>
        <v>34</v>
      </c>
      <c r="Y211" s="56" t="str">
        <f t="shared" si="427"/>
        <v/>
      </c>
      <c r="Z211" s="55" t="str">
        <f t="shared" si="427"/>
        <v/>
      </c>
      <c r="AA211" s="56" t="str">
        <f t="shared" si="427"/>
        <v/>
      </c>
      <c r="AB211" s="55" t="str">
        <f t="shared" si="427"/>
        <v/>
      </c>
      <c r="AC211" s="56" t="str">
        <f t="shared" si="427"/>
        <v/>
      </c>
      <c r="AD211" s="55" t="str">
        <f t="shared" si="427"/>
        <v/>
      </c>
      <c r="AE211" s="56" t="str">
        <f t="shared" si="427"/>
        <v/>
      </c>
      <c r="AF211" s="55" t="str">
        <f t="shared" si="427"/>
        <v/>
      </c>
      <c r="AG211" s="56" t="str">
        <f t="shared" si="427"/>
        <v/>
      </c>
      <c r="AH211" s="55" t="str">
        <f t="shared" si="427"/>
        <v/>
      </c>
      <c r="AI211" s="56" t="str">
        <f t="shared" si="427"/>
        <v/>
      </c>
      <c r="AJ211" s="55" t="str">
        <f t="shared" si="427"/>
        <v/>
      </c>
      <c r="AK211" s="56" t="str">
        <f t="shared" si="427"/>
        <v/>
      </c>
      <c r="AL211" s="55" t="str">
        <f t="shared" si="427"/>
        <v/>
      </c>
      <c r="AM211" s="57" t="str">
        <f t="shared" si="427"/>
        <v/>
      </c>
    </row>
    <row r="212" spans="1:39" ht="15.75" customHeight="1">
      <c r="A212" s="61">
        <v>207</v>
      </c>
      <c r="B212" s="48" t="str">
        <f>VLOOKUP(A212,Times_2023!B209:C639,2,FALSE)</f>
        <v>0:25:17</v>
      </c>
      <c r="C212" s="49" t="str">
        <f t="shared" si="397"/>
        <v>Ella Chapman</v>
      </c>
      <c r="D212" s="59" t="str">
        <f t="shared" si="398"/>
        <v>RR</v>
      </c>
      <c r="E212" s="59" t="str">
        <f t="shared" si="399"/>
        <v>F</v>
      </c>
      <c r="F212" s="59">
        <f t="shared" si="5"/>
        <v>47</v>
      </c>
      <c r="G212" s="60" t="str">
        <f t="shared" si="6"/>
        <v>RR-F</v>
      </c>
      <c r="H212" s="19" t="str">
        <f t="shared" ref="H212:W212" si="428">IF($G212=H$4&amp;"-"&amp;H$5,IF(COUNTIF($G$6:$G212,"="&amp;$G212)&gt;5,"",$F212),"")</f>
        <v/>
      </c>
      <c r="I212" s="20" t="str">
        <f t="shared" si="428"/>
        <v/>
      </c>
      <c r="J212" s="21" t="str">
        <f t="shared" si="428"/>
        <v/>
      </c>
      <c r="K212" s="20" t="str">
        <f t="shared" si="428"/>
        <v/>
      </c>
      <c r="L212" s="21" t="str">
        <f t="shared" si="428"/>
        <v/>
      </c>
      <c r="M212" s="20" t="str">
        <f t="shared" si="428"/>
        <v/>
      </c>
      <c r="N212" s="21" t="str">
        <f t="shared" si="428"/>
        <v/>
      </c>
      <c r="O212" s="20" t="str">
        <f t="shared" si="428"/>
        <v/>
      </c>
      <c r="P212" s="21" t="str">
        <f t="shared" si="428"/>
        <v/>
      </c>
      <c r="Q212" s="20" t="str">
        <f t="shared" si="428"/>
        <v/>
      </c>
      <c r="R212" s="21" t="str">
        <f t="shared" si="428"/>
        <v/>
      </c>
      <c r="S212" s="20" t="str">
        <f t="shared" si="428"/>
        <v/>
      </c>
      <c r="T212" s="21" t="str">
        <f t="shared" si="428"/>
        <v/>
      </c>
      <c r="U212" s="20">
        <f t="shared" si="428"/>
        <v>47</v>
      </c>
      <c r="V212" s="21" t="str">
        <f t="shared" si="428"/>
        <v/>
      </c>
      <c r="W212" s="22" t="str">
        <f t="shared" si="428"/>
        <v/>
      </c>
      <c r="X212" s="55" t="str">
        <f t="shared" ref="X212:AM212" si="429">IF($G212=X$4&amp;"-"&amp;X$5,IF(COUNTIF($G$6:$G212,"="&amp;$G212)&gt;1000,"",MAX(X$6:X211)+1),"")</f>
        <v/>
      </c>
      <c r="Y212" s="56" t="str">
        <f t="shared" si="429"/>
        <v/>
      </c>
      <c r="Z212" s="55" t="str">
        <f t="shared" si="429"/>
        <v/>
      </c>
      <c r="AA212" s="56" t="str">
        <f t="shared" si="429"/>
        <v/>
      </c>
      <c r="AB212" s="55" t="str">
        <f t="shared" si="429"/>
        <v/>
      </c>
      <c r="AC212" s="56" t="str">
        <f t="shared" si="429"/>
        <v/>
      </c>
      <c r="AD212" s="55" t="str">
        <f t="shared" si="429"/>
        <v/>
      </c>
      <c r="AE212" s="56" t="str">
        <f t="shared" si="429"/>
        <v/>
      </c>
      <c r="AF212" s="55" t="str">
        <f t="shared" si="429"/>
        <v/>
      </c>
      <c r="AG212" s="56" t="str">
        <f t="shared" si="429"/>
        <v/>
      </c>
      <c r="AH212" s="55" t="str">
        <f t="shared" si="429"/>
        <v/>
      </c>
      <c r="AI212" s="56" t="str">
        <f t="shared" si="429"/>
        <v/>
      </c>
      <c r="AJ212" s="55" t="str">
        <f t="shared" si="429"/>
        <v/>
      </c>
      <c r="AK212" s="56">
        <f t="shared" si="429"/>
        <v>3</v>
      </c>
      <c r="AL212" s="55" t="str">
        <f t="shared" si="429"/>
        <v/>
      </c>
      <c r="AM212" s="57" t="str">
        <f t="shared" si="429"/>
        <v/>
      </c>
    </row>
    <row r="213" spans="1:39" ht="15.75" customHeight="1">
      <c r="A213" s="58">
        <v>208</v>
      </c>
      <c r="B213" s="48" t="str">
        <f>VLOOKUP(A213,Times_2023!B210:C640,2,FALSE)</f>
        <v>0:25:22</v>
      </c>
      <c r="C213" s="49" t="str">
        <f t="shared" si="397"/>
        <v>Andrew Thompson</v>
      </c>
      <c r="D213" s="59" t="str">
        <f t="shared" si="398"/>
        <v>ELY</v>
      </c>
      <c r="E213" s="59" t="str">
        <f t="shared" si="399"/>
        <v>M</v>
      </c>
      <c r="F213" s="59">
        <f t="shared" si="5"/>
        <v>161</v>
      </c>
      <c r="G213" s="60" t="str">
        <f t="shared" si="6"/>
        <v>ELY-M</v>
      </c>
      <c r="H213" s="19" t="str">
        <f t="shared" ref="H213:W213" si="430">IF($G213=H$4&amp;"-"&amp;H$5,IF(COUNTIF($G$6:$G213,"="&amp;$G213)&gt;5,"",$F213),"")</f>
        <v/>
      </c>
      <c r="I213" s="20" t="str">
        <f t="shared" si="430"/>
        <v/>
      </c>
      <c r="J213" s="21" t="str">
        <f t="shared" si="430"/>
        <v/>
      </c>
      <c r="K213" s="20" t="str">
        <f t="shared" si="430"/>
        <v/>
      </c>
      <c r="L213" s="21" t="str">
        <f t="shared" si="430"/>
        <v/>
      </c>
      <c r="M213" s="20" t="str">
        <f t="shared" si="430"/>
        <v/>
      </c>
      <c r="N213" s="21" t="str">
        <f t="shared" si="430"/>
        <v/>
      </c>
      <c r="O213" s="20" t="str">
        <f t="shared" si="430"/>
        <v/>
      </c>
      <c r="P213" s="21" t="str">
        <f t="shared" si="430"/>
        <v/>
      </c>
      <c r="Q213" s="20" t="str">
        <f t="shared" si="430"/>
        <v/>
      </c>
      <c r="R213" s="21" t="str">
        <f t="shared" si="430"/>
        <v/>
      </c>
      <c r="S213" s="20" t="str">
        <f t="shared" si="430"/>
        <v/>
      </c>
      <c r="T213" s="21" t="str">
        <f t="shared" si="430"/>
        <v/>
      </c>
      <c r="U213" s="20" t="str">
        <f t="shared" si="430"/>
        <v/>
      </c>
      <c r="V213" s="21" t="str">
        <f t="shared" si="430"/>
        <v/>
      </c>
      <c r="W213" s="22" t="str">
        <f t="shared" si="430"/>
        <v/>
      </c>
      <c r="X213" s="55" t="str">
        <f t="shared" ref="X213:AM213" si="431">IF($G213=X$4&amp;"-"&amp;X$5,IF(COUNTIF($G$6:$G213,"="&amp;$G213)&gt;1000,"",MAX(X$6:X212)+1),"")</f>
        <v/>
      </c>
      <c r="Y213" s="56" t="str">
        <f t="shared" si="431"/>
        <v/>
      </c>
      <c r="Z213" s="55" t="str">
        <f t="shared" si="431"/>
        <v/>
      </c>
      <c r="AA213" s="56" t="str">
        <f t="shared" si="431"/>
        <v/>
      </c>
      <c r="AB213" s="55">
        <f t="shared" si="431"/>
        <v>37</v>
      </c>
      <c r="AC213" s="56" t="str">
        <f t="shared" si="431"/>
        <v/>
      </c>
      <c r="AD213" s="55" t="str">
        <f t="shared" si="431"/>
        <v/>
      </c>
      <c r="AE213" s="56" t="str">
        <f t="shared" si="431"/>
        <v/>
      </c>
      <c r="AF213" s="55" t="str">
        <f t="shared" si="431"/>
        <v/>
      </c>
      <c r="AG213" s="56" t="str">
        <f t="shared" si="431"/>
        <v/>
      </c>
      <c r="AH213" s="55" t="str">
        <f t="shared" si="431"/>
        <v/>
      </c>
      <c r="AI213" s="56" t="str">
        <f t="shared" si="431"/>
        <v/>
      </c>
      <c r="AJ213" s="55" t="str">
        <f t="shared" si="431"/>
        <v/>
      </c>
      <c r="AK213" s="56" t="str">
        <f t="shared" si="431"/>
        <v/>
      </c>
      <c r="AL213" s="55" t="str">
        <f t="shared" si="431"/>
        <v/>
      </c>
      <c r="AM213" s="57" t="str">
        <f t="shared" si="431"/>
        <v/>
      </c>
    </row>
    <row r="214" spans="1:39" ht="15.75" customHeight="1">
      <c r="A214" s="61">
        <v>209</v>
      </c>
      <c r="B214" s="48" t="str">
        <f>VLOOKUP(A214,Times_2023!B211:C641,2,FALSE)</f>
        <v>0:25:30</v>
      </c>
      <c r="C214" s="49" t="str">
        <f t="shared" si="397"/>
        <v>Adam Clark</v>
      </c>
      <c r="D214" s="59" t="str">
        <f t="shared" si="398"/>
        <v>ELY</v>
      </c>
      <c r="E214" s="59" t="str">
        <f t="shared" si="399"/>
        <v>M</v>
      </c>
      <c r="F214" s="59">
        <f t="shared" si="5"/>
        <v>162</v>
      </c>
      <c r="G214" s="60" t="str">
        <f t="shared" si="6"/>
        <v>ELY-M</v>
      </c>
      <c r="H214" s="19" t="str">
        <f t="shared" ref="H214:W214" si="432">IF($G214=H$4&amp;"-"&amp;H$5,IF(COUNTIF($G$6:$G214,"="&amp;$G214)&gt;5,"",$F214),"")</f>
        <v/>
      </c>
      <c r="I214" s="20" t="str">
        <f t="shared" si="432"/>
        <v/>
      </c>
      <c r="J214" s="21" t="str">
        <f t="shared" si="432"/>
        <v/>
      </c>
      <c r="K214" s="20" t="str">
        <f t="shared" si="432"/>
        <v/>
      </c>
      <c r="L214" s="21" t="str">
        <f t="shared" si="432"/>
        <v/>
      </c>
      <c r="M214" s="20" t="str">
        <f t="shared" si="432"/>
        <v/>
      </c>
      <c r="N214" s="21" t="str">
        <f t="shared" si="432"/>
        <v/>
      </c>
      <c r="O214" s="20" t="str">
        <f t="shared" si="432"/>
        <v/>
      </c>
      <c r="P214" s="21" t="str">
        <f t="shared" si="432"/>
        <v/>
      </c>
      <c r="Q214" s="20" t="str">
        <f t="shared" si="432"/>
        <v/>
      </c>
      <c r="R214" s="21" t="str">
        <f t="shared" si="432"/>
        <v/>
      </c>
      <c r="S214" s="20" t="str">
        <f t="shared" si="432"/>
        <v/>
      </c>
      <c r="T214" s="21" t="str">
        <f t="shared" si="432"/>
        <v/>
      </c>
      <c r="U214" s="20" t="str">
        <f t="shared" si="432"/>
        <v/>
      </c>
      <c r="V214" s="21" t="str">
        <f t="shared" si="432"/>
        <v/>
      </c>
      <c r="W214" s="22" t="str">
        <f t="shared" si="432"/>
        <v/>
      </c>
      <c r="X214" s="55" t="str">
        <f t="shared" ref="X214:AM214" si="433">IF($G214=X$4&amp;"-"&amp;X$5,IF(COUNTIF($G$6:$G214,"="&amp;$G214)&gt;1000,"",MAX(X$6:X213)+1),"")</f>
        <v/>
      </c>
      <c r="Y214" s="56" t="str">
        <f t="shared" si="433"/>
        <v/>
      </c>
      <c r="Z214" s="55" t="str">
        <f t="shared" si="433"/>
        <v/>
      </c>
      <c r="AA214" s="56" t="str">
        <f t="shared" si="433"/>
        <v/>
      </c>
      <c r="AB214" s="55">
        <f t="shared" si="433"/>
        <v>38</v>
      </c>
      <c r="AC214" s="56" t="str">
        <f t="shared" si="433"/>
        <v/>
      </c>
      <c r="AD214" s="55" t="str">
        <f t="shared" si="433"/>
        <v/>
      </c>
      <c r="AE214" s="56" t="str">
        <f t="shared" si="433"/>
        <v/>
      </c>
      <c r="AF214" s="55" t="str">
        <f t="shared" si="433"/>
        <v/>
      </c>
      <c r="AG214" s="56" t="str">
        <f t="shared" si="433"/>
        <v/>
      </c>
      <c r="AH214" s="55" t="str">
        <f t="shared" si="433"/>
        <v/>
      </c>
      <c r="AI214" s="56" t="str">
        <f t="shared" si="433"/>
        <v/>
      </c>
      <c r="AJ214" s="55" t="str">
        <f t="shared" si="433"/>
        <v/>
      </c>
      <c r="AK214" s="56" t="str">
        <f t="shared" si="433"/>
        <v/>
      </c>
      <c r="AL214" s="55" t="str">
        <f t="shared" si="433"/>
        <v/>
      </c>
      <c r="AM214" s="57" t="str">
        <f t="shared" si="433"/>
        <v/>
      </c>
    </row>
    <row r="215" spans="1:39" ht="15.75" customHeight="1">
      <c r="A215" s="58">
        <v>210</v>
      </c>
      <c r="B215" s="48" t="str">
        <f>VLOOKUP(A215,Times_2023!B212:C642,2,FALSE)</f>
        <v>0:25:46</v>
      </c>
      <c r="C215" s="49" t="str">
        <f t="shared" si="397"/>
        <v>Michelle Berry</v>
      </c>
      <c r="D215" s="59" t="str">
        <f t="shared" si="398"/>
        <v>ELY</v>
      </c>
      <c r="E215" s="59" t="str">
        <f t="shared" si="399"/>
        <v>F</v>
      </c>
      <c r="F215" s="59">
        <f t="shared" si="5"/>
        <v>48</v>
      </c>
      <c r="G215" s="60" t="str">
        <f t="shared" si="6"/>
        <v>ELY-F</v>
      </c>
      <c r="H215" s="19" t="str">
        <f t="shared" ref="H215:W215" si="434">IF($G215=H$4&amp;"-"&amp;H$5,IF(COUNTIF($G$6:$G215,"="&amp;$G215)&gt;5,"",$F215),"")</f>
        <v/>
      </c>
      <c r="I215" s="20" t="str">
        <f t="shared" si="434"/>
        <v/>
      </c>
      <c r="J215" s="21" t="str">
        <f t="shared" si="434"/>
        <v/>
      </c>
      <c r="K215" s="20" t="str">
        <f t="shared" si="434"/>
        <v/>
      </c>
      <c r="L215" s="21" t="str">
        <f t="shared" si="434"/>
        <v/>
      </c>
      <c r="M215" s="20" t="str">
        <f t="shared" si="434"/>
        <v/>
      </c>
      <c r="N215" s="21" t="str">
        <f t="shared" si="434"/>
        <v/>
      </c>
      <c r="O215" s="20" t="str">
        <f t="shared" si="434"/>
        <v/>
      </c>
      <c r="P215" s="21" t="str">
        <f t="shared" si="434"/>
        <v/>
      </c>
      <c r="Q215" s="20" t="str">
        <f t="shared" si="434"/>
        <v/>
      </c>
      <c r="R215" s="21" t="str">
        <f t="shared" si="434"/>
        <v/>
      </c>
      <c r="S215" s="20" t="str">
        <f t="shared" si="434"/>
        <v/>
      </c>
      <c r="T215" s="21" t="str">
        <f t="shared" si="434"/>
        <v/>
      </c>
      <c r="U215" s="20" t="str">
        <f t="shared" si="434"/>
        <v/>
      </c>
      <c r="V215" s="21" t="str">
        <f t="shared" si="434"/>
        <v/>
      </c>
      <c r="W215" s="22" t="str">
        <f t="shared" si="434"/>
        <v/>
      </c>
      <c r="X215" s="55" t="str">
        <f t="shared" ref="X215:AM215" si="435">IF($G215=X$4&amp;"-"&amp;X$5,IF(COUNTIF($G$6:$G215,"="&amp;$G215)&gt;1000,"",MAX(X$6:X214)+1),"")</f>
        <v/>
      </c>
      <c r="Y215" s="56" t="str">
        <f t="shared" si="435"/>
        <v/>
      </c>
      <c r="Z215" s="55" t="str">
        <f t="shared" si="435"/>
        <v/>
      </c>
      <c r="AA215" s="56" t="str">
        <f t="shared" si="435"/>
        <v/>
      </c>
      <c r="AB215" s="55" t="str">
        <f t="shared" si="435"/>
        <v/>
      </c>
      <c r="AC215" s="56">
        <f t="shared" si="435"/>
        <v>10</v>
      </c>
      <c r="AD215" s="55" t="str">
        <f t="shared" si="435"/>
        <v/>
      </c>
      <c r="AE215" s="56" t="str">
        <f t="shared" si="435"/>
        <v/>
      </c>
      <c r="AF215" s="55" t="str">
        <f t="shared" si="435"/>
        <v/>
      </c>
      <c r="AG215" s="56" t="str">
        <f t="shared" si="435"/>
        <v/>
      </c>
      <c r="AH215" s="55" t="str">
        <f t="shared" si="435"/>
        <v/>
      </c>
      <c r="AI215" s="56" t="str">
        <f t="shared" si="435"/>
        <v/>
      </c>
      <c r="AJ215" s="55" t="str">
        <f t="shared" si="435"/>
        <v/>
      </c>
      <c r="AK215" s="56" t="str">
        <f t="shared" si="435"/>
        <v/>
      </c>
      <c r="AL215" s="55" t="str">
        <f t="shared" si="435"/>
        <v/>
      </c>
      <c r="AM215" s="57" t="str">
        <f t="shared" si="435"/>
        <v/>
      </c>
    </row>
    <row r="216" spans="1:39" ht="15.75" customHeight="1">
      <c r="A216" s="61">
        <v>211</v>
      </c>
      <c r="B216" s="48" t="str">
        <f>VLOOKUP(A216,Times_2023!B213:C643,2,FALSE)</f>
        <v>0:25:52</v>
      </c>
      <c r="C216" s="49" t="str">
        <f t="shared" si="397"/>
        <v>Martyn Brearley</v>
      </c>
      <c r="D216" s="59" t="str">
        <f t="shared" si="398"/>
        <v>CAC</v>
      </c>
      <c r="E216" s="59" t="str">
        <f t="shared" si="399"/>
        <v>M</v>
      </c>
      <c r="F216" s="59">
        <f t="shared" si="5"/>
        <v>163</v>
      </c>
      <c r="G216" s="60" t="str">
        <f t="shared" si="6"/>
        <v>CAC-M</v>
      </c>
      <c r="H216" s="19" t="str">
        <f t="shared" ref="H216:W216" si="436">IF($G216=H$4&amp;"-"&amp;H$5,IF(COUNTIF($G$6:$G216,"="&amp;$G216)&gt;5,"",$F216),"")</f>
        <v/>
      </c>
      <c r="I216" s="20" t="str">
        <f t="shared" si="436"/>
        <v/>
      </c>
      <c r="J216" s="21" t="str">
        <f t="shared" si="436"/>
        <v/>
      </c>
      <c r="K216" s="20" t="str">
        <f t="shared" si="436"/>
        <v/>
      </c>
      <c r="L216" s="21" t="str">
        <f t="shared" si="436"/>
        <v/>
      </c>
      <c r="M216" s="20" t="str">
        <f t="shared" si="436"/>
        <v/>
      </c>
      <c r="N216" s="21" t="str">
        <f t="shared" si="436"/>
        <v/>
      </c>
      <c r="O216" s="20" t="str">
        <f t="shared" si="436"/>
        <v/>
      </c>
      <c r="P216" s="21" t="str">
        <f t="shared" si="436"/>
        <v/>
      </c>
      <c r="Q216" s="20" t="str">
        <f t="shared" si="436"/>
        <v/>
      </c>
      <c r="R216" s="21" t="str">
        <f t="shared" si="436"/>
        <v/>
      </c>
      <c r="S216" s="20" t="str">
        <f t="shared" si="436"/>
        <v/>
      </c>
      <c r="T216" s="21" t="str">
        <f t="shared" si="436"/>
        <v/>
      </c>
      <c r="U216" s="20" t="str">
        <f t="shared" si="436"/>
        <v/>
      </c>
      <c r="V216" s="21" t="str">
        <f t="shared" si="436"/>
        <v/>
      </c>
      <c r="W216" s="22" t="str">
        <f t="shared" si="436"/>
        <v/>
      </c>
      <c r="X216" s="55">
        <f t="shared" ref="X216:AM216" si="437">IF($G216=X$4&amp;"-"&amp;X$5,IF(COUNTIF($G$6:$G216,"="&amp;$G216)&gt;1000,"",MAX(X$6:X215)+1),"")</f>
        <v>35</v>
      </c>
      <c r="Y216" s="56" t="str">
        <f t="shared" si="437"/>
        <v/>
      </c>
      <c r="Z216" s="55" t="str">
        <f t="shared" si="437"/>
        <v/>
      </c>
      <c r="AA216" s="56" t="str">
        <f t="shared" si="437"/>
        <v/>
      </c>
      <c r="AB216" s="55" t="str">
        <f t="shared" si="437"/>
        <v/>
      </c>
      <c r="AC216" s="56" t="str">
        <f t="shared" si="437"/>
        <v/>
      </c>
      <c r="AD216" s="55" t="str">
        <f t="shared" si="437"/>
        <v/>
      </c>
      <c r="AE216" s="56" t="str">
        <f t="shared" si="437"/>
        <v/>
      </c>
      <c r="AF216" s="55" t="str">
        <f t="shared" si="437"/>
        <v/>
      </c>
      <c r="AG216" s="56" t="str">
        <f t="shared" si="437"/>
        <v/>
      </c>
      <c r="AH216" s="55" t="str">
        <f t="shared" si="437"/>
        <v/>
      </c>
      <c r="AI216" s="56" t="str">
        <f t="shared" si="437"/>
        <v/>
      </c>
      <c r="AJ216" s="55" t="str">
        <f t="shared" si="437"/>
        <v/>
      </c>
      <c r="AK216" s="56" t="str">
        <f t="shared" si="437"/>
        <v/>
      </c>
      <c r="AL216" s="55" t="str">
        <f t="shared" si="437"/>
        <v/>
      </c>
      <c r="AM216" s="57" t="str">
        <f t="shared" si="437"/>
        <v/>
      </c>
    </row>
    <row r="217" spans="1:39" ht="15.75" customHeight="1">
      <c r="A217" s="58">
        <v>212</v>
      </c>
      <c r="B217" s="48" t="str">
        <f>VLOOKUP(A217,Times_2023!B214:C644,2,FALSE)</f>
        <v>0:25:56</v>
      </c>
      <c r="C217" s="49" t="str">
        <f t="shared" si="397"/>
        <v>Elizabeth Ludlow</v>
      </c>
      <c r="D217" s="59" t="str">
        <f t="shared" si="398"/>
        <v>ELY</v>
      </c>
      <c r="E217" s="59" t="str">
        <f t="shared" si="399"/>
        <v>F</v>
      </c>
      <c r="F217" s="59">
        <f t="shared" si="5"/>
        <v>49</v>
      </c>
      <c r="G217" s="60" t="str">
        <f t="shared" si="6"/>
        <v>ELY-F</v>
      </c>
      <c r="H217" s="19" t="str">
        <f t="shared" ref="H217:W217" si="438">IF($G217=H$4&amp;"-"&amp;H$5,IF(COUNTIF($G$6:$G217,"="&amp;$G217)&gt;5,"",$F217),"")</f>
        <v/>
      </c>
      <c r="I217" s="20" t="str">
        <f t="shared" si="438"/>
        <v/>
      </c>
      <c r="J217" s="21" t="str">
        <f t="shared" si="438"/>
        <v/>
      </c>
      <c r="K217" s="20" t="str">
        <f t="shared" si="438"/>
        <v/>
      </c>
      <c r="L217" s="21" t="str">
        <f t="shared" si="438"/>
        <v/>
      </c>
      <c r="M217" s="20" t="str">
        <f t="shared" si="438"/>
        <v/>
      </c>
      <c r="N217" s="21" t="str">
        <f t="shared" si="438"/>
        <v/>
      </c>
      <c r="O217" s="20" t="str">
        <f t="shared" si="438"/>
        <v/>
      </c>
      <c r="P217" s="21" t="str">
        <f t="shared" si="438"/>
        <v/>
      </c>
      <c r="Q217" s="20" t="str">
        <f t="shared" si="438"/>
        <v/>
      </c>
      <c r="R217" s="21" t="str">
        <f t="shared" si="438"/>
        <v/>
      </c>
      <c r="S217" s="20" t="str">
        <f t="shared" si="438"/>
        <v/>
      </c>
      <c r="T217" s="21" t="str">
        <f t="shared" si="438"/>
        <v/>
      </c>
      <c r="U217" s="20" t="str">
        <f t="shared" si="438"/>
        <v/>
      </c>
      <c r="V217" s="21" t="str">
        <f t="shared" si="438"/>
        <v/>
      </c>
      <c r="W217" s="22" t="str">
        <f t="shared" si="438"/>
        <v/>
      </c>
      <c r="X217" s="55" t="str">
        <f t="shared" ref="X217:AM217" si="439">IF($G217=X$4&amp;"-"&amp;X$5,IF(COUNTIF($G$6:$G217,"="&amp;$G217)&gt;1000,"",MAX(X$6:X216)+1),"")</f>
        <v/>
      </c>
      <c r="Y217" s="56" t="str">
        <f t="shared" si="439"/>
        <v/>
      </c>
      <c r="Z217" s="55" t="str">
        <f t="shared" si="439"/>
        <v/>
      </c>
      <c r="AA217" s="56" t="str">
        <f t="shared" si="439"/>
        <v/>
      </c>
      <c r="AB217" s="55" t="str">
        <f t="shared" si="439"/>
        <v/>
      </c>
      <c r="AC217" s="56">
        <f t="shared" si="439"/>
        <v>11</v>
      </c>
      <c r="AD217" s="55" t="str">
        <f t="shared" si="439"/>
        <v/>
      </c>
      <c r="AE217" s="56" t="str">
        <f t="shared" si="439"/>
        <v/>
      </c>
      <c r="AF217" s="55" t="str">
        <f t="shared" si="439"/>
        <v/>
      </c>
      <c r="AG217" s="56" t="str">
        <f t="shared" si="439"/>
        <v/>
      </c>
      <c r="AH217" s="55" t="str">
        <f t="shared" si="439"/>
        <v/>
      </c>
      <c r="AI217" s="56" t="str">
        <f t="shared" si="439"/>
        <v/>
      </c>
      <c r="AJ217" s="55" t="str">
        <f t="shared" si="439"/>
        <v/>
      </c>
      <c r="AK217" s="56" t="str">
        <f t="shared" si="439"/>
        <v/>
      </c>
      <c r="AL217" s="55" t="str">
        <f t="shared" si="439"/>
        <v/>
      </c>
      <c r="AM217" s="57" t="str">
        <f t="shared" si="439"/>
        <v/>
      </c>
    </row>
    <row r="218" spans="1:39" ht="15.75" customHeight="1">
      <c r="A218" s="61">
        <v>213</v>
      </c>
      <c r="B218" s="48" t="str">
        <f>VLOOKUP(A218,Times_2023!B215:C645,2,FALSE)</f>
        <v>0:25:58</v>
      </c>
      <c r="C218" s="49" t="str">
        <f t="shared" si="397"/>
        <v>Jackie Cort-Monk</v>
      </c>
      <c r="D218" s="59" t="str">
        <f t="shared" si="398"/>
        <v>RR</v>
      </c>
      <c r="E218" s="59" t="str">
        <f t="shared" si="399"/>
        <v>F</v>
      </c>
      <c r="F218" s="59">
        <f t="shared" si="5"/>
        <v>50</v>
      </c>
      <c r="G218" s="60" t="str">
        <f t="shared" si="6"/>
        <v>RR-F</v>
      </c>
      <c r="H218" s="19" t="str">
        <f t="shared" ref="H218:W218" si="440">IF($G218=H$4&amp;"-"&amp;H$5,IF(COUNTIF($G$6:$G218,"="&amp;$G218)&gt;5,"",$F218),"")</f>
        <v/>
      </c>
      <c r="I218" s="20" t="str">
        <f t="shared" si="440"/>
        <v/>
      </c>
      <c r="J218" s="21" t="str">
        <f t="shared" si="440"/>
        <v/>
      </c>
      <c r="K218" s="20" t="str">
        <f t="shared" si="440"/>
        <v/>
      </c>
      <c r="L218" s="21" t="str">
        <f t="shared" si="440"/>
        <v/>
      </c>
      <c r="M218" s="20" t="str">
        <f t="shared" si="440"/>
        <v/>
      </c>
      <c r="N218" s="21" t="str">
        <f t="shared" si="440"/>
        <v/>
      </c>
      <c r="O218" s="20" t="str">
        <f t="shared" si="440"/>
        <v/>
      </c>
      <c r="P218" s="21" t="str">
        <f t="shared" si="440"/>
        <v/>
      </c>
      <c r="Q218" s="20" t="str">
        <f t="shared" si="440"/>
        <v/>
      </c>
      <c r="R218" s="21" t="str">
        <f t="shared" si="440"/>
        <v/>
      </c>
      <c r="S218" s="20" t="str">
        <f t="shared" si="440"/>
        <v/>
      </c>
      <c r="T218" s="21" t="str">
        <f t="shared" si="440"/>
        <v/>
      </c>
      <c r="U218" s="20">
        <f t="shared" si="440"/>
        <v>50</v>
      </c>
      <c r="V218" s="21" t="str">
        <f t="shared" si="440"/>
        <v/>
      </c>
      <c r="W218" s="22" t="str">
        <f t="shared" si="440"/>
        <v/>
      </c>
      <c r="X218" s="55" t="str">
        <f t="shared" ref="X218:AM218" si="441">IF($G218=X$4&amp;"-"&amp;X$5,IF(COUNTIF($G$6:$G218,"="&amp;$G218)&gt;1000,"",MAX(X$6:X217)+1),"")</f>
        <v/>
      </c>
      <c r="Y218" s="56" t="str">
        <f t="shared" si="441"/>
        <v/>
      </c>
      <c r="Z218" s="55" t="str">
        <f t="shared" si="441"/>
        <v/>
      </c>
      <c r="AA218" s="56" t="str">
        <f t="shared" si="441"/>
        <v/>
      </c>
      <c r="AB218" s="55" t="str">
        <f t="shared" si="441"/>
        <v/>
      </c>
      <c r="AC218" s="56" t="str">
        <f t="shared" si="441"/>
        <v/>
      </c>
      <c r="AD218" s="55" t="str">
        <f t="shared" si="441"/>
        <v/>
      </c>
      <c r="AE218" s="56" t="str">
        <f t="shared" si="441"/>
        <v/>
      </c>
      <c r="AF218" s="55" t="str">
        <f t="shared" si="441"/>
        <v/>
      </c>
      <c r="AG218" s="56" t="str">
        <f t="shared" si="441"/>
        <v/>
      </c>
      <c r="AH218" s="55" t="str">
        <f t="shared" si="441"/>
        <v/>
      </c>
      <c r="AI218" s="56" t="str">
        <f t="shared" si="441"/>
        <v/>
      </c>
      <c r="AJ218" s="55" t="str">
        <f t="shared" si="441"/>
        <v/>
      </c>
      <c r="AK218" s="56">
        <f t="shared" si="441"/>
        <v>4</v>
      </c>
      <c r="AL218" s="55" t="str">
        <f t="shared" si="441"/>
        <v/>
      </c>
      <c r="AM218" s="57" t="str">
        <f t="shared" si="441"/>
        <v/>
      </c>
    </row>
    <row r="219" spans="1:39" ht="15.75" customHeight="1">
      <c r="A219" s="58">
        <v>214</v>
      </c>
      <c r="B219" s="48" t="str">
        <f>VLOOKUP(A219,Times_2023!B216:C646,2,FALSE)</f>
        <v>0:26:05</v>
      </c>
      <c r="C219" s="49" t="str">
        <f t="shared" si="397"/>
        <v>Graham Bloomfield</v>
      </c>
      <c r="D219" s="59" t="str">
        <f t="shared" si="398"/>
        <v>CTC</v>
      </c>
      <c r="E219" s="59" t="str">
        <f t="shared" si="399"/>
        <v>M</v>
      </c>
      <c r="F219" s="59">
        <f t="shared" si="5"/>
        <v>164</v>
      </c>
      <c r="G219" s="60" t="str">
        <f t="shared" si="6"/>
        <v>CTC-M</v>
      </c>
      <c r="H219" s="19" t="str">
        <f t="shared" ref="H219:W219" si="442">IF($G219=H$4&amp;"-"&amp;H$5,IF(COUNTIF($G$6:$G219,"="&amp;$G219)&gt;5,"",$F219),"")</f>
        <v/>
      </c>
      <c r="I219" s="20" t="str">
        <f t="shared" si="442"/>
        <v/>
      </c>
      <c r="J219" s="21" t="str">
        <f t="shared" si="442"/>
        <v/>
      </c>
      <c r="K219" s="20" t="str">
        <f t="shared" si="442"/>
        <v/>
      </c>
      <c r="L219" s="21" t="str">
        <f t="shared" si="442"/>
        <v/>
      </c>
      <c r="M219" s="20" t="str">
        <f t="shared" si="442"/>
        <v/>
      </c>
      <c r="N219" s="21" t="str">
        <f t="shared" si="442"/>
        <v/>
      </c>
      <c r="O219" s="20" t="str">
        <f t="shared" si="442"/>
        <v/>
      </c>
      <c r="P219" s="21" t="str">
        <f t="shared" si="442"/>
        <v/>
      </c>
      <c r="Q219" s="20" t="str">
        <f t="shared" si="442"/>
        <v/>
      </c>
      <c r="R219" s="21" t="str">
        <f t="shared" si="442"/>
        <v/>
      </c>
      <c r="S219" s="20" t="str">
        <f t="shared" si="442"/>
        <v/>
      </c>
      <c r="T219" s="21" t="str">
        <f t="shared" si="442"/>
        <v/>
      </c>
      <c r="U219" s="20" t="str">
        <f t="shared" si="442"/>
        <v/>
      </c>
      <c r="V219" s="21" t="str">
        <f t="shared" si="442"/>
        <v/>
      </c>
      <c r="W219" s="22" t="str">
        <f t="shared" si="442"/>
        <v/>
      </c>
      <c r="X219" s="55" t="str">
        <f t="shared" ref="X219:AM219" si="443">IF($G219=X$4&amp;"-"&amp;X$5,IF(COUNTIF($G$6:$G219,"="&amp;$G219)&gt;1000,"",MAX(X$6:X218)+1),"")</f>
        <v/>
      </c>
      <c r="Y219" s="56" t="str">
        <f t="shared" si="443"/>
        <v/>
      </c>
      <c r="Z219" s="55">
        <f t="shared" si="443"/>
        <v>20</v>
      </c>
      <c r="AA219" s="56" t="str">
        <f t="shared" si="443"/>
        <v/>
      </c>
      <c r="AB219" s="55" t="str">
        <f t="shared" si="443"/>
        <v/>
      </c>
      <c r="AC219" s="56" t="str">
        <f t="shared" si="443"/>
        <v/>
      </c>
      <c r="AD219" s="55" t="str">
        <f t="shared" si="443"/>
        <v/>
      </c>
      <c r="AE219" s="56" t="str">
        <f t="shared" si="443"/>
        <v/>
      </c>
      <c r="AF219" s="55" t="str">
        <f t="shared" si="443"/>
        <v/>
      </c>
      <c r="AG219" s="56" t="str">
        <f t="shared" si="443"/>
        <v/>
      </c>
      <c r="AH219" s="55" t="str">
        <f t="shared" si="443"/>
        <v/>
      </c>
      <c r="AI219" s="56" t="str">
        <f t="shared" si="443"/>
        <v/>
      </c>
      <c r="AJ219" s="55" t="str">
        <f t="shared" si="443"/>
        <v/>
      </c>
      <c r="AK219" s="56" t="str">
        <f t="shared" si="443"/>
        <v/>
      </c>
      <c r="AL219" s="55" t="str">
        <f t="shared" si="443"/>
        <v/>
      </c>
      <c r="AM219" s="57" t="str">
        <f t="shared" si="443"/>
        <v/>
      </c>
    </row>
    <row r="220" spans="1:39" ht="15.75" customHeight="1">
      <c r="A220" s="61">
        <v>215</v>
      </c>
      <c r="B220" s="48" t="str">
        <f>VLOOKUP(A220,Times_2023!B217:C647,2,FALSE)</f>
        <v>0:26:06</v>
      </c>
      <c r="C220" s="49" t="str">
        <f t="shared" si="397"/>
        <v>Martin Lewis</v>
      </c>
      <c r="D220" s="59" t="str">
        <f t="shared" si="398"/>
        <v>ELY</v>
      </c>
      <c r="E220" s="59" t="str">
        <f t="shared" si="399"/>
        <v>M</v>
      </c>
      <c r="F220" s="59">
        <f t="shared" si="5"/>
        <v>165</v>
      </c>
      <c r="G220" s="60" t="str">
        <f t="shared" si="6"/>
        <v>ELY-M</v>
      </c>
      <c r="H220" s="19" t="str">
        <f t="shared" ref="H220:W220" si="444">IF($G220=H$4&amp;"-"&amp;H$5,IF(COUNTIF($G$6:$G220,"="&amp;$G220)&gt;5,"",$F220),"")</f>
        <v/>
      </c>
      <c r="I220" s="20" t="str">
        <f t="shared" si="444"/>
        <v/>
      </c>
      <c r="J220" s="21" t="str">
        <f t="shared" si="444"/>
        <v/>
      </c>
      <c r="K220" s="20" t="str">
        <f t="shared" si="444"/>
        <v/>
      </c>
      <c r="L220" s="21" t="str">
        <f t="shared" si="444"/>
        <v/>
      </c>
      <c r="M220" s="20" t="str">
        <f t="shared" si="444"/>
        <v/>
      </c>
      <c r="N220" s="21" t="str">
        <f t="shared" si="444"/>
        <v/>
      </c>
      <c r="O220" s="20" t="str">
        <f t="shared" si="444"/>
        <v/>
      </c>
      <c r="P220" s="21" t="str">
        <f t="shared" si="444"/>
        <v/>
      </c>
      <c r="Q220" s="20" t="str">
        <f t="shared" si="444"/>
        <v/>
      </c>
      <c r="R220" s="21" t="str">
        <f t="shared" si="444"/>
        <v/>
      </c>
      <c r="S220" s="20" t="str">
        <f t="shared" si="444"/>
        <v/>
      </c>
      <c r="T220" s="21" t="str">
        <f t="shared" si="444"/>
        <v/>
      </c>
      <c r="U220" s="20" t="str">
        <f t="shared" si="444"/>
        <v/>
      </c>
      <c r="V220" s="21" t="str">
        <f t="shared" si="444"/>
        <v/>
      </c>
      <c r="W220" s="22" t="str">
        <f t="shared" si="444"/>
        <v/>
      </c>
      <c r="X220" s="55" t="str">
        <f t="shared" ref="X220:AM220" si="445">IF($G220=X$4&amp;"-"&amp;X$5,IF(COUNTIF($G$6:$G220,"="&amp;$G220)&gt;1000,"",MAX(X$6:X219)+1),"")</f>
        <v/>
      </c>
      <c r="Y220" s="56" t="str">
        <f t="shared" si="445"/>
        <v/>
      </c>
      <c r="Z220" s="55" t="str">
        <f t="shared" si="445"/>
        <v/>
      </c>
      <c r="AA220" s="56" t="str">
        <f t="shared" si="445"/>
        <v/>
      </c>
      <c r="AB220" s="55">
        <f t="shared" si="445"/>
        <v>39</v>
      </c>
      <c r="AC220" s="56" t="str">
        <f t="shared" si="445"/>
        <v/>
      </c>
      <c r="AD220" s="55" t="str">
        <f t="shared" si="445"/>
        <v/>
      </c>
      <c r="AE220" s="56" t="str">
        <f t="shared" si="445"/>
        <v/>
      </c>
      <c r="AF220" s="55" t="str">
        <f t="shared" si="445"/>
        <v/>
      </c>
      <c r="AG220" s="56" t="str">
        <f t="shared" si="445"/>
        <v/>
      </c>
      <c r="AH220" s="55" t="str">
        <f t="shared" si="445"/>
        <v/>
      </c>
      <c r="AI220" s="56" t="str">
        <f t="shared" si="445"/>
        <v/>
      </c>
      <c r="AJ220" s="55" t="str">
        <f t="shared" si="445"/>
        <v/>
      </c>
      <c r="AK220" s="56" t="str">
        <f t="shared" si="445"/>
        <v/>
      </c>
      <c r="AL220" s="55" t="str">
        <f t="shared" si="445"/>
        <v/>
      </c>
      <c r="AM220" s="57" t="str">
        <f t="shared" si="445"/>
        <v/>
      </c>
    </row>
    <row r="221" spans="1:39" ht="15.75" customHeight="1">
      <c r="A221" s="58">
        <v>216</v>
      </c>
      <c r="B221" s="48" t="str">
        <f>VLOOKUP(A221,Times_2023!B218:C648,2,FALSE)</f>
        <v>0:26:08</v>
      </c>
      <c r="C221" s="49" t="str">
        <f t="shared" si="397"/>
        <v>Mark Fitzhenry</v>
      </c>
      <c r="D221" s="59" t="str">
        <f t="shared" si="398"/>
        <v>SS</v>
      </c>
      <c r="E221" s="59" t="str">
        <f t="shared" si="399"/>
        <v>M</v>
      </c>
      <c r="F221" s="59">
        <f t="shared" si="5"/>
        <v>166</v>
      </c>
      <c r="G221" s="60" t="str">
        <f t="shared" si="6"/>
        <v>SS-M</v>
      </c>
      <c r="H221" s="19" t="str">
        <f t="shared" ref="H221:W221" si="446">IF($G221=H$4&amp;"-"&amp;H$5,IF(COUNTIF($G$6:$G221,"="&amp;$G221)&gt;5,"",$F221),"")</f>
        <v/>
      </c>
      <c r="I221" s="20" t="str">
        <f t="shared" si="446"/>
        <v/>
      </c>
      <c r="J221" s="21" t="str">
        <f t="shared" si="446"/>
        <v/>
      </c>
      <c r="K221" s="20" t="str">
        <f t="shared" si="446"/>
        <v/>
      </c>
      <c r="L221" s="21" t="str">
        <f t="shared" si="446"/>
        <v/>
      </c>
      <c r="M221" s="20" t="str">
        <f t="shared" si="446"/>
        <v/>
      </c>
      <c r="N221" s="21" t="str">
        <f t="shared" si="446"/>
        <v/>
      </c>
      <c r="O221" s="20" t="str">
        <f t="shared" si="446"/>
        <v/>
      </c>
      <c r="P221" s="21" t="str">
        <f t="shared" si="446"/>
        <v/>
      </c>
      <c r="Q221" s="20" t="str">
        <f t="shared" si="446"/>
        <v/>
      </c>
      <c r="R221" s="21" t="str">
        <f t="shared" si="446"/>
        <v/>
      </c>
      <c r="S221" s="20" t="str">
        <f t="shared" si="446"/>
        <v/>
      </c>
      <c r="T221" s="21" t="str">
        <f t="shared" si="446"/>
        <v/>
      </c>
      <c r="U221" s="20" t="str">
        <f t="shared" si="446"/>
        <v/>
      </c>
      <c r="V221" s="21" t="str">
        <f t="shared" si="446"/>
        <v/>
      </c>
      <c r="W221" s="22" t="str">
        <f t="shared" si="446"/>
        <v/>
      </c>
      <c r="X221" s="55" t="str">
        <f t="shared" ref="X221:AM221" si="447">IF($G221=X$4&amp;"-"&amp;X$5,IF(COUNTIF($G$6:$G221,"="&amp;$G221)&gt;1000,"",MAX(X$6:X220)+1),"")</f>
        <v/>
      </c>
      <c r="Y221" s="56" t="str">
        <f t="shared" si="447"/>
        <v/>
      </c>
      <c r="Z221" s="55" t="str">
        <f t="shared" si="447"/>
        <v/>
      </c>
      <c r="AA221" s="56" t="str">
        <f t="shared" si="447"/>
        <v/>
      </c>
      <c r="AB221" s="55" t="str">
        <f t="shared" si="447"/>
        <v/>
      </c>
      <c r="AC221" s="56" t="str">
        <f t="shared" si="447"/>
        <v/>
      </c>
      <c r="AD221" s="55" t="str">
        <f t="shared" si="447"/>
        <v/>
      </c>
      <c r="AE221" s="56" t="str">
        <f t="shared" si="447"/>
        <v/>
      </c>
      <c r="AF221" s="55" t="str">
        <f t="shared" si="447"/>
        <v/>
      </c>
      <c r="AG221" s="56" t="str">
        <f t="shared" si="447"/>
        <v/>
      </c>
      <c r="AH221" s="55" t="str">
        <f t="shared" si="447"/>
        <v/>
      </c>
      <c r="AI221" s="56" t="str">
        <f t="shared" si="447"/>
        <v/>
      </c>
      <c r="AJ221" s="55" t="str">
        <f t="shared" si="447"/>
        <v/>
      </c>
      <c r="AK221" s="56" t="str">
        <f t="shared" si="447"/>
        <v/>
      </c>
      <c r="AL221" s="55">
        <f t="shared" si="447"/>
        <v>11</v>
      </c>
      <c r="AM221" s="57" t="str">
        <f t="shared" si="447"/>
        <v/>
      </c>
    </row>
    <row r="222" spans="1:39" ht="15.75" customHeight="1">
      <c r="A222" s="61">
        <v>217</v>
      </c>
      <c r="B222" s="48" t="str">
        <f>VLOOKUP(A222,Times_2023!B219:C649,2,FALSE)</f>
        <v>0:26:08</v>
      </c>
      <c r="C222" s="49" t="str">
        <f t="shared" si="397"/>
        <v>Robert Hawkins</v>
      </c>
      <c r="D222" s="59" t="str">
        <f t="shared" si="398"/>
        <v>NJ</v>
      </c>
      <c r="E222" s="59" t="str">
        <f t="shared" si="399"/>
        <v>M</v>
      </c>
      <c r="F222" s="59">
        <f t="shared" si="5"/>
        <v>167</v>
      </c>
      <c r="G222" s="60" t="str">
        <f t="shared" si="6"/>
        <v>NJ-M</v>
      </c>
      <c r="H222" s="19" t="str">
        <f t="shared" ref="H222:W222" si="448">IF($G222=H$4&amp;"-"&amp;H$5,IF(COUNTIF($G$6:$G222,"="&amp;$G222)&gt;5,"",$F222),"")</f>
        <v/>
      </c>
      <c r="I222" s="20" t="str">
        <f t="shared" si="448"/>
        <v/>
      </c>
      <c r="J222" s="21" t="str">
        <f t="shared" si="448"/>
        <v/>
      </c>
      <c r="K222" s="20" t="str">
        <f t="shared" si="448"/>
        <v/>
      </c>
      <c r="L222" s="21" t="str">
        <f t="shared" si="448"/>
        <v/>
      </c>
      <c r="M222" s="20" t="str">
        <f t="shared" si="448"/>
        <v/>
      </c>
      <c r="N222" s="21" t="str">
        <f t="shared" si="448"/>
        <v/>
      </c>
      <c r="O222" s="20" t="str">
        <f t="shared" si="448"/>
        <v/>
      </c>
      <c r="P222" s="21" t="str">
        <f t="shared" si="448"/>
        <v/>
      </c>
      <c r="Q222" s="20" t="str">
        <f t="shared" si="448"/>
        <v/>
      </c>
      <c r="R222" s="21" t="str">
        <f t="shared" si="448"/>
        <v/>
      </c>
      <c r="S222" s="20" t="str">
        <f t="shared" si="448"/>
        <v/>
      </c>
      <c r="T222" s="21" t="str">
        <f t="shared" si="448"/>
        <v/>
      </c>
      <c r="U222" s="20" t="str">
        <f t="shared" si="448"/>
        <v/>
      </c>
      <c r="V222" s="21" t="str">
        <f t="shared" si="448"/>
        <v/>
      </c>
      <c r="W222" s="22" t="str">
        <f t="shared" si="448"/>
        <v/>
      </c>
      <c r="X222" s="55" t="str">
        <f t="shared" ref="X222:AM222" si="449">IF($G222=X$4&amp;"-"&amp;X$5,IF(COUNTIF($G$6:$G222,"="&amp;$G222)&gt;1000,"",MAX(X$6:X221)+1),"")</f>
        <v/>
      </c>
      <c r="Y222" s="56" t="str">
        <f t="shared" si="449"/>
        <v/>
      </c>
      <c r="Z222" s="55" t="str">
        <f t="shared" si="449"/>
        <v/>
      </c>
      <c r="AA222" s="56" t="str">
        <f t="shared" si="449"/>
        <v/>
      </c>
      <c r="AB222" s="55" t="str">
        <f t="shared" si="449"/>
        <v/>
      </c>
      <c r="AC222" s="56" t="str">
        <f t="shared" si="449"/>
        <v/>
      </c>
      <c r="AD222" s="55" t="str">
        <f t="shared" si="449"/>
        <v/>
      </c>
      <c r="AE222" s="56" t="str">
        <f t="shared" si="449"/>
        <v/>
      </c>
      <c r="AF222" s="55" t="str">
        <f t="shared" si="449"/>
        <v/>
      </c>
      <c r="AG222" s="56" t="str">
        <f t="shared" si="449"/>
        <v/>
      </c>
      <c r="AH222" s="55">
        <f t="shared" si="449"/>
        <v>25</v>
      </c>
      <c r="AI222" s="56" t="str">
        <f t="shared" si="449"/>
        <v/>
      </c>
      <c r="AJ222" s="55" t="str">
        <f t="shared" si="449"/>
        <v/>
      </c>
      <c r="AK222" s="56" t="str">
        <f t="shared" si="449"/>
        <v/>
      </c>
      <c r="AL222" s="55" t="str">
        <f t="shared" si="449"/>
        <v/>
      </c>
      <c r="AM222" s="57" t="str">
        <f t="shared" si="449"/>
        <v/>
      </c>
    </row>
    <row r="223" spans="1:39" ht="15.75" customHeight="1">
      <c r="A223" s="58">
        <v>218</v>
      </c>
      <c r="B223" s="48" t="str">
        <f>VLOOKUP(A223,Times_2023!B220:C650,2,FALSE)</f>
        <v>0:26:11</v>
      </c>
      <c r="C223" s="49" t="str">
        <f t="shared" si="397"/>
        <v>Charlotte Diggins</v>
      </c>
      <c r="D223" s="59" t="str">
        <f t="shared" si="398"/>
        <v>SS</v>
      </c>
      <c r="E223" s="59" t="str">
        <f t="shared" si="399"/>
        <v>F</v>
      </c>
      <c r="F223" s="59">
        <f t="shared" si="5"/>
        <v>51</v>
      </c>
      <c r="G223" s="60" t="str">
        <f t="shared" si="6"/>
        <v>SS-F</v>
      </c>
      <c r="H223" s="19" t="str">
        <f t="shared" ref="H223:W223" si="450">IF($G223=H$4&amp;"-"&amp;H$5,IF(COUNTIF($G$6:$G223,"="&amp;$G223)&gt;5,"",$F223),"")</f>
        <v/>
      </c>
      <c r="I223" s="20" t="str">
        <f t="shared" si="450"/>
        <v/>
      </c>
      <c r="J223" s="21" t="str">
        <f t="shared" si="450"/>
        <v/>
      </c>
      <c r="K223" s="20" t="str">
        <f t="shared" si="450"/>
        <v/>
      </c>
      <c r="L223" s="21" t="str">
        <f t="shared" si="450"/>
        <v/>
      </c>
      <c r="M223" s="20" t="str">
        <f t="shared" si="450"/>
        <v/>
      </c>
      <c r="N223" s="21" t="str">
        <f t="shared" si="450"/>
        <v/>
      </c>
      <c r="O223" s="20" t="str">
        <f t="shared" si="450"/>
        <v/>
      </c>
      <c r="P223" s="21" t="str">
        <f t="shared" si="450"/>
        <v/>
      </c>
      <c r="Q223" s="20" t="str">
        <f t="shared" si="450"/>
        <v/>
      </c>
      <c r="R223" s="21" t="str">
        <f t="shared" si="450"/>
        <v/>
      </c>
      <c r="S223" s="20" t="str">
        <f t="shared" si="450"/>
        <v/>
      </c>
      <c r="T223" s="21" t="str">
        <f t="shared" si="450"/>
        <v/>
      </c>
      <c r="U223" s="20" t="str">
        <f t="shared" si="450"/>
        <v/>
      </c>
      <c r="V223" s="21" t="str">
        <f t="shared" si="450"/>
        <v/>
      </c>
      <c r="W223" s="22">
        <f t="shared" si="450"/>
        <v>51</v>
      </c>
      <c r="X223" s="55" t="str">
        <f t="shared" ref="X223:AM223" si="451">IF($G223=X$4&amp;"-"&amp;X$5,IF(COUNTIF($G$6:$G223,"="&amp;$G223)&gt;1000,"",MAX(X$6:X222)+1),"")</f>
        <v/>
      </c>
      <c r="Y223" s="56" t="str">
        <f t="shared" si="451"/>
        <v/>
      </c>
      <c r="Z223" s="55" t="str">
        <f t="shared" si="451"/>
        <v/>
      </c>
      <c r="AA223" s="56" t="str">
        <f t="shared" si="451"/>
        <v/>
      </c>
      <c r="AB223" s="55" t="str">
        <f t="shared" si="451"/>
        <v/>
      </c>
      <c r="AC223" s="56" t="str">
        <f t="shared" si="451"/>
        <v/>
      </c>
      <c r="AD223" s="55" t="str">
        <f t="shared" si="451"/>
        <v/>
      </c>
      <c r="AE223" s="56" t="str">
        <f t="shared" si="451"/>
        <v/>
      </c>
      <c r="AF223" s="55" t="str">
        <f t="shared" si="451"/>
        <v/>
      </c>
      <c r="AG223" s="56" t="str">
        <f t="shared" si="451"/>
        <v/>
      </c>
      <c r="AH223" s="55" t="str">
        <f t="shared" si="451"/>
        <v/>
      </c>
      <c r="AI223" s="56" t="str">
        <f t="shared" si="451"/>
        <v/>
      </c>
      <c r="AJ223" s="55" t="str">
        <f t="shared" si="451"/>
        <v/>
      </c>
      <c r="AK223" s="56" t="str">
        <f t="shared" si="451"/>
        <v/>
      </c>
      <c r="AL223" s="55" t="str">
        <f t="shared" si="451"/>
        <v/>
      </c>
      <c r="AM223" s="57">
        <f t="shared" si="451"/>
        <v>4</v>
      </c>
    </row>
    <row r="224" spans="1:39" ht="15.75" customHeight="1">
      <c r="A224" s="61">
        <v>219</v>
      </c>
      <c r="B224" s="48" t="str">
        <f>VLOOKUP(A224,Times_2023!B221:C651,2,FALSE)</f>
        <v>0:26:16</v>
      </c>
      <c r="C224" s="49" t="str">
        <f t="shared" si="397"/>
        <v>Matthew Courtman</v>
      </c>
      <c r="D224" s="59" t="str">
        <f t="shared" si="398"/>
        <v>ELY</v>
      </c>
      <c r="E224" s="59" t="str">
        <f t="shared" si="399"/>
        <v>M</v>
      </c>
      <c r="F224" s="59">
        <f t="shared" si="5"/>
        <v>168</v>
      </c>
      <c r="G224" s="60" t="str">
        <f t="shared" si="6"/>
        <v>ELY-M</v>
      </c>
      <c r="H224" s="19" t="str">
        <f t="shared" ref="H224:W224" si="452">IF($G224=H$4&amp;"-"&amp;H$5,IF(COUNTIF($G$6:$G224,"="&amp;$G224)&gt;5,"",$F224),"")</f>
        <v/>
      </c>
      <c r="I224" s="20" t="str">
        <f t="shared" si="452"/>
        <v/>
      </c>
      <c r="J224" s="21" t="str">
        <f t="shared" si="452"/>
        <v/>
      </c>
      <c r="K224" s="20" t="str">
        <f t="shared" si="452"/>
        <v/>
      </c>
      <c r="L224" s="21" t="str">
        <f t="shared" si="452"/>
        <v/>
      </c>
      <c r="M224" s="20" t="str">
        <f t="shared" si="452"/>
        <v/>
      </c>
      <c r="N224" s="21" t="str">
        <f t="shared" si="452"/>
        <v/>
      </c>
      <c r="O224" s="20" t="str">
        <f t="shared" si="452"/>
        <v/>
      </c>
      <c r="P224" s="21" t="str">
        <f t="shared" si="452"/>
        <v/>
      </c>
      <c r="Q224" s="20" t="str">
        <f t="shared" si="452"/>
        <v/>
      </c>
      <c r="R224" s="21" t="str">
        <f t="shared" si="452"/>
        <v/>
      </c>
      <c r="S224" s="20" t="str">
        <f t="shared" si="452"/>
        <v/>
      </c>
      <c r="T224" s="21" t="str">
        <f t="shared" si="452"/>
        <v/>
      </c>
      <c r="U224" s="20" t="str">
        <f t="shared" si="452"/>
        <v/>
      </c>
      <c r="V224" s="21" t="str">
        <f t="shared" si="452"/>
        <v/>
      </c>
      <c r="W224" s="22" t="str">
        <f t="shared" si="452"/>
        <v/>
      </c>
      <c r="X224" s="55" t="str">
        <f t="shared" ref="X224:AM224" si="453">IF($G224=X$4&amp;"-"&amp;X$5,IF(COUNTIF($G$6:$G224,"="&amp;$G224)&gt;1000,"",MAX(X$6:X223)+1),"")</f>
        <v/>
      </c>
      <c r="Y224" s="56" t="str">
        <f t="shared" si="453"/>
        <v/>
      </c>
      <c r="Z224" s="55" t="str">
        <f t="shared" si="453"/>
        <v/>
      </c>
      <c r="AA224" s="56" t="str">
        <f t="shared" si="453"/>
        <v/>
      </c>
      <c r="AB224" s="55">
        <f t="shared" si="453"/>
        <v>40</v>
      </c>
      <c r="AC224" s="56" t="str">
        <f t="shared" si="453"/>
        <v/>
      </c>
      <c r="AD224" s="55" t="str">
        <f t="shared" si="453"/>
        <v/>
      </c>
      <c r="AE224" s="56" t="str">
        <f t="shared" si="453"/>
        <v/>
      </c>
      <c r="AF224" s="55" t="str">
        <f t="shared" si="453"/>
        <v/>
      </c>
      <c r="AG224" s="56" t="str">
        <f t="shared" si="453"/>
        <v/>
      </c>
      <c r="AH224" s="55" t="str">
        <f t="shared" si="453"/>
        <v/>
      </c>
      <c r="AI224" s="56" t="str">
        <f t="shared" si="453"/>
        <v/>
      </c>
      <c r="AJ224" s="55" t="str">
        <f t="shared" si="453"/>
        <v/>
      </c>
      <c r="AK224" s="56" t="str">
        <f t="shared" si="453"/>
        <v/>
      </c>
      <c r="AL224" s="55" t="str">
        <f t="shared" si="453"/>
        <v/>
      </c>
      <c r="AM224" s="57" t="str">
        <f t="shared" si="453"/>
        <v/>
      </c>
    </row>
    <row r="225" spans="1:39" ht="15.75" customHeight="1">
      <c r="A225" s="58">
        <v>220</v>
      </c>
      <c r="B225" s="48" t="str">
        <f>VLOOKUP(A225,Times_2023!B222:C652,2,FALSE)</f>
        <v>0:26:21</v>
      </c>
      <c r="C225" s="49" t="str">
        <f t="shared" si="397"/>
        <v>Robert Fincham</v>
      </c>
      <c r="D225" s="59" t="str">
        <f t="shared" si="398"/>
        <v>CTC</v>
      </c>
      <c r="E225" s="59" t="str">
        <f t="shared" si="399"/>
        <v>M</v>
      </c>
      <c r="F225" s="59">
        <f t="shared" si="5"/>
        <v>169</v>
      </c>
      <c r="G225" s="60" t="str">
        <f t="shared" si="6"/>
        <v>CTC-M</v>
      </c>
      <c r="H225" s="19" t="str">
        <f t="shared" ref="H225:W225" si="454">IF($G225=H$4&amp;"-"&amp;H$5,IF(COUNTIF($G$6:$G225,"="&amp;$G225)&gt;5,"",$F225),"")</f>
        <v/>
      </c>
      <c r="I225" s="20" t="str">
        <f t="shared" si="454"/>
        <v/>
      </c>
      <c r="J225" s="21" t="str">
        <f t="shared" si="454"/>
        <v/>
      </c>
      <c r="K225" s="20" t="str">
        <f t="shared" si="454"/>
        <v/>
      </c>
      <c r="L225" s="21" t="str">
        <f t="shared" si="454"/>
        <v/>
      </c>
      <c r="M225" s="20" t="str">
        <f t="shared" si="454"/>
        <v/>
      </c>
      <c r="N225" s="21" t="str">
        <f t="shared" si="454"/>
        <v/>
      </c>
      <c r="O225" s="20" t="str">
        <f t="shared" si="454"/>
        <v/>
      </c>
      <c r="P225" s="21" t="str">
        <f t="shared" si="454"/>
        <v/>
      </c>
      <c r="Q225" s="20" t="str">
        <f t="shared" si="454"/>
        <v/>
      </c>
      <c r="R225" s="21" t="str">
        <f t="shared" si="454"/>
        <v/>
      </c>
      <c r="S225" s="20" t="str">
        <f t="shared" si="454"/>
        <v/>
      </c>
      <c r="T225" s="21" t="str">
        <f t="shared" si="454"/>
        <v/>
      </c>
      <c r="U225" s="20" t="str">
        <f t="shared" si="454"/>
        <v/>
      </c>
      <c r="V225" s="21" t="str">
        <f t="shared" si="454"/>
        <v/>
      </c>
      <c r="W225" s="22" t="str">
        <f t="shared" si="454"/>
        <v/>
      </c>
      <c r="X225" s="55" t="str">
        <f t="shared" ref="X225:AM225" si="455">IF($G225=X$4&amp;"-"&amp;X$5,IF(COUNTIF($G$6:$G225,"="&amp;$G225)&gt;1000,"",MAX(X$6:X224)+1),"")</f>
        <v/>
      </c>
      <c r="Y225" s="56" t="str">
        <f t="shared" si="455"/>
        <v/>
      </c>
      <c r="Z225" s="55">
        <f t="shared" si="455"/>
        <v>21</v>
      </c>
      <c r="AA225" s="56" t="str">
        <f t="shared" si="455"/>
        <v/>
      </c>
      <c r="AB225" s="55" t="str">
        <f t="shared" si="455"/>
        <v/>
      </c>
      <c r="AC225" s="56" t="str">
        <f t="shared" si="455"/>
        <v/>
      </c>
      <c r="AD225" s="55" t="str">
        <f t="shared" si="455"/>
        <v/>
      </c>
      <c r="AE225" s="56" t="str">
        <f t="shared" si="455"/>
        <v/>
      </c>
      <c r="AF225" s="55" t="str">
        <f t="shared" si="455"/>
        <v/>
      </c>
      <c r="AG225" s="56" t="str">
        <f t="shared" si="455"/>
        <v/>
      </c>
      <c r="AH225" s="55" t="str">
        <f t="shared" si="455"/>
        <v/>
      </c>
      <c r="AI225" s="56" t="str">
        <f t="shared" si="455"/>
        <v/>
      </c>
      <c r="AJ225" s="55" t="str">
        <f t="shared" si="455"/>
        <v/>
      </c>
      <c r="AK225" s="56" t="str">
        <f t="shared" si="455"/>
        <v/>
      </c>
      <c r="AL225" s="55" t="str">
        <f t="shared" si="455"/>
        <v/>
      </c>
      <c r="AM225" s="57" t="str">
        <f t="shared" si="455"/>
        <v/>
      </c>
    </row>
    <row r="226" spans="1:39" ht="15.75" customHeight="1">
      <c r="A226" s="61">
        <v>221</v>
      </c>
      <c r="B226" s="48" t="str">
        <f>VLOOKUP(A226,Times_2023!B223:C653,2,FALSE)</f>
        <v>0:26:23</v>
      </c>
      <c r="C226" s="49" t="str">
        <f t="shared" si="397"/>
        <v>Emily Moore</v>
      </c>
      <c r="D226" s="59" t="str">
        <f t="shared" si="398"/>
        <v>HI</v>
      </c>
      <c r="E226" s="59" t="str">
        <f t="shared" si="399"/>
        <v>F</v>
      </c>
      <c r="F226" s="59">
        <f t="shared" si="5"/>
        <v>52</v>
      </c>
      <c r="G226" s="60" t="str">
        <f t="shared" si="6"/>
        <v>HI-F</v>
      </c>
      <c r="H226" s="19" t="str">
        <f t="shared" ref="H226:W226" si="456">IF($G226=H$4&amp;"-"&amp;H$5,IF(COUNTIF($G$6:$G226,"="&amp;$G226)&gt;5,"",$F226),"")</f>
        <v/>
      </c>
      <c r="I226" s="20" t="str">
        <f t="shared" si="456"/>
        <v/>
      </c>
      <c r="J226" s="21" t="str">
        <f t="shared" si="456"/>
        <v/>
      </c>
      <c r="K226" s="20" t="str">
        <f t="shared" si="456"/>
        <v/>
      </c>
      <c r="L226" s="21" t="str">
        <f t="shared" si="456"/>
        <v/>
      </c>
      <c r="M226" s="20" t="str">
        <f t="shared" si="456"/>
        <v/>
      </c>
      <c r="N226" s="21" t="str">
        <f t="shared" si="456"/>
        <v/>
      </c>
      <c r="O226" s="20" t="str">
        <f t="shared" si="456"/>
        <v/>
      </c>
      <c r="P226" s="21" t="str">
        <f t="shared" si="456"/>
        <v/>
      </c>
      <c r="Q226" s="20" t="str">
        <f t="shared" si="456"/>
        <v/>
      </c>
      <c r="R226" s="21" t="str">
        <f t="shared" si="456"/>
        <v/>
      </c>
      <c r="S226" s="20" t="str">
        <f t="shared" si="456"/>
        <v/>
      </c>
      <c r="T226" s="21" t="str">
        <f t="shared" si="456"/>
        <v/>
      </c>
      <c r="U226" s="20" t="str">
        <f t="shared" si="456"/>
        <v/>
      </c>
      <c r="V226" s="21" t="str">
        <f t="shared" si="456"/>
        <v/>
      </c>
      <c r="W226" s="22" t="str">
        <f t="shared" si="456"/>
        <v/>
      </c>
      <c r="X226" s="55" t="str">
        <f t="shared" ref="X226:AM226" si="457">IF($G226=X$4&amp;"-"&amp;X$5,IF(COUNTIF($G$6:$G226,"="&amp;$G226)&gt;1000,"",MAX(X$6:X225)+1),"")</f>
        <v/>
      </c>
      <c r="Y226" s="56" t="str">
        <f t="shared" si="457"/>
        <v/>
      </c>
      <c r="Z226" s="55" t="str">
        <f t="shared" si="457"/>
        <v/>
      </c>
      <c r="AA226" s="56" t="str">
        <f t="shared" si="457"/>
        <v/>
      </c>
      <c r="AB226" s="55" t="str">
        <f t="shared" si="457"/>
        <v/>
      </c>
      <c r="AC226" s="56" t="str">
        <f t="shared" si="457"/>
        <v/>
      </c>
      <c r="AD226" s="55" t="str">
        <f t="shared" si="457"/>
        <v/>
      </c>
      <c r="AE226" s="56">
        <f t="shared" si="457"/>
        <v>8</v>
      </c>
      <c r="AF226" s="55" t="str">
        <f t="shared" si="457"/>
        <v/>
      </c>
      <c r="AG226" s="56" t="str">
        <f t="shared" si="457"/>
        <v/>
      </c>
      <c r="AH226" s="55" t="str">
        <f t="shared" si="457"/>
        <v/>
      </c>
      <c r="AI226" s="56" t="str">
        <f t="shared" si="457"/>
        <v/>
      </c>
      <c r="AJ226" s="55" t="str">
        <f t="shared" si="457"/>
        <v/>
      </c>
      <c r="AK226" s="56" t="str">
        <f t="shared" si="457"/>
        <v/>
      </c>
      <c r="AL226" s="55" t="str">
        <f t="shared" si="457"/>
        <v/>
      </c>
      <c r="AM226" s="57" t="str">
        <f t="shared" si="457"/>
        <v/>
      </c>
    </row>
    <row r="227" spans="1:39" ht="15.75" customHeight="1">
      <c r="A227" s="58">
        <v>222</v>
      </c>
      <c r="B227" s="48" t="str">
        <f>VLOOKUP(A227,Times_2023!B224:C654,2,FALSE)</f>
        <v>0:26:27</v>
      </c>
      <c r="C227" s="49" t="str">
        <f t="shared" si="397"/>
        <v>Edyta Marek</v>
      </c>
      <c r="D227" s="59" t="str">
        <f t="shared" si="398"/>
        <v>CAC</v>
      </c>
      <c r="E227" s="59" t="str">
        <f t="shared" si="399"/>
        <v>F</v>
      </c>
      <c r="F227" s="59">
        <f t="shared" si="5"/>
        <v>53</v>
      </c>
      <c r="G227" s="60" t="str">
        <f t="shared" si="6"/>
        <v>CAC-F</v>
      </c>
      <c r="H227" s="19" t="str">
        <f t="shared" ref="H227:W227" si="458">IF($G227=H$4&amp;"-"&amp;H$5,IF(COUNTIF($G$6:$G227,"="&amp;$G227)&gt;5,"",$F227),"")</f>
        <v/>
      </c>
      <c r="I227" s="20" t="str">
        <f t="shared" si="458"/>
        <v/>
      </c>
      <c r="J227" s="21" t="str">
        <f t="shared" si="458"/>
        <v/>
      </c>
      <c r="K227" s="20" t="str">
        <f t="shared" si="458"/>
        <v/>
      </c>
      <c r="L227" s="21" t="str">
        <f t="shared" si="458"/>
        <v/>
      </c>
      <c r="M227" s="20" t="str">
        <f t="shared" si="458"/>
        <v/>
      </c>
      <c r="N227" s="21" t="str">
        <f t="shared" si="458"/>
        <v/>
      </c>
      <c r="O227" s="20" t="str">
        <f t="shared" si="458"/>
        <v/>
      </c>
      <c r="P227" s="21" t="str">
        <f t="shared" si="458"/>
        <v/>
      </c>
      <c r="Q227" s="20" t="str">
        <f t="shared" si="458"/>
        <v/>
      </c>
      <c r="R227" s="21" t="str">
        <f t="shared" si="458"/>
        <v/>
      </c>
      <c r="S227" s="20" t="str">
        <f t="shared" si="458"/>
        <v/>
      </c>
      <c r="T227" s="21" t="str">
        <f t="shared" si="458"/>
        <v/>
      </c>
      <c r="U227" s="20" t="str">
        <f t="shared" si="458"/>
        <v/>
      </c>
      <c r="V227" s="21" t="str">
        <f t="shared" si="458"/>
        <v/>
      </c>
      <c r="W227" s="22" t="str">
        <f t="shared" si="458"/>
        <v/>
      </c>
      <c r="X227" s="55" t="str">
        <f t="shared" ref="X227:AM227" si="459">IF($G227=X$4&amp;"-"&amp;X$5,IF(COUNTIF($G$6:$G227,"="&amp;$G227)&gt;1000,"",MAX(X$6:X226)+1),"")</f>
        <v/>
      </c>
      <c r="Y227" s="56">
        <f t="shared" si="459"/>
        <v>13</v>
      </c>
      <c r="Z227" s="55" t="str">
        <f t="shared" si="459"/>
        <v/>
      </c>
      <c r="AA227" s="56" t="str">
        <f t="shared" si="459"/>
        <v/>
      </c>
      <c r="AB227" s="55" t="str">
        <f t="shared" si="459"/>
        <v/>
      </c>
      <c r="AC227" s="56" t="str">
        <f t="shared" si="459"/>
        <v/>
      </c>
      <c r="AD227" s="55" t="str">
        <f t="shared" si="459"/>
        <v/>
      </c>
      <c r="AE227" s="56" t="str">
        <f t="shared" si="459"/>
        <v/>
      </c>
      <c r="AF227" s="55" t="str">
        <f t="shared" si="459"/>
        <v/>
      </c>
      <c r="AG227" s="56" t="str">
        <f t="shared" si="459"/>
        <v/>
      </c>
      <c r="AH227" s="55" t="str">
        <f t="shared" si="459"/>
        <v/>
      </c>
      <c r="AI227" s="56" t="str">
        <f t="shared" si="459"/>
        <v/>
      </c>
      <c r="AJ227" s="55" t="str">
        <f t="shared" si="459"/>
        <v/>
      </c>
      <c r="AK227" s="56" t="str">
        <f t="shared" si="459"/>
        <v/>
      </c>
      <c r="AL227" s="55" t="str">
        <f t="shared" si="459"/>
        <v/>
      </c>
      <c r="AM227" s="57" t="str">
        <f t="shared" si="459"/>
        <v/>
      </c>
    </row>
    <row r="228" spans="1:39" ht="15.75" customHeight="1">
      <c r="A228" s="61">
        <v>223</v>
      </c>
      <c r="B228" s="48" t="str">
        <f>VLOOKUP(A228,Times_2023!B225:C655,2,FALSE)</f>
        <v>0:26:34</v>
      </c>
      <c r="C228" s="49" t="str">
        <f t="shared" si="397"/>
        <v>Sil Clay</v>
      </c>
      <c r="D228" s="59" t="str">
        <f t="shared" si="398"/>
        <v>HRC</v>
      </c>
      <c r="E228" s="59" t="str">
        <f t="shared" si="399"/>
        <v>F</v>
      </c>
      <c r="F228" s="59">
        <f t="shared" si="5"/>
        <v>54</v>
      </c>
      <c r="G228" s="60" t="str">
        <f t="shared" si="6"/>
        <v>HRC-F</v>
      </c>
      <c r="H228" s="19" t="str">
        <f t="shared" ref="H228:W228" si="460">IF($G228=H$4&amp;"-"&amp;H$5,IF(COUNTIF($G$6:$G228,"="&amp;$G228)&gt;5,"",$F228),"")</f>
        <v/>
      </c>
      <c r="I228" s="20" t="str">
        <f t="shared" si="460"/>
        <v/>
      </c>
      <c r="J228" s="21" t="str">
        <f t="shared" si="460"/>
        <v/>
      </c>
      <c r="K228" s="20" t="str">
        <f t="shared" si="460"/>
        <v/>
      </c>
      <c r="L228" s="21" t="str">
        <f t="shared" si="460"/>
        <v/>
      </c>
      <c r="M228" s="20" t="str">
        <f t="shared" si="460"/>
        <v/>
      </c>
      <c r="N228" s="21" t="str">
        <f t="shared" si="460"/>
        <v/>
      </c>
      <c r="O228" s="20" t="str">
        <f t="shared" si="460"/>
        <v/>
      </c>
      <c r="P228" s="21" t="str">
        <f t="shared" si="460"/>
        <v/>
      </c>
      <c r="Q228" s="20">
        <f t="shared" si="460"/>
        <v>54</v>
      </c>
      <c r="R228" s="21" t="str">
        <f t="shared" si="460"/>
        <v/>
      </c>
      <c r="S228" s="20" t="str">
        <f t="shared" si="460"/>
        <v/>
      </c>
      <c r="T228" s="21" t="str">
        <f t="shared" si="460"/>
        <v/>
      </c>
      <c r="U228" s="20" t="str">
        <f t="shared" si="460"/>
        <v/>
      </c>
      <c r="V228" s="21" t="str">
        <f t="shared" si="460"/>
        <v/>
      </c>
      <c r="W228" s="22" t="str">
        <f t="shared" si="460"/>
        <v/>
      </c>
      <c r="X228" s="55" t="str">
        <f t="shared" ref="X228:AM228" si="461">IF($G228=X$4&amp;"-"&amp;X$5,IF(COUNTIF($G$6:$G228,"="&amp;$G228)&gt;1000,"",MAX(X$6:X227)+1),"")</f>
        <v/>
      </c>
      <c r="Y228" s="56" t="str">
        <f t="shared" si="461"/>
        <v/>
      </c>
      <c r="Z228" s="55" t="str">
        <f t="shared" si="461"/>
        <v/>
      </c>
      <c r="AA228" s="56" t="str">
        <f t="shared" si="461"/>
        <v/>
      </c>
      <c r="AB228" s="55" t="str">
        <f t="shared" si="461"/>
        <v/>
      </c>
      <c r="AC228" s="56" t="str">
        <f t="shared" si="461"/>
        <v/>
      </c>
      <c r="AD228" s="55" t="str">
        <f t="shared" si="461"/>
        <v/>
      </c>
      <c r="AE228" s="56" t="str">
        <f t="shared" si="461"/>
        <v/>
      </c>
      <c r="AF228" s="55" t="str">
        <f t="shared" si="461"/>
        <v/>
      </c>
      <c r="AG228" s="56">
        <f t="shared" si="461"/>
        <v>2</v>
      </c>
      <c r="AH228" s="55" t="str">
        <f t="shared" si="461"/>
        <v/>
      </c>
      <c r="AI228" s="56" t="str">
        <f t="shared" si="461"/>
        <v/>
      </c>
      <c r="AJ228" s="55" t="str">
        <f t="shared" si="461"/>
        <v/>
      </c>
      <c r="AK228" s="56" t="str">
        <f t="shared" si="461"/>
        <v/>
      </c>
      <c r="AL228" s="55" t="str">
        <f t="shared" si="461"/>
        <v/>
      </c>
      <c r="AM228" s="57" t="str">
        <f t="shared" si="461"/>
        <v/>
      </c>
    </row>
    <row r="229" spans="1:39" ht="15.75" customHeight="1">
      <c r="A229" s="58">
        <v>224</v>
      </c>
      <c r="B229" s="48" t="str">
        <f>VLOOKUP(A229,Times_2023!B226:C656,2,FALSE)</f>
        <v>0:26:35</v>
      </c>
      <c r="C229" s="49" t="str">
        <f t="shared" si="397"/>
        <v>Cheryl Trundle</v>
      </c>
      <c r="D229" s="59" t="str">
        <f t="shared" si="398"/>
        <v>HRC</v>
      </c>
      <c r="E229" s="59" t="str">
        <f t="shared" si="399"/>
        <v>F</v>
      </c>
      <c r="F229" s="59">
        <f t="shared" si="5"/>
        <v>55</v>
      </c>
      <c r="G229" s="60" t="str">
        <f t="shared" si="6"/>
        <v>HRC-F</v>
      </c>
      <c r="H229" s="19" t="str">
        <f t="shared" ref="H229:W229" si="462">IF($G229=H$4&amp;"-"&amp;H$5,IF(COUNTIF($G$6:$G229,"="&amp;$G229)&gt;5,"",$F229),"")</f>
        <v/>
      </c>
      <c r="I229" s="20" t="str">
        <f t="shared" si="462"/>
        <v/>
      </c>
      <c r="J229" s="21" t="str">
        <f t="shared" si="462"/>
        <v/>
      </c>
      <c r="K229" s="20" t="str">
        <f t="shared" si="462"/>
        <v/>
      </c>
      <c r="L229" s="21" t="str">
        <f t="shared" si="462"/>
        <v/>
      </c>
      <c r="M229" s="20" t="str">
        <f t="shared" si="462"/>
        <v/>
      </c>
      <c r="N229" s="21" t="str">
        <f t="shared" si="462"/>
        <v/>
      </c>
      <c r="O229" s="20" t="str">
        <f t="shared" si="462"/>
        <v/>
      </c>
      <c r="P229" s="21" t="str">
        <f t="shared" si="462"/>
        <v/>
      </c>
      <c r="Q229" s="20">
        <f t="shared" si="462"/>
        <v>55</v>
      </c>
      <c r="R229" s="21" t="str">
        <f t="shared" si="462"/>
        <v/>
      </c>
      <c r="S229" s="20" t="str">
        <f t="shared" si="462"/>
        <v/>
      </c>
      <c r="T229" s="21" t="str">
        <f t="shared" si="462"/>
        <v/>
      </c>
      <c r="U229" s="20" t="str">
        <f t="shared" si="462"/>
        <v/>
      </c>
      <c r="V229" s="21" t="str">
        <f t="shared" si="462"/>
        <v/>
      </c>
      <c r="W229" s="22" t="str">
        <f t="shared" si="462"/>
        <v/>
      </c>
      <c r="X229" s="55" t="str">
        <f t="shared" ref="X229:AM229" si="463">IF($G229=X$4&amp;"-"&amp;X$5,IF(COUNTIF($G$6:$G229,"="&amp;$G229)&gt;1000,"",MAX(X$6:X228)+1),"")</f>
        <v/>
      </c>
      <c r="Y229" s="56" t="str">
        <f t="shared" si="463"/>
        <v/>
      </c>
      <c r="Z229" s="55" t="str">
        <f t="shared" si="463"/>
        <v/>
      </c>
      <c r="AA229" s="56" t="str">
        <f t="shared" si="463"/>
        <v/>
      </c>
      <c r="AB229" s="55" t="str">
        <f t="shared" si="463"/>
        <v/>
      </c>
      <c r="AC229" s="56" t="str">
        <f t="shared" si="463"/>
        <v/>
      </c>
      <c r="AD229" s="55" t="str">
        <f t="shared" si="463"/>
        <v/>
      </c>
      <c r="AE229" s="56" t="str">
        <f t="shared" si="463"/>
        <v/>
      </c>
      <c r="AF229" s="55" t="str">
        <f t="shared" si="463"/>
        <v/>
      </c>
      <c r="AG229" s="56">
        <f t="shared" si="463"/>
        <v>3</v>
      </c>
      <c r="AH229" s="55" t="str">
        <f t="shared" si="463"/>
        <v/>
      </c>
      <c r="AI229" s="56" t="str">
        <f t="shared" si="463"/>
        <v/>
      </c>
      <c r="AJ229" s="55" t="str">
        <f t="shared" si="463"/>
        <v/>
      </c>
      <c r="AK229" s="56" t="str">
        <f t="shared" si="463"/>
        <v/>
      </c>
      <c r="AL229" s="55" t="str">
        <f t="shared" si="463"/>
        <v/>
      </c>
      <c r="AM229" s="57" t="str">
        <f t="shared" si="463"/>
        <v/>
      </c>
    </row>
    <row r="230" spans="1:39" ht="15.75" customHeight="1">
      <c r="A230" s="61">
        <v>225</v>
      </c>
      <c r="B230" s="48" t="str">
        <f>VLOOKUP(A230,Times_2023!B227:C657,2,FALSE)</f>
        <v>0:26:41</v>
      </c>
      <c r="C230" s="49" t="str">
        <f t="shared" si="397"/>
        <v>Nicole Smith</v>
      </c>
      <c r="D230" s="59" t="str">
        <f t="shared" si="398"/>
        <v>NJ</v>
      </c>
      <c r="E230" s="59" t="str">
        <f t="shared" si="399"/>
        <v>F</v>
      </c>
      <c r="F230" s="59">
        <f t="shared" si="5"/>
        <v>56</v>
      </c>
      <c r="G230" s="60" t="str">
        <f t="shared" si="6"/>
        <v>NJ-F</v>
      </c>
      <c r="H230" s="19" t="str">
        <f t="shared" ref="H230:W230" si="464">IF($G230=H$4&amp;"-"&amp;H$5,IF(COUNTIF($G$6:$G230,"="&amp;$G230)&gt;5,"",$F230),"")</f>
        <v/>
      </c>
      <c r="I230" s="20" t="str">
        <f t="shared" si="464"/>
        <v/>
      </c>
      <c r="J230" s="21" t="str">
        <f t="shared" si="464"/>
        <v/>
      </c>
      <c r="K230" s="20" t="str">
        <f t="shared" si="464"/>
        <v/>
      </c>
      <c r="L230" s="21" t="str">
        <f t="shared" si="464"/>
        <v/>
      </c>
      <c r="M230" s="20" t="str">
        <f t="shared" si="464"/>
        <v/>
      </c>
      <c r="N230" s="21" t="str">
        <f t="shared" si="464"/>
        <v/>
      </c>
      <c r="O230" s="20" t="str">
        <f t="shared" si="464"/>
        <v/>
      </c>
      <c r="P230" s="21" t="str">
        <f t="shared" si="464"/>
        <v/>
      </c>
      <c r="Q230" s="20" t="str">
        <f t="shared" si="464"/>
        <v/>
      </c>
      <c r="R230" s="21" t="str">
        <f t="shared" si="464"/>
        <v/>
      </c>
      <c r="S230" s="20" t="str">
        <f t="shared" si="464"/>
        <v/>
      </c>
      <c r="T230" s="21" t="str">
        <f t="shared" si="464"/>
        <v/>
      </c>
      <c r="U230" s="20" t="str">
        <f t="shared" si="464"/>
        <v/>
      </c>
      <c r="V230" s="21" t="str">
        <f t="shared" si="464"/>
        <v/>
      </c>
      <c r="W230" s="22" t="str">
        <f t="shared" si="464"/>
        <v/>
      </c>
      <c r="X230" s="55" t="str">
        <f t="shared" ref="X230:AM230" si="465">IF($G230=X$4&amp;"-"&amp;X$5,IF(COUNTIF($G$6:$G230,"="&amp;$G230)&gt;1000,"",MAX(X$6:X229)+1),"")</f>
        <v/>
      </c>
      <c r="Y230" s="56" t="str">
        <f t="shared" si="465"/>
        <v/>
      </c>
      <c r="Z230" s="55" t="str">
        <f t="shared" si="465"/>
        <v/>
      </c>
      <c r="AA230" s="56" t="str">
        <f t="shared" si="465"/>
        <v/>
      </c>
      <c r="AB230" s="55" t="str">
        <f t="shared" si="465"/>
        <v/>
      </c>
      <c r="AC230" s="56" t="str">
        <f t="shared" si="465"/>
        <v/>
      </c>
      <c r="AD230" s="55" t="str">
        <f t="shared" si="465"/>
        <v/>
      </c>
      <c r="AE230" s="56" t="str">
        <f t="shared" si="465"/>
        <v/>
      </c>
      <c r="AF230" s="55" t="str">
        <f t="shared" si="465"/>
        <v/>
      </c>
      <c r="AG230" s="56" t="str">
        <f t="shared" si="465"/>
        <v/>
      </c>
      <c r="AH230" s="55" t="str">
        <f t="shared" si="465"/>
        <v/>
      </c>
      <c r="AI230" s="56">
        <f t="shared" si="465"/>
        <v>7</v>
      </c>
      <c r="AJ230" s="55" t="str">
        <f t="shared" si="465"/>
        <v/>
      </c>
      <c r="AK230" s="56" t="str">
        <f t="shared" si="465"/>
        <v/>
      </c>
      <c r="AL230" s="55" t="str">
        <f t="shared" si="465"/>
        <v/>
      </c>
      <c r="AM230" s="57" t="str">
        <f t="shared" si="465"/>
        <v/>
      </c>
    </row>
    <row r="231" spans="1:39" ht="15.75" customHeight="1">
      <c r="A231" s="58">
        <v>226</v>
      </c>
      <c r="B231" s="48" t="str">
        <f>VLOOKUP(A231,Times_2023!B228:C658,2,FALSE)</f>
        <v>0:26:42</v>
      </c>
      <c r="C231" s="49" t="str">
        <f t="shared" si="397"/>
        <v>Alan Rutterford</v>
      </c>
      <c r="D231" s="59" t="str">
        <f t="shared" si="398"/>
        <v>ELY</v>
      </c>
      <c r="E231" s="59" t="str">
        <f t="shared" si="399"/>
        <v>M</v>
      </c>
      <c r="F231" s="59">
        <f t="shared" si="5"/>
        <v>170</v>
      </c>
      <c r="G231" s="60" t="str">
        <f t="shared" si="6"/>
        <v>ELY-M</v>
      </c>
      <c r="H231" s="19" t="str">
        <f t="shared" ref="H231:W231" si="466">IF($G231=H$4&amp;"-"&amp;H$5,IF(COUNTIF($G$6:$G231,"="&amp;$G231)&gt;5,"",$F231),"")</f>
        <v/>
      </c>
      <c r="I231" s="20" t="str">
        <f t="shared" si="466"/>
        <v/>
      </c>
      <c r="J231" s="21" t="str">
        <f t="shared" si="466"/>
        <v/>
      </c>
      <c r="K231" s="20" t="str">
        <f t="shared" si="466"/>
        <v/>
      </c>
      <c r="L231" s="21" t="str">
        <f t="shared" si="466"/>
        <v/>
      </c>
      <c r="M231" s="20" t="str">
        <f t="shared" si="466"/>
        <v/>
      </c>
      <c r="N231" s="21" t="str">
        <f t="shared" si="466"/>
        <v/>
      </c>
      <c r="O231" s="20" t="str">
        <f t="shared" si="466"/>
        <v/>
      </c>
      <c r="P231" s="21" t="str">
        <f t="shared" si="466"/>
        <v/>
      </c>
      <c r="Q231" s="20" t="str">
        <f t="shared" si="466"/>
        <v/>
      </c>
      <c r="R231" s="21" t="str">
        <f t="shared" si="466"/>
        <v/>
      </c>
      <c r="S231" s="20" t="str">
        <f t="shared" si="466"/>
        <v/>
      </c>
      <c r="T231" s="21" t="str">
        <f t="shared" si="466"/>
        <v/>
      </c>
      <c r="U231" s="20" t="str">
        <f t="shared" si="466"/>
        <v/>
      </c>
      <c r="V231" s="21" t="str">
        <f t="shared" si="466"/>
        <v/>
      </c>
      <c r="W231" s="22" t="str">
        <f t="shared" si="466"/>
        <v/>
      </c>
      <c r="X231" s="55" t="str">
        <f t="shared" ref="X231:AM231" si="467">IF($G231=X$4&amp;"-"&amp;X$5,IF(COUNTIF($G$6:$G231,"="&amp;$G231)&gt;1000,"",MAX(X$6:X230)+1),"")</f>
        <v/>
      </c>
      <c r="Y231" s="56" t="str">
        <f t="shared" si="467"/>
        <v/>
      </c>
      <c r="Z231" s="55" t="str">
        <f t="shared" si="467"/>
        <v/>
      </c>
      <c r="AA231" s="56" t="str">
        <f t="shared" si="467"/>
        <v/>
      </c>
      <c r="AB231" s="55">
        <f t="shared" si="467"/>
        <v>41</v>
      </c>
      <c r="AC231" s="56" t="str">
        <f t="shared" si="467"/>
        <v/>
      </c>
      <c r="AD231" s="55" t="str">
        <f t="shared" si="467"/>
        <v/>
      </c>
      <c r="AE231" s="56" t="str">
        <f t="shared" si="467"/>
        <v/>
      </c>
      <c r="AF231" s="55" t="str">
        <f t="shared" si="467"/>
        <v/>
      </c>
      <c r="AG231" s="56" t="str">
        <f t="shared" si="467"/>
        <v/>
      </c>
      <c r="AH231" s="55" t="str">
        <f t="shared" si="467"/>
        <v/>
      </c>
      <c r="AI231" s="56" t="str">
        <f t="shared" si="467"/>
        <v/>
      </c>
      <c r="AJ231" s="55" t="str">
        <f t="shared" si="467"/>
        <v/>
      </c>
      <c r="AK231" s="56" t="str">
        <f t="shared" si="467"/>
        <v/>
      </c>
      <c r="AL231" s="55" t="str">
        <f t="shared" si="467"/>
        <v/>
      </c>
      <c r="AM231" s="57" t="str">
        <f t="shared" si="467"/>
        <v/>
      </c>
    </row>
    <row r="232" spans="1:39" ht="15.75" customHeight="1">
      <c r="A232" s="61">
        <v>227</v>
      </c>
      <c r="B232" s="48" t="str">
        <f>VLOOKUP(A232,Times_2023!B229:C659,2,FALSE)</f>
        <v>0:26:48</v>
      </c>
      <c r="C232" s="49" t="str">
        <f t="shared" si="397"/>
        <v>Sean McManus</v>
      </c>
      <c r="D232" s="59" t="str">
        <f t="shared" si="398"/>
        <v>ELY</v>
      </c>
      <c r="E232" s="59" t="str">
        <f t="shared" si="399"/>
        <v>M</v>
      </c>
      <c r="F232" s="59">
        <f t="shared" si="5"/>
        <v>171</v>
      </c>
      <c r="G232" s="60" t="str">
        <f t="shared" si="6"/>
        <v>ELY-M</v>
      </c>
      <c r="H232" s="19" t="str">
        <f t="shared" ref="H232:W232" si="468">IF($G232=H$4&amp;"-"&amp;H$5,IF(COUNTIF($G$6:$G232,"="&amp;$G232)&gt;5,"",$F232),"")</f>
        <v/>
      </c>
      <c r="I232" s="20" t="str">
        <f t="shared" si="468"/>
        <v/>
      </c>
      <c r="J232" s="21" t="str">
        <f t="shared" si="468"/>
        <v/>
      </c>
      <c r="K232" s="20" t="str">
        <f t="shared" si="468"/>
        <v/>
      </c>
      <c r="L232" s="21" t="str">
        <f t="shared" si="468"/>
        <v/>
      </c>
      <c r="M232" s="20" t="str">
        <f t="shared" si="468"/>
        <v/>
      </c>
      <c r="N232" s="21" t="str">
        <f t="shared" si="468"/>
        <v/>
      </c>
      <c r="O232" s="20" t="str">
        <f t="shared" si="468"/>
        <v/>
      </c>
      <c r="P232" s="21" t="str">
        <f t="shared" si="468"/>
        <v/>
      </c>
      <c r="Q232" s="20" t="str">
        <f t="shared" si="468"/>
        <v/>
      </c>
      <c r="R232" s="21" t="str">
        <f t="shared" si="468"/>
        <v/>
      </c>
      <c r="S232" s="20" t="str">
        <f t="shared" si="468"/>
        <v/>
      </c>
      <c r="T232" s="21" t="str">
        <f t="shared" si="468"/>
        <v/>
      </c>
      <c r="U232" s="20" t="str">
        <f t="shared" si="468"/>
        <v/>
      </c>
      <c r="V232" s="21" t="str">
        <f t="shared" si="468"/>
        <v/>
      </c>
      <c r="W232" s="22" t="str">
        <f t="shared" si="468"/>
        <v/>
      </c>
      <c r="X232" s="55" t="str">
        <f t="shared" ref="X232:AM232" si="469">IF($G232=X$4&amp;"-"&amp;X$5,IF(COUNTIF($G$6:$G232,"="&amp;$G232)&gt;1000,"",MAX(X$6:X231)+1),"")</f>
        <v/>
      </c>
      <c r="Y232" s="56" t="str">
        <f t="shared" si="469"/>
        <v/>
      </c>
      <c r="Z232" s="55" t="str">
        <f t="shared" si="469"/>
        <v/>
      </c>
      <c r="AA232" s="56" t="str">
        <f t="shared" si="469"/>
        <v/>
      </c>
      <c r="AB232" s="55">
        <f t="shared" si="469"/>
        <v>42</v>
      </c>
      <c r="AC232" s="56" t="str">
        <f t="shared" si="469"/>
        <v/>
      </c>
      <c r="AD232" s="55" t="str">
        <f t="shared" si="469"/>
        <v/>
      </c>
      <c r="AE232" s="56" t="str">
        <f t="shared" si="469"/>
        <v/>
      </c>
      <c r="AF232" s="55" t="str">
        <f t="shared" si="469"/>
        <v/>
      </c>
      <c r="AG232" s="56" t="str">
        <f t="shared" si="469"/>
        <v/>
      </c>
      <c r="AH232" s="55" t="str">
        <f t="shared" si="469"/>
        <v/>
      </c>
      <c r="AI232" s="56" t="str">
        <f t="shared" si="469"/>
        <v/>
      </c>
      <c r="AJ232" s="55" t="str">
        <f t="shared" si="469"/>
        <v/>
      </c>
      <c r="AK232" s="56" t="str">
        <f t="shared" si="469"/>
        <v/>
      </c>
      <c r="AL232" s="55" t="str">
        <f t="shared" si="469"/>
        <v/>
      </c>
      <c r="AM232" s="57" t="str">
        <f t="shared" si="469"/>
        <v/>
      </c>
    </row>
    <row r="233" spans="1:39" ht="15.75" customHeight="1">
      <c r="A233" s="58">
        <v>228</v>
      </c>
      <c r="B233" s="48" t="str">
        <f>VLOOKUP(A233,Times_2023!B230:C660,2,FALSE)</f>
        <v>0:26:57</v>
      </c>
      <c r="C233" s="49" t="str">
        <f t="shared" si="397"/>
        <v>Debbie Abraham</v>
      </c>
      <c r="D233" s="59" t="str">
        <f t="shared" si="398"/>
        <v>ELY</v>
      </c>
      <c r="E233" s="59" t="str">
        <f t="shared" si="399"/>
        <v>F</v>
      </c>
      <c r="F233" s="59">
        <f t="shared" si="5"/>
        <v>57</v>
      </c>
      <c r="G233" s="60" t="str">
        <f t="shared" si="6"/>
        <v>ELY-F</v>
      </c>
      <c r="H233" s="19" t="str">
        <f t="shared" ref="H233:W233" si="470">IF($G233=H$4&amp;"-"&amp;H$5,IF(COUNTIF($G$6:$G233,"="&amp;$G233)&gt;5,"",$F233),"")</f>
        <v/>
      </c>
      <c r="I233" s="20" t="str">
        <f t="shared" si="470"/>
        <v/>
      </c>
      <c r="J233" s="21" t="str">
        <f t="shared" si="470"/>
        <v/>
      </c>
      <c r="K233" s="20" t="str">
        <f t="shared" si="470"/>
        <v/>
      </c>
      <c r="L233" s="21" t="str">
        <f t="shared" si="470"/>
        <v/>
      </c>
      <c r="M233" s="20" t="str">
        <f t="shared" si="470"/>
        <v/>
      </c>
      <c r="N233" s="21" t="str">
        <f t="shared" si="470"/>
        <v/>
      </c>
      <c r="O233" s="20" t="str">
        <f t="shared" si="470"/>
        <v/>
      </c>
      <c r="P233" s="21" t="str">
        <f t="shared" si="470"/>
        <v/>
      </c>
      <c r="Q233" s="20" t="str">
        <f t="shared" si="470"/>
        <v/>
      </c>
      <c r="R233" s="21" t="str">
        <f t="shared" si="470"/>
        <v/>
      </c>
      <c r="S233" s="20" t="str">
        <f t="shared" si="470"/>
        <v/>
      </c>
      <c r="T233" s="21" t="str">
        <f t="shared" si="470"/>
        <v/>
      </c>
      <c r="U233" s="20" t="str">
        <f t="shared" si="470"/>
        <v/>
      </c>
      <c r="V233" s="21" t="str">
        <f t="shared" si="470"/>
        <v/>
      </c>
      <c r="W233" s="22" t="str">
        <f t="shared" si="470"/>
        <v/>
      </c>
      <c r="X233" s="55" t="str">
        <f t="shared" ref="X233:AM233" si="471">IF($G233=X$4&amp;"-"&amp;X$5,IF(COUNTIF($G$6:$G233,"="&amp;$G233)&gt;1000,"",MAX(X$6:X232)+1),"")</f>
        <v/>
      </c>
      <c r="Y233" s="56" t="str">
        <f t="shared" si="471"/>
        <v/>
      </c>
      <c r="Z233" s="55" t="str">
        <f t="shared" si="471"/>
        <v/>
      </c>
      <c r="AA233" s="56" t="str">
        <f t="shared" si="471"/>
        <v/>
      </c>
      <c r="AB233" s="55" t="str">
        <f t="shared" si="471"/>
        <v/>
      </c>
      <c r="AC233" s="56">
        <f t="shared" si="471"/>
        <v>12</v>
      </c>
      <c r="AD233" s="55" t="str">
        <f t="shared" si="471"/>
        <v/>
      </c>
      <c r="AE233" s="56" t="str">
        <f t="shared" si="471"/>
        <v/>
      </c>
      <c r="AF233" s="55" t="str">
        <f t="shared" si="471"/>
        <v/>
      </c>
      <c r="AG233" s="56" t="str">
        <f t="shared" si="471"/>
        <v/>
      </c>
      <c r="AH233" s="55" t="str">
        <f t="shared" si="471"/>
        <v/>
      </c>
      <c r="AI233" s="56" t="str">
        <f t="shared" si="471"/>
        <v/>
      </c>
      <c r="AJ233" s="55" t="str">
        <f t="shared" si="471"/>
        <v/>
      </c>
      <c r="AK233" s="56" t="str">
        <f t="shared" si="471"/>
        <v/>
      </c>
      <c r="AL233" s="55" t="str">
        <f t="shared" si="471"/>
        <v/>
      </c>
      <c r="AM233" s="57" t="str">
        <f t="shared" si="471"/>
        <v/>
      </c>
    </row>
    <row r="234" spans="1:39" ht="15.75" customHeight="1">
      <c r="A234" s="61">
        <v>229</v>
      </c>
      <c r="B234" s="48" t="str">
        <f>VLOOKUP(A234,Times_2023!B231:C661,2,FALSE)</f>
        <v>0:27:05</v>
      </c>
      <c r="C234" s="49" t="str">
        <f t="shared" si="397"/>
        <v>Matt Pullen</v>
      </c>
      <c r="D234" s="59" t="str">
        <f t="shared" si="398"/>
        <v>CTC</v>
      </c>
      <c r="E234" s="59" t="str">
        <f t="shared" si="399"/>
        <v>M</v>
      </c>
      <c r="F234" s="59">
        <f t="shared" si="5"/>
        <v>172</v>
      </c>
      <c r="G234" s="60" t="str">
        <f t="shared" si="6"/>
        <v>CTC-M</v>
      </c>
      <c r="H234" s="19" t="str">
        <f t="shared" ref="H234:W234" si="472">IF($G234=H$4&amp;"-"&amp;H$5,IF(COUNTIF($G$6:$G234,"="&amp;$G234)&gt;5,"",$F234),"")</f>
        <v/>
      </c>
      <c r="I234" s="20" t="str">
        <f t="shared" si="472"/>
        <v/>
      </c>
      <c r="J234" s="21" t="str">
        <f t="shared" si="472"/>
        <v/>
      </c>
      <c r="K234" s="20" t="str">
        <f t="shared" si="472"/>
        <v/>
      </c>
      <c r="L234" s="21" t="str">
        <f t="shared" si="472"/>
        <v/>
      </c>
      <c r="M234" s="20" t="str">
        <f t="shared" si="472"/>
        <v/>
      </c>
      <c r="N234" s="21" t="str">
        <f t="shared" si="472"/>
        <v/>
      </c>
      <c r="O234" s="20" t="str">
        <f t="shared" si="472"/>
        <v/>
      </c>
      <c r="P234" s="21" t="str">
        <f t="shared" si="472"/>
        <v/>
      </c>
      <c r="Q234" s="20" t="str">
        <f t="shared" si="472"/>
        <v/>
      </c>
      <c r="R234" s="21" t="str">
        <f t="shared" si="472"/>
        <v/>
      </c>
      <c r="S234" s="20" t="str">
        <f t="shared" si="472"/>
        <v/>
      </c>
      <c r="T234" s="21" t="str">
        <f t="shared" si="472"/>
        <v/>
      </c>
      <c r="U234" s="20" t="str">
        <f t="shared" si="472"/>
        <v/>
      </c>
      <c r="V234" s="21" t="str">
        <f t="shared" si="472"/>
        <v/>
      </c>
      <c r="W234" s="22" t="str">
        <f t="shared" si="472"/>
        <v/>
      </c>
      <c r="X234" s="55" t="str">
        <f t="shared" ref="X234:AM234" si="473">IF($G234=X$4&amp;"-"&amp;X$5,IF(COUNTIF($G$6:$G234,"="&amp;$G234)&gt;1000,"",MAX(X$6:X233)+1),"")</f>
        <v/>
      </c>
      <c r="Y234" s="56" t="str">
        <f t="shared" si="473"/>
        <v/>
      </c>
      <c r="Z234" s="55">
        <f t="shared" si="473"/>
        <v>22</v>
      </c>
      <c r="AA234" s="56" t="str">
        <f t="shared" si="473"/>
        <v/>
      </c>
      <c r="AB234" s="55" t="str">
        <f t="shared" si="473"/>
        <v/>
      </c>
      <c r="AC234" s="56" t="str">
        <f t="shared" si="473"/>
        <v/>
      </c>
      <c r="AD234" s="55" t="str">
        <f t="shared" si="473"/>
        <v/>
      </c>
      <c r="AE234" s="56" t="str">
        <f t="shared" si="473"/>
        <v/>
      </c>
      <c r="AF234" s="55" t="str">
        <f t="shared" si="473"/>
        <v/>
      </c>
      <c r="AG234" s="56" t="str">
        <f t="shared" si="473"/>
        <v/>
      </c>
      <c r="AH234" s="55" t="str">
        <f t="shared" si="473"/>
        <v/>
      </c>
      <c r="AI234" s="56" t="str">
        <f t="shared" si="473"/>
        <v/>
      </c>
      <c r="AJ234" s="55" t="str">
        <f t="shared" si="473"/>
        <v/>
      </c>
      <c r="AK234" s="56" t="str">
        <f t="shared" si="473"/>
        <v/>
      </c>
      <c r="AL234" s="55" t="str">
        <f t="shared" si="473"/>
        <v/>
      </c>
      <c r="AM234" s="57" t="str">
        <f t="shared" si="473"/>
        <v/>
      </c>
    </row>
    <row r="235" spans="1:39" ht="15.75" customHeight="1">
      <c r="A235" s="58">
        <v>230</v>
      </c>
      <c r="B235" s="48" t="str">
        <f>VLOOKUP(A235,Times_2023!B232:C662,2,FALSE)</f>
        <v>0:27:20</v>
      </c>
      <c r="C235" s="49" t="str">
        <f t="shared" si="397"/>
        <v>Tracey Read</v>
      </c>
      <c r="D235" s="59" t="str">
        <f t="shared" si="398"/>
        <v>HI</v>
      </c>
      <c r="E235" s="59" t="str">
        <f t="shared" si="399"/>
        <v>F</v>
      </c>
      <c r="F235" s="59">
        <f t="shared" si="5"/>
        <v>58</v>
      </c>
      <c r="G235" s="60" t="str">
        <f t="shared" si="6"/>
        <v>HI-F</v>
      </c>
      <c r="H235" s="19" t="str">
        <f t="shared" ref="H235:W235" si="474">IF($G235=H$4&amp;"-"&amp;H$5,IF(COUNTIF($G$6:$G235,"="&amp;$G235)&gt;5,"",$F235),"")</f>
        <v/>
      </c>
      <c r="I235" s="20" t="str">
        <f t="shared" si="474"/>
        <v/>
      </c>
      <c r="J235" s="21" t="str">
        <f t="shared" si="474"/>
        <v/>
      </c>
      <c r="K235" s="20" t="str">
        <f t="shared" si="474"/>
        <v/>
      </c>
      <c r="L235" s="21" t="str">
        <f t="shared" si="474"/>
        <v/>
      </c>
      <c r="M235" s="20" t="str">
        <f t="shared" si="474"/>
        <v/>
      </c>
      <c r="N235" s="21" t="str">
        <f t="shared" si="474"/>
        <v/>
      </c>
      <c r="O235" s="20" t="str">
        <f t="shared" si="474"/>
        <v/>
      </c>
      <c r="P235" s="21" t="str">
        <f t="shared" si="474"/>
        <v/>
      </c>
      <c r="Q235" s="20" t="str">
        <f t="shared" si="474"/>
        <v/>
      </c>
      <c r="R235" s="21" t="str">
        <f t="shared" si="474"/>
        <v/>
      </c>
      <c r="S235" s="20" t="str">
        <f t="shared" si="474"/>
        <v/>
      </c>
      <c r="T235" s="21" t="str">
        <f t="shared" si="474"/>
        <v/>
      </c>
      <c r="U235" s="20" t="str">
        <f t="shared" si="474"/>
        <v/>
      </c>
      <c r="V235" s="21" t="str">
        <f t="shared" si="474"/>
        <v/>
      </c>
      <c r="W235" s="22" t="str">
        <f t="shared" si="474"/>
        <v/>
      </c>
      <c r="X235" s="55" t="str">
        <f t="shared" ref="X235:AM235" si="475">IF($G235=X$4&amp;"-"&amp;X$5,IF(COUNTIF($G$6:$G235,"="&amp;$G235)&gt;1000,"",MAX(X$6:X234)+1),"")</f>
        <v/>
      </c>
      <c r="Y235" s="56" t="str">
        <f t="shared" si="475"/>
        <v/>
      </c>
      <c r="Z235" s="55" t="str">
        <f t="shared" si="475"/>
        <v/>
      </c>
      <c r="AA235" s="56" t="str">
        <f t="shared" si="475"/>
        <v/>
      </c>
      <c r="AB235" s="55" t="str">
        <f t="shared" si="475"/>
        <v/>
      </c>
      <c r="AC235" s="56" t="str">
        <f t="shared" si="475"/>
        <v/>
      </c>
      <c r="AD235" s="55" t="str">
        <f t="shared" si="475"/>
        <v/>
      </c>
      <c r="AE235" s="56">
        <f t="shared" si="475"/>
        <v>9</v>
      </c>
      <c r="AF235" s="55" t="str">
        <f t="shared" si="475"/>
        <v/>
      </c>
      <c r="AG235" s="56" t="str">
        <f t="shared" si="475"/>
        <v/>
      </c>
      <c r="AH235" s="55" t="str">
        <f t="shared" si="475"/>
        <v/>
      </c>
      <c r="AI235" s="56" t="str">
        <f t="shared" si="475"/>
        <v/>
      </c>
      <c r="AJ235" s="55" t="str">
        <f t="shared" si="475"/>
        <v/>
      </c>
      <c r="AK235" s="56" t="str">
        <f t="shared" si="475"/>
        <v/>
      </c>
      <c r="AL235" s="55" t="str">
        <f t="shared" si="475"/>
        <v/>
      </c>
      <c r="AM235" s="57" t="str">
        <f t="shared" si="475"/>
        <v/>
      </c>
    </row>
    <row r="236" spans="1:39" ht="15.75" customHeight="1">
      <c r="A236" s="61">
        <v>231</v>
      </c>
      <c r="B236" s="48" t="str">
        <f>VLOOKUP(A236,Times_2023!B233:C663,2,FALSE)</f>
        <v>0:27:20</v>
      </c>
      <c r="C236" s="49" t="str">
        <f t="shared" si="397"/>
        <v>Alex Harris</v>
      </c>
      <c r="D236" s="59" t="str">
        <f t="shared" si="398"/>
        <v>HI</v>
      </c>
      <c r="E236" s="59" t="str">
        <f t="shared" si="399"/>
        <v>M</v>
      </c>
      <c r="F236" s="59">
        <f t="shared" si="5"/>
        <v>173</v>
      </c>
      <c r="G236" s="60" t="str">
        <f t="shared" si="6"/>
        <v>HI-M</v>
      </c>
      <c r="H236" s="19" t="str">
        <f t="shared" ref="H236:W236" si="476">IF($G236=H$4&amp;"-"&amp;H$5,IF(COUNTIF($G$6:$G236,"="&amp;$G236)&gt;5,"",$F236),"")</f>
        <v/>
      </c>
      <c r="I236" s="20" t="str">
        <f t="shared" si="476"/>
        <v/>
      </c>
      <c r="J236" s="21" t="str">
        <f t="shared" si="476"/>
        <v/>
      </c>
      <c r="K236" s="20" t="str">
        <f t="shared" si="476"/>
        <v/>
      </c>
      <c r="L236" s="21" t="str">
        <f t="shared" si="476"/>
        <v/>
      </c>
      <c r="M236" s="20" t="str">
        <f t="shared" si="476"/>
        <v/>
      </c>
      <c r="N236" s="21" t="str">
        <f t="shared" si="476"/>
        <v/>
      </c>
      <c r="O236" s="20" t="str">
        <f t="shared" si="476"/>
        <v/>
      </c>
      <c r="P236" s="21" t="str">
        <f t="shared" si="476"/>
        <v/>
      </c>
      <c r="Q236" s="20" t="str">
        <f t="shared" si="476"/>
        <v/>
      </c>
      <c r="R236" s="21" t="str">
        <f t="shared" si="476"/>
        <v/>
      </c>
      <c r="S236" s="20" t="str">
        <f t="shared" si="476"/>
        <v/>
      </c>
      <c r="T236" s="21" t="str">
        <f t="shared" si="476"/>
        <v/>
      </c>
      <c r="U236" s="20" t="str">
        <f t="shared" si="476"/>
        <v/>
      </c>
      <c r="V236" s="21" t="str">
        <f t="shared" si="476"/>
        <v/>
      </c>
      <c r="W236" s="22" t="str">
        <f t="shared" si="476"/>
        <v/>
      </c>
      <c r="X236" s="55" t="str">
        <f t="shared" ref="X236:AM236" si="477">IF($G236=X$4&amp;"-"&amp;X$5,IF(COUNTIF($G$6:$G236,"="&amp;$G236)&gt;1000,"",MAX(X$6:X235)+1),"")</f>
        <v/>
      </c>
      <c r="Y236" s="56" t="str">
        <f t="shared" si="477"/>
        <v/>
      </c>
      <c r="Z236" s="55" t="str">
        <f t="shared" si="477"/>
        <v/>
      </c>
      <c r="AA236" s="56" t="str">
        <f t="shared" si="477"/>
        <v/>
      </c>
      <c r="AB236" s="55" t="str">
        <f t="shared" si="477"/>
        <v/>
      </c>
      <c r="AC236" s="56" t="str">
        <f t="shared" si="477"/>
        <v/>
      </c>
      <c r="AD236" s="55">
        <f t="shared" si="477"/>
        <v>16</v>
      </c>
      <c r="AE236" s="56" t="str">
        <f t="shared" si="477"/>
        <v/>
      </c>
      <c r="AF236" s="55" t="str">
        <f t="shared" si="477"/>
        <v/>
      </c>
      <c r="AG236" s="56" t="str">
        <f t="shared" si="477"/>
        <v/>
      </c>
      <c r="AH236" s="55" t="str">
        <f t="shared" si="477"/>
        <v/>
      </c>
      <c r="AI236" s="56" t="str">
        <f t="shared" si="477"/>
        <v/>
      </c>
      <c r="AJ236" s="55" t="str">
        <f t="shared" si="477"/>
        <v/>
      </c>
      <c r="AK236" s="56" t="str">
        <f t="shared" si="477"/>
        <v/>
      </c>
      <c r="AL236" s="55" t="str">
        <f t="shared" si="477"/>
        <v/>
      </c>
      <c r="AM236" s="57" t="str">
        <f t="shared" si="477"/>
        <v/>
      </c>
    </row>
    <row r="237" spans="1:39" ht="15.75" customHeight="1">
      <c r="A237" s="58">
        <v>232</v>
      </c>
      <c r="B237" s="48" t="str">
        <f>VLOOKUP(A237,Times_2023!B234:C664,2,FALSE)</f>
        <v>0:27:24</v>
      </c>
      <c r="C237" s="49" t="str">
        <f t="shared" si="397"/>
        <v>Simon Hargraves</v>
      </c>
      <c r="D237" s="59" t="str">
        <f t="shared" si="398"/>
        <v>CTC</v>
      </c>
      <c r="E237" s="59" t="str">
        <f t="shared" si="399"/>
        <v>M</v>
      </c>
      <c r="F237" s="59">
        <f t="shared" si="5"/>
        <v>174</v>
      </c>
      <c r="G237" s="60" t="str">
        <f t="shared" si="6"/>
        <v>CTC-M</v>
      </c>
      <c r="H237" s="19" t="str">
        <f t="shared" ref="H237:W237" si="478">IF($G237=H$4&amp;"-"&amp;H$5,IF(COUNTIF($G$6:$G237,"="&amp;$G237)&gt;5,"",$F237),"")</f>
        <v/>
      </c>
      <c r="I237" s="20" t="str">
        <f t="shared" si="478"/>
        <v/>
      </c>
      <c r="J237" s="21" t="str">
        <f t="shared" si="478"/>
        <v/>
      </c>
      <c r="K237" s="20" t="str">
        <f t="shared" si="478"/>
        <v/>
      </c>
      <c r="L237" s="21" t="str">
        <f t="shared" si="478"/>
        <v/>
      </c>
      <c r="M237" s="20" t="str">
        <f t="shared" si="478"/>
        <v/>
      </c>
      <c r="N237" s="21" t="str">
        <f t="shared" si="478"/>
        <v/>
      </c>
      <c r="O237" s="20" t="str">
        <f t="shared" si="478"/>
        <v/>
      </c>
      <c r="P237" s="21" t="str">
        <f t="shared" si="478"/>
        <v/>
      </c>
      <c r="Q237" s="20" t="str">
        <f t="shared" si="478"/>
        <v/>
      </c>
      <c r="R237" s="21" t="str">
        <f t="shared" si="478"/>
        <v/>
      </c>
      <c r="S237" s="20" t="str">
        <f t="shared" si="478"/>
        <v/>
      </c>
      <c r="T237" s="21" t="str">
        <f t="shared" si="478"/>
        <v/>
      </c>
      <c r="U237" s="20" t="str">
        <f t="shared" si="478"/>
        <v/>
      </c>
      <c r="V237" s="21" t="str">
        <f t="shared" si="478"/>
        <v/>
      </c>
      <c r="W237" s="22" t="str">
        <f t="shared" si="478"/>
        <v/>
      </c>
      <c r="X237" s="55" t="str">
        <f t="shared" ref="X237:AM237" si="479">IF($G237=X$4&amp;"-"&amp;X$5,IF(COUNTIF($G$6:$G237,"="&amp;$G237)&gt;1000,"",MAX(X$6:X236)+1),"")</f>
        <v/>
      </c>
      <c r="Y237" s="56" t="str">
        <f t="shared" si="479"/>
        <v/>
      </c>
      <c r="Z237" s="55">
        <f t="shared" si="479"/>
        <v>23</v>
      </c>
      <c r="AA237" s="56" t="str">
        <f t="shared" si="479"/>
        <v/>
      </c>
      <c r="AB237" s="55" t="str">
        <f t="shared" si="479"/>
        <v/>
      </c>
      <c r="AC237" s="56" t="str">
        <f t="shared" si="479"/>
        <v/>
      </c>
      <c r="AD237" s="55" t="str">
        <f t="shared" si="479"/>
        <v/>
      </c>
      <c r="AE237" s="56" t="str">
        <f t="shared" si="479"/>
        <v/>
      </c>
      <c r="AF237" s="55" t="str">
        <f t="shared" si="479"/>
        <v/>
      </c>
      <c r="AG237" s="56" t="str">
        <f t="shared" si="479"/>
        <v/>
      </c>
      <c r="AH237" s="55" t="str">
        <f t="shared" si="479"/>
        <v/>
      </c>
      <c r="AI237" s="56" t="str">
        <f t="shared" si="479"/>
        <v/>
      </c>
      <c r="AJ237" s="55" t="str">
        <f t="shared" si="479"/>
        <v/>
      </c>
      <c r="AK237" s="56" t="str">
        <f t="shared" si="479"/>
        <v/>
      </c>
      <c r="AL237" s="55" t="str">
        <f t="shared" si="479"/>
        <v/>
      </c>
      <c r="AM237" s="57" t="str">
        <f t="shared" si="479"/>
        <v/>
      </c>
    </row>
    <row r="238" spans="1:39" ht="15.75" customHeight="1">
      <c r="A238" s="61">
        <v>233</v>
      </c>
      <c r="B238" s="48" t="str">
        <f>VLOOKUP(A238,Times_2023!B235:C665,2,FALSE)</f>
        <v>0:27:25</v>
      </c>
      <c r="C238" s="49" t="str">
        <f t="shared" si="397"/>
        <v>Jane O'Callaghan</v>
      </c>
      <c r="D238" s="59" t="str">
        <f t="shared" si="398"/>
        <v>RR</v>
      </c>
      <c r="E238" s="59" t="str">
        <f t="shared" si="399"/>
        <v>F</v>
      </c>
      <c r="F238" s="59">
        <f t="shared" si="5"/>
        <v>59</v>
      </c>
      <c r="G238" s="60" t="str">
        <f t="shared" si="6"/>
        <v>RR-F</v>
      </c>
      <c r="H238" s="19" t="str">
        <f t="shared" ref="H238:W238" si="480">IF($G238=H$4&amp;"-"&amp;H$5,IF(COUNTIF($G$6:$G238,"="&amp;$G238)&gt;5,"",$F238),"")</f>
        <v/>
      </c>
      <c r="I238" s="20" t="str">
        <f t="shared" si="480"/>
        <v/>
      </c>
      <c r="J238" s="21" t="str">
        <f t="shared" si="480"/>
        <v/>
      </c>
      <c r="K238" s="20" t="str">
        <f t="shared" si="480"/>
        <v/>
      </c>
      <c r="L238" s="21" t="str">
        <f t="shared" si="480"/>
        <v/>
      </c>
      <c r="M238" s="20" t="str">
        <f t="shared" si="480"/>
        <v/>
      </c>
      <c r="N238" s="21" t="str">
        <f t="shared" si="480"/>
        <v/>
      </c>
      <c r="O238" s="20" t="str">
        <f t="shared" si="480"/>
        <v/>
      </c>
      <c r="P238" s="21" t="str">
        <f t="shared" si="480"/>
        <v/>
      </c>
      <c r="Q238" s="20" t="str">
        <f t="shared" si="480"/>
        <v/>
      </c>
      <c r="R238" s="21" t="str">
        <f t="shared" si="480"/>
        <v/>
      </c>
      <c r="S238" s="20" t="str">
        <f t="shared" si="480"/>
        <v/>
      </c>
      <c r="T238" s="21" t="str">
        <f t="shared" si="480"/>
        <v/>
      </c>
      <c r="U238" s="20">
        <f t="shared" si="480"/>
        <v>59</v>
      </c>
      <c r="V238" s="21" t="str">
        <f t="shared" si="480"/>
        <v/>
      </c>
      <c r="W238" s="22" t="str">
        <f t="shared" si="480"/>
        <v/>
      </c>
      <c r="X238" s="55" t="str">
        <f t="shared" ref="X238:AM238" si="481">IF($G238=X$4&amp;"-"&amp;X$5,IF(COUNTIF($G$6:$G238,"="&amp;$G238)&gt;1000,"",MAX(X$6:X237)+1),"")</f>
        <v/>
      </c>
      <c r="Y238" s="56" t="str">
        <f t="shared" si="481"/>
        <v/>
      </c>
      <c r="Z238" s="55" t="str">
        <f t="shared" si="481"/>
        <v/>
      </c>
      <c r="AA238" s="56" t="str">
        <f t="shared" si="481"/>
        <v/>
      </c>
      <c r="AB238" s="55" t="str">
        <f t="shared" si="481"/>
        <v/>
      </c>
      <c r="AC238" s="56" t="str">
        <f t="shared" si="481"/>
        <v/>
      </c>
      <c r="AD238" s="55" t="str">
        <f t="shared" si="481"/>
        <v/>
      </c>
      <c r="AE238" s="56" t="str">
        <f t="shared" si="481"/>
        <v/>
      </c>
      <c r="AF238" s="55" t="str">
        <f t="shared" si="481"/>
        <v/>
      </c>
      <c r="AG238" s="56" t="str">
        <f t="shared" si="481"/>
        <v/>
      </c>
      <c r="AH238" s="55" t="str">
        <f t="shared" si="481"/>
        <v/>
      </c>
      <c r="AI238" s="56" t="str">
        <f t="shared" si="481"/>
        <v/>
      </c>
      <c r="AJ238" s="55" t="str">
        <f t="shared" si="481"/>
        <v/>
      </c>
      <c r="AK238" s="56">
        <f t="shared" si="481"/>
        <v>5</v>
      </c>
      <c r="AL238" s="55" t="str">
        <f t="shared" si="481"/>
        <v/>
      </c>
      <c r="AM238" s="57" t="str">
        <f t="shared" si="481"/>
        <v/>
      </c>
    </row>
    <row r="239" spans="1:39" ht="15.75" customHeight="1">
      <c r="A239" s="58">
        <v>234</v>
      </c>
      <c r="B239" s="48" t="str">
        <f>VLOOKUP(A239,Times_2023!B236:C666,2,FALSE)</f>
        <v>0:27:28</v>
      </c>
      <c r="C239" s="49" t="str">
        <f t="shared" si="397"/>
        <v>David Merrilees</v>
      </c>
      <c r="D239" s="59" t="str">
        <f t="shared" si="398"/>
        <v>ELY</v>
      </c>
      <c r="E239" s="59" t="str">
        <f t="shared" si="399"/>
        <v>M</v>
      </c>
      <c r="F239" s="59">
        <f t="shared" si="5"/>
        <v>175</v>
      </c>
      <c r="G239" s="60" t="str">
        <f t="shared" si="6"/>
        <v>ELY-M</v>
      </c>
      <c r="H239" s="19" t="str">
        <f t="shared" ref="H239:W239" si="482">IF($G239=H$4&amp;"-"&amp;H$5,IF(COUNTIF($G$6:$G239,"="&amp;$G239)&gt;5,"",$F239),"")</f>
        <v/>
      </c>
      <c r="I239" s="20" t="str">
        <f t="shared" si="482"/>
        <v/>
      </c>
      <c r="J239" s="21" t="str">
        <f t="shared" si="482"/>
        <v/>
      </c>
      <c r="K239" s="20" t="str">
        <f t="shared" si="482"/>
        <v/>
      </c>
      <c r="L239" s="21" t="str">
        <f t="shared" si="482"/>
        <v/>
      </c>
      <c r="M239" s="20" t="str">
        <f t="shared" si="482"/>
        <v/>
      </c>
      <c r="N239" s="21" t="str">
        <f t="shared" si="482"/>
        <v/>
      </c>
      <c r="O239" s="20" t="str">
        <f t="shared" si="482"/>
        <v/>
      </c>
      <c r="P239" s="21" t="str">
        <f t="shared" si="482"/>
        <v/>
      </c>
      <c r="Q239" s="20" t="str">
        <f t="shared" si="482"/>
        <v/>
      </c>
      <c r="R239" s="21" t="str">
        <f t="shared" si="482"/>
        <v/>
      </c>
      <c r="S239" s="20" t="str">
        <f t="shared" si="482"/>
        <v/>
      </c>
      <c r="T239" s="21" t="str">
        <f t="shared" si="482"/>
        <v/>
      </c>
      <c r="U239" s="20" t="str">
        <f t="shared" si="482"/>
        <v/>
      </c>
      <c r="V239" s="21" t="str">
        <f t="shared" si="482"/>
        <v/>
      </c>
      <c r="W239" s="22" t="str">
        <f t="shared" si="482"/>
        <v/>
      </c>
      <c r="X239" s="55" t="str">
        <f t="shared" ref="X239:AM239" si="483">IF($G239=X$4&amp;"-"&amp;X$5,IF(COUNTIF($G$6:$G239,"="&amp;$G239)&gt;1000,"",MAX(X$6:X238)+1),"")</f>
        <v/>
      </c>
      <c r="Y239" s="56" t="str">
        <f t="shared" si="483"/>
        <v/>
      </c>
      <c r="Z239" s="55" t="str">
        <f t="shared" si="483"/>
        <v/>
      </c>
      <c r="AA239" s="56" t="str">
        <f t="shared" si="483"/>
        <v/>
      </c>
      <c r="AB239" s="55">
        <f t="shared" si="483"/>
        <v>43</v>
      </c>
      <c r="AC239" s="56" t="str">
        <f t="shared" si="483"/>
        <v/>
      </c>
      <c r="AD239" s="55" t="str">
        <f t="shared" si="483"/>
        <v/>
      </c>
      <c r="AE239" s="56" t="str">
        <f t="shared" si="483"/>
        <v/>
      </c>
      <c r="AF239" s="55" t="str">
        <f t="shared" si="483"/>
        <v/>
      </c>
      <c r="AG239" s="56" t="str">
        <f t="shared" si="483"/>
        <v/>
      </c>
      <c r="AH239" s="55" t="str">
        <f t="shared" si="483"/>
        <v/>
      </c>
      <c r="AI239" s="56" t="str">
        <f t="shared" si="483"/>
        <v/>
      </c>
      <c r="AJ239" s="55" t="str">
        <f t="shared" si="483"/>
        <v/>
      </c>
      <c r="AK239" s="56" t="str">
        <f t="shared" si="483"/>
        <v/>
      </c>
      <c r="AL239" s="55" t="str">
        <f t="shared" si="483"/>
        <v/>
      </c>
      <c r="AM239" s="57" t="str">
        <f t="shared" si="483"/>
        <v/>
      </c>
    </row>
    <row r="240" spans="1:39" ht="15.75" customHeight="1">
      <c r="A240" s="61">
        <v>235</v>
      </c>
      <c r="B240" s="48" t="str">
        <f>VLOOKUP(A240,Times_2023!B237:C667,2,FALSE)</f>
        <v>0:27:32</v>
      </c>
      <c r="C240" s="49" t="str">
        <f t="shared" si="397"/>
        <v>Margit Wendelberger James</v>
      </c>
      <c r="D240" s="59" t="str">
        <f t="shared" si="398"/>
        <v>SS</v>
      </c>
      <c r="E240" s="59" t="str">
        <f t="shared" si="399"/>
        <v>F</v>
      </c>
      <c r="F240" s="59">
        <f t="shared" si="5"/>
        <v>60</v>
      </c>
      <c r="G240" s="60" t="str">
        <f t="shared" si="6"/>
        <v>SS-F</v>
      </c>
      <c r="H240" s="19" t="str">
        <f t="shared" ref="H240:W240" si="484">IF($G240=H$4&amp;"-"&amp;H$5,IF(COUNTIF($G$6:$G240,"="&amp;$G240)&gt;5,"",$F240),"")</f>
        <v/>
      </c>
      <c r="I240" s="20" t="str">
        <f t="shared" si="484"/>
        <v/>
      </c>
      <c r="J240" s="21" t="str">
        <f t="shared" si="484"/>
        <v/>
      </c>
      <c r="K240" s="20" t="str">
        <f t="shared" si="484"/>
        <v/>
      </c>
      <c r="L240" s="21" t="str">
        <f t="shared" si="484"/>
        <v/>
      </c>
      <c r="M240" s="20" t="str">
        <f t="shared" si="484"/>
        <v/>
      </c>
      <c r="N240" s="21" t="str">
        <f t="shared" si="484"/>
        <v/>
      </c>
      <c r="O240" s="20" t="str">
        <f t="shared" si="484"/>
        <v/>
      </c>
      <c r="P240" s="21" t="str">
        <f t="shared" si="484"/>
        <v/>
      </c>
      <c r="Q240" s="20" t="str">
        <f t="shared" si="484"/>
        <v/>
      </c>
      <c r="R240" s="21" t="str">
        <f t="shared" si="484"/>
        <v/>
      </c>
      <c r="S240" s="20" t="str">
        <f t="shared" si="484"/>
        <v/>
      </c>
      <c r="T240" s="21" t="str">
        <f t="shared" si="484"/>
        <v/>
      </c>
      <c r="U240" s="20" t="str">
        <f t="shared" si="484"/>
        <v/>
      </c>
      <c r="V240" s="21" t="str">
        <f t="shared" si="484"/>
        <v/>
      </c>
      <c r="W240" s="22">
        <f t="shared" si="484"/>
        <v>60</v>
      </c>
      <c r="X240" s="55" t="str">
        <f t="shared" ref="X240:AM240" si="485">IF($G240=X$4&amp;"-"&amp;X$5,IF(COUNTIF($G$6:$G240,"="&amp;$G240)&gt;1000,"",MAX(X$6:X239)+1),"")</f>
        <v/>
      </c>
      <c r="Y240" s="56" t="str">
        <f t="shared" si="485"/>
        <v/>
      </c>
      <c r="Z240" s="55" t="str">
        <f t="shared" si="485"/>
        <v/>
      </c>
      <c r="AA240" s="56" t="str">
        <f t="shared" si="485"/>
        <v/>
      </c>
      <c r="AB240" s="55" t="str">
        <f t="shared" si="485"/>
        <v/>
      </c>
      <c r="AC240" s="56" t="str">
        <f t="shared" si="485"/>
        <v/>
      </c>
      <c r="AD240" s="55" t="str">
        <f t="shared" si="485"/>
        <v/>
      </c>
      <c r="AE240" s="56" t="str">
        <f t="shared" si="485"/>
        <v/>
      </c>
      <c r="AF240" s="55" t="str">
        <f t="shared" si="485"/>
        <v/>
      </c>
      <c r="AG240" s="56" t="str">
        <f t="shared" si="485"/>
        <v/>
      </c>
      <c r="AH240" s="55" t="str">
        <f t="shared" si="485"/>
        <v/>
      </c>
      <c r="AI240" s="56" t="str">
        <f t="shared" si="485"/>
        <v/>
      </c>
      <c r="AJ240" s="55" t="str">
        <f t="shared" si="485"/>
        <v/>
      </c>
      <c r="AK240" s="56" t="str">
        <f t="shared" si="485"/>
        <v/>
      </c>
      <c r="AL240" s="55" t="str">
        <f t="shared" si="485"/>
        <v/>
      </c>
      <c r="AM240" s="57">
        <f t="shared" si="485"/>
        <v>5</v>
      </c>
    </row>
    <row r="241" spans="1:39" ht="15.75" customHeight="1">
      <c r="A241" s="58">
        <v>236</v>
      </c>
      <c r="B241" s="48" t="str">
        <f>VLOOKUP(A241,Times_2023!B238:C668,2,FALSE)</f>
        <v>0:27:34</v>
      </c>
      <c r="C241" s="49" t="str">
        <f t="shared" si="397"/>
        <v>Emma Slack</v>
      </c>
      <c r="D241" s="59" t="str">
        <f t="shared" si="398"/>
        <v>HI</v>
      </c>
      <c r="E241" s="59" t="str">
        <f t="shared" si="399"/>
        <v>F</v>
      </c>
      <c r="F241" s="59">
        <f t="shared" si="5"/>
        <v>61</v>
      </c>
      <c r="G241" s="60" t="str">
        <f t="shared" si="6"/>
        <v>HI-F</v>
      </c>
      <c r="H241" s="19" t="str">
        <f t="shared" ref="H241:W241" si="486">IF($G241=H$4&amp;"-"&amp;H$5,IF(COUNTIF($G$6:$G241,"="&amp;$G241)&gt;5,"",$F241),"")</f>
        <v/>
      </c>
      <c r="I241" s="20" t="str">
        <f t="shared" si="486"/>
        <v/>
      </c>
      <c r="J241" s="21" t="str">
        <f t="shared" si="486"/>
        <v/>
      </c>
      <c r="K241" s="20" t="str">
        <f t="shared" si="486"/>
        <v/>
      </c>
      <c r="L241" s="21" t="str">
        <f t="shared" si="486"/>
        <v/>
      </c>
      <c r="M241" s="20" t="str">
        <f t="shared" si="486"/>
        <v/>
      </c>
      <c r="N241" s="21" t="str">
        <f t="shared" si="486"/>
        <v/>
      </c>
      <c r="O241" s="20" t="str">
        <f t="shared" si="486"/>
        <v/>
      </c>
      <c r="P241" s="21" t="str">
        <f t="shared" si="486"/>
        <v/>
      </c>
      <c r="Q241" s="20" t="str">
        <f t="shared" si="486"/>
        <v/>
      </c>
      <c r="R241" s="21" t="str">
        <f t="shared" si="486"/>
        <v/>
      </c>
      <c r="S241" s="20" t="str">
        <f t="shared" si="486"/>
        <v/>
      </c>
      <c r="T241" s="21" t="str">
        <f t="shared" si="486"/>
        <v/>
      </c>
      <c r="U241" s="20" t="str">
        <f t="shared" si="486"/>
        <v/>
      </c>
      <c r="V241" s="21" t="str">
        <f t="shared" si="486"/>
        <v/>
      </c>
      <c r="W241" s="22" t="str">
        <f t="shared" si="486"/>
        <v/>
      </c>
      <c r="X241" s="55" t="str">
        <f t="shared" ref="X241:AM241" si="487">IF($G241=X$4&amp;"-"&amp;X$5,IF(COUNTIF($G$6:$G241,"="&amp;$G241)&gt;1000,"",MAX(X$6:X240)+1),"")</f>
        <v/>
      </c>
      <c r="Y241" s="56" t="str">
        <f t="shared" si="487"/>
        <v/>
      </c>
      <c r="Z241" s="55" t="str">
        <f t="shared" si="487"/>
        <v/>
      </c>
      <c r="AA241" s="56" t="str">
        <f t="shared" si="487"/>
        <v/>
      </c>
      <c r="AB241" s="55" t="str">
        <f t="shared" si="487"/>
        <v/>
      </c>
      <c r="AC241" s="56" t="str">
        <f t="shared" si="487"/>
        <v/>
      </c>
      <c r="AD241" s="55" t="str">
        <f t="shared" si="487"/>
        <v/>
      </c>
      <c r="AE241" s="56">
        <f t="shared" si="487"/>
        <v>10</v>
      </c>
      <c r="AF241" s="55" t="str">
        <f t="shared" si="487"/>
        <v/>
      </c>
      <c r="AG241" s="56" t="str">
        <f t="shared" si="487"/>
        <v/>
      </c>
      <c r="AH241" s="55" t="str">
        <f t="shared" si="487"/>
        <v/>
      </c>
      <c r="AI241" s="56" t="str">
        <f t="shared" si="487"/>
        <v/>
      </c>
      <c r="AJ241" s="55" t="str">
        <f t="shared" si="487"/>
        <v/>
      </c>
      <c r="AK241" s="56" t="str">
        <f t="shared" si="487"/>
        <v/>
      </c>
      <c r="AL241" s="55" t="str">
        <f t="shared" si="487"/>
        <v/>
      </c>
      <c r="AM241" s="57" t="str">
        <f t="shared" si="487"/>
        <v/>
      </c>
    </row>
    <row r="242" spans="1:39" ht="15.75" customHeight="1">
      <c r="A242" s="61">
        <v>237</v>
      </c>
      <c r="B242" s="48" t="str">
        <f>VLOOKUP(A242,Times_2023!B239:C669,2,FALSE)</f>
        <v>0:27:35</v>
      </c>
      <c r="C242" s="49" t="str">
        <f t="shared" si="397"/>
        <v>Sirkka Love</v>
      </c>
      <c r="D242" s="59" t="str">
        <f t="shared" si="398"/>
        <v>HRC</v>
      </c>
      <c r="E242" s="59" t="str">
        <f t="shared" si="399"/>
        <v>F</v>
      </c>
      <c r="F242" s="59">
        <f t="shared" si="5"/>
        <v>62</v>
      </c>
      <c r="G242" s="60" t="str">
        <f t="shared" si="6"/>
        <v>HRC-F</v>
      </c>
      <c r="H242" s="19" t="str">
        <f t="shared" ref="H242:W242" si="488">IF($G242=H$4&amp;"-"&amp;H$5,IF(COUNTIF($G$6:$G242,"="&amp;$G242)&gt;5,"",$F242),"")</f>
        <v/>
      </c>
      <c r="I242" s="20" t="str">
        <f t="shared" si="488"/>
        <v/>
      </c>
      <c r="J242" s="21" t="str">
        <f t="shared" si="488"/>
        <v/>
      </c>
      <c r="K242" s="20" t="str">
        <f t="shared" si="488"/>
        <v/>
      </c>
      <c r="L242" s="21" t="str">
        <f t="shared" si="488"/>
        <v/>
      </c>
      <c r="M242" s="20" t="str">
        <f t="shared" si="488"/>
        <v/>
      </c>
      <c r="N242" s="21" t="str">
        <f t="shared" si="488"/>
        <v/>
      </c>
      <c r="O242" s="20" t="str">
        <f t="shared" si="488"/>
        <v/>
      </c>
      <c r="P242" s="21" t="str">
        <f t="shared" si="488"/>
        <v/>
      </c>
      <c r="Q242" s="20">
        <f t="shared" si="488"/>
        <v>62</v>
      </c>
      <c r="R242" s="21" t="str">
        <f t="shared" si="488"/>
        <v/>
      </c>
      <c r="S242" s="20" t="str">
        <f t="shared" si="488"/>
        <v/>
      </c>
      <c r="T242" s="21" t="str">
        <f t="shared" si="488"/>
        <v/>
      </c>
      <c r="U242" s="20" t="str">
        <f t="shared" si="488"/>
        <v/>
      </c>
      <c r="V242" s="21" t="str">
        <f t="shared" si="488"/>
        <v/>
      </c>
      <c r="W242" s="22" t="str">
        <f t="shared" si="488"/>
        <v/>
      </c>
      <c r="X242" s="55" t="str">
        <f t="shared" ref="X242:AM242" si="489">IF($G242=X$4&amp;"-"&amp;X$5,IF(COUNTIF($G$6:$G242,"="&amp;$G242)&gt;1000,"",MAX(X$6:X241)+1),"")</f>
        <v/>
      </c>
      <c r="Y242" s="56" t="str">
        <f t="shared" si="489"/>
        <v/>
      </c>
      <c r="Z242" s="55" t="str">
        <f t="shared" si="489"/>
        <v/>
      </c>
      <c r="AA242" s="56" t="str">
        <f t="shared" si="489"/>
        <v/>
      </c>
      <c r="AB242" s="55" t="str">
        <f t="shared" si="489"/>
        <v/>
      </c>
      <c r="AC242" s="56" t="str">
        <f t="shared" si="489"/>
        <v/>
      </c>
      <c r="AD242" s="55" t="str">
        <f t="shared" si="489"/>
        <v/>
      </c>
      <c r="AE242" s="56" t="str">
        <f t="shared" si="489"/>
        <v/>
      </c>
      <c r="AF242" s="55" t="str">
        <f t="shared" si="489"/>
        <v/>
      </c>
      <c r="AG242" s="56">
        <f t="shared" si="489"/>
        <v>4</v>
      </c>
      <c r="AH242" s="55" t="str">
        <f t="shared" si="489"/>
        <v/>
      </c>
      <c r="AI242" s="56" t="str">
        <f t="shared" si="489"/>
        <v/>
      </c>
      <c r="AJ242" s="55" t="str">
        <f t="shared" si="489"/>
        <v/>
      </c>
      <c r="AK242" s="56" t="str">
        <f t="shared" si="489"/>
        <v/>
      </c>
      <c r="AL242" s="55" t="str">
        <f t="shared" si="489"/>
        <v/>
      </c>
      <c r="AM242" s="57" t="str">
        <f t="shared" si="489"/>
        <v/>
      </c>
    </row>
    <row r="243" spans="1:39" ht="15.75" customHeight="1">
      <c r="A243" s="58">
        <v>238</v>
      </c>
      <c r="B243" s="48" t="str">
        <f>VLOOKUP(A243,Times_2023!B240:C670,2,FALSE)</f>
        <v>0:27:41</v>
      </c>
      <c r="C243" s="49" t="str">
        <f t="shared" si="397"/>
        <v>Helen Williams</v>
      </c>
      <c r="D243" s="59" t="str">
        <f t="shared" si="398"/>
        <v>HI</v>
      </c>
      <c r="E243" s="59" t="str">
        <f t="shared" si="399"/>
        <v>F</v>
      </c>
      <c r="F243" s="59">
        <f t="shared" si="5"/>
        <v>63</v>
      </c>
      <c r="G243" s="60" t="str">
        <f t="shared" si="6"/>
        <v>HI-F</v>
      </c>
      <c r="H243" s="19" t="str">
        <f t="shared" ref="H243:W243" si="490">IF($G243=H$4&amp;"-"&amp;H$5,IF(COUNTIF($G$6:$G243,"="&amp;$G243)&gt;5,"",$F243),"")</f>
        <v/>
      </c>
      <c r="I243" s="20" t="str">
        <f t="shared" si="490"/>
        <v/>
      </c>
      <c r="J243" s="21" t="str">
        <f t="shared" si="490"/>
        <v/>
      </c>
      <c r="K243" s="20" t="str">
        <f t="shared" si="490"/>
        <v/>
      </c>
      <c r="L243" s="21" t="str">
        <f t="shared" si="490"/>
        <v/>
      </c>
      <c r="M243" s="20" t="str">
        <f t="shared" si="490"/>
        <v/>
      </c>
      <c r="N243" s="21" t="str">
        <f t="shared" si="490"/>
        <v/>
      </c>
      <c r="O243" s="20" t="str">
        <f t="shared" si="490"/>
        <v/>
      </c>
      <c r="P243" s="21" t="str">
        <f t="shared" si="490"/>
        <v/>
      </c>
      <c r="Q243" s="20" t="str">
        <f t="shared" si="490"/>
        <v/>
      </c>
      <c r="R243" s="21" t="str">
        <f t="shared" si="490"/>
        <v/>
      </c>
      <c r="S243" s="20" t="str">
        <f t="shared" si="490"/>
        <v/>
      </c>
      <c r="T243" s="21" t="str">
        <f t="shared" si="490"/>
        <v/>
      </c>
      <c r="U243" s="20" t="str">
        <f t="shared" si="490"/>
        <v/>
      </c>
      <c r="V243" s="21" t="str">
        <f t="shared" si="490"/>
        <v/>
      </c>
      <c r="W243" s="22" t="str">
        <f t="shared" si="490"/>
        <v/>
      </c>
      <c r="X243" s="55" t="str">
        <f t="shared" ref="X243:AM243" si="491">IF($G243=X$4&amp;"-"&amp;X$5,IF(COUNTIF($G$6:$G243,"="&amp;$G243)&gt;1000,"",MAX(X$6:X242)+1),"")</f>
        <v/>
      </c>
      <c r="Y243" s="56" t="str">
        <f t="shared" si="491"/>
        <v/>
      </c>
      <c r="Z243" s="55" t="str">
        <f t="shared" si="491"/>
        <v/>
      </c>
      <c r="AA243" s="56" t="str">
        <f t="shared" si="491"/>
        <v/>
      </c>
      <c r="AB243" s="55" t="str">
        <f t="shared" si="491"/>
        <v/>
      </c>
      <c r="AC243" s="56" t="str">
        <f t="shared" si="491"/>
        <v/>
      </c>
      <c r="AD243" s="55" t="str">
        <f t="shared" si="491"/>
        <v/>
      </c>
      <c r="AE243" s="56">
        <f t="shared" si="491"/>
        <v>11</v>
      </c>
      <c r="AF243" s="55" t="str">
        <f t="shared" si="491"/>
        <v/>
      </c>
      <c r="AG243" s="56" t="str">
        <f t="shared" si="491"/>
        <v/>
      </c>
      <c r="AH243" s="55" t="str">
        <f t="shared" si="491"/>
        <v/>
      </c>
      <c r="AI243" s="56" t="str">
        <f t="shared" si="491"/>
        <v/>
      </c>
      <c r="AJ243" s="55" t="str">
        <f t="shared" si="491"/>
        <v/>
      </c>
      <c r="AK243" s="56" t="str">
        <f t="shared" si="491"/>
        <v/>
      </c>
      <c r="AL243" s="55" t="str">
        <f t="shared" si="491"/>
        <v/>
      </c>
      <c r="AM243" s="57" t="str">
        <f t="shared" si="491"/>
        <v/>
      </c>
    </row>
    <row r="244" spans="1:39" ht="15.75" customHeight="1">
      <c r="A244" s="61">
        <v>239</v>
      </c>
      <c r="B244" s="48" t="str">
        <f>VLOOKUP(A244,Times_2023!B241:C671,2,FALSE)</f>
        <v>0:27:44</v>
      </c>
      <c r="C244" s="49" t="str">
        <f t="shared" si="397"/>
        <v>Angela Brennan</v>
      </c>
      <c r="D244" s="59" t="str">
        <f t="shared" si="398"/>
        <v>NJ</v>
      </c>
      <c r="E244" s="59" t="str">
        <f t="shared" si="399"/>
        <v>F</v>
      </c>
      <c r="F244" s="59">
        <f t="shared" si="5"/>
        <v>64</v>
      </c>
      <c r="G244" s="60" t="str">
        <f t="shared" si="6"/>
        <v>NJ-F</v>
      </c>
      <c r="H244" s="19" t="str">
        <f t="shared" ref="H244:W244" si="492">IF($G244=H$4&amp;"-"&amp;H$5,IF(COUNTIF($G$6:$G244,"="&amp;$G244)&gt;5,"",$F244),"")</f>
        <v/>
      </c>
      <c r="I244" s="20" t="str">
        <f t="shared" si="492"/>
        <v/>
      </c>
      <c r="J244" s="21" t="str">
        <f t="shared" si="492"/>
        <v/>
      </c>
      <c r="K244" s="20" t="str">
        <f t="shared" si="492"/>
        <v/>
      </c>
      <c r="L244" s="21" t="str">
        <f t="shared" si="492"/>
        <v/>
      </c>
      <c r="M244" s="20" t="str">
        <f t="shared" si="492"/>
        <v/>
      </c>
      <c r="N244" s="21" t="str">
        <f t="shared" si="492"/>
        <v/>
      </c>
      <c r="O244" s="20" t="str">
        <f t="shared" si="492"/>
        <v/>
      </c>
      <c r="P244" s="21" t="str">
        <f t="shared" si="492"/>
        <v/>
      </c>
      <c r="Q244" s="20" t="str">
        <f t="shared" si="492"/>
        <v/>
      </c>
      <c r="R244" s="21" t="str">
        <f t="shared" si="492"/>
        <v/>
      </c>
      <c r="S244" s="20" t="str">
        <f t="shared" si="492"/>
        <v/>
      </c>
      <c r="T244" s="21" t="str">
        <f t="shared" si="492"/>
        <v/>
      </c>
      <c r="U244" s="20" t="str">
        <f t="shared" si="492"/>
        <v/>
      </c>
      <c r="V244" s="21" t="str">
        <f t="shared" si="492"/>
        <v/>
      </c>
      <c r="W244" s="22" t="str">
        <f t="shared" si="492"/>
        <v/>
      </c>
      <c r="X244" s="55" t="str">
        <f t="shared" ref="X244:AM244" si="493">IF($G244=X$4&amp;"-"&amp;X$5,IF(COUNTIF($G$6:$G244,"="&amp;$G244)&gt;1000,"",MAX(X$6:X243)+1),"")</f>
        <v/>
      </c>
      <c r="Y244" s="56" t="str">
        <f t="shared" si="493"/>
        <v/>
      </c>
      <c r="Z244" s="55" t="str">
        <f t="shared" si="493"/>
        <v/>
      </c>
      <c r="AA244" s="56" t="str">
        <f t="shared" si="493"/>
        <v/>
      </c>
      <c r="AB244" s="55" t="str">
        <f t="shared" si="493"/>
        <v/>
      </c>
      <c r="AC244" s="56" t="str">
        <f t="shared" si="493"/>
        <v/>
      </c>
      <c r="AD244" s="55" t="str">
        <f t="shared" si="493"/>
        <v/>
      </c>
      <c r="AE244" s="56" t="str">
        <f t="shared" si="493"/>
        <v/>
      </c>
      <c r="AF244" s="55" t="str">
        <f t="shared" si="493"/>
        <v/>
      </c>
      <c r="AG244" s="56" t="str">
        <f t="shared" si="493"/>
        <v/>
      </c>
      <c r="AH244" s="55" t="str">
        <f t="shared" si="493"/>
        <v/>
      </c>
      <c r="AI244" s="56">
        <f t="shared" si="493"/>
        <v>8</v>
      </c>
      <c r="AJ244" s="55" t="str">
        <f t="shared" si="493"/>
        <v/>
      </c>
      <c r="AK244" s="56" t="str">
        <f t="shared" si="493"/>
        <v/>
      </c>
      <c r="AL244" s="55" t="str">
        <f t="shared" si="493"/>
        <v/>
      </c>
      <c r="AM244" s="57" t="str">
        <f t="shared" si="493"/>
        <v/>
      </c>
    </row>
    <row r="245" spans="1:39" ht="15.75" customHeight="1">
      <c r="A245" s="58">
        <v>240</v>
      </c>
      <c r="B245" s="48" t="str">
        <f>VLOOKUP(A245,Times_2023!B242:C672,2,FALSE)</f>
        <v>0:27:45</v>
      </c>
      <c r="C245" s="49" t="str">
        <f t="shared" si="397"/>
        <v>Heather Withers</v>
      </c>
      <c r="D245" s="59" t="str">
        <f t="shared" si="398"/>
        <v>HI</v>
      </c>
      <c r="E245" s="59" t="str">
        <f t="shared" si="399"/>
        <v>F</v>
      </c>
      <c r="F245" s="59">
        <f t="shared" si="5"/>
        <v>65</v>
      </c>
      <c r="G245" s="60" t="str">
        <f t="shared" si="6"/>
        <v>HI-F</v>
      </c>
      <c r="H245" s="19" t="str">
        <f t="shared" ref="H245:W245" si="494">IF($G245=H$4&amp;"-"&amp;H$5,IF(COUNTIF($G$6:$G245,"="&amp;$G245)&gt;5,"",$F245),"")</f>
        <v/>
      </c>
      <c r="I245" s="20" t="str">
        <f t="shared" si="494"/>
        <v/>
      </c>
      <c r="J245" s="21" t="str">
        <f t="shared" si="494"/>
        <v/>
      </c>
      <c r="K245" s="20" t="str">
        <f t="shared" si="494"/>
        <v/>
      </c>
      <c r="L245" s="21" t="str">
        <f t="shared" si="494"/>
        <v/>
      </c>
      <c r="M245" s="20" t="str">
        <f t="shared" si="494"/>
        <v/>
      </c>
      <c r="N245" s="21" t="str">
        <f t="shared" si="494"/>
        <v/>
      </c>
      <c r="O245" s="20" t="str">
        <f t="shared" si="494"/>
        <v/>
      </c>
      <c r="P245" s="21" t="str">
        <f t="shared" si="494"/>
        <v/>
      </c>
      <c r="Q245" s="20" t="str">
        <f t="shared" si="494"/>
        <v/>
      </c>
      <c r="R245" s="21" t="str">
        <f t="shared" si="494"/>
        <v/>
      </c>
      <c r="S245" s="20" t="str">
        <f t="shared" si="494"/>
        <v/>
      </c>
      <c r="T245" s="21" t="str">
        <f t="shared" si="494"/>
        <v/>
      </c>
      <c r="U245" s="20" t="str">
        <f t="shared" si="494"/>
        <v/>
      </c>
      <c r="V245" s="21" t="str">
        <f t="shared" si="494"/>
        <v/>
      </c>
      <c r="W245" s="22" t="str">
        <f t="shared" si="494"/>
        <v/>
      </c>
      <c r="X245" s="55" t="str">
        <f t="shared" ref="X245:AM245" si="495">IF($G245=X$4&amp;"-"&amp;X$5,IF(COUNTIF($G$6:$G245,"="&amp;$G245)&gt;1000,"",MAX(X$6:X244)+1),"")</f>
        <v/>
      </c>
      <c r="Y245" s="56" t="str">
        <f t="shared" si="495"/>
        <v/>
      </c>
      <c r="Z245" s="55" t="str">
        <f t="shared" si="495"/>
        <v/>
      </c>
      <c r="AA245" s="56" t="str">
        <f t="shared" si="495"/>
        <v/>
      </c>
      <c r="AB245" s="55" t="str">
        <f t="shared" si="495"/>
        <v/>
      </c>
      <c r="AC245" s="56" t="str">
        <f t="shared" si="495"/>
        <v/>
      </c>
      <c r="AD245" s="55" t="str">
        <f t="shared" si="495"/>
        <v/>
      </c>
      <c r="AE245" s="56">
        <f t="shared" si="495"/>
        <v>12</v>
      </c>
      <c r="AF245" s="55" t="str">
        <f t="shared" si="495"/>
        <v/>
      </c>
      <c r="AG245" s="56" t="str">
        <f t="shared" si="495"/>
        <v/>
      </c>
      <c r="AH245" s="55" t="str">
        <f t="shared" si="495"/>
        <v/>
      </c>
      <c r="AI245" s="56" t="str">
        <f t="shared" si="495"/>
        <v/>
      </c>
      <c r="AJ245" s="55" t="str">
        <f t="shared" si="495"/>
        <v/>
      </c>
      <c r="AK245" s="56" t="str">
        <f t="shared" si="495"/>
        <v/>
      </c>
      <c r="AL245" s="55" t="str">
        <f t="shared" si="495"/>
        <v/>
      </c>
      <c r="AM245" s="57" t="str">
        <f t="shared" si="495"/>
        <v/>
      </c>
    </row>
    <row r="246" spans="1:39" ht="15.75" customHeight="1">
      <c r="A246" s="61">
        <v>241</v>
      </c>
      <c r="B246" s="48" t="str">
        <f>VLOOKUP(A246,Times_2023!B243:C673,2,FALSE)</f>
        <v>0:27:56</v>
      </c>
      <c r="C246" s="49" t="str">
        <f t="shared" si="397"/>
        <v>Heather Keenan</v>
      </c>
      <c r="D246" s="59" t="str">
        <f t="shared" si="398"/>
        <v>CAC</v>
      </c>
      <c r="E246" s="59" t="str">
        <f t="shared" si="399"/>
        <v>F</v>
      </c>
      <c r="F246" s="59">
        <f t="shared" si="5"/>
        <v>66</v>
      </c>
      <c r="G246" s="60" t="str">
        <f t="shared" si="6"/>
        <v>CAC-F</v>
      </c>
      <c r="H246" s="19" t="str">
        <f t="shared" ref="H246:W246" si="496">IF($G246=H$4&amp;"-"&amp;H$5,IF(COUNTIF($G$6:$G246,"="&amp;$G246)&gt;5,"",$F246),"")</f>
        <v/>
      </c>
      <c r="I246" s="20" t="str">
        <f t="shared" si="496"/>
        <v/>
      </c>
      <c r="J246" s="21" t="str">
        <f t="shared" si="496"/>
        <v/>
      </c>
      <c r="K246" s="20" t="str">
        <f t="shared" si="496"/>
        <v/>
      </c>
      <c r="L246" s="21" t="str">
        <f t="shared" si="496"/>
        <v/>
      </c>
      <c r="M246" s="20" t="str">
        <f t="shared" si="496"/>
        <v/>
      </c>
      <c r="N246" s="21" t="str">
        <f t="shared" si="496"/>
        <v/>
      </c>
      <c r="O246" s="20" t="str">
        <f t="shared" si="496"/>
        <v/>
      </c>
      <c r="P246" s="21" t="str">
        <f t="shared" si="496"/>
        <v/>
      </c>
      <c r="Q246" s="20" t="str">
        <f t="shared" si="496"/>
        <v/>
      </c>
      <c r="R246" s="21" t="str">
        <f t="shared" si="496"/>
        <v/>
      </c>
      <c r="S246" s="20" t="str">
        <f t="shared" si="496"/>
        <v/>
      </c>
      <c r="T246" s="21" t="str">
        <f t="shared" si="496"/>
        <v/>
      </c>
      <c r="U246" s="20" t="str">
        <f t="shared" si="496"/>
        <v/>
      </c>
      <c r="V246" s="21" t="str">
        <f t="shared" si="496"/>
        <v/>
      </c>
      <c r="W246" s="22" t="str">
        <f t="shared" si="496"/>
        <v/>
      </c>
      <c r="X246" s="55" t="str">
        <f t="shared" ref="X246:AM246" si="497">IF($G246=X$4&amp;"-"&amp;X$5,IF(COUNTIF($G$6:$G246,"="&amp;$G246)&gt;1000,"",MAX(X$6:X245)+1),"")</f>
        <v/>
      </c>
      <c r="Y246" s="56">
        <f t="shared" si="497"/>
        <v>14</v>
      </c>
      <c r="Z246" s="55" t="str">
        <f t="shared" si="497"/>
        <v/>
      </c>
      <c r="AA246" s="56" t="str">
        <f t="shared" si="497"/>
        <v/>
      </c>
      <c r="AB246" s="55" t="str">
        <f t="shared" si="497"/>
        <v/>
      </c>
      <c r="AC246" s="56" t="str">
        <f t="shared" si="497"/>
        <v/>
      </c>
      <c r="AD246" s="55" t="str">
        <f t="shared" si="497"/>
        <v/>
      </c>
      <c r="AE246" s="56" t="str">
        <f t="shared" si="497"/>
        <v/>
      </c>
      <c r="AF246" s="55" t="str">
        <f t="shared" si="497"/>
        <v/>
      </c>
      <c r="AG246" s="56" t="str">
        <f t="shared" si="497"/>
        <v/>
      </c>
      <c r="AH246" s="55" t="str">
        <f t="shared" si="497"/>
        <v/>
      </c>
      <c r="AI246" s="56" t="str">
        <f t="shared" si="497"/>
        <v/>
      </c>
      <c r="AJ246" s="55" t="str">
        <f t="shared" si="497"/>
        <v/>
      </c>
      <c r="AK246" s="56" t="str">
        <f t="shared" si="497"/>
        <v/>
      </c>
      <c r="AL246" s="55" t="str">
        <f t="shared" si="497"/>
        <v/>
      </c>
      <c r="AM246" s="57" t="str">
        <f t="shared" si="497"/>
        <v/>
      </c>
    </row>
    <row r="247" spans="1:39" ht="15.75" customHeight="1">
      <c r="A247" s="58">
        <v>242</v>
      </c>
      <c r="B247" s="48" t="str">
        <f>VLOOKUP(A247,Times_2023!B244:C674,2,FALSE)</f>
        <v>0:27:56</v>
      </c>
      <c r="C247" s="49" t="str">
        <f t="shared" si="397"/>
        <v>Sophie Horsford</v>
      </c>
      <c r="D247" s="59" t="str">
        <f t="shared" si="398"/>
        <v>CAC</v>
      </c>
      <c r="E247" s="59" t="str">
        <f t="shared" si="399"/>
        <v>F</v>
      </c>
      <c r="F247" s="59">
        <f t="shared" si="5"/>
        <v>67</v>
      </c>
      <c r="G247" s="60" t="str">
        <f t="shared" si="6"/>
        <v>CAC-F</v>
      </c>
      <c r="H247" s="19" t="str">
        <f t="shared" ref="H247:W247" si="498">IF($G247=H$4&amp;"-"&amp;H$5,IF(COUNTIF($G$6:$G247,"="&amp;$G247)&gt;5,"",$F247),"")</f>
        <v/>
      </c>
      <c r="I247" s="20" t="str">
        <f t="shared" si="498"/>
        <v/>
      </c>
      <c r="J247" s="21" t="str">
        <f t="shared" si="498"/>
        <v/>
      </c>
      <c r="K247" s="20" t="str">
        <f t="shared" si="498"/>
        <v/>
      </c>
      <c r="L247" s="21" t="str">
        <f t="shared" si="498"/>
        <v/>
      </c>
      <c r="M247" s="20" t="str">
        <f t="shared" si="498"/>
        <v/>
      </c>
      <c r="N247" s="21" t="str">
        <f t="shared" si="498"/>
        <v/>
      </c>
      <c r="O247" s="20" t="str">
        <f t="shared" si="498"/>
        <v/>
      </c>
      <c r="P247" s="21" t="str">
        <f t="shared" si="498"/>
        <v/>
      </c>
      <c r="Q247" s="20" t="str">
        <f t="shared" si="498"/>
        <v/>
      </c>
      <c r="R247" s="21" t="str">
        <f t="shared" si="498"/>
        <v/>
      </c>
      <c r="S247" s="20" t="str">
        <f t="shared" si="498"/>
        <v/>
      </c>
      <c r="T247" s="21" t="str">
        <f t="shared" si="498"/>
        <v/>
      </c>
      <c r="U247" s="20" t="str">
        <f t="shared" si="498"/>
        <v/>
      </c>
      <c r="V247" s="21" t="str">
        <f t="shared" si="498"/>
        <v/>
      </c>
      <c r="W247" s="22" t="str">
        <f t="shared" si="498"/>
        <v/>
      </c>
      <c r="X247" s="55" t="str">
        <f t="shared" ref="X247:AM247" si="499">IF($G247=X$4&amp;"-"&amp;X$5,IF(COUNTIF($G$6:$G247,"="&amp;$G247)&gt;1000,"",MAX(X$6:X246)+1),"")</f>
        <v/>
      </c>
      <c r="Y247" s="56">
        <f t="shared" si="499"/>
        <v>15</v>
      </c>
      <c r="Z247" s="55" t="str">
        <f t="shared" si="499"/>
        <v/>
      </c>
      <c r="AA247" s="56" t="str">
        <f t="shared" si="499"/>
        <v/>
      </c>
      <c r="AB247" s="55" t="str">
        <f t="shared" si="499"/>
        <v/>
      </c>
      <c r="AC247" s="56" t="str">
        <f t="shared" si="499"/>
        <v/>
      </c>
      <c r="AD247" s="55" t="str">
        <f t="shared" si="499"/>
        <v/>
      </c>
      <c r="AE247" s="56" t="str">
        <f t="shared" si="499"/>
        <v/>
      </c>
      <c r="AF247" s="55" t="str">
        <f t="shared" si="499"/>
        <v/>
      </c>
      <c r="AG247" s="56" t="str">
        <f t="shared" si="499"/>
        <v/>
      </c>
      <c r="AH247" s="55" t="str">
        <f t="shared" si="499"/>
        <v/>
      </c>
      <c r="AI247" s="56" t="str">
        <f t="shared" si="499"/>
        <v/>
      </c>
      <c r="AJ247" s="55" t="str">
        <f t="shared" si="499"/>
        <v/>
      </c>
      <c r="AK247" s="56" t="str">
        <f t="shared" si="499"/>
        <v/>
      </c>
      <c r="AL247" s="55" t="str">
        <f t="shared" si="499"/>
        <v/>
      </c>
      <c r="AM247" s="57" t="str">
        <f t="shared" si="499"/>
        <v/>
      </c>
    </row>
    <row r="248" spans="1:39" ht="15.75" customHeight="1">
      <c r="A248" s="61">
        <v>243</v>
      </c>
      <c r="B248" s="48" t="str">
        <f>VLOOKUP(A248,Times_2023!B245:C675,2,FALSE)</f>
        <v>0:28:05</v>
      </c>
      <c r="C248" s="49" t="str">
        <f t="shared" si="397"/>
        <v>Sophie Mynott</v>
      </c>
      <c r="D248" s="59" t="str">
        <f t="shared" si="398"/>
        <v>ELY</v>
      </c>
      <c r="E248" s="59" t="str">
        <f t="shared" si="399"/>
        <v>F</v>
      </c>
      <c r="F248" s="59">
        <f t="shared" si="5"/>
        <v>68</v>
      </c>
      <c r="G248" s="60" t="str">
        <f t="shared" si="6"/>
        <v>ELY-F</v>
      </c>
      <c r="H248" s="19" t="str">
        <f t="shared" ref="H248:W248" si="500">IF($G248=H$4&amp;"-"&amp;H$5,IF(COUNTIF($G$6:$G248,"="&amp;$G248)&gt;5,"",$F248),"")</f>
        <v/>
      </c>
      <c r="I248" s="20" t="str">
        <f t="shared" si="500"/>
        <v/>
      </c>
      <c r="J248" s="21" t="str">
        <f t="shared" si="500"/>
        <v/>
      </c>
      <c r="K248" s="20" t="str">
        <f t="shared" si="500"/>
        <v/>
      </c>
      <c r="L248" s="21" t="str">
        <f t="shared" si="500"/>
        <v/>
      </c>
      <c r="M248" s="20" t="str">
        <f t="shared" si="500"/>
        <v/>
      </c>
      <c r="N248" s="21" t="str">
        <f t="shared" si="500"/>
        <v/>
      </c>
      <c r="O248" s="20" t="str">
        <f t="shared" si="500"/>
        <v/>
      </c>
      <c r="P248" s="21" t="str">
        <f t="shared" si="500"/>
        <v/>
      </c>
      <c r="Q248" s="20" t="str">
        <f t="shared" si="500"/>
        <v/>
      </c>
      <c r="R248" s="21" t="str">
        <f t="shared" si="500"/>
        <v/>
      </c>
      <c r="S248" s="20" t="str">
        <f t="shared" si="500"/>
        <v/>
      </c>
      <c r="T248" s="21" t="str">
        <f t="shared" si="500"/>
        <v/>
      </c>
      <c r="U248" s="20" t="str">
        <f t="shared" si="500"/>
        <v/>
      </c>
      <c r="V248" s="21" t="str">
        <f t="shared" si="500"/>
        <v/>
      </c>
      <c r="W248" s="22" t="str">
        <f t="shared" si="500"/>
        <v/>
      </c>
      <c r="X248" s="55" t="str">
        <f t="shared" ref="X248:AM248" si="501">IF($G248=X$4&amp;"-"&amp;X$5,IF(COUNTIF($G$6:$G248,"="&amp;$G248)&gt;1000,"",MAX(X$6:X247)+1),"")</f>
        <v/>
      </c>
      <c r="Y248" s="56" t="str">
        <f t="shared" si="501"/>
        <v/>
      </c>
      <c r="Z248" s="55" t="str">
        <f t="shared" si="501"/>
        <v/>
      </c>
      <c r="AA248" s="56" t="str">
        <f t="shared" si="501"/>
        <v/>
      </c>
      <c r="AB248" s="55" t="str">
        <f t="shared" si="501"/>
        <v/>
      </c>
      <c r="AC248" s="56">
        <f t="shared" si="501"/>
        <v>13</v>
      </c>
      <c r="AD248" s="55" t="str">
        <f t="shared" si="501"/>
        <v/>
      </c>
      <c r="AE248" s="56" t="str">
        <f t="shared" si="501"/>
        <v/>
      </c>
      <c r="AF248" s="55" t="str">
        <f t="shared" si="501"/>
        <v/>
      </c>
      <c r="AG248" s="56" t="str">
        <f t="shared" si="501"/>
        <v/>
      </c>
      <c r="AH248" s="55" t="str">
        <f t="shared" si="501"/>
        <v/>
      </c>
      <c r="AI248" s="56" t="str">
        <f t="shared" si="501"/>
        <v/>
      </c>
      <c r="AJ248" s="55" t="str">
        <f t="shared" si="501"/>
        <v/>
      </c>
      <c r="AK248" s="56" t="str">
        <f t="shared" si="501"/>
        <v/>
      </c>
      <c r="AL248" s="55" t="str">
        <f t="shared" si="501"/>
        <v/>
      </c>
      <c r="AM248" s="57" t="str">
        <f t="shared" si="501"/>
        <v/>
      </c>
    </row>
    <row r="249" spans="1:39" ht="15.75" customHeight="1">
      <c r="A249" s="58">
        <v>244</v>
      </c>
      <c r="B249" s="48" t="str">
        <f>VLOOKUP(A249,Times_2023!B246:C676,2,FALSE)</f>
        <v>0:28:05</v>
      </c>
      <c r="C249" s="49" t="str">
        <f t="shared" si="397"/>
        <v>Charles Howard</v>
      </c>
      <c r="D249" s="59" t="str">
        <f t="shared" si="398"/>
        <v>ELY</v>
      </c>
      <c r="E249" s="59" t="str">
        <f t="shared" si="399"/>
        <v>M</v>
      </c>
      <c r="F249" s="59">
        <f t="shared" si="5"/>
        <v>176</v>
      </c>
      <c r="G249" s="60" t="str">
        <f t="shared" si="6"/>
        <v>ELY-M</v>
      </c>
      <c r="H249" s="19" t="str">
        <f t="shared" ref="H249:W249" si="502">IF($G249=H$4&amp;"-"&amp;H$5,IF(COUNTIF($G$6:$G249,"="&amp;$G249)&gt;5,"",$F249),"")</f>
        <v/>
      </c>
      <c r="I249" s="20" t="str">
        <f t="shared" si="502"/>
        <v/>
      </c>
      <c r="J249" s="21" t="str">
        <f t="shared" si="502"/>
        <v/>
      </c>
      <c r="K249" s="20" t="str">
        <f t="shared" si="502"/>
        <v/>
      </c>
      <c r="L249" s="21" t="str">
        <f t="shared" si="502"/>
        <v/>
      </c>
      <c r="M249" s="20" t="str">
        <f t="shared" si="502"/>
        <v/>
      </c>
      <c r="N249" s="21" t="str">
        <f t="shared" si="502"/>
        <v/>
      </c>
      <c r="O249" s="20" t="str">
        <f t="shared" si="502"/>
        <v/>
      </c>
      <c r="P249" s="21" t="str">
        <f t="shared" si="502"/>
        <v/>
      </c>
      <c r="Q249" s="20" t="str">
        <f t="shared" si="502"/>
        <v/>
      </c>
      <c r="R249" s="21" t="str">
        <f t="shared" si="502"/>
        <v/>
      </c>
      <c r="S249" s="20" t="str">
        <f t="shared" si="502"/>
        <v/>
      </c>
      <c r="T249" s="21" t="str">
        <f t="shared" si="502"/>
        <v/>
      </c>
      <c r="U249" s="20" t="str">
        <f t="shared" si="502"/>
        <v/>
      </c>
      <c r="V249" s="21" t="str">
        <f t="shared" si="502"/>
        <v/>
      </c>
      <c r="W249" s="22" t="str">
        <f t="shared" si="502"/>
        <v/>
      </c>
      <c r="X249" s="55" t="str">
        <f t="shared" ref="X249:AM249" si="503">IF($G249=X$4&amp;"-"&amp;X$5,IF(COUNTIF($G$6:$G249,"="&amp;$G249)&gt;1000,"",MAX(X$6:X248)+1),"")</f>
        <v/>
      </c>
      <c r="Y249" s="56" t="str">
        <f t="shared" si="503"/>
        <v/>
      </c>
      <c r="Z249" s="55" t="str">
        <f t="shared" si="503"/>
        <v/>
      </c>
      <c r="AA249" s="56" t="str">
        <f t="shared" si="503"/>
        <v/>
      </c>
      <c r="AB249" s="55">
        <f t="shared" si="503"/>
        <v>44</v>
      </c>
      <c r="AC249" s="56" t="str">
        <f t="shared" si="503"/>
        <v/>
      </c>
      <c r="AD249" s="55" t="str">
        <f t="shared" si="503"/>
        <v/>
      </c>
      <c r="AE249" s="56" t="str">
        <f t="shared" si="503"/>
        <v/>
      </c>
      <c r="AF249" s="55" t="str">
        <f t="shared" si="503"/>
        <v/>
      </c>
      <c r="AG249" s="56" t="str">
        <f t="shared" si="503"/>
        <v/>
      </c>
      <c r="AH249" s="55" t="str">
        <f t="shared" si="503"/>
        <v/>
      </c>
      <c r="AI249" s="56" t="str">
        <f t="shared" si="503"/>
        <v/>
      </c>
      <c r="AJ249" s="55" t="str">
        <f t="shared" si="503"/>
        <v/>
      </c>
      <c r="AK249" s="56" t="str">
        <f t="shared" si="503"/>
        <v/>
      </c>
      <c r="AL249" s="55" t="str">
        <f t="shared" si="503"/>
        <v/>
      </c>
      <c r="AM249" s="57" t="str">
        <f t="shared" si="503"/>
        <v/>
      </c>
    </row>
    <row r="250" spans="1:39" ht="15.75" customHeight="1">
      <c r="A250" s="61">
        <v>245</v>
      </c>
      <c r="B250" s="48" t="str">
        <f>VLOOKUP(A250,Times_2023!B247:C677,2,FALSE)</f>
        <v>0:28:07</v>
      </c>
      <c r="C250" s="49" t="str">
        <f t="shared" si="397"/>
        <v>Brian Munns</v>
      </c>
      <c r="D250" s="59" t="str">
        <f t="shared" si="398"/>
        <v>NJ</v>
      </c>
      <c r="E250" s="59" t="str">
        <f t="shared" si="399"/>
        <v>M</v>
      </c>
      <c r="F250" s="59">
        <f t="shared" si="5"/>
        <v>177</v>
      </c>
      <c r="G250" s="60" t="str">
        <f t="shared" si="6"/>
        <v>NJ-M</v>
      </c>
      <c r="H250" s="19" t="str">
        <f t="shared" ref="H250:W250" si="504">IF($G250=H$4&amp;"-"&amp;H$5,IF(COUNTIF($G$6:$G250,"="&amp;$G250)&gt;5,"",$F250),"")</f>
        <v/>
      </c>
      <c r="I250" s="20" t="str">
        <f t="shared" si="504"/>
        <v/>
      </c>
      <c r="J250" s="21" t="str">
        <f t="shared" si="504"/>
        <v/>
      </c>
      <c r="K250" s="20" t="str">
        <f t="shared" si="504"/>
        <v/>
      </c>
      <c r="L250" s="21" t="str">
        <f t="shared" si="504"/>
        <v/>
      </c>
      <c r="M250" s="20" t="str">
        <f t="shared" si="504"/>
        <v/>
      </c>
      <c r="N250" s="21" t="str">
        <f t="shared" si="504"/>
        <v/>
      </c>
      <c r="O250" s="20" t="str">
        <f t="shared" si="504"/>
        <v/>
      </c>
      <c r="P250" s="21" t="str">
        <f t="shared" si="504"/>
        <v/>
      </c>
      <c r="Q250" s="20" t="str">
        <f t="shared" si="504"/>
        <v/>
      </c>
      <c r="R250" s="21" t="str">
        <f t="shared" si="504"/>
        <v/>
      </c>
      <c r="S250" s="20" t="str">
        <f t="shared" si="504"/>
        <v/>
      </c>
      <c r="T250" s="21" t="str">
        <f t="shared" si="504"/>
        <v/>
      </c>
      <c r="U250" s="20" t="str">
        <f t="shared" si="504"/>
        <v/>
      </c>
      <c r="V250" s="21" t="str">
        <f t="shared" si="504"/>
        <v/>
      </c>
      <c r="W250" s="22" t="str">
        <f t="shared" si="504"/>
        <v/>
      </c>
      <c r="X250" s="55" t="str">
        <f t="shared" ref="X250:AM250" si="505">IF($G250=X$4&amp;"-"&amp;X$5,IF(COUNTIF($G$6:$G250,"="&amp;$G250)&gt;1000,"",MAX(X$6:X249)+1),"")</f>
        <v/>
      </c>
      <c r="Y250" s="56" t="str">
        <f t="shared" si="505"/>
        <v/>
      </c>
      <c r="Z250" s="55" t="str">
        <f t="shared" si="505"/>
        <v/>
      </c>
      <c r="AA250" s="56" t="str">
        <f t="shared" si="505"/>
        <v/>
      </c>
      <c r="AB250" s="55" t="str">
        <f t="shared" si="505"/>
        <v/>
      </c>
      <c r="AC250" s="56" t="str">
        <f t="shared" si="505"/>
        <v/>
      </c>
      <c r="AD250" s="55" t="str">
        <f t="shared" si="505"/>
        <v/>
      </c>
      <c r="AE250" s="56" t="str">
        <f t="shared" si="505"/>
        <v/>
      </c>
      <c r="AF250" s="55" t="str">
        <f t="shared" si="505"/>
        <v/>
      </c>
      <c r="AG250" s="56" t="str">
        <f t="shared" si="505"/>
        <v/>
      </c>
      <c r="AH250" s="55">
        <f t="shared" si="505"/>
        <v>26</v>
      </c>
      <c r="AI250" s="56" t="str">
        <f t="shared" si="505"/>
        <v/>
      </c>
      <c r="AJ250" s="55" t="str">
        <f t="shared" si="505"/>
        <v/>
      </c>
      <c r="AK250" s="56" t="str">
        <f t="shared" si="505"/>
        <v/>
      </c>
      <c r="AL250" s="55" t="str">
        <f t="shared" si="505"/>
        <v/>
      </c>
      <c r="AM250" s="57" t="str">
        <f t="shared" si="505"/>
        <v/>
      </c>
    </row>
    <row r="251" spans="1:39" ht="15.75" customHeight="1">
      <c r="A251" s="58">
        <v>246</v>
      </c>
      <c r="B251" s="48" t="str">
        <f>VLOOKUP(A251,Times_2023!B248:C678,2,FALSE)</f>
        <v>0:28:20</v>
      </c>
      <c r="C251" s="49" t="str">
        <f t="shared" si="397"/>
        <v>Romy Barfield</v>
      </c>
      <c r="D251" s="59" t="str">
        <f t="shared" si="398"/>
        <v>RR</v>
      </c>
      <c r="E251" s="59" t="str">
        <f t="shared" si="399"/>
        <v>F</v>
      </c>
      <c r="F251" s="59">
        <f t="shared" si="5"/>
        <v>69</v>
      </c>
      <c r="G251" s="60" t="str">
        <f t="shared" si="6"/>
        <v>RR-F</v>
      </c>
      <c r="H251" s="19" t="str">
        <f t="shared" ref="H251:W251" si="506">IF($G251=H$4&amp;"-"&amp;H$5,IF(COUNTIF($G$6:$G251,"="&amp;$G251)&gt;5,"",$F251),"")</f>
        <v/>
      </c>
      <c r="I251" s="20" t="str">
        <f t="shared" si="506"/>
        <v/>
      </c>
      <c r="J251" s="21" t="str">
        <f t="shared" si="506"/>
        <v/>
      </c>
      <c r="K251" s="20" t="str">
        <f t="shared" si="506"/>
        <v/>
      </c>
      <c r="L251" s="21" t="str">
        <f t="shared" si="506"/>
        <v/>
      </c>
      <c r="M251" s="20" t="str">
        <f t="shared" si="506"/>
        <v/>
      </c>
      <c r="N251" s="21" t="str">
        <f t="shared" si="506"/>
        <v/>
      </c>
      <c r="O251" s="20" t="str">
        <f t="shared" si="506"/>
        <v/>
      </c>
      <c r="P251" s="21" t="str">
        <f t="shared" si="506"/>
        <v/>
      </c>
      <c r="Q251" s="20" t="str">
        <f t="shared" si="506"/>
        <v/>
      </c>
      <c r="R251" s="21" t="str">
        <f t="shared" si="506"/>
        <v/>
      </c>
      <c r="S251" s="20" t="str">
        <f t="shared" si="506"/>
        <v/>
      </c>
      <c r="T251" s="21" t="str">
        <f t="shared" si="506"/>
        <v/>
      </c>
      <c r="U251" s="20" t="str">
        <f t="shared" si="506"/>
        <v/>
      </c>
      <c r="V251" s="21" t="str">
        <f t="shared" si="506"/>
        <v/>
      </c>
      <c r="W251" s="22" t="str">
        <f t="shared" si="506"/>
        <v/>
      </c>
      <c r="X251" s="55" t="str">
        <f t="shared" ref="X251:AM251" si="507">IF($G251=X$4&amp;"-"&amp;X$5,IF(COUNTIF($G$6:$G251,"="&amp;$G251)&gt;1000,"",MAX(X$6:X250)+1),"")</f>
        <v/>
      </c>
      <c r="Y251" s="56" t="str">
        <f t="shared" si="507"/>
        <v/>
      </c>
      <c r="Z251" s="55" t="str">
        <f t="shared" si="507"/>
        <v/>
      </c>
      <c r="AA251" s="56" t="str">
        <f t="shared" si="507"/>
        <v/>
      </c>
      <c r="AB251" s="55" t="str">
        <f t="shared" si="507"/>
        <v/>
      </c>
      <c r="AC251" s="56" t="str">
        <f t="shared" si="507"/>
        <v/>
      </c>
      <c r="AD251" s="55" t="str">
        <f t="shared" si="507"/>
        <v/>
      </c>
      <c r="AE251" s="56" t="str">
        <f t="shared" si="507"/>
        <v/>
      </c>
      <c r="AF251" s="55" t="str">
        <f t="shared" si="507"/>
        <v/>
      </c>
      <c r="AG251" s="56" t="str">
        <f t="shared" si="507"/>
        <v/>
      </c>
      <c r="AH251" s="55" t="str">
        <f t="shared" si="507"/>
        <v/>
      </c>
      <c r="AI251" s="56" t="str">
        <f t="shared" si="507"/>
        <v/>
      </c>
      <c r="AJ251" s="55" t="str">
        <f t="shared" si="507"/>
        <v/>
      </c>
      <c r="AK251" s="56">
        <f t="shared" si="507"/>
        <v>6</v>
      </c>
      <c r="AL251" s="55" t="str">
        <f t="shared" si="507"/>
        <v/>
      </c>
      <c r="AM251" s="57" t="str">
        <f t="shared" si="507"/>
        <v/>
      </c>
    </row>
    <row r="252" spans="1:39" ht="15.75" customHeight="1">
      <c r="A252" s="61">
        <v>247</v>
      </c>
      <c r="B252" s="48" t="str">
        <f>VLOOKUP(A252,Times_2023!B249:C679,2,FALSE)</f>
        <v>0:28:20</v>
      </c>
      <c r="C252" s="49" t="str">
        <f t="shared" si="397"/>
        <v>Zoe Taylor</v>
      </c>
      <c r="D252" s="59" t="str">
        <f t="shared" si="398"/>
        <v>RR</v>
      </c>
      <c r="E252" s="59" t="str">
        <f t="shared" si="399"/>
        <v>F</v>
      </c>
      <c r="F252" s="59">
        <f t="shared" si="5"/>
        <v>70</v>
      </c>
      <c r="G252" s="60" t="str">
        <f t="shared" si="6"/>
        <v>RR-F</v>
      </c>
      <c r="H252" s="19" t="str">
        <f t="shared" ref="H252:W252" si="508">IF($G252=H$4&amp;"-"&amp;H$5,IF(COUNTIF($G$6:$G252,"="&amp;$G252)&gt;5,"",$F252),"")</f>
        <v/>
      </c>
      <c r="I252" s="20" t="str">
        <f t="shared" si="508"/>
        <v/>
      </c>
      <c r="J252" s="21" t="str">
        <f t="shared" si="508"/>
        <v/>
      </c>
      <c r="K252" s="20" t="str">
        <f t="shared" si="508"/>
        <v/>
      </c>
      <c r="L252" s="21" t="str">
        <f t="shared" si="508"/>
        <v/>
      </c>
      <c r="M252" s="20" t="str">
        <f t="shared" si="508"/>
        <v/>
      </c>
      <c r="N252" s="21" t="str">
        <f t="shared" si="508"/>
        <v/>
      </c>
      <c r="O252" s="20" t="str">
        <f t="shared" si="508"/>
        <v/>
      </c>
      <c r="P252" s="21" t="str">
        <f t="shared" si="508"/>
        <v/>
      </c>
      <c r="Q252" s="20" t="str">
        <f t="shared" si="508"/>
        <v/>
      </c>
      <c r="R252" s="21" t="str">
        <f t="shared" si="508"/>
        <v/>
      </c>
      <c r="S252" s="20" t="str">
        <f t="shared" si="508"/>
        <v/>
      </c>
      <c r="T252" s="21" t="str">
        <f t="shared" si="508"/>
        <v/>
      </c>
      <c r="U252" s="20" t="str">
        <f t="shared" si="508"/>
        <v/>
      </c>
      <c r="V252" s="21" t="str">
        <f t="shared" si="508"/>
        <v/>
      </c>
      <c r="W252" s="22" t="str">
        <f t="shared" si="508"/>
        <v/>
      </c>
      <c r="X252" s="55" t="str">
        <f t="shared" ref="X252:AM252" si="509">IF($G252=X$4&amp;"-"&amp;X$5,IF(COUNTIF($G$6:$G252,"="&amp;$G252)&gt;1000,"",MAX(X$6:X251)+1),"")</f>
        <v/>
      </c>
      <c r="Y252" s="56" t="str">
        <f t="shared" si="509"/>
        <v/>
      </c>
      <c r="Z252" s="55" t="str">
        <f t="shared" si="509"/>
        <v/>
      </c>
      <c r="AA252" s="56" t="str">
        <f t="shared" si="509"/>
        <v/>
      </c>
      <c r="AB252" s="55" t="str">
        <f t="shared" si="509"/>
        <v/>
      </c>
      <c r="AC252" s="56" t="str">
        <f t="shared" si="509"/>
        <v/>
      </c>
      <c r="AD252" s="55" t="str">
        <f t="shared" si="509"/>
        <v/>
      </c>
      <c r="AE252" s="56" t="str">
        <f t="shared" si="509"/>
        <v/>
      </c>
      <c r="AF252" s="55" t="str">
        <f t="shared" si="509"/>
        <v/>
      </c>
      <c r="AG252" s="56" t="str">
        <f t="shared" si="509"/>
        <v/>
      </c>
      <c r="AH252" s="55" t="str">
        <f t="shared" si="509"/>
        <v/>
      </c>
      <c r="AI252" s="56" t="str">
        <f t="shared" si="509"/>
        <v/>
      </c>
      <c r="AJ252" s="55" t="str">
        <f t="shared" si="509"/>
        <v/>
      </c>
      <c r="AK252" s="56">
        <f t="shared" si="509"/>
        <v>7</v>
      </c>
      <c r="AL252" s="55" t="str">
        <f t="shared" si="509"/>
        <v/>
      </c>
      <c r="AM252" s="57" t="str">
        <f t="shared" si="509"/>
        <v/>
      </c>
    </row>
    <row r="253" spans="1:39" ht="15.75" customHeight="1">
      <c r="A253" s="58">
        <v>248</v>
      </c>
      <c r="B253" s="48" t="str">
        <f>VLOOKUP(A253,Times_2023!B250:C680,2,FALSE)</f>
        <v>0:28:21</v>
      </c>
      <c r="C253" s="49" t="str">
        <f t="shared" si="397"/>
        <v>Harvey Dunn</v>
      </c>
      <c r="D253" s="59" t="str">
        <f t="shared" si="398"/>
        <v>ELY</v>
      </c>
      <c r="E253" s="59" t="str">
        <f t="shared" si="399"/>
        <v>M</v>
      </c>
      <c r="F253" s="59">
        <f t="shared" si="5"/>
        <v>178</v>
      </c>
      <c r="G253" s="60" t="str">
        <f t="shared" si="6"/>
        <v>ELY-M</v>
      </c>
      <c r="H253" s="19" t="str">
        <f t="shared" ref="H253:W253" si="510">IF($G253=H$4&amp;"-"&amp;H$5,IF(COUNTIF($G$6:$G253,"="&amp;$G253)&gt;5,"",$F253),"")</f>
        <v/>
      </c>
      <c r="I253" s="20" t="str">
        <f t="shared" si="510"/>
        <v/>
      </c>
      <c r="J253" s="21" t="str">
        <f t="shared" si="510"/>
        <v/>
      </c>
      <c r="K253" s="20" t="str">
        <f t="shared" si="510"/>
        <v/>
      </c>
      <c r="L253" s="21" t="str">
        <f t="shared" si="510"/>
        <v/>
      </c>
      <c r="M253" s="20" t="str">
        <f t="shared" si="510"/>
        <v/>
      </c>
      <c r="N253" s="21" t="str">
        <f t="shared" si="510"/>
        <v/>
      </c>
      <c r="O253" s="20" t="str">
        <f t="shared" si="510"/>
        <v/>
      </c>
      <c r="P253" s="21" t="str">
        <f t="shared" si="510"/>
        <v/>
      </c>
      <c r="Q253" s="20" t="str">
        <f t="shared" si="510"/>
        <v/>
      </c>
      <c r="R253" s="21" t="str">
        <f t="shared" si="510"/>
        <v/>
      </c>
      <c r="S253" s="20" t="str">
        <f t="shared" si="510"/>
        <v/>
      </c>
      <c r="T253" s="21" t="str">
        <f t="shared" si="510"/>
        <v/>
      </c>
      <c r="U253" s="20" t="str">
        <f t="shared" si="510"/>
        <v/>
      </c>
      <c r="V253" s="21" t="str">
        <f t="shared" si="510"/>
        <v/>
      </c>
      <c r="W253" s="22" t="str">
        <f t="shared" si="510"/>
        <v/>
      </c>
      <c r="X253" s="55" t="str">
        <f t="shared" ref="X253:AM253" si="511">IF($G253=X$4&amp;"-"&amp;X$5,IF(COUNTIF($G$6:$G253,"="&amp;$G253)&gt;1000,"",MAX(X$6:X252)+1),"")</f>
        <v/>
      </c>
      <c r="Y253" s="56" t="str">
        <f t="shared" si="511"/>
        <v/>
      </c>
      <c r="Z253" s="55" t="str">
        <f t="shared" si="511"/>
        <v/>
      </c>
      <c r="AA253" s="56" t="str">
        <f t="shared" si="511"/>
        <v/>
      </c>
      <c r="AB253" s="55">
        <f t="shared" si="511"/>
        <v>45</v>
      </c>
      <c r="AC253" s="56" t="str">
        <f t="shared" si="511"/>
        <v/>
      </c>
      <c r="AD253" s="55" t="str">
        <f t="shared" si="511"/>
        <v/>
      </c>
      <c r="AE253" s="56" t="str">
        <f t="shared" si="511"/>
        <v/>
      </c>
      <c r="AF253" s="55" t="str">
        <f t="shared" si="511"/>
        <v/>
      </c>
      <c r="AG253" s="56" t="str">
        <f t="shared" si="511"/>
        <v/>
      </c>
      <c r="AH253" s="55" t="str">
        <f t="shared" si="511"/>
        <v/>
      </c>
      <c r="AI253" s="56" t="str">
        <f t="shared" si="511"/>
        <v/>
      </c>
      <c r="AJ253" s="55" t="str">
        <f t="shared" si="511"/>
        <v/>
      </c>
      <c r="AK253" s="56" t="str">
        <f t="shared" si="511"/>
        <v/>
      </c>
      <c r="AL253" s="55" t="str">
        <f t="shared" si="511"/>
        <v/>
      </c>
      <c r="AM253" s="57" t="str">
        <f t="shared" si="511"/>
        <v/>
      </c>
    </row>
    <row r="254" spans="1:39" ht="15.75" customHeight="1">
      <c r="A254" s="61">
        <v>249</v>
      </c>
      <c r="B254" s="48" t="str">
        <f>VLOOKUP(A254,Times_2023!B251:C681,2,FALSE)</f>
        <v>0:28:26</v>
      </c>
      <c r="C254" s="49" t="str">
        <f t="shared" si="397"/>
        <v>Suzanne Bailey</v>
      </c>
      <c r="D254" s="59" t="str">
        <f t="shared" si="398"/>
        <v>NJ</v>
      </c>
      <c r="E254" s="59" t="str">
        <f t="shared" si="399"/>
        <v>F</v>
      </c>
      <c r="F254" s="59">
        <f t="shared" si="5"/>
        <v>71</v>
      </c>
      <c r="G254" s="60" t="str">
        <f t="shared" si="6"/>
        <v>NJ-F</v>
      </c>
      <c r="H254" s="19" t="str">
        <f t="shared" ref="H254:W254" si="512">IF($G254=H$4&amp;"-"&amp;H$5,IF(COUNTIF($G$6:$G254,"="&amp;$G254)&gt;5,"",$F254),"")</f>
        <v/>
      </c>
      <c r="I254" s="20" t="str">
        <f t="shared" si="512"/>
        <v/>
      </c>
      <c r="J254" s="21" t="str">
        <f t="shared" si="512"/>
        <v/>
      </c>
      <c r="K254" s="20" t="str">
        <f t="shared" si="512"/>
        <v/>
      </c>
      <c r="L254" s="21" t="str">
        <f t="shared" si="512"/>
        <v/>
      </c>
      <c r="M254" s="20" t="str">
        <f t="shared" si="512"/>
        <v/>
      </c>
      <c r="N254" s="21" t="str">
        <f t="shared" si="512"/>
        <v/>
      </c>
      <c r="O254" s="20" t="str">
        <f t="shared" si="512"/>
        <v/>
      </c>
      <c r="P254" s="21" t="str">
        <f t="shared" si="512"/>
        <v/>
      </c>
      <c r="Q254" s="20" t="str">
        <f t="shared" si="512"/>
        <v/>
      </c>
      <c r="R254" s="21" t="str">
        <f t="shared" si="512"/>
        <v/>
      </c>
      <c r="S254" s="20" t="str">
        <f t="shared" si="512"/>
        <v/>
      </c>
      <c r="T254" s="21" t="str">
        <f t="shared" si="512"/>
        <v/>
      </c>
      <c r="U254" s="20" t="str">
        <f t="shared" si="512"/>
        <v/>
      </c>
      <c r="V254" s="21" t="str">
        <f t="shared" si="512"/>
        <v/>
      </c>
      <c r="W254" s="22" t="str">
        <f t="shared" si="512"/>
        <v/>
      </c>
      <c r="X254" s="55" t="str">
        <f t="shared" ref="X254:AM254" si="513">IF($G254=X$4&amp;"-"&amp;X$5,IF(COUNTIF($G$6:$G254,"="&amp;$G254)&gt;1000,"",MAX(X$6:X253)+1),"")</f>
        <v/>
      </c>
      <c r="Y254" s="56" t="str">
        <f t="shared" si="513"/>
        <v/>
      </c>
      <c r="Z254" s="55" t="str">
        <f t="shared" si="513"/>
        <v/>
      </c>
      <c r="AA254" s="56" t="str">
        <f t="shared" si="513"/>
        <v/>
      </c>
      <c r="AB254" s="55" t="str">
        <f t="shared" si="513"/>
        <v/>
      </c>
      <c r="AC254" s="56" t="str">
        <f t="shared" si="513"/>
        <v/>
      </c>
      <c r="AD254" s="55" t="str">
        <f t="shared" si="513"/>
        <v/>
      </c>
      <c r="AE254" s="56" t="str">
        <f t="shared" si="513"/>
        <v/>
      </c>
      <c r="AF254" s="55" t="str">
        <f t="shared" si="513"/>
        <v/>
      </c>
      <c r="AG254" s="56" t="str">
        <f t="shared" si="513"/>
        <v/>
      </c>
      <c r="AH254" s="55" t="str">
        <f t="shared" si="513"/>
        <v/>
      </c>
      <c r="AI254" s="56">
        <f t="shared" si="513"/>
        <v>9</v>
      </c>
      <c r="AJ254" s="55" t="str">
        <f t="shared" si="513"/>
        <v/>
      </c>
      <c r="AK254" s="56" t="str">
        <f t="shared" si="513"/>
        <v/>
      </c>
      <c r="AL254" s="55" t="str">
        <f t="shared" si="513"/>
        <v/>
      </c>
      <c r="AM254" s="57" t="str">
        <f t="shared" si="513"/>
        <v/>
      </c>
    </row>
    <row r="255" spans="1:39" ht="15.75" customHeight="1">
      <c r="A255" s="58">
        <v>250</v>
      </c>
      <c r="B255" s="48" t="str">
        <f>VLOOKUP(A255,Times_2023!B252:C682,2,FALSE)</f>
        <v>0:28:26</v>
      </c>
      <c r="C255" s="49" t="str">
        <f t="shared" si="397"/>
        <v>Mike Taylor</v>
      </c>
      <c r="D255" s="59" t="str">
        <f t="shared" si="398"/>
        <v>HI</v>
      </c>
      <c r="E255" s="59" t="str">
        <f t="shared" si="399"/>
        <v>M</v>
      </c>
      <c r="F255" s="59">
        <f t="shared" si="5"/>
        <v>179</v>
      </c>
      <c r="G255" s="60" t="str">
        <f t="shared" si="6"/>
        <v>HI-M</v>
      </c>
      <c r="H255" s="19" t="str">
        <f t="shared" ref="H255:W255" si="514">IF($G255=H$4&amp;"-"&amp;H$5,IF(COUNTIF($G$6:$G255,"="&amp;$G255)&gt;5,"",$F255),"")</f>
        <v/>
      </c>
      <c r="I255" s="20" t="str">
        <f t="shared" si="514"/>
        <v/>
      </c>
      <c r="J255" s="21" t="str">
        <f t="shared" si="514"/>
        <v/>
      </c>
      <c r="K255" s="20" t="str">
        <f t="shared" si="514"/>
        <v/>
      </c>
      <c r="L255" s="21" t="str">
        <f t="shared" si="514"/>
        <v/>
      </c>
      <c r="M255" s="20" t="str">
        <f t="shared" si="514"/>
        <v/>
      </c>
      <c r="N255" s="21" t="str">
        <f t="shared" si="514"/>
        <v/>
      </c>
      <c r="O255" s="20" t="str">
        <f t="shared" si="514"/>
        <v/>
      </c>
      <c r="P255" s="21" t="str">
        <f t="shared" si="514"/>
        <v/>
      </c>
      <c r="Q255" s="20" t="str">
        <f t="shared" si="514"/>
        <v/>
      </c>
      <c r="R255" s="21" t="str">
        <f t="shared" si="514"/>
        <v/>
      </c>
      <c r="S255" s="20" t="str">
        <f t="shared" si="514"/>
        <v/>
      </c>
      <c r="T255" s="21" t="str">
        <f t="shared" si="514"/>
        <v/>
      </c>
      <c r="U255" s="20" t="str">
        <f t="shared" si="514"/>
        <v/>
      </c>
      <c r="V255" s="21" t="str">
        <f t="shared" si="514"/>
        <v/>
      </c>
      <c r="W255" s="22" t="str">
        <f t="shared" si="514"/>
        <v/>
      </c>
      <c r="X255" s="55" t="str">
        <f t="shared" ref="X255:AM255" si="515">IF($G255=X$4&amp;"-"&amp;X$5,IF(COUNTIF($G$6:$G255,"="&amp;$G255)&gt;1000,"",MAX(X$6:X254)+1),"")</f>
        <v/>
      </c>
      <c r="Y255" s="56" t="str">
        <f t="shared" si="515"/>
        <v/>
      </c>
      <c r="Z255" s="55" t="str">
        <f t="shared" si="515"/>
        <v/>
      </c>
      <c r="AA255" s="56" t="str">
        <f t="shared" si="515"/>
        <v/>
      </c>
      <c r="AB255" s="55" t="str">
        <f t="shared" si="515"/>
        <v/>
      </c>
      <c r="AC255" s="56" t="str">
        <f t="shared" si="515"/>
        <v/>
      </c>
      <c r="AD255" s="55">
        <f t="shared" si="515"/>
        <v>17</v>
      </c>
      <c r="AE255" s="56" t="str">
        <f t="shared" si="515"/>
        <v/>
      </c>
      <c r="AF255" s="55" t="str">
        <f t="shared" si="515"/>
        <v/>
      </c>
      <c r="AG255" s="56" t="str">
        <f t="shared" si="515"/>
        <v/>
      </c>
      <c r="AH255" s="55" t="str">
        <f t="shared" si="515"/>
        <v/>
      </c>
      <c r="AI255" s="56" t="str">
        <f t="shared" si="515"/>
        <v/>
      </c>
      <c r="AJ255" s="55" t="str">
        <f t="shared" si="515"/>
        <v/>
      </c>
      <c r="AK255" s="56" t="str">
        <f t="shared" si="515"/>
        <v/>
      </c>
      <c r="AL255" s="55" t="str">
        <f t="shared" si="515"/>
        <v/>
      </c>
      <c r="AM255" s="57" t="str">
        <f t="shared" si="515"/>
        <v/>
      </c>
    </row>
    <row r="256" spans="1:39" ht="15.75" customHeight="1">
      <c r="A256" s="61">
        <v>251</v>
      </c>
      <c r="B256" s="48" t="str">
        <f>VLOOKUP(A256,Times_2023!B253:C683,2,FALSE)</f>
        <v>0:28:28</v>
      </c>
      <c r="C256" s="49" t="str">
        <f t="shared" si="397"/>
        <v>Katharine Lewis</v>
      </c>
      <c r="D256" s="59" t="str">
        <f t="shared" si="398"/>
        <v>SS</v>
      </c>
      <c r="E256" s="59" t="str">
        <f t="shared" si="399"/>
        <v>F</v>
      </c>
      <c r="F256" s="59">
        <f t="shared" si="5"/>
        <v>72</v>
      </c>
      <c r="G256" s="60" t="str">
        <f t="shared" si="6"/>
        <v>SS-F</v>
      </c>
      <c r="H256" s="19" t="str">
        <f t="shared" ref="H256:W256" si="516">IF($G256=H$4&amp;"-"&amp;H$5,IF(COUNTIF($G$6:$G256,"="&amp;$G256)&gt;5,"",$F256),"")</f>
        <v/>
      </c>
      <c r="I256" s="20" t="str">
        <f t="shared" si="516"/>
        <v/>
      </c>
      <c r="J256" s="21" t="str">
        <f t="shared" si="516"/>
        <v/>
      </c>
      <c r="K256" s="20" t="str">
        <f t="shared" si="516"/>
        <v/>
      </c>
      <c r="L256" s="21" t="str">
        <f t="shared" si="516"/>
        <v/>
      </c>
      <c r="M256" s="20" t="str">
        <f t="shared" si="516"/>
        <v/>
      </c>
      <c r="N256" s="21" t="str">
        <f t="shared" si="516"/>
        <v/>
      </c>
      <c r="O256" s="20" t="str">
        <f t="shared" si="516"/>
        <v/>
      </c>
      <c r="P256" s="21" t="str">
        <f t="shared" si="516"/>
        <v/>
      </c>
      <c r="Q256" s="20" t="str">
        <f t="shared" si="516"/>
        <v/>
      </c>
      <c r="R256" s="21" t="str">
        <f t="shared" si="516"/>
        <v/>
      </c>
      <c r="S256" s="20" t="str">
        <f t="shared" si="516"/>
        <v/>
      </c>
      <c r="T256" s="21" t="str">
        <f t="shared" si="516"/>
        <v/>
      </c>
      <c r="U256" s="20" t="str">
        <f t="shared" si="516"/>
        <v/>
      </c>
      <c r="V256" s="21" t="str">
        <f t="shared" si="516"/>
        <v/>
      </c>
      <c r="W256" s="22" t="str">
        <f t="shared" si="516"/>
        <v/>
      </c>
      <c r="X256" s="55" t="str">
        <f t="shared" ref="X256:AM256" si="517">IF($G256=X$4&amp;"-"&amp;X$5,IF(COUNTIF($G$6:$G256,"="&amp;$G256)&gt;1000,"",MAX(X$6:X255)+1),"")</f>
        <v/>
      </c>
      <c r="Y256" s="56" t="str">
        <f t="shared" si="517"/>
        <v/>
      </c>
      <c r="Z256" s="55" t="str">
        <f t="shared" si="517"/>
        <v/>
      </c>
      <c r="AA256" s="56" t="str">
        <f t="shared" si="517"/>
        <v/>
      </c>
      <c r="AB256" s="55" t="str">
        <f t="shared" si="517"/>
        <v/>
      </c>
      <c r="AC256" s="56" t="str">
        <f t="shared" si="517"/>
        <v/>
      </c>
      <c r="AD256" s="55" t="str">
        <f t="shared" si="517"/>
        <v/>
      </c>
      <c r="AE256" s="56" t="str">
        <f t="shared" si="517"/>
        <v/>
      </c>
      <c r="AF256" s="55" t="str">
        <f t="shared" si="517"/>
        <v/>
      </c>
      <c r="AG256" s="56" t="str">
        <f t="shared" si="517"/>
        <v/>
      </c>
      <c r="AH256" s="55" t="str">
        <f t="shared" si="517"/>
        <v/>
      </c>
      <c r="AI256" s="56" t="str">
        <f t="shared" si="517"/>
        <v/>
      </c>
      <c r="AJ256" s="55" t="str">
        <f t="shared" si="517"/>
        <v/>
      </c>
      <c r="AK256" s="56" t="str">
        <f t="shared" si="517"/>
        <v/>
      </c>
      <c r="AL256" s="55" t="str">
        <f t="shared" si="517"/>
        <v/>
      </c>
      <c r="AM256" s="57">
        <f t="shared" si="517"/>
        <v>6</v>
      </c>
    </row>
    <row r="257" spans="1:39" ht="15.75" customHeight="1">
      <c r="A257" s="58">
        <v>252</v>
      </c>
      <c r="B257" s="48" t="str">
        <f>VLOOKUP(A257,Times_2023!B254:C684,2,FALSE)</f>
        <v>0:28:30</v>
      </c>
      <c r="C257" s="49" t="str">
        <f t="shared" si="397"/>
        <v>Claire Steel</v>
      </c>
      <c r="D257" s="59" t="str">
        <f t="shared" si="398"/>
        <v>SS</v>
      </c>
      <c r="E257" s="59" t="str">
        <f t="shared" si="399"/>
        <v>F</v>
      </c>
      <c r="F257" s="59">
        <f t="shared" si="5"/>
        <v>73</v>
      </c>
      <c r="G257" s="60" t="str">
        <f t="shared" si="6"/>
        <v>SS-F</v>
      </c>
      <c r="H257" s="19" t="str">
        <f t="shared" ref="H257:W257" si="518">IF($G257=H$4&amp;"-"&amp;H$5,IF(COUNTIF($G$6:$G257,"="&amp;$G257)&gt;5,"",$F257),"")</f>
        <v/>
      </c>
      <c r="I257" s="20" t="str">
        <f t="shared" si="518"/>
        <v/>
      </c>
      <c r="J257" s="21" t="str">
        <f t="shared" si="518"/>
        <v/>
      </c>
      <c r="K257" s="20" t="str">
        <f t="shared" si="518"/>
        <v/>
      </c>
      <c r="L257" s="21" t="str">
        <f t="shared" si="518"/>
        <v/>
      </c>
      <c r="M257" s="20" t="str">
        <f t="shared" si="518"/>
        <v/>
      </c>
      <c r="N257" s="21" t="str">
        <f t="shared" si="518"/>
        <v/>
      </c>
      <c r="O257" s="20" t="str">
        <f t="shared" si="518"/>
        <v/>
      </c>
      <c r="P257" s="21" t="str">
        <f t="shared" si="518"/>
        <v/>
      </c>
      <c r="Q257" s="20" t="str">
        <f t="shared" si="518"/>
        <v/>
      </c>
      <c r="R257" s="21" t="str">
        <f t="shared" si="518"/>
        <v/>
      </c>
      <c r="S257" s="20" t="str">
        <f t="shared" si="518"/>
        <v/>
      </c>
      <c r="T257" s="21" t="str">
        <f t="shared" si="518"/>
        <v/>
      </c>
      <c r="U257" s="20" t="str">
        <f t="shared" si="518"/>
        <v/>
      </c>
      <c r="V257" s="21" t="str">
        <f t="shared" si="518"/>
        <v/>
      </c>
      <c r="W257" s="22" t="str">
        <f t="shared" si="518"/>
        <v/>
      </c>
      <c r="X257" s="55" t="str">
        <f t="shared" ref="X257:AM257" si="519">IF($G257=X$4&amp;"-"&amp;X$5,IF(COUNTIF($G$6:$G257,"="&amp;$G257)&gt;1000,"",MAX(X$6:X256)+1),"")</f>
        <v/>
      </c>
      <c r="Y257" s="56" t="str">
        <f t="shared" si="519"/>
        <v/>
      </c>
      <c r="Z257" s="55" t="str">
        <f t="shared" si="519"/>
        <v/>
      </c>
      <c r="AA257" s="56" t="str">
        <f t="shared" si="519"/>
        <v/>
      </c>
      <c r="AB257" s="55" t="str">
        <f t="shared" si="519"/>
        <v/>
      </c>
      <c r="AC257" s="56" t="str">
        <f t="shared" si="519"/>
        <v/>
      </c>
      <c r="AD257" s="55" t="str">
        <f t="shared" si="519"/>
        <v/>
      </c>
      <c r="AE257" s="56" t="str">
        <f t="shared" si="519"/>
        <v/>
      </c>
      <c r="AF257" s="55" t="str">
        <f t="shared" si="519"/>
        <v/>
      </c>
      <c r="AG257" s="56" t="str">
        <f t="shared" si="519"/>
        <v/>
      </c>
      <c r="AH257" s="55" t="str">
        <f t="shared" si="519"/>
        <v/>
      </c>
      <c r="AI257" s="56" t="str">
        <f t="shared" si="519"/>
        <v/>
      </c>
      <c r="AJ257" s="55" t="str">
        <f t="shared" si="519"/>
        <v/>
      </c>
      <c r="AK257" s="56" t="str">
        <f t="shared" si="519"/>
        <v/>
      </c>
      <c r="AL257" s="55" t="str">
        <f t="shared" si="519"/>
        <v/>
      </c>
      <c r="AM257" s="57">
        <f t="shared" si="519"/>
        <v>7</v>
      </c>
    </row>
    <row r="258" spans="1:39" ht="15.75" customHeight="1">
      <c r="A258" s="61">
        <v>253</v>
      </c>
      <c r="B258" s="48" t="str">
        <f>VLOOKUP(A258,Times_2023!B255:C685,2,FALSE)</f>
        <v>0:28:31</v>
      </c>
      <c r="C258" s="49" t="str">
        <f t="shared" si="397"/>
        <v>Neil Marsh</v>
      </c>
      <c r="D258" s="59" t="str">
        <f t="shared" si="398"/>
        <v>HI</v>
      </c>
      <c r="E258" s="59" t="str">
        <f t="shared" si="399"/>
        <v>M</v>
      </c>
      <c r="F258" s="59">
        <f t="shared" si="5"/>
        <v>180</v>
      </c>
      <c r="G258" s="60" t="str">
        <f t="shared" si="6"/>
        <v>HI-M</v>
      </c>
      <c r="H258" s="19" t="str">
        <f t="shared" ref="H258:W258" si="520">IF($G258=H$4&amp;"-"&amp;H$5,IF(COUNTIF($G$6:$G258,"="&amp;$G258)&gt;5,"",$F258),"")</f>
        <v/>
      </c>
      <c r="I258" s="20" t="str">
        <f t="shared" si="520"/>
        <v/>
      </c>
      <c r="J258" s="21" t="str">
        <f t="shared" si="520"/>
        <v/>
      </c>
      <c r="K258" s="20" t="str">
        <f t="shared" si="520"/>
        <v/>
      </c>
      <c r="L258" s="21" t="str">
        <f t="shared" si="520"/>
        <v/>
      </c>
      <c r="M258" s="20" t="str">
        <f t="shared" si="520"/>
        <v/>
      </c>
      <c r="N258" s="21" t="str">
        <f t="shared" si="520"/>
        <v/>
      </c>
      <c r="O258" s="20" t="str">
        <f t="shared" si="520"/>
        <v/>
      </c>
      <c r="P258" s="21" t="str">
        <f t="shared" si="520"/>
        <v/>
      </c>
      <c r="Q258" s="20" t="str">
        <f t="shared" si="520"/>
        <v/>
      </c>
      <c r="R258" s="21" t="str">
        <f t="shared" si="520"/>
        <v/>
      </c>
      <c r="S258" s="20" t="str">
        <f t="shared" si="520"/>
        <v/>
      </c>
      <c r="T258" s="21" t="str">
        <f t="shared" si="520"/>
        <v/>
      </c>
      <c r="U258" s="20" t="str">
        <f t="shared" si="520"/>
        <v/>
      </c>
      <c r="V258" s="21" t="str">
        <f t="shared" si="520"/>
        <v/>
      </c>
      <c r="W258" s="22" t="str">
        <f t="shared" si="520"/>
        <v/>
      </c>
      <c r="X258" s="55" t="str">
        <f t="shared" ref="X258:AM258" si="521">IF($G258=X$4&amp;"-"&amp;X$5,IF(COUNTIF($G$6:$G258,"="&amp;$G258)&gt;1000,"",MAX(X$6:X257)+1),"")</f>
        <v/>
      </c>
      <c r="Y258" s="56" t="str">
        <f t="shared" si="521"/>
        <v/>
      </c>
      <c r="Z258" s="55" t="str">
        <f t="shared" si="521"/>
        <v/>
      </c>
      <c r="AA258" s="56" t="str">
        <f t="shared" si="521"/>
        <v/>
      </c>
      <c r="AB258" s="55" t="str">
        <f t="shared" si="521"/>
        <v/>
      </c>
      <c r="AC258" s="56" t="str">
        <f t="shared" si="521"/>
        <v/>
      </c>
      <c r="AD258" s="55">
        <f t="shared" si="521"/>
        <v>18</v>
      </c>
      <c r="AE258" s="56" t="str">
        <f t="shared" si="521"/>
        <v/>
      </c>
      <c r="AF258" s="55" t="str">
        <f t="shared" si="521"/>
        <v/>
      </c>
      <c r="AG258" s="56" t="str">
        <f t="shared" si="521"/>
        <v/>
      </c>
      <c r="AH258" s="55" t="str">
        <f t="shared" si="521"/>
        <v/>
      </c>
      <c r="AI258" s="56" t="str">
        <f t="shared" si="521"/>
        <v/>
      </c>
      <c r="AJ258" s="55" t="str">
        <f t="shared" si="521"/>
        <v/>
      </c>
      <c r="AK258" s="56" t="str">
        <f t="shared" si="521"/>
        <v/>
      </c>
      <c r="AL258" s="55" t="str">
        <f t="shared" si="521"/>
        <v/>
      </c>
      <c r="AM258" s="57" t="str">
        <f t="shared" si="521"/>
        <v/>
      </c>
    </row>
    <row r="259" spans="1:39" ht="15.75" customHeight="1">
      <c r="A259" s="58">
        <v>254</v>
      </c>
      <c r="B259" s="48" t="str">
        <f>VLOOKUP(A259,Times_2023!B256:C686,2,FALSE)</f>
        <v>0:28:32</v>
      </c>
      <c r="C259" s="49" t="str">
        <f t="shared" si="397"/>
        <v>Nick White</v>
      </c>
      <c r="D259" s="59" t="str">
        <f t="shared" si="398"/>
        <v>HI</v>
      </c>
      <c r="E259" s="59" t="str">
        <f t="shared" si="399"/>
        <v>M</v>
      </c>
      <c r="F259" s="59">
        <f t="shared" si="5"/>
        <v>181</v>
      </c>
      <c r="G259" s="60" t="str">
        <f t="shared" si="6"/>
        <v>HI-M</v>
      </c>
      <c r="H259" s="19" t="str">
        <f t="shared" ref="H259:W259" si="522">IF($G259=H$4&amp;"-"&amp;H$5,IF(COUNTIF($G$6:$G259,"="&amp;$G259)&gt;5,"",$F259),"")</f>
        <v/>
      </c>
      <c r="I259" s="20" t="str">
        <f t="shared" si="522"/>
        <v/>
      </c>
      <c r="J259" s="21" t="str">
        <f t="shared" si="522"/>
        <v/>
      </c>
      <c r="K259" s="20" t="str">
        <f t="shared" si="522"/>
        <v/>
      </c>
      <c r="L259" s="21" t="str">
        <f t="shared" si="522"/>
        <v/>
      </c>
      <c r="M259" s="20" t="str">
        <f t="shared" si="522"/>
        <v/>
      </c>
      <c r="N259" s="21" t="str">
        <f t="shared" si="522"/>
        <v/>
      </c>
      <c r="O259" s="20" t="str">
        <f t="shared" si="522"/>
        <v/>
      </c>
      <c r="P259" s="21" t="str">
        <f t="shared" si="522"/>
        <v/>
      </c>
      <c r="Q259" s="20" t="str">
        <f t="shared" si="522"/>
        <v/>
      </c>
      <c r="R259" s="21" t="str">
        <f t="shared" si="522"/>
        <v/>
      </c>
      <c r="S259" s="20" t="str">
        <f t="shared" si="522"/>
        <v/>
      </c>
      <c r="T259" s="21" t="str">
        <f t="shared" si="522"/>
        <v/>
      </c>
      <c r="U259" s="20" t="str">
        <f t="shared" si="522"/>
        <v/>
      </c>
      <c r="V259" s="21" t="str">
        <f t="shared" si="522"/>
        <v/>
      </c>
      <c r="W259" s="22" t="str">
        <f t="shared" si="522"/>
        <v/>
      </c>
      <c r="X259" s="55" t="str">
        <f t="shared" ref="X259:AM259" si="523">IF($G259=X$4&amp;"-"&amp;X$5,IF(COUNTIF($G$6:$G259,"="&amp;$G259)&gt;1000,"",MAX(X$6:X258)+1),"")</f>
        <v/>
      </c>
      <c r="Y259" s="56" t="str">
        <f t="shared" si="523"/>
        <v/>
      </c>
      <c r="Z259" s="55" t="str">
        <f t="shared" si="523"/>
        <v/>
      </c>
      <c r="AA259" s="56" t="str">
        <f t="shared" si="523"/>
        <v/>
      </c>
      <c r="AB259" s="55" t="str">
        <f t="shared" si="523"/>
        <v/>
      </c>
      <c r="AC259" s="56" t="str">
        <f t="shared" si="523"/>
        <v/>
      </c>
      <c r="AD259" s="55">
        <f t="shared" si="523"/>
        <v>19</v>
      </c>
      <c r="AE259" s="56" t="str">
        <f t="shared" si="523"/>
        <v/>
      </c>
      <c r="AF259" s="55" t="str">
        <f t="shared" si="523"/>
        <v/>
      </c>
      <c r="AG259" s="56" t="str">
        <f t="shared" si="523"/>
        <v/>
      </c>
      <c r="AH259" s="55" t="str">
        <f t="shared" si="523"/>
        <v/>
      </c>
      <c r="AI259" s="56" t="str">
        <f t="shared" si="523"/>
        <v/>
      </c>
      <c r="AJ259" s="55" t="str">
        <f t="shared" si="523"/>
        <v/>
      </c>
      <c r="AK259" s="56" t="str">
        <f t="shared" si="523"/>
        <v/>
      </c>
      <c r="AL259" s="55" t="str">
        <f t="shared" si="523"/>
        <v/>
      </c>
      <c r="AM259" s="57" t="str">
        <f t="shared" si="523"/>
        <v/>
      </c>
    </row>
    <row r="260" spans="1:39" ht="15.75" customHeight="1">
      <c r="A260" s="61">
        <v>255</v>
      </c>
      <c r="B260" s="48" t="str">
        <f>VLOOKUP(A260,Times_2023!B257:C687,2,FALSE)</f>
        <v>0:28:32</v>
      </c>
      <c r="C260" s="49" t="str">
        <f t="shared" si="397"/>
        <v>Stuart Nunn</v>
      </c>
      <c r="D260" s="59" t="str">
        <f t="shared" si="398"/>
        <v>HRC</v>
      </c>
      <c r="E260" s="59" t="str">
        <f t="shared" si="399"/>
        <v>M</v>
      </c>
      <c r="F260" s="59">
        <f t="shared" si="5"/>
        <v>182</v>
      </c>
      <c r="G260" s="60" t="str">
        <f t="shared" si="6"/>
        <v>HRC-M</v>
      </c>
      <c r="H260" s="19" t="str">
        <f t="shared" ref="H260:W260" si="524">IF($G260=H$4&amp;"-"&amp;H$5,IF(COUNTIF($G$6:$G260,"="&amp;$G260)&gt;5,"",$F260),"")</f>
        <v/>
      </c>
      <c r="I260" s="20" t="str">
        <f t="shared" si="524"/>
        <v/>
      </c>
      <c r="J260" s="21" t="str">
        <f t="shared" si="524"/>
        <v/>
      </c>
      <c r="K260" s="20" t="str">
        <f t="shared" si="524"/>
        <v/>
      </c>
      <c r="L260" s="21" t="str">
        <f t="shared" si="524"/>
        <v/>
      </c>
      <c r="M260" s="20" t="str">
        <f t="shared" si="524"/>
        <v/>
      </c>
      <c r="N260" s="21" t="str">
        <f t="shared" si="524"/>
        <v/>
      </c>
      <c r="O260" s="20" t="str">
        <f t="shared" si="524"/>
        <v/>
      </c>
      <c r="P260" s="21" t="str">
        <f t="shared" si="524"/>
        <v/>
      </c>
      <c r="Q260" s="20" t="str">
        <f t="shared" si="524"/>
        <v/>
      </c>
      <c r="R260" s="21" t="str">
        <f t="shared" si="524"/>
        <v/>
      </c>
      <c r="S260" s="20" t="str">
        <f t="shared" si="524"/>
        <v/>
      </c>
      <c r="T260" s="21" t="str">
        <f t="shared" si="524"/>
        <v/>
      </c>
      <c r="U260" s="20" t="str">
        <f t="shared" si="524"/>
        <v/>
      </c>
      <c r="V260" s="21" t="str">
        <f t="shared" si="524"/>
        <v/>
      </c>
      <c r="W260" s="22" t="str">
        <f t="shared" si="524"/>
        <v/>
      </c>
      <c r="X260" s="55" t="str">
        <f t="shared" ref="X260:AM260" si="525">IF($G260=X$4&amp;"-"&amp;X$5,IF(COUNTIF($G$6:$G260,"="&amp;$G260)&gt;1000,"",MAX(X$6:X259)+1),"")</f>
        <v/>
      </c>
      <c r="Y260" s="56" t="str">
        <f t="shared" si="525"/>
        <v/>
      </c>
      <c r="Z260" s="55" t="str">
        <f t="shared" si="525"/>
        <v/>
      </c>
      <c r="AA260" s="56" t="str">
        <f t="shared" si="525"/>
        <v/>
      </c>
      <c r="AB260" s="55" t="str">
        <f t="shared" si="525"/>
        <v/>
      </c>
      <c r="AC260" s="56" t="str">
        <f t="shared" si="525"/>
        <v/>
      </c>
      <c r="AD260" s="55" t="str">
        <f t="shared" si="525"/>
        <v/>
      </c>
      <c r="AE260" s="56" t="str">
        <f t="shared" si="525"/>
        <v/>
      </c>
      <c r="AF260" s="55">
        <f t="shared" si="525"/>
        <v>15</v>
      </c>
      <c r="AG260" s="56" t="str">
        <f t="shared" si="525"/>
        <v/>
      </c>
      <c r="AH260" s="55" t="str">
        <f t="shared" si="525"/>
        <v/>
      </c>
      <c r="AI260" s="56" t="str">
        <f t="shared" si="525"/>
        <v/>
      </c>
      <c r="AJ260" s="55" t="str">
        <f t="shared" si="525"/>
        <v/>
      </c>
      <c r="AK260" s="56" t="str">
        <f t="shared" si="525"/>
        <v/>
      </c>
      <c r="AL260" s="55" t="str">
        <f t="shared" si="525"/>
        <v/>
      </c>
      <c r="AM260" s="57" t="str">
        <f t="shared" si="525"/>
        <v/>
      </c>
    </row>
    <row r="261" spans="1:39" ht="15.75" customHeight="1">
      <c r="A261" s="58">
        <v>256</v>
      </c>
      <c r="B261" s="48" t="str">
        <f>VLOOKUP(A261,Times_2023!B258:C688,2,FALSE)</f>
        <v>0:28:37</v>
      </c>
      <c r="C261" s="49" t="str">
        <f t="shared" si="397"/>
        <v>Sarah Starr</v>
      </c>
      <c r="D261" s="59" t="str">
        <f t="shared" si="398"/>
        <v>ELY</v>
      </c>
      <c r="E261" s="59" t="str">
        <f t="shared" si="399"/>
        <v>F</v>
      </c>
      <c r="F261" s="59">
        <f t="shared" ref="F261:F317" si="526">COUNTIF(E$6:E261,E261)</f>
        <v>74</v>
      </c>
      <c r="G261" s="60" t="str">
        <f t="shared" ref="G261:G317" si="527">IF(ISNA(D261),"",D261&amp;"-"&amp;E261)</f>
        <v>ELY-F</v>
      </c>
      <c r="H261" s="19" t="str">
        <f t="shared" ref="H261:W261" si="528">IF($G261=H$4&amp;"-"&amp;H$5,IF(COUNTIF($G$6:$G261,"="&amp;$G261)&gt;5,"",$F261),"")</f>
        <v/>
      </c>
      <c r="I261" s="20" t="str">
        <f t="shared" si="528"/>
        <v/>
      </c>
      <c r="J261" s="21" t="str">
        <f t="shared" si="528"/>
        <v/>
      </c>
      <c r="K261" s="20" t="str">
        <f t="shared" si="528"/>
        <v/>
      </c>
      <c r="L261" s="21" t="str">
        <f t="shared" si="528"/>
        <v/>
      </c>
      <c r="M261" s="20" t="str">
        <f t="shared" si="528"/>
        <v/>
      </c>
      <c r="N261" s="21" t="str">
        <f t="shared" si="528"/>
        <v/>
      </c>
      <c r="O261" s="20" t="str">
        <f t="shared" si="528"/>
        <v/>
      </c>
      <c r="P261" s="21" t="str">
        <f t="shared" si="528"/>
        <v/>
      </c>
      <c r="Q261" s="20" t="str">
        <f t="shared" si="528"/>
        <v/>
      </c>
      <c r="R261" s="21" t="str">
        <f t="shared" si="528"/>
        <v/>
      </c>
      <c r="S261" s="20" t="str">
        <f t="shared" si="528"/>
        <v/>
      </c>
      <c r="T261" s="21" t="str">
        <f t="shared" si="528"/>
        <v/>
      </c>
      <c r="U261" s="20" t="str">
        <f t="shared" si="528"/>
        <v/>
      </c>
      <c r="V261" s="21" t="str">
        <f t="shared" si="528"/>
        <v/>
      </c>
      <c r="W261" s="22" t="str">
        <f t="shared" si="528"/>
        <v/>
      </c>
      <c r="X261" s="55" t="str">
        <f t="shared" ref="X261:AM261" si="529">IF($G261=X$4&amp;"-"&amp;X$5,IF(COUNTIF($G$6:$G261,"="&amp;$G261)&gt;1000,"",MAX(X$6:X260)+1),"")</f>
        <v/>
      </c>
      <c r="Y261" s="56" t="str">
        <f t="shared" si="529"/>
        <v/>
      </c>
      <c r="Z261" s="55" t="str">
        <f t="shared" si="529"/>
        <v/>
      </c>
      <c r="AA261" s="56" t="str">
        <f t="shared" si="529"/>
        <v/>
      </c>
      <c r="AB261" s="55" t="str">
        <f t="shared" si="529"/>
        <v/>
      </c>
      <c r="AC261" s="56">
        <f t="shared" si="529"/>
        <v>14</v>
      </c>
      <c r="AD261" s="55" t="str">
        <f t="shared" si="529"/>
        <v/>
      </c>
      <c r="AE261" s="56" t="str">
        <f t="shared" si="529"/>
        <v/>
      </c>
      <c r="AF261" s="55" t="str">
        <f t="shared" si="529"/>
        <v/>
      </c>
      <c r="AG261" s="56" t="str">
        <f t="shared" si="529"/>
        <v/>
      </c>
      <c r="AH261" s="55" t="str">
        <f t="shared" si="529"/>
        <v/>
      </c>
      <c r="AI261" s="56" t="str">
        <f t="shared" si="529"/>
        <v/>
      </c>
      <c r="AJ261" s="55" t="str">
        <f t="shared" si="529"/>
        <v/>
      </c>
      <c r="AK261" s="56" t="str">
        <f t="shared" si="529"/>
        <v/>
      </c>
      <c r="AL261" s="55" t="str">
        <f t="shared" si="529"/>
        <v/>
      </c>
      <c r="AM261" s="57" t="str">
        <f t="shared" si="529"/>
        <v/>
      </c>
    </row>
    <row r="262" spans="1:39" ht="15.75" customHeight="1">
      <c r="A262" s="61">
        <v>257</v>
      </c>
      <c r="B262" s="48" t="str">
        <f>VLOOKUP(A262,Times_2023!B259:C689,2,FALSE)</f>
        <v>0:28:37</v>
      </c>
      <c r="C262" s="49" t="str">
        <f t="shared" ref="C262:C317" si="530">VLOOKUP($A262,Raw,3,FALSE)</f>
        <v>Charlotte Nevison</v>
      </c>
      <c r="D262" s="59" t="str">
        <f t="shared" ref="D262:D317" si="531">VLOOKUP($A262,Raw,2,FALSE)</f>
        <v>ELY</v>
      </c>
      <c r="E262" s="59" t="str">
        <f t="shared" ref="E262:E317" si="532">VLOOKUP($A262,Raw,4,FALSE)</f>
        <v>F</v>
      </c>
      <c r="F262" s="59">
        <f t="shared" si="526"/>
        <v>75</v>
      </c>
      <c r="G262" s="60" t="str">
        <f t="shared" si="527"/>
        <v>ELY-F</v>
      </c>
      <c r="H262" s="19" t="str">
        <f t="shared" ref="H262:W262" si="533">IF($G262=H$4&amp;"-"&amp;H$5,IF(COUNTIF($G$6:$G262,"="&amp;$G262)&gt;5,"",$F262),"")</f>
        <v/>
      </c>
      <c r="I262" s="20" t="str">
        <f t="shared" si="533"/>
        <v/>
      </c>
      <c r="J262" s="21" t="str">
        <f t="shared" si="533"/>
        <v/>
      </c>
      <c r="K262" s="20" t="str">
        <f t="shared" si="533"/>
        <v/>
      </c>
      <c r="L262" s="21" t="str">
        <f t="shared" si="533"/>
        <v/>
      </c>
      <c r="M262" s="20" t="str">
        <f t="shared" si="533"/>
        <v/>
      </c>
      <c r="N262" s="21" t="str">
        <f t="shared" si="533"/>
        <v/>
      </c>
      <c r="O262" s="20" t="str">
        <f t="shared" si="533"/>
        <v/>
      </c>
      <c r="P262" s="21" t="str">
        <f t="shared" si="533"/>
        <v/>
      </c>
      <c r="Q262" s="20" t="str">
        <f t="shared" si="533"/>
        <v/>
      </c>
      <c r="R262" s="21" t="str">
        <f t="shared" si="533"/>
        <v/>
      </c>
      <c r="S262" s="20" t="str">
        <f t="shared" si="533"/>
        <v/>
      </c>
      <c r="T262" s="21" t="str">
        <f t="shared" si="533"/>
        <v/>
      </c>
      <c r="U262" s="20" t="str">
        <f t="shared" si="533"/>
        <v/>
      </c>
      <c r="V262" s="21" t="str">
        <f t="shared" si="533"/>
        <v/>
      </c>
      <c r="W262" s="22" t="str">
        <f t="shared" si="533"/>
        <v/>
      </c>
      <c r="X262" s="55" t="str">
        <f t="shared" ref="X262:AM262" si="534">IF($G262=X$4&amp;"-"&amp;X$5,IF(COUNTIF($G$6:$G262,"="&amp;$G262)&gt;1000,"",MAX(X$6:X261)+1),"")</f>
        <v/>
      </c>
      <c r="Y262" s="56" t="str">
        <f t="shared" si="534"/>
        <v/>
      </c>
      <c r="Z262" s="55" t="str">
        <f t="shared" si="534"/>
        <v/>
      </c>
      <c r="AA262" s="56" t="str">
        <f t="shared" si="534"/>
        <v/>
      </c>
      <c r="AB262" s="55" t="str">
        <f t="shared" si="534"/>
        <v/>
      </c>
      <c r="AC262" s="56">
        <f t="shared" si="534"/>
        <v>15</v>
      </c>
      <c r="AD262" s="55" t="str">
        <f t="shared" si="534"/>
        <v/>
      </c>
      <c r="AE262" s="56" t="str">
        <f t="shared" si="534"/>
        <v/>
      </c>
      <c r="AF262" s="55" t="str">
        <f t="shared" si="534"/>
        <v/>
      </c>
      <c r="AG262" s="56" t="str">
        <f t="shared" si="534"/>
        <v/>
      </c>
      <c r="AH262" s="55" t="str">
        <f t="shared" si="534"/>
        <v/>
      </c>
      <c r="AI262" s="56" t="str">
        <f t="shared" si="534"/>
        <v/>
      </c>
      <c r="AJ262" s="55" t="str">
        <f t="shared" si="534"/>
        <v/>
      </c>
      <c r="AK262" s="56" t="str">
        <f t="shared" si="534"/>
        <v/>
      </c>
      <c r="AL262" s="55" t="str">
        <f t="shared" si="534"/>
        <v/>
      </c>
      <c r="AM262" s="57" t="str">
        <f t="shared" si="534"/>
        <v/>
      </c>
    </row>
    <row r="263" spans="1:39" ht="15.75" customHeight="1">
      <c r="A263" s="58">
        <v>258</v>
      </c>
      <c r="B263" s="48" t="str">
        <f>VLOOKUP(A263,Times_2023!B260:C690,2,FALSE)</f>
        <v>0:28:39</v>
      </c>
      <c r="C263" s="49" t="str">
        <f t="shared" si="530"/>
        <v>Chloe Brown</v>
      </c>
      <c r="D263" s="59" t="str">
        <f t="shared" si="531"/>
        <v>SS</v>
      </c>
      <c r="E263" s="59" t="str">
        <f t="shared" si="532"/>
        <v>F</v>
      </c>
      <c r="F263" s="59">
        <f t="shared" si="526"/>
        <v>76</v>
      </c>
      <c r="G263" s="60" t="str">
        <f t="shared" si="527"/>
        <v>SS-F</v>
      </c>
      <c r="H263" s="19" t="str">
        <f t="shared" ref="H263:W263" si="535">IF($G263=H$4&amp;"-"&amp;H$5,IF(COUNTIF($G$6:$G263,"="&amp;$G263)&gt;5,"",$F263),"")</f>
        <v/>
      </c>
      <c r="I263" s="20" t="str">
        <f t="shared" si="535"/>
        <v/>
      </c>
      <c r="J263" s="21" t="str">
        <f t="shared" si="535"/>
        <v/>
      </c>
      <c r="K263" s="20" t="str">
        <f t="shared" si="535"/>
        <v/>
      </c>
      <c r="L263" s="21" t="str">
        <f t="shared" si="535"/>
        <v/>
      </c>
      <c r="M263" s="20" t="str">
        <f t="shared" si="535"/>
        <v/>
      </c>
      <c r="N263" s="21" t="str">
        <f t="shared" si="535"/>
        <v/>
      </c>
      <c r="O263" s="20" t="str">
        <f t="shared" si="535"/>
        <v/>
      </c>
      <c r="P263" s="21" t="str">
        <f t="shared" si="535"/>
        <v/>
      </c>
      <c r="Q263" s="20" t="str">
        <f t="shared" si="535"/>
        <v/>
      </c>
      <c r="R263" s="21" t="str">
        <f t="shared" si="535"/>
        <v/>
      </c>
      <c r="S263" s="20" t="str">
        <f t="shared" si="535"/>
        <v/>
      </c>
      <c r="T263" s="21" t="str">
        <f t="shared" si="535"/>
        <v/>
      </c>
      <c r="U263" s="20" t="str">
        <f t="shared" si="535"/>
        <v/>
      </c>
      <c r="V263" s="21" t="str">
        <f t="shared" si="535"/>
        <v/>
      </c>
      <c r="W263" s="22" t="str">
        <f t="shared" si="535"/>
        <v/>
      </c>
      <c r="X263" s="55" t="str">
        <f t="shared" ref="X263:AM263" si="536">IF($G263=X$4&amp;"-"&amp;X$5,IF(COUNTIF($G$6:$G263,"="&amp;$G263)&gt;1000,"",MAX(X$6:X262)+1),"")</f>
        <v/>
      </c>
      <c r="Y263" s="56" t="str">
        <f t="shared" si="536"/>
        <v/>
      </c>
      <c r="Z263" s="55" t="str">
        <f t="shared" si="536"/>
        <v/>
      </c>
      <c r="AA263" s="56" t="str">
        <f t="shared" si="536"/>
        <v/>
      </c>
      <c r="AB263" s="55" t="str">
        <f t="shared" si="536"/>
        <v/>
      </c>
      <c r="AC263" s="56" t="str">
        <f t="shared" si="536"/>
        <v/>
      </c>
      <c r="AD263" s="55" t="str">
        <f t="shared" si="536"/>
        <v/>
      </c>
      <c r="AE263" s="56" t="str">
        <f t="shared" si="536"/>
        <v/>
      </c>
      <c r="AF263" s="55" t="str">
        <f t="shared" si="536"/>
        <v/>
      </c>
      <c r="AG263" s="56" t="str">
        <f t="shared" si="536"/>
        <v/>
      </c>
      <c r="AH263" s="55" t="str">
        <f t="shared" si="536"/>
        <v/>
      </c>
      <c r="AI263" s="56" t="str">
        <f t="shared" si="536"/>
        <v/>
      </c>
      <c r="AJ263" s="55" t="str">
        <f t="shared" si="536"/>
        <v/>
      </c>
      <c r="AK263" s="56" t="str">
        <f t="shared" si="536"/>
        <v/>
      </c>
      <c r="AL263" s="55" t="str">
        <f t="shared" si="536"/>
        <v/>
      </c>
      <c r="AM263" s="57">
        <f t="shared" si="536"/>
        <v>8</v>
      </c>
    </row>
    <row r="264" spans="1:39" ht="15.75" customHeight="1">
      <c r="A264" s="61">
        <v>259</v>
      </c>
      <c r="B264" s="48" t="str">
        <f>VLOOKUP(A264,Times_2023!B261:C691,2,FALSE)</f>
        <v>0:28:45</v>
      </c>
      <c r="C264" s="49" t="str">
        <f t="shared" si="530"/>
        <v>Rachel Everitt</v>
      </c>
      <c r="D264" s="59" t="str">
        <f t="shared" si="531"/>
        <v>SS</v>
      </c>
      <c r="E264" s="59" t="str">
        <f t="shared" si="532"/>
        <v>F</v>
      </c>
      <c r="F264" s="59">
        <f t="shared" si="526"/>
        <v>77</v>
      </c>
      <c r="G264" s="60" t="str">
        <f t="shared" si="527"/>
        <v>SS-F</v>
      </c>
      <c r="H264" s="19" t="str">
        <f t="shared" ref="H264:W264" si="537">IF($G264=H$4&amp;"-"&amp;H$5,IF(COUNTIF($G$6:$G264,"="&amp;$G264)&gt;5,"",$F264),"")</f>
        <v/>
      </c>
      <c r="I264" s="20" t="str">
        <f t="shared" si="537"/>
        <v/>
      </c>
      <c r="J264" s="21" t="str">
        <f t="shared" si="537"/>
        <v/>
      </c>
      <c r="K264" s="20" t="str">
        <f t="shared" si="537"/>
        <v/>
      </c>
      <c r="L264" s="21" t="str">
        <f t="shared" si="537"/>
        <v/>
      </c>
      <c r="M264" s="20" t="str">
        <f t="shared" si="537"/>
        <v/>
      </c>
      <c r="N264" s="21" t="str">
        <f t="shared" si="537"/>
        <v/>
      </c>
      <c r="O264" s="20" t="str">
        <f t="shared" si="537"/>
        <v/>
      </c>
      <c r="P264" s="21" t="str">
        <f t="shared" si="537"/>
        <v/>
      </c>
      <c r="Q264" s="20" t="str">
        <f t="shared" si="537"/>
        <v/>
      </c>
      <c r="R264" s="21" t="str">
        <f t="shared" si="537"/>
        <v/>
      </c>
      <c r="S264" s="20" t="str">
        <f t="shared" si="537"/>
        <v/>
      </c>
      <c r="T264" s="21" t="str">
        <f t="shared" si="537"/>
        <v/>
      </c>
      <c r="U264" s="20" t="str">
        <f t="shared" si="537"/>
        <v/>
      </c>
      <c r="V264" s="21" t="str">
        <f t="shared" si="537"/>
        <v/>
      </c>
      <c r="W264" s="22" t="str">
        <f t="shared" si="537"/>
        <v/>
      </c>
      <c r="X264" s="55" t="str">
        <f t="shared" ref="X264:AM264" si="538">IF($G264=X$4&amp;"-"&amp;X$5,IF(COUNTIF($G$6:$G264,"="&amp;$G264)&gt;1000,"",MAX(X$6:X263)+1),"")</f>
        <v/>
      </c>
      <c r="Y264" s="56" t="str">
        <f t="shared" si="538"/>
        <v/>
      </c>
      <c r="Z264" s="55" t="str">
        <f t="shared" si="538"/>
        <v/>
      </c>
      <c r="AA264" s="56" t="str">
        <f t="shared" si="538"/>
        <v/>
      </c>
      <c r="AB264" s="55" t="str">
        <f t="shared" si="538"/>
        <v/>
      </c>
      <c r="AC264" s="56" t="str">
        <f t="shared" si="538"/>
        <v/>
      </c>
      <c r="AD264" s="55" t="str">
        <f t="shared" si="538"/>
        <v/>
      </c>
      <c r="AE264" s="56" t="str">
        <f t="shared" si="538"/>
        <v/>
      </c>
      <c r="AF264" s="55" t="str">
        <f t="shared" si="538"/>
        <v/>
      </c>
      <c r="AG264" s="56" t="str">
        <f t="shared" si="538"/>
        <v/>
      </c>
      <c r="AH264" s="55" t="str">
        <f t="shared" si="538"/>
        <v/>
      </c>
      <c r="AI264" s="56" t="str">
        <f t="shared" si="538"/>
        <v/>
      </c>
      <c r="AJ264" s="55" t="str">
        <f t="shared" si="538"/>
        <v/>
      </c>
      <c r="AK264" s="56" t="str">
        <f t="shared" si="538"/>
        <v/>
      </c>
      <c r="AL264" s="55" t="str">
        <f t="shared" si="538"/>
        <v/>
      </c>
      <c r="AM264" s="57">
        <f t="shared" si="538"/>
        <v>9</v>
      </c>
    </row>
    <row r="265" spans="1:39" ht="15.75" customHeight="1">
      <c r="A265" s="58">
        <v>260</v>
      </c>
      <c r="B265" s="48" t="str">
        <f>VLOOKUP(A265,Times_2023!B262:C692,2,FALSE)</f>
        <v>0:28:47</v>
      </c>
      <c r="C265" s="49" t="str">
        <f t="shared" si="530"/>
        <v>Amanda Lasseter</v>
      </c>
      <c r="D265" s="59" t="str">
        <f t="shared" si="531"/>
        <v>CAC</v>
      </c>
      <c r="E265" s="59" t="str">
        <f t="shared" si="532"/>
        <v>F</v>
      </c>
      <c r="F265" s="59">
        <f t="shared" si="526"/>
        <v>78</v>
      </c>
      <c r="G265" s="60" t="str">
        <f t="shared" si="527"/>
        <v>CAC-F</v>
      </c>
      <c r="H265" s="19" t="str">
        <f t="shared" ref="H265:W265" si="539">IF($G265=H$4&amp;"-"&amp;H$5,IF(COUNTIF($G$6:$G265,"="&amp;$G265)&gt;5,"",$F265),"")</f>
        <v/>
      </c>
      <c r="I265" s="20" t="str">
        <f t="shared" si="539"/>
        <v/>
      </c>
      <c r="J265" s="21" t="str">
        <f t="shared" si="539"/>
        <v/>
      </c>
      <c r="K265" s="20" t="str">
        <f t="shared" si="539"/>
        <v/>
      </c>
      <c r="L265" s="21" t="str">
        <f t="shared" si="539"/>
        <v/>
      </c>
      <c r="M265" s="20" t="str">
        <f t="shared" si="539"/>
        <v/>
      </c>
      <c r="N265" s="21" t="str">
        <f t="shared" si="539"/>
        <v/>
      </c>
      <c r="O265" s="20" t="str">
        <f t="shared" si="539"/>
        <v/>
      </c>
      <c r="P265" s="21" t="str">
        <f t="shared" si="539"/>
        <v/>
      </c>
      <c r="Q265" s="20" t="str">
        <f t="shared" si="539"/>
        <v/>
      </c>
      <c r="R265" s="21" t="str">
        <f t="shared" si="539"/>
        <v/>
      </c>
      <c r="S265" s="20" t="str">
        <f t="shared" si="539"/>
        <v/>
      </c>
      <c r="T265" s="21" t="str">
        <f t="shared" si="539"/>
        <v/>
      </c>
      <c r="U265" s="20" t="str">
        <f t="shared" si="539"/>
        <v/>
      </c>
      <c r="V265" s="21" t="str">
        <f t="shared" si="539"/>
        <v/>
      </c>
      <c r="W265" s="22" t="str">
        <f t="shared" si="539"/>
        <v/>
      </c>
      <c r="X265" s="55" t="str">
        <f t="shared" ref="X265:AM265" si="540">IF($G265=X$4&amp;"-"&amp;X$5,IF(COUNTIF($G$6:$G265,"="&amp;$G265)&gt;1000,"",MAX(X$6:X264)+1),"")</f>
        <v/>
      </c>
      <c r="Y265" s="56">
        <f t="shared" si="540"/>
        <v>16</v>
      </c>
      <c r="Z265" s="55" t="str">
        <f t="shared" si="540"/>
        <v/>
      </c>
      <c r="AA265" s="56" t="str">
        <f t="shared" si="540"/>
        <v/>
      </c>
      <c r="AB265" s="55" t="str">
        <f t="shared" si="540"/>
        <v/>
      </c>
      <c r="AC265" s="56" t="str">
        <f t="shared" si="540"/>
        <v/>
      </c>
      <c r="AD265" s="55" t="str">
        <f t="shared" si="540"/>
        <v/>
      </c>
      <c r="AE265" s="56" t="str">
        <f t="shared" si="540"/>
        <v/>
      </c>
      <c r="AF265" s="55" t="str">
        <f t="shared" si="540"/>
        <v/>
      </c>
      <c r="AG265" s="56" t="str">
        <f t="shared" si="540"/>
        <v/>
      </c>
      <c r="AH265" s="55" t="str">
        <f t="shared" si="540"/>
        <v/>
      </c>
      <c r="AI265" s="56" t="str">
        <f t="shared" si="540"/>
        <v/>
      </c>
      <c r="AJ265" s="55" t="str">
        <f t="shared" si="540"/>
        <v/>
      </c>
      <c r="AK265" s="56" t="str">
        <f t="shared" si="540"/>
        <v/>
      </c>
      <c r="AL265" s="55" t="str">
        <f t="shared" si="540"/>
        <v/>
      </c>
      <c r="AM265" s="57" t="str">
        <f t="shared" si="540"/>
        <v/>
      </c>
    </row>
    <row r="266" spans="1:39" ht="15.75" customHeight="1">
      <c r="A266" s="61">
        <v>261</v>
      </c>
      <c r="B266" s="48" t="str">
        <f>VLOOKUP(A266,Times_2023!B263:C693,2,FALSE)</f>
        <v>0:28:58</v>
      </c>
      <c r="C266" s="49" t="str">
        <f t="shared" si="530"/>
        <v>Bridget Wallwin</v>
      </c>
      <c r="D266" s="59" t="str">
        <f t="shared" si="531"/>
        <v>NJ</v>
      </c>
      <c r="E266" s="59" t="str">
        <f t="shared" si="532"/>
        <v>F</v>
      </c>
      <c r="F266" s="59">
        <f t="shared" si="526"/>
        <v>79</v>
      </c>
      <c r="G266" s="60" t="str">
        <f t="shared" si="527"/>
        <v>NJ-F</v>
      </c>
      <c r="H266" s="19" t="str">
        <f t="shared" ref="H266:W266" si="541">IF($G266=H$4&amp;"-"&amp;H$5,IF(COUNTIF($G$6:$G266,"="&amp;$G266)&gt;5,"",$F266),"")</f>
        <v/>
      </c>
      <c r="I266" s="20" t="str">
        <f t="shared" si="541"/>
        <v/>
      </c>
      <c r="J266" s="21" t="str">
        <f t="shared" si="541"/>
        <v/>
      </c>
      <c r="K266" s="20" t="str">
        <f t="shared" si="541"/>
        <v/>
      </c>
      <c r="L266" s="21" t="str">
        <f t="shared" si="541"/>
        <v/>
      </c>
      <c r="M266" s="20" t="str">
        <f t="shared" si="541"/>
        <v/>
      </c>
      <c r="N266" s="21" t="str">
        <f t="shared" si="541"/>
        <v/>
      </c>
      <c r="O266" s="20" t="str">
        <f t="shared" si="541"/>
        <v/>
      </c>
      <c r="P266" s="21" t="str">
        <f t="shared" si="541"/>
        <v/>
      </c>
      <c r="Q266" s="20" t="str">
        <f t="shared" si="541"/>
        <v/>
      </c>
      <c r="R266" s="21" t="str">
        <f t="shared" si="541"/>
        <v/>
      </c>
      <c r="S266" s="20" t="str">
        <f t="shared" si="541"/>
        <v/>
      </c>
      <c r="T266" s="21" t="str">
        <f t="shared" si="541"/>
        <v/>
      </c>
      <c r="U266" s="20" t="str">
        <f t="shared" si="541"/>
        <v/>
      </c>
      <c r="V266" s="21" t="str">
        <f t="shared" si="541"/>
        <v/>
      </c>
      <c r="W266" s="22" t="str">
        <f t="shared" si="541"/>
        <v/>
      </c>
      <c r="X266" s="55" t="str">
        <f t="shared" ref="X266:AM266" si="542">IF($G266=X$4&amp;"-"&amp;X$5,IF(COUNTIF($G$6:$G266,"="&amp;$G266)&gt;1000,"",MAX(X$6:X265)+1),"")</f>
        <v/>
      </c>
      <c r="Y266" s="56" t="str">
        <f t="shared" si="542"/>
        <v/>
      </c>
      <c r="Z266" s="55" t="str">
        <f t="shared" si="542"/>
        <v/>
      </c>
      <c r="AA266" s="56" t="str">
        <f t="shared" si="542"/>
        <v/>
      </c>
      <c r="AB266" s="55" t="str">
        <f t="shared" si="542"/>
        <v/>
      </c>
      <c r="AC266" s="56" t="str">
        <f t="shared" si="542"/>
        <v/>
      </c>
      <c r="AD266" s="55" t="str">
        <f t="shared" si="542"/>
        <v/>
      </c>
      <c r="AE266" s="56" t="str">
        <f t="shared" si="542"/>
        <v/>
      </c>
      <c r="AF266" s="55" t="str">
        <f t="shared" si="542"/>
        <v/>
      </c>
      <c r="AG266" s="56" t="str">
        <f t="shared" si="542"/>
        <v/>
      </c>
      <c r="AH266" s="55" t="str">
        <f t="shared" si="542"/>
        <v/>
      </c>
      <c r="AI266" s="56">
        <f t="shared" si="542"/>
        <v>10</v>
      </c>
      <c r="AJ266" s="55" t="str">
        <f t="shared" si="542"/>
        <v/>
      </c>
      <c r="AK266" s="56" t="str">
        <f t="shared" si="542"/>
        <v/>
      </c>
      <c r="AL266" s="55" t="str">
        <f t="shared" si="542"/>
        <v/>
      </c>
      <c r="AM266" s="57" t="str">
        <f t="shared" si="542"/>
        <v/>
      </c>
    </row>
    <row r="267" spans="1:39" ht="15.75" customHeight="1">
      <c r="A267" s="58">
        <v>262</v>
      </c>
      <c r="B267" s="48" t="str">
        <f>VLOOKUP(A267,Times_2023!B264:C694,2,FALSE)</f>
        <v>0:29:02</v>
      </c>
      <c r="C267" s="49" t="str">
        <f t="shared" si="530"/>
        <v>Siane Painter</v>
      </c>
      <c r="D267" s="59" t="str">
        <f t="shared" si="531"/>
        <v>NJ</v>
      </c>
      <c r="E267" s="59" t="str">
        <f t="shared" si="532"/>
        <v>F</v>
      </c>
      <c r="F267" s="59">
        <f t="shared" si="526"/>
        <v>80</v>
      </c>
      <c r="G267" s="60" t="str">
        <f t="shared" si="527"/>
        <v>NJ-F</v>
      </c>
      <c r="H267" s="19" t="str">
        <f t="shared" ref="H267:W267" si="543">IF($G267=H$4&amp;"-"&amp;H$5,IF(COUNTIF($G$6:$G267,"="&amp;$G267)&gt;5,"",$F267),"")</f>
        <v/>
      </c>
      <c r="I267" s="20" t="str">
        <f t="shared" si="543"/>
        <v/>
      </c>
      <c r="J267" s="21" t="str">
        <f t="shared" si="543"/>
        <v/>
      </c>
      <c r="K267" s="20" t="str">
        <f t="shared" si="543"/>
        <v/>
      </c>
      <c r="L267" s="21" t="str">
        <f t="shared" si="543"/>
        <v/>
      </c>
      <c r="M267" s="20" t="str">
        <f t="shared" si="543"/>
        <v/>
      </c>
      <c r="N267" s="21" t="str">
        <f t="shared" si="543"/>
        <v/>
      </c>
      <c r="O267" s="20" t="str">
        <f t="shared" si="543"/>
        <v/>
      </c>
      <c r="P267" s="21" t="str">
        <f t="shared" si="543"/>
        <v/>
      </c>
      <c r="Q267" s="20" t="str">
        <f t="shared" si="543"/>
        <v/>
      </c>
      <c r="R267" s="21" t="str">
        <f t="shared" si="543"/>
        <v/>
      </c>
      <c r="S267" s="20" t="str">
        <f t="shared" si="543"/>
        <v/>
      </c>
      <c r="T267" s="21" t="str">
        <f t="shared" si="543"/>
        <v/>
      </c>
      <c r="U267" s="20" t="str">
        <f t="shared" si="543"/>
        <v/>
      </c>
      <c r="V267" s="21" t="str">
        <f t="shared" si="543"/>
        <v/>
      </c>
      <c r="W267" s="22" t="str">
        <f t="shared" si="543"/>
        <v/>
      </c>
      <c r="X267" s="55" t="str">
        <f t="shared" ref="X267:AM267" si="544">IF($G267=X$4&amp;"-"&amp;X$5,IF(COUNTIF($G$6:$G267,"="&amp;$G267)&gt;1000,"",MAX(X$6:X266)+1),"")</f>
        <v/>
      </c>
      <c r="Y267" s="56" t="str">
        <f t="shared" si="544"/>
        <v/>
      </c>
      <c r="Z267" s="55" t="str">
        <f t="shared" si="544"/>
        <v/>
      </c>
      <c r="AA267" s="56" t="str">
        <f t="shared" si="544"/>
        <v/>
      </c>
      <c r="AB267" s="55" t="str">
        <f t="shared" si="544"/>
        <v/>
      </c>
      <c r="AC267" s="56" t="str">
        <f t="shared" si="544"/>
        <v/>
      </c>
      <c r="AD267" s="55" t="str">
        <f t="shared" si="544"/>
        <v/>
      </c>
      <c r="AE267" s="56" t="str">
        <f t="shared" si="544"/>
        <v/>
      </c>
      <c r="AF267" s="55" t="str">
        <f t="shared" si="544"/>
        <v/>
      </c>
      <c r="AG267" s="56" t="str">
        <f t="shared" si="544"/>
        <v/>
      </c>
      <c r="AH267" s="55" t="str">
        <f t="shared" si="544"/>
        <v/>
      </c>
      <c r="AI267" s="56">
        <f t="shared" si="544"/>
        <v>11</v>
      </c>
      <c r="AJ267" s="55" t="str">
        <f t="shared" si="544"/>
        <v/>
      </c>
      <c r="AK267" s="56" t="str">
        <f t="shared" si="544"/>
        <v/>
      </c>
      <c r="AL267" s="55" t="str">
        <f t="shared" si="544"/>
        <v/>
      </c>
      <c r="AM267" s="57" t="str">
        <f t="shared" si="544"/>
        <v/>
      </c>
    </row>
    <row r="268" spans="1:39" ht="15.75" customHeight="1">
      <c r="A268" s="61">
        <v>263</v>
      </c>
      <c r="B268" s="48" t="str">
        <f>VLOOKUP(A268,Times_2023!B265:C695,2,FALSE)</f>
        <v>0:29:05</v>
      </c>
      <c r="C268" s="49" t="str">
        <f t="shared" si="530"/>
        <v>Ruth Eberhardt</v>
      </c>
      <c r="D268" s="59" t="str">
        <f t="shared" si="531"/>
        <v>NJ</v>
      </c>
      <c r="E268" s="59" t="str">
        <f t="shared" si="532"/>
        <v>F</v>
      </c>
      <c r="F268" s="59">
        <f t="shared" si="526"/>
        <v>81</v>
      </c>
      <c r="G268" s="60" t="str">
        <f t="shared" si="527"/>
        <v>NJ-F</v>
      </c>
      <c r="H268" s="19" t="str">
        <f t="shared" ref="H268:W268" si="545">IF($G268=H$4&amp;"-"&amp;H$5,IF(COUNTIF($G$6:$G268,"="&amp;$G268)&gt;5,"",$F268),"")</f>
        <v/>
      </c>
      <c r="I268" s="20" t="str">
        <f t="shared" si="545"/>
        <v/>
      </c>
      <c r="J268" s="21" t="str">
        <f t="shared" si="545"/>
        <v/>
      </c>
      <c r="K268" s="20" t="str">
        <f t="shared" si="545"/>
        <v/>
      </c>
      <c r="L268" s="21" t="str">
        <f t="shared" si="545"/>
        <v/>
      </c>
      <c r="M268" s="20" t="str">
        <f t="shared" si="545"/>
        <v/>
      </c>
      <c r="N268" s="21" t="str">
        <f t="shared" si="545"/>
        <v/>
      </c>
      <c r="O268" s="20" t="str">
        <f t="shared" si="545"/>
        <v/>
      </c>
      <c r="P268" s="21" t="str">
        <f t="shared" si="545"/>
        <v/>
      </c>
      <c r="Q268" s="20" t="str">
        <f t="shared" si="545"/>
        <v/>
      </c>
      <c r="R268" s="21" t="str">
        <f t="shared" si="545"/>
        <v/>
      </c>
      <c r="S268" s="20" t="str">
        <f t="shared" si="545"/>
        <v/>
      </c>
      <c r="T268" s="21" t="str">
        <f t="shared" si="545"/>
        <v/>
      </c>
      <c r="U268" s="20" t="str">
        <f t="shared" si="545"/>
        <v/>
      </c>
      <c r="V268" s="21" t="str">
        <f t="shared" si="545"/>
        <v/>
      </c>
      <c r="W268" s="22" t="str">
        <f t="shared" si="545"/>
        <v/>
      </c>
      <c r="X268" s="55" t="str">
        <f t="shared" ref="X268:AM268" si="546">IF($G268=X$4&amp;"-"&amp;X$5,IF(COUNTIF($G$6:$G268,"="&amp;$G268)&gt;1000,"",MAX(X$6:X267)+1),"")</f>
        <v/>
      </c>
      <c r="Y268" s="56" t="str">
        <f t="shared" si="546"/>
        <v/>
      </c>
      <c r="Z268" s="55" t="str">
        <f t="shared" si="546"/>
        <v/>
      </c>
      <c r="AA268" s="56" t="str">
        <f t="shared" si="546"/>
        <v/>
      </c>
      <c r="AB268" s="55" t="str">
        <f t="shared" si="546"/>
        <v/>
      </c>
      <c r="AC268" s="56" t="str">
        <f t="shared" si="546"/>
        <v/>
      </c>
      <c r="AD268" s="55" t="str">
        <f t="shared" si="546"/>
        <v/>
      </c>
      <c r="AE268" s="56" t="str">
        <f t="shared" si="546"/>
        <v/>
      </c>
      <c r="AF268" s="55" t="str">
        <f t="shared" si="546"/>
        <v/>
      </c>
      <c r="AG268" s="56" t="str">
        <f t="shared" si="546"/>
        <v/>
      </c>
      <c r="AH268" s="55" t="str">
        <f t="shared" si="546"/>
        <v/>
      </c>
      <c r="AI268" s="56">
        <f t="shared" si="546"/>
        <v>12</v>
      </c>
      <c r="AJ268" s="55" t="str">
        <f t="shared" si="546"/>
        <v/>
      </c>
      <c r="AK268" s="56" t="str">
        <f t="shared" si="546"/>
        <v/>
      </c>
      <c r="AL268" s="55" t="str">
        <f t="shared" si="546"/>
        <v/>
      </c>
      <c r="AM268" s="57" t="str">
        <f t="shared" si="546"/>
        <v/>
      </c>
    </row>
    <row r="269" spans="1:39" ht="15.75" customHeight="1">
      <c r="A269" s="58">
        <v>264</v>
      </c>
      <c r="B269" s="48" t="str">
        <f>VLOOKUP(A269,Times_2023!B266:C696,2,FALSE)</f>
        <v>0:29:13</v>
      </c>
      <c r="C269" s="49" t="str">
        <f t="shared" si="530"/>
        <v>James Hymas</v>
      </c>
      <c r="D269" s="59" t="str">
        <f t="shared" si="531"/>
        <v>HRC</v>
      </c>
      <c r="E269" s="59" t="str">
        <f t="shared" si="532"/>
        <v>M</v>
      </c>
      <c r="F269" s="59">
        <f t="shared" si="526"/>
        <v>183</v>
      </c>
      <c r="G269" s="60" t="str">
        <f t="shared" si="527"/>
        <v>HRC-M</v>
      </c>
      <c r="H269" s="19" t="str">
        <f t="shared" ref="H269:W269" si="547">IF($G269=H$4&amp;"-"&amp;H$5,IF(COUNTIF($G$6:$G269,"="&amp;$G269)&gt;5,"",$F269),"")</f>
        <v/>
      </c>
      <c r="I269" s="20" t="str">
        <f t="shared" si="547"/>
        <v/>
      </c>
      <c r="J269" s="21" t="str">
        <f t="shared" si="547"/>
        <v/>
      </c>
      <c r="K269" s="20" t="str">
        <f t="shared" si="547"/>
        <v/>
      </c>
      <c r="L269" s="21" t="str">
        <f t="shared" si="547"/>
        <v/>
      </c>
      <c r="M269" s="20" t="str">
        <f t="shared" si="547"/>
        <v/>
      </c>
      <c r="N269" s="21" t="str">
        <f t="shared" si="547"/>
        <v/>
      </c>
      <c r="O269" s="20" t="str">
        <f t="shared" si="547"/>
        <v/>
      </c>
      <c r="P269" s="21" t="str">
        <f t="shared" si="547"/>
        <v/>
      </c>
      <c r="Q269" s="20" t="str">
        <f t="shared" si="547"/>
        <v/>
      </c>
      <c r="R269" s="21" t="str">
        <f t="shared" si="547"/>
        <v/>
      </c>
      <c r="S269" s="20" t="str">
        <f t="shared" si="547"/>
        <v/>
      </c>
      <c r="T269" s="21" t="str">
        <f t="shared" si="547"/>
        <v/>
      </c>
      <c r="U269" s="20" t="str">
        <f t="shared" si="547"/>
        <v/>
      </c>
      <c r="V269" s="21" t="str">
        <f t="shared" si="547"/>
        <v/>
      </c>
      <c r="W269" s="22" t="str">
        <f t="shared" si="547"/>
        <v/>
      </c>
      <c r="X269" s="55" t="str">
        <f t="shared" ref="X269:AM269" si="548">IF($G269=X$4&amp;"-"&amp;X$5,IF(COUNTIF($G$6:$G269,"="&amp;$G269)&gt;1000,"",MAX(X$6:X268)+1),"")</f>
        <v/>
      </c>
      <c r="Y269" s="56" t="str">
        <f t="shared" si="548"/>
        <v/>
      </c>
      <c r="Z269" s="55" t="str">
        <f t="shared" si="548"/>
        <v/>
      </c>
      <c r="AA269" s="56" t="str">
        <f t="shared" si="548"/>
        <v/>
      </c>
      <c r="AB269" s="55" t="str">
        <f t="shared" si="548"/>
        <v/>
      </c>
      <c r="AC269" s="56" t="str">
        <f t="shared" si="548"/>
        <v/>
      </c>
      <c r="AD269" s="55" t="str">
        <f t="shared" si="548"/>
        <v/>
      </c>
      <c r="AE269" s="56" t="str">
        <f t="shared" si="548"/>
        <v/>
      </c>
      <c r="AF269" s="55">
        <f t="shared" si="548"/>
        <v>16</v>
      </c>
      <c r="AG269" s="56" t="str">
        <f t="shared" si="548"/>
        <v/>
      </c>
      <c r="AH269" s="55" t="str">
        <f t="shared" si="548"/>
        <v/>
      </c>
      <c r="AI269" s="56" t="str">
        <f t="shared" si="548"/>
        <v/>
      </c>
      <c r="AJ269" s="55" t="str">
        <f t="shared" si="548"/>
        <v/>
      </c>
      <c r="AK269" s="56" t="str">
        <f t="shared" si="548"/>
        <v/>
      </c>
      <c r="AL269" s="55" t="str">
        <f t="shared" si="548"/>
        <v/>
      </c>
      <c r="AM269" s="57" t="str">
        <f t="shared" si="548"/>
        <v/>
      </c>
    </row>
    <row r="270" spans="1:39" ht="15.75" customHeight="1">
      <c r="A270" s="61">
        <v>265</v>
      </c>
      <c r="B270" s="48" t="str">
        <f>VLOOKUP(A270,Times_2023!B267:C697,2,FALSE)</f>
        <v>0:29:15</v>
      </c>
      <c r="C270" s="49" t="str">
        <f t="shared" si="530"/>
        <v>Angela Drury</v>
      </c>
      <c r="D270" s="59" t="str">
        <f t="shared" si="531"/>
        <v>NJ</v>
      </c>
      <c r="E270" s="59" t="str">
        <f t="shared" si="532"/>
        <v>F</v>
      </c>
      <c r="F270" s="59">
        <f t="shared" si="526"/>
        <v>82</v>
      </c>
      <c r="G270" s="60" t="str">
        <f t="shared" si="527"/>
        <v>NJ-F</v>
      </c>
      <c r="H270" s="19" t="str">
        <f t="shared" ref="H270:W270" si="549">IF($G270=H$4&amp;"-"&amp;H$5,IF(COUNTIF($G$6:$G270,"="&amp;$G270)&gt;5,"",$F270),"")</f>
        <v/>
      </c>
      <c r="I270" s="20" t="str">
        <f t="shared" si="549"/>
        <v/>
      </c>
      <c r="J270" s="21" t="str">
        <f t="shared" si="549"/>
        <v/>
      </c>
      <c r="K270" s="20" t="str">
        <f t="shared" si="549"/>
        <v/>
      </c>
      <c r="L270" s="21" t="str">
        <f t="shared" si="549"/>
        <v/>
      </c>
      <c r="M270" s="20" t="str">
        <f t="shared" si="549"/>
        <v/>
      </c>
      <c r="N270" s="21" t="str">
        <f t="shared" si="549"/>
        <v/>
      </c>
      <c r="O270" s="20" t="str">
        <f t="shared" si="549"/>
        <v/>
      </c>
      <c r="P270" s="21" t="str">
        <f t="shared" si="549"/>
        <v/>
      </c>
      <c r="Q270" s="20" t="str">
        <f t="shared" si="549"/>
        <v/>
      </c>
      <c r="R270" s="21" t="str">
        <f t="shared" si="549"/>
        <v/>
      </c>
      <c r="S270" s="20" t="str">
        <f t="shared" si="549"/>
        <v/>
      </c>
      <c r="T270" s="21" t="str">
        <f t="shared" si="549"/>
        <v/>
      </c>
      <c r="U270" s="20" t="str">
        <f t="shared" si="549"/>
        <v/>
      </c>
      <c r="V270" s="21" t="str">
        <f t="shared" si="549"/>
        <v/>
      </c>
      <c r="W270" s="22" t="str">
        <f t="shared" si="549"/>
        <v/>
      </c>
      <c r="X270" s="55" t="str">
        <f t="shared" ref="X270:AM270" si="550">IF($G270=X$4&amp;"-"&amp;X$5,IF(COUNTIF($G$6:$G270,"="&amp;$G270)&gt;1000,"",MAX(X$6:X269)+1),"")</f>
        <v/>
      </c>
      <c r="Y270" s="56" t="str">
        <f t="shared" si="550"/>
        <v/>
      </c>
      <c r="Z270" s="55" t="str">
        <f t="shared" si="550"/>
        <v/>
      </c>
      <c r="AA270" s="56" t="str">
        <f t="shared" si="550"/>
        <v/>
      </c>
      <c r="AB270" s="55" t="str">
        <f t="shared" si="550"/>
        <v/>
      </c>
      <c r="AC270" s="56" t="str">
        <f t="shared" si="550"/>
        <v/>
      </c>
      <c r="AD270" s="55" t="str">
        <f t="shared" si="550"/>
        <v/>
      </c>
      <c r="AE270" s="56" t="str">
        <f t="shared" si="550"/>
        <v/>
      </c>
      <c r="AF270" s="55" t="str">
        <f t="shared" si="550"/>
        <v/>
      </c>
      <c r="AG270" s="56" t="str">
        <f t="shared" si="550"/>
        <v/>
      </c>
      <c r="AH270" s="55" t="str">
        <f t="shared" si="550"/>
        <v/>
      </c>
      <c r="AI270" s="56">
        <f t="shared" si="550"/>
        <v>13</v>
      </c>
      <c r="AJ270" s="55" t="str">
        <f t="shared" si="550"/>
        <v/>
      </c>
      <c r="AK270" s="56" t="str">
        <f t="shared" si="550"/>
        <v/>
      </c>
      <c r="AL270" s="55" t="str">
        <f t="shared" si="550"/>
        <v/>
      </c>
      <c r="AM270" s="57" t="str">
        <f t="shared" si="550"/>
        <v/>
      </c>
    </row>
    <row r="271" spans="1:39" ht="15.75" customHeight="1">
      <c r="A271" s="58">
        <v>266</v>
      </c>
      <c r="B271" s="48" t="str">
        <f>VLOOKUP(A271,Times_2023!B268:C698,2,FALSE)</f>
        <v>0:29:24</v>
      </c>
      <c r="C271" s="49" t="str">
        <f t="shared" si="530"/>
        <v>Monica Krylander</v>
      </c>
      <c r="D271" s="59" t="str">
        <f t="shared" si="531"/>
        <v>CAC</v>
      </c>
      <c r="E271" s="59" t="str">
        <f t="shared" si="532"/>
        <v>F</v>
      </c>
      <c r="F271" s="59">
        <f t="shared" si="526"/>
        <v>83</v>
      </c>
      <c r="G271" s="60" t="str">
        <f t="shared" si="527"/>
        <v>CAC-F</v>
      </c>
      <c r="H271" s="19" t="str">
        <f t="shared" ref="H271:W271" si="551">IF($G271=H$4&amp;"-"&amp;H$5,IF(COUNTIF($G$6:$G271,"="&amp;$G271)&gt;5,"",$F271),"")</f>
        <v/>
      </c>
      <c r="I271" s="20" t="str">
        <f t="shared" si="551"/>
        <v/>
      </c>
      <c r="J271" s="21" t="str">
        <f t="shared" si="551"/>
        <v/>
      </c>
      <c r="K271" s="20" t="str">
        <f t="shared" si="551"/>
        <v/>
      </c>
      <c r="L271" s="21" t="str">
        <f t="shared" si="551"/>
        <v/>
      </c>
      <c r="M271" s="20" t="str">
        <f t="shared" si="551"/>
        <v/>
      </c>
      <c r="N271" s="21" t="str">
        <f t="shared" si="551"/>
        <v/>
      </c>
      <c r="O271" s="20" t="str">
        <f t="shared" si="551"/>
        <v/>
      </c>
      <c r="P271" s="21" t="str">
        <f t="shared" si="551"/>
        <v/>
      </c>
      <c r="Q271" s="20" t="str">
        <f t="shared" si="551"/>
        <v/>
      </c>
      <c r="R271" s="21" t="str">
        <f t="shared" si="551"/>
        <v/>
      </c>
      <c r="S271" s="20" t="str">
        <f t="shared" si="551"/>
        <v/>
      </c>
      <c r="T271" s="21" t="str">
        <f t="shared" si="551"/>
        <v/>
      </c>
      <c r="U271" s="20" t="str">
        <f t="shared" si="551"/>
        <v/>
      </c>
      <c r="V271" s="21" t="str">
        <f t="shared" si="551"/>
        <v/>
      </c>
      <c r="W271" s="22" t="str">
        <f t="shared" si="551"/>
        <v/>
      </c>
      <c r="X271" s="55" t="str">
        <f t="shared" ref="X271:AM271" si="552">IF($G271=X$4&amp;"-"&amp;X$5,IF(COUNTIF($G$6:$G271,"="&amp;$G271)&gt;1000,"",MAX(X$6:X270)+1),"")</f>
        <v/>
      </c>
      <c r="Y271" s="56">
        <f t="shared" si="552"/>
        <v>17</v>
      </c>
      <c r="Z271" s="55" t="str">
        <f t="shared" si="552"/>
        <v/>
      </c>
      <c r="AA271" s="56" t="str">
        <f t="shared" si="552"/>
        <v/>
      </c>
      <c r="AB271" s="55" t="str">
        <f t="shared" si="552"/>
        <v/>
      </c>
      <c r="AC271" s="56" t="str">
        <f t="shared" si="552"/>
        <v/>
      </c>
      <c r="AD271" s="55" t="str">
        <f t="shared" si="552"/>
        <v/>
      </c>
      <c r="AE271" s="56" t="str">
        <f t="shared" si="552"/>
        <v/>
      </c>
      <c r="AF271" s="55" t="str">
        <f t="shared" si="552"/>
        <v/>
      </c>
      <c r="AG271" s="56" t="str">
        <f t="shared" si="552"/>
        <v/>
      </c>
      <c r="AH271" s="55" t="str">
        <f t="shared" si="552"/>
        <v/>
      </c>
      <c r="AI271" s="56" t="str">
        <f t="shared" si="552"/>
        <v/>
      </c>
      <c r="AJ271" s="55" t="str">
        <f t="shared" si="552"/>
        <v/>
      </c>
      <c r="AK271" s="56" t="str">
        <f t="shared" si="552"/>
        <v/>
      </c>
      <c r="AL271" s="55" t="str">
        <f t="shared" si="552"/>
        <v/>
      </c>
      <c r="AM271" s="57" t="str">
        <f t="shared" si="552"/>
        <v/>
      </c>
    </row>
    <row r="272" spans="1:39" ht="15.75" customHeight="1">
      <c r="A272" s="61">
        <v>267</v>
      </c>
      <c r="B272" s="48" t="str">
        <f>VLOOKUP(A272,Times_2023!B269:C699,2,FALSE)</f>
        <v>0:29:26</v>
      </c>
      <c r="C272" s="49" t="str">
        <f t="shared" si="530"/>
        <v>Ronan Cassidy</v>
      </c>
      <c r="D272" s="59" t="str">
        <f t="shared" si="531"/>
        <v>HRC</v>
      </c>
      <c r="E272" s="59" t="str">
        <f t="shared" si="532"/>
        <v>M</v>
      </c>
      <c r="F272" s="59">
        <f t="shared" si="526"/>
        <v>184</v>
      </c>
      <c r="G272" s="60" t="str">
        <f t="shared" si="527"/>
        <v>HRC-M</v>
      </c>
      <c r="H272" s="19" t="str">
        <f t="shared" ref="H272:W272" si="553">IF($G272=H$4&amp;"-"&amp;H$5,IF(COUNTIF($G$6:$G272,"="&amp;$G272)&gt;5,"",$F272),"")</f>
        <v/>
      </c>
      <c r="I272" s="20" t="str">
        <f t="shared" si="553"/>
        <v/>
      </c>
      <c r="J272" s="21" t="str">
        <f t="shared" si="553"/>
        <v/>
      </c>
      <c r="K272" s="20" t="str">
        <f t="shared" si="553"/>
        <v/>
      </c>
      <c r="L272" s="21" t="str">
        <f t="shared" si="553"/>
        <v/>
      </c>
      <c r="M272" s="20" t="str">
        <f t="shared" si="553"/>
        <v/>
      </c>
      <c r="N272" s="21" t="str">
        <f t="shared" si="553"/>
        <v/>
      </c>
      <c r="O272" s="20" t="str">
        <f t="shared" si="553"/>
        <v/>
      </c>
      <c r="P272" s="21" t="str">
        <f t="shared" si="553"/>
        <v/>
      </c>
      <c r="Q272" s="20" t="str">
        <f t="shared" si="553"/>
        <v/>
      </c>
      <c r="R272" s="21" t="str">
        <f t="shared" si="553"/>
        <v/>
      </c>
      <c r="S272" s="20" t="str">
        <f t="shared" si="553"/>
        <v/>
      </c>
      <c r="T272" s="21" t="str">
        <f t="shared" si="553"/>
        <v/>
      </c>
      <c r="U272" s="20" t="str">
        <f t="shared" si="553"/>
        <v/>
      </c>
      <c r="V272" s="21" t="str">
        <f t="shared" si="553"/>
        <v/>
      </c>
      <c r="W272" s="22" t="str">
        <f t="shared" si="553"/>
        <v/>
      </c>
      <c r="X272" s="55" t="str">
        <f t="shared" ref="X272:AM272" si="554">IF($G272=X$4&amp;"-"&amp;X$5,IF(COUNTIF($G$6:$G272,"="&amp;$G272)&gt;1000,"",MAX(X$6:X271)+1),"")</f>
        <v/>
      </c>
      <c r="Y272" s="56" t="str">
        <f t="shared" si="554"/>
        <v/>
      </c>
      <c r="Z272" s="55" t="str">
        <f t="shared" si="554"/>
        <v/>
      </c>
      <c r="AA272" s="56" t="str">
        <f t="shared" si="554"/>
        <v/>
      </c>
      <c r="AB272" s="55" t="str">
        <f t="shared" si="554"/>
        <v/>
      </c>
      <c r="AC272" s="56" t="str">
        <f t="shared" si="554"/>
        <v/>
      </c>
      <c r="AD272" s="55" t="str">
        <f t="shared" si="554"/>
        <v/>
      </c>
      <c r="AE272" s="56" t="str">
        <f t="shared" si="554"/>
        <v/>
      </c>
      <c r="AF272" s="55">
        <f t="shared" si="554"/>
        <v>17</v>
      </c>
      <c r="AG272" s="56" t="str">
        <f t="shared" si="554"/>
        <v/>
      </c>
      <c r="AH272" s="55" t="str">
        <f t="shared" si="554"/>
        <v/>
      </c>
      <c r="AI272" s="56" t="str">
        <f t="shared" si="554"/>
        <v/>
      </c>
      <c r="AJ272" s="55" t="str">
        <f t="shared" si="554"/>
        <v/>
      </c>
      <c r="AK272" s="56" t="str">
        <f t="shared" si="554"/>
        <v/>
      </c>
      <c r="AL272" s="55" t="str">
        <f t="shared" si="554"/>
        <v/>
      </c>
      <c r="AM272" s="57" t="str">
        <f t="shared" si="554"/>
        <v/>
      </c>
    </row>
    <row r="273" spans="1:39" ht="15.75" customHeight="1">
      <c r="A273" s="58">
        <v>268</v>
      </c>
      <c r="B273" s="48" t="str">
        <f>VLOOKUP(A273,Times_2023!B270:C700,2,FALSE)</f>
        <v>0:29:28</v>
      </c>
      <c r="C273" s="49" t="str">
        <f t="shared" si="530"/>
        <v>Lisa Plumb</v>
      </c>
      <c r="D273" s="59" t="str">
        <f t="shared" si="531"/>
        <v>SS</v>
      </c>
      <c r="E273" s="59" t="str">
        <f t="shared" si="532"/>
        <v>F</v>
      </c>
      <c r="F273" s="59">
        <f t="shared" si="526"/>
        <v>84</v>
      </c>
      <c r="G273" s="60" t="str">
        <f t="shared" si="527"/>
        <v>SS-F</v>
      </c>
      <c r="H273" s="19" t="str">
        <f t="shared" ref="H273:W273" si="555">IF($G273=H$4&amp;"-"&amp;H$5,IF(COUNTIF($G$6:$G273,"="&amp;$G273)&gt;5,"",$F273),"")</f>
        <v/>
      </c>
      <c r="I273" s="20" t="str">
        <f t="shared" si="555"/>
        <v/>
      </c>
      <c r="J273" s="21" t="str">
        <f t="shared" si="555"/>
        <v/>
      </c>
      <c r="K273" s="20" t="str">
        <f t="shared" si="555"/>
        <v/>
      </c>
      <c r="L273" s="21" t="str">
        <f t="shared" si="555"/>
        <v/>
      </c>
      <c r="M273" s="20" t="str">
        <f t="shared" si="555"/>
        <v/>
      </c>
      <c r="N273" s="21" t="str">
        <f t="shared" si="555"/>
        <v/>
      </c>
      <c r="O273" s="20" t="str">
        <f t="shared" si="555"/>
        <v/>
      </c>
      <c r="P273" s="21" t="str">
        <f t="shared" si="555"/>
        <v/>
      </c>
      <c r="Q273" s="20" t="str">
        <f t="shared" si="555"/>
        <v/>
      </c>
      <c r="R273" s="21" t="str">
        <f t="shared" si="555"/>
        <v/>
      </c>
      <c r="S273" s="20" t="str">
        <f t="shared" si="555"/>
        <v/>
      </c>
      <c r="T273" s="21" t="str">
        <f t="shared" si="555"/>
        <v/>
      </c>
      <c r="U273" s="20" t="str">
        <f t="shared" si="555"/>
        <v/>
      </c>
      <c r="V273" s="21" t="str">
        <f t="shared" si="555"/>
        <v/>
      </c>
      <c r="W273" s="22" t="str">
        <f t="shared" si="555"/>
        <v/>
      </c>
      <c r="X273" s="55" t="str">
        <f t="shared" ref="X273:AM273" si="556">IF($G273=X$4&amp;"-"&amp;X$5,IF(COUNTIF($G$6:$G273,"="&amp;$G273)&gt;1000,"",MAX(X$6:X272)+1),"")</f>
        <v/>
      </c>
      <c r="Y273" s="56" t="str">
        <f t="shared" si="556"/>
        <v/>
      </c>
      <c r="Z273" s="55" t="str">
        <f t="shared" si="556"/>
        <v/>
      </c>
      <c r="AA273" s="56" t="str">
        <f t="shared" si="556"/>
        <v/>
      </c>
      <c r="AB273" s="55" t="str">
        <f t="shared" si="556"/>
        <v/>
      </c>
      <c r="AC273" s="56" t="str">
        <f t="shared" si="556"/>
        <v/>
      </c>
      <c r="AD273" s="55" t="str">
        <f t="shared" si="556"/>
        <v/>
      </c>
      <c r="AE273" s="56" t="str">
        <f t="shared" si="556"/>
        <v/>
      </c>
      <c r="AF273" s="55" t="str">
        <f t="shared" si="556"/>
        <v/>
      </c>
      <c r="AG273" s="56" t="str">
        <f t="shared" si="556"/>
        <v/>
      </c>
      <c r="AH273" s="55" t="str">
        <f t="shared" si="556"/>
        <v/>
      </c>
      <c r="AI273" s="56" t="str">
        <f t="shared" si="556"/>
        <v/>
      </c>
      <c r="AJ273" s="55" t="str">
        <f t="shared" si="556"/>
        <v/>
      </c>
      <c r="AK273" s="56" t="str">
        <f t="shared" si="556"/>
        <v/>
      </c>
      <c r="AL273" s="55" t="str">
        <f t="shared" si="556"/>
        <v/>
      </c>
      <c r="AM273" s="57">
        <f t="shared" si="556"/>
        <v>10</v>
      </c>
    </row>
    <row r="274" spans="1:39" ht="15.75" customHeight="1">
      <c r="A274" s="61">
        <v>269</v>
      </c>
      <c r="B274" s="48" t="str">
        <f>VLOOKUP(A274,Times_2023!B271:C701,2,FALSE)</f>
        <v>0:29:32</v>
      </c>
      <c r="C274" s="49" t="str">
        <f t="shared" si="530"/>
        <v>Tina Filby</v>
      </c>
      <c r="D274" s="59" t="str">
        <f t="shared" si="531"/>
        <v>RR</v>
      </c>
      <c r="E274" s="59" t="str">
        <f t="shared" si="532"/>
        <v>F</v>
      </c>
      <c r="F274" s="59">
        <f t="shared" si="526"/>
        <v>85</v>
      </c>
      <c r="G274" s="60" t="str">
        <f t="shared" si="527"/>
        <v>RR-F</v>
      </c>
      <c r="H274" s="19" t="str">
        <f t="shared" ref="H274:W274" si="557">IF($G274=H$4&amp;"-"&amp;H$5,IF(COUNTIF($G$6:$G274,"="&amp;$G274)&gt;5,"",$F274),"")</f>
        <v/>
      </c>
      <c r="I274" s="20" t="str">
        <f t="shared" si="557"/>
        <v/>
      </c>
      <c r="J274" s="21" t="str">
        <f t="shared" si="557"/>
        <v/>
      </c>
      <c r="K274" s="20" t="str">
        <f t="shared" si="557"/>
        <v/>
      </c>
      <c r="L274" s="21" t="str">
        <f t="shared" si="557"/>
        <v/>
      </c>
      <c r="M274" s="20" t="str">
        <f t="shared" si="557"/>
        <v/>
      </c>
      <c r="N274" s="21" t="str">
        <f t="shared" si="557"/>
        <v/>
      </c>
      <c r="O274" s="20" t="str">
        <f t="shared" si="557"/>
        <v/>
      </c>
      <c r="P274" s="21" t="str">
        <f t="shared" si="557"/>
        <v/>
      </c>
      <c r="Q274" s="20" t="str">
        <f t="shared" si="557"/>
        <v/>
      </c>
      <c r="R274" s="21" t="str">
        <f t="shared" si="557"/>
        <v/>
      </c>
      <c r="S274" s="20" t="str">
        <f t="shared" si="557"/>
        <v/>
      </c>
      <c r="T274" s="21" t="str">
        <f t="shared" si="557"/>
        <v/>
      </c>
      <c r="U274" s="20" t="str">
        <f t="shared" si="557"/>
        <v/>
      </c>
      <c r="V274" s="21" t="str">
        <f t="shared" si="557"/>
        <v/>
      </c>
      <c r="W274" s="22" t="str">
        <f t="shared" si="557"/>
        <v/>
      </c>
      <c r="X274" s="55" t="str">
        <f t="shared" ref="X274:AM274" si="558">IF($G274=X$4&amp;"-"&amp;X$5,IF(COUNTIF($G$6:$G274,"="&amp;$G274)&gt;1000,"",MAX(X$6:X273)+1),"")</f>
        <v/>
      </c>
      <c r="Y274" s="56" t="str">
        <f t="shared" si="558"/>
        <v/>
      </c>
      <c r="Z274" s="55" t="str">
        <f t="shared" si="558"/>
        <v/>
      </c>
      <c r="AA274" s="56" t="str">
        <f t="shared" si="558"/>
        <v/>
      </c>
      <c r="AB274" s="55" t="str">
        <f t="shared" si="558"/>
        <v/>
      </c>
      <c r="AC274" s="56" t="str">
        <f t="shared" si="558"/>
        <v/>
      </c>
      <c r="AD274" s="55" t="str">
        <f t="shared" si="558"/>
        <v/>
      </c>
      <c r="AE274" s="56" t="str">
        <f t="shared" si="558"/>
        <v/>
      </c>
      <c r="AF274" s="55" t="str">
        <f t="shared" si="558"/>
        <v/>
      </c>
      <c r="AG274" s="56" t="str">
        <f t="shared" si="558"/>
        <v/>
      </c>
      <c r="AH274" s="55" t="str">
        <f t="shared" si="558"/>
        <v/>
      </c>
      <c r="AI274" s="56" t="str">
        <f t="shared" si="558"/>
        <v/>
      </c>
      <c r="AJ274" s="55" t="str">
        <f t="shared" si="558"/>
        <v/>
      </c>
      <c r="AK274" s="56">
        <f t="shared" si="558"/>
        <v>8</v>
      </c>
      <c r="AL274" s="55" t="str">
        <f t="shared" si="558"/>
        <v/>
      </c>
      <c r="AM274" s="57" t="str">
        <f t="shared" si="558"/>
        <v/>
      </c>
    </row>
    <row r="275" spans="1:39" ht="15.75" customHeight="1">
      <c r="A275" s="58">
        <v>270</v>
      </c>
      <c r="B275" s="48" t="str">
        <f>VLOOKUP(A275,Times_2023!B272:C702,2,FALSE)</f>
        <v>0:29:48</v>
      </c>
      <c r="C275" s="49" t="str">
        <f t="shared" si="530"/>
        <v>Carmel McEniery</v>
      </c>
      <c r="D275" s="59" t="str">
        <f t="shared" si="531"/>
        <v>CAC</v>
      </c>
      <c r="E275" s="59" t="str">
        <f t="shared" si="532"/>
        <v>F</v>
      </c>
      <c r="F275" s="59">
        <f t="shared" si="526"/>
        <v>86</v>
      </c>
      <c r="G275" s="60" t="str">
        <f t="shared" si="527"/>
        <v>CAC-F</v>
      </c>
      <c r="H275" s="19" t="str">
        <f t="shared" ref="H275:W275" si="559">IF($G275=H$4&amp;"-"&amp;H$5,IF(COUNTIF($G$6:$G275,"="&amp;$G275)&gt;5,"",$F275),"")</f>
        <v/>
      </c>
      <c r="I275" s="20" t="str">
        <f t="shared" si="559"/>
        <v/>
      </c>
      <c r="J275" s="21" t="str">
        <f t="shared" si="559"/>
        <v/>
      </c>
      <c r="K275" s="20" t="str">
        <f t="shared" si="559"/>
        <v/>
      </c>
      <c r="L275" s="21" t="str">
        <f t="shared" si="559"/>
        <v/>
      </c>
      <c r="M275" s="20" t="str">
        <f t="shared" si="559"/>
        <v/>
      </c>
      <c r="N275" s="21" t="str">
        <f t="shared" si="559"/>
        <v/>
      </c>
      <c r="O275" s="20" t="str">
        <f t="shared" si="559"/>
        <v/>
      </c>
      <c r="P275" s="21" t="str">
        <f t="shared" si="559"/>
        <v/>
      </c>
      <c r="Q275" s="20" t="str">
        <f t="shared" si="559"/>
        <v/>
      </c>
      <c r="R275" s="21" t="str">
        <f t="shared" si="559"/>
        <v/>
      </c>
      <c r="S275" s="20" t="str">
        <f t="shared" si="559"/>
        <v/>
      </c>
      <c r="T275" s="21" t="str">
        <f t="shared" si="559"/>
        <v/>
      </c>
      <c r="U275" s="20" t="str">
        <f t="shared" si="559"/>
        <v/>
      </c>
      <c r="V275" s="21" t="str">
        <f t="shared" si="559"/>
        <v/>
      </c>
      <c r="W275" s="22" t="str">
        <f t="shared" si="559"/>
        <v/>
      </c>
      <c r="X275" s="55" t="str">
        <f t="shared" ref="X275:AM275" si="560">IF($G275=X$4&amp;"-"&amp;X$5,IF(COUNTIF($G$6:$G275,"="&amp;$G275)&gt;1000,"",MAX(X$6:X274)+1),"")</f>
        <v/>
      </c>
      <c r="Y275" s="56">
        <f t="shared" si="560"/>
        <v>18</v>
      </c>
      <c r="Z275" s="55" t="str">
        <f t="shared" si="560"/>
        <v/>
      </c>
      <c r="AA275" s="56" t="str">
        <f t="shared" si="560"/>
        <v/>
      </c>
      <c r="AB275" s="55" t="str">
        <f t="shared" si="560"/>
        <v/>
      </c>
      <c r="AC275" s="56" t="str">
        <f t="shared" si="560"/>
        <v/>
      </c>
      <c r="AD275" s="55" t="str">
        <f t="shared" si="560"/>
        <v/>
      </c>
      <c r="AE275" s="56" t="str">
        <f t="shared" si="560"/>
        <v/>
      </c>
      <c r="AF275" s="55" t="str">
        <f t="shared" si="560"/>
        <v/>
      </c>
      <c r="AG275" s="56" t="str">
        <f t="shared" si="560"/>
        <v/>
      </c>
      <c r="AH275" s="55" t="str">
        <f t="shared" si="560"/>
        <v/>
      </c>
      <c r="AI275" s="56" t="str">
        <f t="shared" si="560"/>
        <v/>
      </c>
      <c r="AJ275" s="55" t="str">
        <f t="shared" si="560"/>
        <v/>
      </c>
      <c r="AK275" s="56" t="str">
        <f t="shared" si="560"/>
        <v/>
      </c>
      <c r="AL275" s="55" t="str">
        <f t="shared" si="560"/>
        <v/>
      </c>
      <c r="AM275" s="57" t="str">
        <f t="shared" si="560"/>
        <v/>
      </c>
    </row>
    <row r="276" spans="1:39" ht="15.75" customHeight="1">
      <c r="A276" s="61">
        <v>271</v>
      </c>
      <c r="B276" s="48" t="str">
        <f>VLOOKUP(A276,Times_2023!B273:C703,2,FALSE)</f>
        <v>0:29:58</v>
      </c>
      <c r="C276" s="49" t="str">
        <f t="shared" si="530"/>
        <v>Julie McGreal</v>
      </c>
      <c r="D276" s="59" t="str">
        <f t="shared" si="531"/>
        <v>RR</v>
      </c>
      <c r="E276" s="59" t="str">
        <f t="shared" si="532"/>
        <v>F</v>
      </c>
      <c r="F276" s="59">
        <f t="shared" si="526"/>
        <v>87</v>
      </c>
      <c r="G276" s="60" t="str">
        <f t="shared" si="527"/>
        <v>RR-F</v>
      </c>
      <c r="H276" s="19" t="str">
        <f t="shared" ref="H276:W276" si="561">IF($G276=H$4&amp;"-"&amp;H$5,IF(COUNTIF($G$6:$G276,"="&amp;$G276)&gt;5,"",$F276),"")</f>
        <v/>
      </c>
      <c r="I276" s="20" t="str">
        <f t="shared" si="561"/>
        <v/>
      </c>
      <c r="J276" s="21" t="str">
        <f t="shared" si="561"/>
        <v/>
      </c>
      <c r="K276" s="20" t="str">
        <f t="shared" si="561"/>
        <v/>
      </c>
      <c r="L276" s="21" t="str">
        <f t="shared" si="561"/>
        <v/>
      </c>
      <c r="M276" s="20" t="str">
        <f t="shared" si="561"/>
        <v/>
      </c>
      <c r="N276" s="21" t="str">
        <f t="shared" si="561"/>
        <v/>
      </c>
      <c r="O276" s="20" t="str">
        <f t="shared" si="561"/>
        <v/>
      </c>
      <c r="P276" s="21" t="str">
        <f t="shared" si="561"/>
        <v/>
      </c>
      <c r="Q276" s="20" t="str">
        <f t="shared" si="561"/>
        <v/>
      </c>
      <c r="R276" s="21" t="str">
        <f t="shared" si="561"/>
        <v/>
      </c>
      <c r="S276" s="20" t="str">
        <f t="shared" si="561"/>
        <v/>
      </c>
      <c r="T276" s="21" t="str">
        <f t="shared" si="561"/>
        <v/>
      </c>
      <c r="U276" s="20" t="str">
        <f t="shared" si="561"/>
        <v/>
      </c>
      <c r="V276" s="21" t="str">
        <f t="shared" si="561"/>
        <v/>
      </c>
      <c r="W276" s="22" t="str">
        <f t="shared" si="561"/>
        <v/>
      </c>
      <c r="X276" s="55" t="str">
        <f t="shared" ref="X276:AM276" si="562">IF($G276=X$4&amp;"-"&amp;X$5,IF(COUNTIF($G$6:$G276,"="&amp;$G276)&gt;1000,"",MAX(X$6:X275)+1),"")</f>
        <v/>
      </c>
      <c r="Y276" s="56" t="str">
        <f t="shared" si="562"/>
        <v/>
      </c>
      <c r="Z276" s="55" t="str">
        <f t="shared" si="562"/>
        <v/>
      </c>
      <c r="AA276" s="56" t="str">
        <f t="shared" si="562"/>
        <v/>
      </c>
      <c r="AB276" s="55" t="str">
        <f t="shared" si="562"/>
        <v/>
      </c>
      <c r="AC276" s="56" t="str">
        <f t="shared" si="562"/>
        <v/>
      </c>
      <c r="AD276" s="55" t="str">
        <f t="shared" si="562"/>
        <v/>
      </c>
      <c r="AE276" s="56" t="str">
        <f t="shared" si="562"/>
        <v/>
      </c>
      <c r="AF276" s="55" t="str">
        <f t="shared" si="562"/>
        <v/>
      </c>
      <c r="AG276" s="56" t="str">
        <f t="shared" si="562"/>
        <v/>
      </c>
      <c r="AH276" s="55" t="str">
        <f t="shared" si="562"/>
        <v/>
      </c>
      <c r="AI276" s="56" t="str">
        <f t="shared" si="562"/>
        <v/>
      </c>
      <c r="AJ276" s="55" t="str">
        <f t="shared" si="562"/>
        <v/>
      </c>
      <c r="AK276" s="56">
        <f t="shared" si="562"/>
        <v>9</v>
      </c>
      <c r="AL276" s="55" t="str">
        <f t="shared" si="562"/>
        <v/>
      </c>
      <c r="AM276" s="57" t="str">
        <f t="shared" si="562"/>
        <v/>
      </c>
    </row>
    <row r="277" spans="1:39" ht="15.75" customHeight="1">
      <c r="A277" s="58">
        <v>272</v>
      </c>
      <c r="B277" s="48" t="str">
        <f>VLOOKUP(A277,Times_2023!B274:C704,2,FALSE)</f>
        <v>0:30:11</v>
      </c>
      <c r="C277" s="49" t="str">
        <f t="shared" si="530"/>
        <v>Hamish Ross</v>
      </c>
      <c r="D277" s="59" t="str">
        <f t="shared" si="531"/>
        <v>ELY</v>
      </c>
      <c r="E277" s="59" t="str">
        <f t="shared" si="532"/>
        <v>M</v>
      </c>
      <c r="F277" s="59">
        <f t="shared" si="526"/>
        <v>185</v>
      </c>
      <c r="G277" s="60" t="str">
        <f t="shared" si="527"/>
        <v>ELY-M</v>
      </c>
      <c r="H277" s="19" t="str">
        <f t="shared" ref="H277:W277" si="563">IF($G277=H$4&amp;"-"&amp;H$5,IF(COUNTIF($G$6:$G277,"="&amp;$G277)&gt;5,"",$F277),"")</f>
        <v/>
      </c>
      <c r="I277" s="20" t="str">
        <f t="shared" si="563"/>
        <v/>
      </c>
      <c r="J277" s="21" t="str">
        <f t="shared" si="563"/>
        <v/>
      </c>
      <c r="K277" s="20" t="str">
        <f t="shared" si="563"/>
        <v/>
      </c>
      <c r="L277" s="21" t="str">
        <f t="shared" si="563"/>
        <v/>
      </c>
      <c r="M277" s="20" t="str">
        <f t="shared" si="563"/>
        <v/>
      </c>
      <c r="N277" s="21" t="str">
        <f t="shared" si="563"/>
        <v/>
      </c>
      <c r="O277" s="20" t="str">
        <f t="shared" si="563"/>
        <v/>
      </c>
      <c r="P277" s="21" t="str">
        <f t="shared" si="563"/>
        <v/>
      </c>
      <c r="Q277" s="20" t="str">
        <f t="shared" si="563"/>
        <v/>
      </c>
      <c r="R277" s="21" t="str">
        <f t="shared" si="563"/>
        <v/>
      </c>
      <c r="S277" s="20" t="str">
        <f t="shared" si="563"/>
        <v/>
      </c>
      <c r="T277" s="21" t="str">
        <f t="shared" si="563"/>
        <v/>
      </c>
      <c r="U277" s="20" t="str">
        <f t="shared" si="563"/>
        <v/>
      </c>
      <c r="V277" s="21" t="str">
        <f t="shared" si="563"/>
        <v/>
      </c>
      <c r="W277" s="22" t="str">
        <f t="shared" si="563"/>
        <v/>
      </c>
      <c r="X277" s="55" t="str">
        <f t="shared" ref="X277:AM277" si="564">IF($G277=X$4&amp;"-"&amp;X$5,IF(COUNTIF($G$6:$G277,"="&amp;$G277)&gt;1000,"",MAX(X$6:X276)+1),"")</f>
        <v/>
      </c>
      <c r="Y277" s="56" t="str">
        <f t="shared" si="564"/>
        <v/>
      </c>
      <c r="Z277" s="55" t="str">
        <f t="shared" si="564"/>
        <v/>
      </c>
      <c r="AA277" s="56" t="str">
        <f t="shared" si="564"/>
        <v/>
      </c>
      <c r="AB277" s="55">
        <f t="shared" si="564"/>
        <v>46</v>
      </c>
      <c r="AC277" s="56" t="str">
        <f t="shared" si="564"/>
        <v/>
      </c>
      <c r="AD277" s="55" t="str">
        <f t="shared" si="564"/>
        <v/>
      </c>
      <c r="AE277" s="56" t="str">
        <f t="shared" si="564"/>
        <v/>
      </c>
      <c r="AF277" s="55" t="str">
        <f t="shared" si="564"/>
        <v/>
      </c>
      <c r="AG277" s="56" t="str">
        <f t="shared" si="564"/>
        <v/>
      </c>
      <c r="AH277" s="55" t="str">
        <f t="shared" si="564"/>
        <v/>
      </c>
      <c r="AI277" s="56" t="str">
        <f t="shared" si="564"/>
        <v/>
      </c>
      <c r="AJ277" s="55" t="str">
        <f t="shared" si="564"/>
        <v/>
      </c>
      <c r="AK277" s="56" t="str">
        <f t="shared" si="564"/>
        <v/>
      </c>
      <c r="AL277" s="55" t="str">
        <f t="shared" si="564"/>
        <v/>
      </c>
      <c r="AM277" s="57" t="str">
        <f t="shared" si="564"/>
        <v/>
      </c>
    </row>
    <row r="278" spans="1:39" ht="15.75" customHeight="1">
      <c r="A278" s="61">
        <v>273</v>
      </c>
      <c r="B278" s="48" t="str">
        <f>VLOOKUP(A278,Times_2023!B275:C705,2,FALSE)</f>
        <v>0:30:11</v>
      </c>
      <c r="C278" s="49" t="str">
        <f t="shared" si="530"/>
        <v>Clare Robinson</v>
      </c>
      <c r="D278" s="59" t="str">
        <f t="shared" si="531"/>
        <v>HI</v>
      </c>
      <c r="E278" s="59" t="str">
        <f t="shared" si="532"/>
        <v>F</v>
      </c>
      <c r="F278" s="59">
        <f t="shared" si="526"/>
        <v>88</v>
      </c>
      <c r="G278" s="60" t="str">
        <f t="shared" si="527"/>
        <v>HI-F</v>
      </c>
      <c r="H278" s="19" t="str">
        <f t="shared" ref="H278:W278" si="565">IF($G278=H$4&amp;"-"&amp;H$5,IF(COUNTIF($G$6:$G278,"="&amp;$G278)&gt;5,"",$F278),"")</f>
        <v/>
      </c>
      <c r="I278" s="20" t="str">
        <f t="shared" si="565"/>
        <v/>
      </c>
      <c r="J278" s="21" t="str">
        <f t="shared" si="565"/>
        <v/>
      </c>
      <c r="K278" s="20" t="str">
        <f t="shared" si="565"/>
        <v/>
      </c>
      <c r="L278" s="21" t="str">
        <f t="shared" si="565"/>
        <v/>
      </c>
      <c r="M278" s="20" t="str">
        <f t="shared" si="565"/>
        <v/>
      </c>
      <c r="N278" s="21" t="str">
        <f t="shared" si="565"/>
        <v/>
      </c>
      <c r="O278" s="20" t="str">
        <f t="shared" si="565"/>
        <v/>
      </c>
      <c r="P278" s="21" t="str">
        <f t="shared" si="565"/>
        <v/>
      </c>
      <c r="Q278" s="20" t="str">
        <f t="shared" si="565"/>
        <v/>
      </c>
      <c r="R278" s="21" t="str">
        <f t="shared" si="565"/>
        <v/>
      </c>
      <c r="S278" s="20" t="str">
        <f t="shared" si="565"/>
        <v/>
      </c>
      <c r="T278" s="21" t="str">
        <f t="shared" si="565"/>
        <v/>
      </c>
      <c r="U278" s="20" t="str">
        <f t="shared" si="565"/>
        <v/>
      </c>
      <c r="V278" s="21" t="str">
        <f t="shared" si="565"/>
        <v/>
      </c>
      <c r="W278" s="22" t="str">
        <f t="shared" si="565"/>
        <v/>
      </c>
      <c r="X278" s="55" t="str">
        <f t="shared" ref="X278:AM278" si="566">IF($G278=X$4&amp;"-"&amp;X$5,IF(COUNTIF($G$6:$G278,"="&amp;$G278)&gt;1000,"",MAX(X$6:X277)+1),"")</f>
        <v/>
      </c>
      <c r="Y278" s="56" t="str">
        <f t="shared" si="566"/>
        <v/>
      </c>
      <c r="Z278" s="55" t="str">
        <f t="shared" si="566"/>
        <v/>
      </c>
      <c r="AA278" s="56" t="str">
        <f t="shared" si="566"/>
        <v/>
      </c>
      <c r="AB278" s="55" t="str">
        <f t="shared" si="566"/>
        <v/>
      </c>
      <c r="AC278" s="56" t="str">
        <f t="shared" si="566"/>
        <v/>
      </c>
      <c r="AD278" s="55" t="str">
        <f t="shared" si="566"/>
        <v/>
      </c>
      <c r="AE278" s="56">
        <f t="shared" si="566"/>
        <v>13</v>
      </c>
      <c r="AF278" s="55" t="str">
        <f t="shared" si="566"/>
        <v/>
      </c>
      <c r="AG278" s="56" t="str">
        <f t="shared" si="566"/>
        <v/>
      </c>
      <c r="AH278" s="55" t="str">
        <f t="shared" si="566"/>
        <v/>
      </c>
      <c r="AI278" s="56" t="str">
        <f t="shared" si="566"/>
        <v/>
      </c>
      <c r="AJ278" s="55" t="str">
        <f t="shared" si="566"/>
        <v/>
      </c>
      <c r="AK278" s="56" t="str">
        <f t="shared" si="566"/>
        <v/>
      </c>
      <c r="AL278" s="55" t="str">
        <f t="shared" si="566"/>
        <v/>
      </c>
      <c r="AM278" s="57" t="str">
        <f t="shared" si="566"/>
        <v/>
      </c>
    </row>
    <row r="279" spans="1:39" ht="15.75" customHeight="1">
      <c r="A279" s="58">
        <v>274</v>
      </c>
      <c r="B279" s="48" t="str">
        <f>VLOOKUP(A279,Times_2023!B276:C706,2,FALSE)</f>
        <v>0:30:12</v>
      </c>
      <c r="C279" s="49" t="str">
        <f t="shared" si="530"/>
        <v>Sophie Adams</v>
      </c>
      <c r="D279" s="59" t="str">
        <f t="shared" si="531"/>
        <v>NJ</v>
      </c>
      <c r="E279" s="59" t="str">
        <f t="shared" si="532"/>
        <v>F</v>
      </c>
      <c r="F279" s="59">
        <f t="shared" si="526"/>
        <v>89</v>
      </c>
      <c r="G279" s="60" t="str">
        <f t="shared" si="527"/>
        <v>NJ-F</v>
      </c>
      <c r="H279" s="19" t="str">
        <f t="shared" ref="H279:W279" si="567">IF($G279=H$4&amp;"-"&amp;H$5,IF(COUNTIF($G$6:$G279,"="&amp;$G279)&gt;5,"",$F279),"")</f>
        <v/>
      </c>
      <c r="I279" s="20" t="str">
        <f t="shared" si="567"/>
        <v/>
      </c>
      <c r="J279" s="21" t="str">
        <f t="shared" si="567"/>
        <v/>
      </c>
      <c r="K279" s="20" t="str">
        <f t="shared" si="567"/>
        <v/>
      </c>
      <c r="L279" s="21" t="str">
        <f t="shared" si="567"/>
        <v/>
      </c>
      <c r="M279" s="20" t="str">
        <f t="shared" si="567"/>
        <v/>
      </c>
      <c r="N279" s="21" t="str">
        <f t="shared" si="567"/>
        <v/>
      </c>
      <c r="O279" s="20" t="str">
        <f t="shared" si="567"/>
        <v/>
      </c>
      <c r="P279" s="21" t="str">
        <f t="shared" si="567"/>
        <v/>
      </c>
      <c r="Q279" s="20" t="str">
        <f t="shared" si="567"/>
        <v/>
      </c>
      <c r="R279" s="21" t="str">
        <f t="shared" si="567"/>
        <v/>
      </c>
      <c r="S279" s="20" t="str">
        <f t="shared" si="567"/>
        <v/>
      </c>
      <c r="T279" s="21" t="str">
        <f t="shared" si="567"/>
        <v/>
      </c>
      <c r="U279" s="20" t="str">
        <f t="shared" si="567"/>
        <v/>
      </c>
      <c r="V279" s="21" t="str">
        <f t="shared" si="567"/>
        <v/>
      </c>
      <c r="W279" s="22" t="str">
        <f t="shared" si="567"/>
        <v/>
      </c>
      <c r="X279" s="55" t="str">
        <f t="shared" ref="X279:AM279" si="568">IF($G279=X$4&amp;"-"&amp;X$5,IF(COUNTIF($G$6:$G279,"="&amp;$G279)&gt;1000,"",MAX(X$6:X278)+1),"")</f>
        <v/>
      </c>
      <c r="Y279" s="56" t="str">
        <f t="shared" si="568"/>
        <v/>
      </c>
      <c r="Z279" s="55" t="str">
        <f t="shared" si="568"/>
        <v/>
      </c>
      <c r="AA279" s="56" t="str">
        <f t="shared" si="568"/>
        <v/>
      </c>
      <c r="AB279" s="55" t="str">
        <f t="shared" si="568"/>
        <v/>
      </c>
      <c r="AC279" s="56" t="str">
        <f t="shared" si="568"/>
        <v/>
      </c>
      <c r="AD279" s="55" t="str">
        <f t="shared" si="568"/>
        <v/>
      </c>
      <c r="AE279" s="56" t="str">
        <f t="shared" si="568"/>
        <v/>
      </c>
      <c r="AF279" s="55" t="str">
        <f t="shared" si="568"/>
        <v/>
      </c>
      <c r="AG279" s="56" t="str">
        <f t="shared" si="568"/>
        <v/>
      </c>
      <c r="AH279" s="55" t="str">
        <f t="shared" si="568"/>
        <v/>
      </c>
      <c r="AI279" s="56">
        <f t="shared" si="568"/>
        <v>14</v>
      </c>
      <c r="AJ279" s="55" t="str">
        <f t="shared" si="568"/>
        <v/>
      </c>
      <c r="AK279" s="56" t="str">
        <f t="shared" si="568"/>
        <v/>
      </c>
      <c r="AL279" s="55" t="str">
        <f t="shared" si="568"/>
        <v/>
      </c>
      <c r="AM279" s="57" t="str">
        <f t="shared" si="568"/>
        <v/>
      </c>
    </row>
    <row r="280" spans="1:39" ht="15.75" customHeight="1">
      <c r="A280" s="61">
        <v>275</v>
      </c>
      <c r="B280" s="48" t="str">
        <f>VLOOKUP(A280,Times_2023!B277:C707,2,FALSE)</f>
        <v>0:30:27</v>
      </c>
      <c r="C280" s="49" t="str">
        <f t="shared" si="530"/>
        <v>Malcolm Osbourn</v>
      </c>
      <c r="D280" s="59" t="str">
        <f t="shared" si="531"/>
        <v>NJ</v>
      </c>
      <c r="E280" s="59" t="str">
        <f t="shared" si="532"/>
        <v>M</v>
      </c>
      <c r="F280" s="59">
        <f t="shared" si="526"/>
        <v>186</v>
      </c>
      <c r="G280" s="60" t="str">
        <f t="shared" si="527"/>
        <v>NJ-M</v>
      </c>
      <c r="H280" s="19" t="str">
        <f t="shared" ref="H280:W280" si="569">IF($G280=H$4&amp;"-"&amp;H$5,IF(COUNTIF($G$6:$G280,"="&amp;$G280)&gt;5,"",$F280),"")</f>
        <v/>
      </c>
      <c r="I280" s="20" t="str">
        <f t="shared" si="569"/>
        <v/>
      </c>
      <c r="J280" s="21" t="str">
        <f t="shared" si="569"/>
        <v/>
      </c>
      <c r="K280" s="20" t="str">
        <f t="shared" si="569"/>
        <v/>
      </c>
      <c r="L280" s="21" t="str">
        <f t="shared" si="569"/>
        <v/>
      </c>
      <c r="M280" s="20" t="str">
        <f t="shared" si="569"/>
        <v/>
      </c>
      <c r="N280" s="21" t="str">
        <f t="shared" si="569"/>
        <v/>
      </c>
      <c r="O280" s="20" t="str">
        <f t="shared" si="569"/>
        <v/>
      </c>
      <c r="P280" s="21" t="str">
        <f t="shared" si="569"/>
        <v/>
      </c>
      <c r="Q280" s="20" t="str">
        <f t="shared" si="569"/>
        <v/>
      </c>
      <c r="R280" s="21" t="str">
        <f t="shared" si="569"/>
        <v/>
      </c>
      <c r="S280" s="20" t="str">
        <f t="shared" si="569"/>
        <v/>
      </c>
      <c r="T280" s="21" t="str">
        <f t="shared" si="569"/>
        <v/>
      </c>
      <c r="U280" s="20" t="str">
        <f t="shared" si="569"/>
        <v/>
      </c>
      <c r="V280" s="21" t="str">
        <f t="shared" si="569"/>
        <v/>
      </c>
      <c r="W280" s="22" t="str">
        <f t="shared" si="569"/>
        <v/>
      </c>
      <c r="X280" s="55" t="str">
        <f t="shared" ref="X280:AM280" si="570">IF($G280=X$4&amp;"-"&amp;X$5,IF(COUNTIF($G$6:$G280,"="&amp;$G280)&gt;1000,"",MAX(X$6:X279)+1),"")</f>
        <v/>
      </c>
      <c r="Y280" s="56" t="str">
        <f t="shared" si="570"/>
        <v/>
      </c>
      <c r="Z280" s="55" t="str">
        <f t="shared" si="570"/>
        <v/>
      </c>
      <c r="AA280" s="56" t="str">
        <f t="shared" si="570"/>
        <v/>
      </c>
      <c r="AB280" s="55" t="str">
        <f t="shared" si="570"/>
        <v/>
      </c>
      <c r="AC280" s="56" t="str">
        <f t="shared" si="570"/>
        <v/>
      </c>
      <c r="AD280" s="55" t="str">
        <f t="shared" si="570"/>
        <v/>
      </c>
      <c r="AE280" s="56" t="str">
        <f t="shared" si="570"/>
        <v/>
      </c>
      <c r="AF280" s="55" t="str">
        <f t="shared" si="570"/>
        <v/>
      </c>
      <c r="AG280" s="56" t="str">
        <f t="shared" si="570"/>
        <v/>
      </c>
      <c r="AH280" s="55">
        <f t="shared" si="570"/>
        <v>27</v>
      </c>
      <c r="AI280" s="56" t="str">
        <f t="shared" si="570"/>
        <v/>
      </c>
      <c r="AJ280" s="55" t="str">
        <f t="shared" si="570"/>
        <v/>
      </c>
      <c r="AK280" s="56" t="str">
        <f t="shared" si="570"/>
        <v/>
      </c>
      <c r="AL280" s="55" t="str">
        <f t="shared" si="570"/>
        <v/>
      </c>
      <c r="AM280" s="57" t="str">
        <f t="shared" si="570"/>
        <v/>
      </c>
    </row>
    <row r="281" spans="1:39" ht="15.75" customHeight="1">
      <c r="A281" s="58">
        <v>276</v>
      </c>
      <c r="B281" s="48" t="str">
        <f>VLOOKUP(A281,Times_2023!B278:C708,2,FALSE)</f>
        <v>0:30:46</v>
      </c>
      <c r="C281" s="49" t="str">
        <f t="shared" si="530"/>
        <v>Anthony Irwin</v>
      </c>
      <c r="D281" s="59" t="str">
        <f t="shared" si="531"/>
        <v>CAC</v>
      </c>
      <c r="E281" s="59" t="str">
        <f t="shared" si="532"/>
        <v>M</v>
      </c>
      <c r="F281" s="59">
        <f t="shared" si="526"/>
        <v>187</v>
      </c>
      <c r="G281" s="60" t="str">
        <f t="shared" si="527"/>
        <v>CAC-M</v>
      </c>
      <c r="H281" s="19" t="str">
        <f t="shared" ref="H281:W281" si="571">IF($G281=H$4&amp;"-"&amp;H$5,IF(COUNTIF($G$6:$G281,"="&amp;$G281)&gt;5,"",$F281),"")</f>
        <v/>
      </c>
      <c r="I281" s="20" t="str">
        <f t="shared" si="571"/>
        <v/>
      </c>
      <c r="J281" s="21" t="str">
        <f t="shared" si="571"/>
        <v/>
      </c>
      <c r="K281" s="20" t="str">
        <f t="shared" si="571"/>
        <v/>
      </c>
      <c r="L281" s="21" t="str">
        <f t="shared" si="571"/>
        <v/>
      </c>
      <c r="M281" s="20" t="str">
        <f t="shared" si="571"/>
        <v/>
      </c>
      <c r="N281" s="21" t="str">
        <f t="shared" si="571"/>
        <v/>
      </c>
      <c r="O281" s="20" t="str">
        <f t="shared" si="571"/>
        <v/>
      </c>
      <c r="P281" s="21" t="str">
        <f t="shared" si="571"/>
        <v/>
      </c>
      <c r="Q281" s="20" t="str">
        <f t="shared" si="571"/>
        <v/>
      </c>
      <c r="R281" s="21" t="str">
        <f t="shared" si="571"/>
        <v/>
      </c>
      <c r="S281" s="20" t="str">
        <f t="shared" si="571"/>
        <v/>
      </c>
      <c r="T281" s="21" t="str">
        <f t="shared" si="571"/>
        <v/>
      </c>
      <c r="U281" s="20" t="str">
        <f t="shared" si="571"/>
        <v/>
      </c>
      <c r="V281" s="21" t="str">
        <f t="shared" si="571"/>
        <v/>
      </c>
      <c r="W281" s="22" t="str">
        <f t="shared" si="571"/>
        <v/>
      </c>
      <c r="X281" s="55">
        <f t="shared" ref="X281:AM281" si="572">IF($G281=X$4&amp;"-"&amp;X$5,IF(COUNTIF($G$6:$G281,"="&amp;$G281)&gt;1000,"",MAX(X$6:X280)+1),"")</f>
        <v>36</v>
      </c>
      <c r="Y281" s="56" t="str">
        <f t="shared" si="572"/>
        <v/>
      </c>
      <c r="Z281" s="55" t="str">
        <f t="shared" si="572"/>
        <v/>
      </c>
      <c r="AA281" s="56" t="str">
        <f t="shared" si="572"/>
        <v/>
      </c>
      <c r="AB281" s="55" t="str">
        <f t="shared" si="572"/>
        <v/>
      </c>
      <c r="AC281" s="56" t="str">
        <f t="shared" si="572"/>
        <v/>
      </c>
      <c r="AD281" s="55" t="str">
        <f t="shared" si="572"/>
        <v/>
      </c>
      <c r="AE281" s="56" t="str">
        <f t="shared" si="572"/>
        <v/>
      </c>
      <c r="AF281" s="55" t="str">
        <f t="shared" si="572"/>
        <v/>
      </c>
      <c r="AG281" s="56" t="str">
        <f t="shared" si="572"/>
        <v/>
      </c>
      <c r="AH281" s="55" t="str">
        <f t="shared" si="572"/>
        <v/>
      </c>
      <c r="AI281" s="56" t="str">
        <f t="shared" si="572"/>
        <v/>
      </c>
      <c r="AJ281" s="55" t="str">
        <f t="shared" si="572"/>
        <v/>
      </c>
      <c r="AK281" s="56" t="str">
        <f t="shared" si="572"/>
        <v/>
      </c>
      <c r="AL281" s="55" t="str">
        <f t="shared" si="572"/>
        <v/>
      </c>
      <c r="AM281" s="57" t="str">
        <f t="shared" si="572"/>
        <v/>
      </c>
    </row>
    <row r="282" spans="1:39" ht="15.75" customHeight="1">
      <c r="A282" s="61">
        <v>277</v>
      </c>
      <c r="B282" s="48" t="str">
        <f>VLOOKUP(A282,Times_2023!B279:C709,2,FALSE)</f>
        <v>0:30:51</v>
      </c>
      <c r="C282" s="49" t="str">
        <f t="shared" si="530"/>
        <v>Alex Geoghegan</v>
      </c>
      <c r="D282" s="59" t="str">
        <f t="shared" si="531"/>
        <v>CAC</v>
      </c>
      <c r="E282" s="59" t="str">
        <f t="shared" si="532"/>
        <v>F</v>
      </c>
      <c r="F282" s="59">
        <f t="shared" si="526"/>
        <v>90</v>
      </c>
      <c r="G282" s="60" t="str">
        <f t="shared" si="527"/>
        <v>CAC-F</v>
      </c>
      <c r="H282" s="19" t="str">
        <f t="shared" ref="H282:W282" si="573">IF($G282=H$4&amp;"-"&amp;H$5,IF(COUNTIF($G$6:$G282,"="&amp;$G282)&gt;5,"",$F282),"")</f>
        <v/>
      </c>
      <c r="I282" s="20" t="str">
        <f t="shared" si="573"/>
        <v/>
      </c>
      <c r="J282" s="21" t="str">
        <f t="shared" si="573"/>
        <v/>
      </c>
      <c r="K282" s="20" t="str">
        <f t="shared" si="573"/>
        <v/>
      </c>
      <c r="L282" s="21" t="str">
        <f t="shared" si="573"/>
        <v/>
      </c>
      <c r="M282" s="20" t="str">
        <f t="shared" si="573"/>
        <v/>
      </c>
      <c r="N282" s="21" t="str">
        <f t="shared" si="573"/>
        <v/>
      </c>
      <c r="O282" s="20" t="str">
        <f t="shared" si="573"/>
        <v/>
      </c>
      <c r="P282" s="21" t="str">
        <f t="shared" si="573"/>
        <v/>
      </c>
      <c r="Q282" s="20" t="str">
        <f t="shared" si="573"/>
        <v/>
      </c>
      <c r="R282" s="21" t="str">
        <f t="shared" si="573"/>
        <v/>
      </c>
      <c r="S282" s="20" t="str">
        <f t="shared" si="573"/>
        <v/>
      </c>
      <c r="T282" s="21" t="str">
        <f t="shared" si="573"/>
        <v/>
      </c>
      <c r="U282" s="20" t="str">
        <f t="shared" si="573"/>
        <v/>
      </c>
      <c r="V282" s="21" t="str">
        <f t="shared" si="573"/>
        <v/>
      </c>
      <c r="W282" s="22" t="str">
        <f t="shared" si="573"/>
        <v/>
      </c>
      <c r="X282" s="55" t="str">
        <f t="shared" ref="X282:AM282" si="574">IF($G282=X$4&amp;"-"&amp;X$5,IF(COUNTIF($G$6:$G282,"="&amp;$G282)&gt;1000,"",MAX(X$6:X281)+1),"")</f>
        <v/>
      </c>
      <c r="Y282" s="56">
        <f t="shared" si="574"/>
        <v>19</v>
      </c>
      <c r="Z282" s="55" t="str">
        <f t="shared" si="574"/>
        <v/>
      </c>
      <c r="AA282" s="56" t="str">
        <f t="shared" si="574"/>
        <v/>
      </c>
      <c r="AB282" s="55" t="str">
        <f t="shared" si="574"/>
        <v/>
      </c>
      <c r="AC282" s="56" t="str">
        <f t="shared" si="574"/>
        <v/>
      </c>
      <c r="AD282" s="55" t="str">
        <f t="shared" si="574"/>
        <v/>
      </c>
      <c r="AE282" s="56" t="str">
        <f t="shared" si="574"/>
        <v/>
      </c>
      <c r="AF282" s="55" t="str">
        <f t="shared" si="574"/>
        <v/>
      </c>
      <c r="AG282" s="56" t="str">
        <f t="shared" si="574"/>
        <v/>
      </c>
      <c r="AH282" s="55" t="str">
        <f t="shared" si="574"/>
        <v/>
      </c>
      <c r="AI282" s="56" t="str">
        <f t="shared" si="574"/>
        <v/>
      </c>
      <c r="AJ282" s="55" t="str">
        <f t="shared" si="574"/>
        <v/>
      </c>
      <c r="AK282" s="56" t="str">
        <f t="shared" si="574"/>
        <v/>
      </c>
      <c r="AL282" s="55" t="str">
        <f t="shared" si="574"/>
        <v/>
      </c>
      <c r="AM282" s="57" t="str">
        <f t="shared" si="574"/>
        <v/>
      </c>
    </row>
    <row r="283" spans="1:39" ht="15.75" customHeight="1">
      <c r="A283" s="58">
        <v>278</v>
      </c>
      <c r="B283" s="48" t="str">
        <f>VLOOKUP(A283,Times_2023!B280:C710,2,FALSE)</f>
        <v>0:30:57</v>
      </c>
      <c r="C283" s="49" t="str">
        <f t="shared" si="530"/>
        <v>Helen Morris</v>
      </c>
      <c r="D283" s="59" t="str">
        <f t="shared" si="531"/>
        <v>HI</v>
      </c>
      <c r="E283" s="59" t="str">
        <f t="shared" si="532"/>
        <v>F</v>
      </c>
      <c r="F283" s="59">
        <f t="shared" si="526"/>
        <v>91</v>
      </c>
      <c r="G283" s="60" t="str">
        <f t="shared" si="527"/>
        <v>HI-F</v>
      </c>
      <c r="H283" s="19" t="str">
        <f t="shared" ref="H283:W283" si="575">IF($G283=H$4&amp;"-"&amp;H$5,IF(COUNTIF($G$6:$G283,"="&amp;$G283)&gt;5,"",$F283),"")</f>
        <v/>
      </c>
      <c r="I283" s="20" t="str">
        <f t="shared" si="575"/>
        <v/>
      </c>
      <c r="J283" s="21" t="str">
        <f t="shared" si="575"/>
        <v/>
      </c>
      <c r="K283" s="20" t="str">
        <f t="shared" si="575"/>
        <v/>
      </c>
      <c r="L283" s="21" t="str">
        <f t="shared" si="575"/>
        <v/>
      </c>
      <c r="M283" s="20" t="str">
        <f t="shared" si="575"/>
        <v/>
      </c>
      <c r="N283" s="21" t="str">
        <f t="shared" si="575"/>
        <v/>
      </c>
      <c r="O283" s="20" t="str">
        <f t="shared" si="575"/>
        <v/>
      </c>
      <c r="P283" s="21" t="str">
        <f t="shared" si="575"/>
        <v/>
      </c>
      <c r="Q283" s="20" t="str">
        <f t="shared" si="575"/>
        <v/>
      </c>
      <c r="R283" s="21" t="str">
        <f t="shared" si="575"/>
        <v/>
      </c>
      <c r="S283" s="20" t="str">
        <f t="shared" si="575"/>
        <v/>
      </c>
      <c r="T283" s="21" t="str">
        <f t="shared" si="575"/>
        <v/>
      </c>
      <c r="U283" s="20" t="str">
        <f t="shared" si="575"/>
        <v/>
      </c>
      <c r="V283" s="21" t="str">
        <f t="shared" si="575"/>
        <v/>
      </c>
      <c r="W283" s="22" t="str">
        <f t="shared" si="575"/>
        <v/>
      </c>
      <c r="X283" s="55" t="str">
        <f t="shared" ref="X283:AM283" si="576">IF($G283=X$4&amp;"-"&amp;X$5,IF(COUNTIF($G$6:$G283,"="&amp;$G283)&gt;1000,"",MAX(X$6:X282)+1),"")</f>
        <v/>
      </c>
      <c r="Y283" s="56" t="str">
        <f t="shared" si="576"/>
        <v/>
      </c>
      <c r="Z283" s="55" t="str">
        <f t="shared" si="576"/>
        <v/>
      </c>
      <c r="AA283" s="56" t="str">
        <f t="shared" si="576"/>
        <v/>
      </c>
      <c r="AB283" s="55" t="str">
        <f t="shared" si="576"/>
        <v/>
      </c>
      <c r="AC283" s="56" t="str">
        <f t="shared" si="576"/>
        <v/>
      </c>
      <c r="AD283" s="55" t="str">
        <f t="shared" si="576"/>
        <v/>
      </c>
      <c r="AE283" s="56">
        <f t="shared" si="576"/>
        <v>14</v>
      </c>
      <c r="AF283" s="55" t="str">
        <f t="shared" si="576"/>
        <v/>
      </c>
      <c r="AG283" s="56" t="str">
        <f t="shared" si="576"/>
        <v/>
      </c>
      <c r="AH283" s="55" t="str">
        <f t="shared" si="576"/>
        <v/>
      </c>
      <c r="AI283" s="56" t="str">
        <f t="shared" si="576"/>
        <v/>
      </c>
      <c r="AJ283" s="55" t="str">
        <f t="shared" si="576"/>
        <v/>
      </c>
      <c r="AK283" s="56" t="str">
        <f t="shared" si="576"/>
        <v/>
      </c>
      <c r="AL283" s="55" t="str">
        <f t="shared" si="576"/>
        <v/>
      </c>
      <c r="AM283" s="57" t="str">
        <f t="shared" si="576"/>
        <v/>
      </c>
    </row>
    <row r="284" spans="1:39" ht="15.75" customHeight="1">
      <c r="A284" s="61">
        <v>279</v>
      </c>
      <c r="B284" s="48" t="str">
        <f>VLOOKUP(A284,Times_2023!B281:C711,2,FALSE)</f>
        <v>0:31:17</v>
      </c>
      <c r="C284" s="49" t="str">
        <f t="shared" si="530"/>
        <v>Jenna Harvey</v>
      </c>
      <c r="D284" s="59" t="str">
        <f t="shared" si="531"/>
        <v>HI</v>
      </c>
      <c r="E284" s="59" t="str">
        <f t="shared" si="532"/>
        <v>F</v>
      </c>
      <c r="F284" s="59">
        <f t="shared" si="526"/>
        <v>92</v>
      </c>
      <c r="G284" s="60" t="str">
        <f t="shared" si="527"/>
        <v>HI-F</v>
      </c>
      <c r="H284" s="19" t="str">
        <f t="shared" ref="H284:W284" si="577">IF($G284=H$4&amp;"-"&amp;H$5,IF(COUNTIF($G$6:$G284,"="&amp;$G284)&gt;5,"",$F284),"")</f>
        <v/>
      </c>
      <c r="I284" s="20" t="str">
        <f t="shared" si="577"/>
        <v/>
      </c>
      <c r="J284" s="21" t="str">
        <f t="shared" si="577"/>
        <v/>
      </c>
      <c r="K284" s="20" t="str">
        <f t="shared" si="577"/>
        <v/>
      </c>
      <c r="L284" s="21" t="str">
        <f t="shared" si="577"/>
        <v/>
      </c>
      <c r="M284" s="20" t="str">
        <f t="shared" si="577"/>
        <v/>
      </c>
      <c r="N284" s="21" t="str">
        <f t="shared" si="577"/>
        <v/>
      </c>
      <c r="O284" s="20" t="str">
        <f t="shared" si="577"/>
        <v/>
      </c>
      <c r="P284" s="21" t="str">
        <f t="shared" si="577"/>
        <v/>
      </c>
      <c r="Q284" s="20" t="str">
        <f t="shared" si="577"/>
        <v/>
      </c>
      <c r="R284" s="21" t="str">
        <f t="shared" si="577"/>
        <v/>
      </c>
      <c r="S284" s="20" t="str">
        <f t="shared" si="577"/>
        <v/>
      </c>
      <c r="T284" s="21" t="str">
        <f t="shared" si="577"/>
        <v/>
      </c>
      <c r="U284" s="20" t="str">
        <f t="shared" si="577"/>
        <v/>
      </c>
      <c r="V284" s="21" t="str">
        <f t="shared" si="577"/>
        <v/>
      </c>
      <c r="W284" s="22" t="str">
        <f t="shared" si="577"/>
        <v/>
      </c>
      <c r="X284" s="55" t="str">
        <f t="shared" ref="X284:AM284" si="578">IF($G284=X$4&amp;"-"&amp;X$5,IF(COUNTIF($G$6:$G284,"="&amp;$G284)&gt;1000,"",MAX(X$6:X283)+1),"")</f>
        <v/>
      </c>
      <c r="Y284" s="56" t="str">
        <f t="shared" si="578"/>
        <v/>
      </c>
      <c r="Z284" s="55" t="str">
        <f t="shared" si="578"/>
        <v/>
      </c>
      <c r="AA284" s="56" t="str">
        <f t="shared" si="578"/>
        <v/>
      </c>
      <c r="AB284" s="55" t="str">
        <f t="shared" si="578"/>
        <v/>
      </c>
      <c r="AC284" s="56" t="str">
        <f t="shared" si="578"/>
        <v/>
      </c>
      <c r="AD284" s="55" t="str">
        <f t="shared" si="578"/>
        <v/>
      </c>
      <c r="AE284" s="56">
        <f t="shared" si="578"/>
        <v>15</v>
      </c>
      <c r="AF284" s="55" t="str">
        <f t="shared" si="578"/>
        <v/>
      </c>
      <c r="AG284" s="56" t="str">
        <f t="shared" si="578"/>
        <v/>
      </c>
      <c r="AH284" s="55" t="str">
        <f t="shared" si="578"/>
        <v/>
      </c>
      <c r="AI284" s="56" t="str">
        <f t="shared" si="578"/>
        <v/>
      </c>
      <c r="AJ284" s="55" t="str">
        <f t="shared" si="578"/>
        <v/>
      </c>
      <c r="AK284" s="56" t="str">
        <f t="shared" si="578"/>
        <v/>
      </c>
      <c r="AL284" s="55" t="str">
        <f t="shared" si="578"/>
        <v/>
      </c>
      <c r="AM284" s="57" t="str">
        <f t="shared" si="578"/>
        <v/>
      </c>
    </row>
    <row r="285" spans="1:39" ht="15.75" customHeight="1">
      <c r="A285" s="58">
        <v>280</v>
      </c>
      <c r="B285" s="48" t="str">
        <f>VLOOKUP(A285,Times_2023!B282:C712,2,FALSE)</f>
        <v>0:31:21</v>
      </c>
      <c r="C285" s="49" t="str">
        <f t="shared" si="530"/>
        <v>Jo Townsend</v>
      </c>
      <c r="D285" s="59" t="str">
        <f t="shared" si="531"/>
        <v>NJ</v>
      </c>
      <c r="E285" s="59" t="str">
        <f t="shared" si="532"/>
        <v>F</v>
      </c>
      <c r="F285" s="59">
        <f t="shared" si="526"/>
        <v>93</v>
      </c>
      <c r="G285" s="60" t="str">
        <f t="shared" si="527"/>
        <v>NJ-F</v>
      </c>
      <c r="H285" s="19" t="str">
        <f t="shared" ref="H285:W285" si="579">IF($G285=H$4&amp;"-"&amp;H$5,IF(COUNTIF($G$6:$G285,"="&amp;$G285)&gt;5,"",$F285),"")</f>
        <v/>
      </c>
      <c r="I285" s="20" t="str">
        <f t="shared" si="579"/>
        <v/>
      </c>
      <c r="J285" s="21" t="str">
        <f t="shared" si="579"/>
        <v/>
      </c>
      <c r="K285" s="20" t="str">
        <f t="shared" si="579"/>
        <v/>
      </c>
      <c r="L285" s="21" t="str">
        <f t="shared" si="579"/>
        <v/>
      </c>
      <c r="M285" s="20" t="str">
        <f t="shared" si="579"/>
        <v/>
      </c>
      <c r="N285" s="21" t="str">
        <f t="shared" si="579"/>
        <v/>
      </c>
      <c r="O285" s="20" t="str">
        <f t="shared" si="579"/>
        <v/>
      </c>
      <c r="P285" s="21" t="str">
        <f t="shared" si="579"/>
        <v/>
      </c>
      <c r="Q285" s="20" t="str">
        <f t="shared" si="579"/>
        <v/>
      </c>
      <c r="R285" s="21" t="str">
        <f t="shared" si="579"/>
        <v/>
      </c>
      <c r="S285" s="20" t="str">
        <f t="shared" si="579"/>
        <v/>
      </c>
      <c r="T285" s="21" t="str">
        <f t="shared" si="579"/>
        <v/>
      </c>
      <c r="U285" s="20" t="str">
        <f t="shared" si="579"/>
        <v/>
      </c>
      <c r="V285" s="21" t="str">
        <f t="shared" si="579"/>
        <v/>
      </c>
      <c r="W285" s="22" t="str">
        <f t="shared" si="579"/>
        <v/>
      </c>
      <c r="X285" s="55" t="str">
        <f t="shared" ref="X285:AM285" si="580">IF($G285=X$4&amp;"-"&amp;X$5,IF(COUNTIF($G$6:$G285,"="&amp;$G285)&gt;1000,"",MAX(X$6:X284)+1),"")</f>
        <v/>
      </c>
      <c r="Y285" s="56" t="str">
        <f t="shared" si="580"/>
        <v/>
      </c>
      <c r="Z285" s="55" t="str">
        <f t="shared" si="580"/>
        <v/>
      </c>
      <c r="AA285" s="56" t="str">
        <f t="shared" si="580"/>
        <v/>
      </c>
      <c r="AB285" s="55" t="str">
        <f t="shared" si="580"/>
        <v/>
      </c>
      <c r="AC285" s="56" t="str">
        <f t="shared" si="580"/>
        <v/>
      </c>
      <c r="AD285" s="55" t="str">
        <f t="shared" si="580"/>
        <v/>
      </c>
      <c r="AE285" s="56" t="str">
        <f t="shared" si="580"/>
        <v/>
      </c>
      <c r="AF285" s="55" t="str">
        <f t="shared" si="580"/>
        <v/>
      </c>
      <c r="AG285" s="56" t="str">
        <f t="shared" si="580"/>
        <v/>
      </c>
      <c r="AH285" s="55" t="str">
        <f t="shared" si="580"/>
        <v/>
      </c>
      <c r="AI285" s="56">
        <f t="shared" si="580"/>
        <v>15</v>
      </c>
      <c r="AJ285" s="55" t="str">
        <f t="shared" si="580"/>
        <v/>
      </c>
      <c r="AK285" s="56" t="str">
        <f t="shared" si="580"/>
        <v/>
      </c>
      <c r="AL285" s="55" t="str">
        <f t="shared" si="580"/>
        <v/>
      </c>
      <c r="AM285" s="57" t="str">
        <f t="shared" si="580"/>
        <v/>
      </c>
    </row>
    <row r="286" spans="1:39" ht="15.75" customHeight="1">
      <c r="A286" s="61">
        <v>281</v>
      </c>
      <c r="B286" s="48" t="str">
        <f>VLOOKUP(A286,Times_2023!B283:C713,2,FALSE)</f>
        <v>0:31:21</v>
      </c>
      <c r="C286" s="49" t="str">
        <f t="shared" si="530"/>
        <v>Emma Burns</v>
      </c>
      <c r="D286" s="59" t="str">
        <f t="shared" si="531"/>
        <v>NJ</v>
      </c>
      <c r="E286" s="59" t="str">
        <f t="shared" si="532"/>
        <v>F</v>
      </c>
      <c r="F286" s="59">
        <f t="shared" si="526"/>
        <v>94</v>
      </c>
      <c r="G286" s="60" t="str">
        <f t="shared" si="527"/>
        <v>NJ-F</v>
      </c>
      <c r="H286" s="19" t="str">
        <f t="shared" ref="H286:W286" si="581">IF($G286=H$4&amp;"-"&amp;H$5,IF(COUNTIF($G$6:$G286,"="&amp;$G286)&gt;5,"",$F286),"")</f>
        <v/>
      </c>
      <c r="I286" s="20" t="str">
        <f t="shared" si="581"/>
        <v/>
      </c>
      <c r="J286" s="21" t="str">
        <f t="shared" si="581"/>
        <v/>
      </c>
      <c r="K286" s="20" t="str">
        <f t="shared" si="581"/>
        <v/>
      </c>
      <c r="L286" s="21" t="str">
        <f t="shared" si="581"/>
        <v/>
      </c>
      <c r="M286" s="20" t="str">
        <f t="shared" si="581"/>
        <v/>
      </c>
      <c r="N286" s="21" t="str">
        <f t="shared" si="581"/>
        <v/>
      </c>
      <c r="O286" s="20" t="str">
        <f t="shared" si="581"/>
        <v/>
      </c>
      <c r="P286" s="21" t="str">
        <f t="shared" si="581"/>
        <v/>
      </c>
      <c r="Q286" s="20" t="str">
        <f t="shared" si="581"/>
        <v/>
      </c>
      <c r="R286" s="21" t="str">
        <f t="shared" si="581"/>
        <v/>
      </c>
      <c r="S286" s="20" t="str">
        <f t="shared" si="581"/>
        <v/>
      </c>
      <c r="T286" s="21" t="str">
        <f t="shared" si="581"/>
        <v/>
      </c>
      <c r="U286" s="20" t="str">
        <f t="shared" si="581"/>
        <v/>
      </c>
      <c r="V286" s="21" t="str">
        <f t="shared" si="581"/>
        <v/>
      </c>
      <c r="W286" s="22" t="str">
        <f t="shared" si="581"/>
        <v/>
      </c>
      <c r="X286" s="55" t="str">
        <f t="shared" ref="X286:AM286" si="582">IF($G286=X$4&amp;"-"&amp;X$5,IF(COUNTIF($G$6:$G286,"="&amp;$G286)&gt;1000,"",MAX(X$6:X285)+1),"")</f>
        <v/>
      </c>
      <c r="Y286" s="56" t="str">
        <f t="shared" si="582"/>
        <v/>
      </c>
      <c r="Z286" s="55" t="str">
        <f t="shared" si="582"/>
        <v/>
      </c>
      <c r="AA286" s="56" t="str">
        <f t="shared" si="582"/>
        <v/>
      </c>
      <c r="AB286" s="55" t="str">
        <f t="shared" si="582"/>
        <v/>
      </c>
      <c r="AC286" s="56" t="str">
        <f t="shared" si="582"/>
        <v/>
      </c>
      <c r="AD286" s="55" t="str">
        <f t="shared" si="582"/>
        <v/>
      </c>
      <c r="AE286" s="56" t="str">
        <f t="shared" si="582"/>
        <v/>
      </c>
      <c r="AF286" s="55" t="str">
        <f t="shared" si="582"/>
        <v/>
      </c>
      <c r="AG286" s="56" t="str">
        <f t="shared" si="582"/>
        <v/>
      </c>
      <c r="AH286" s="55" t="str">
        <f t="shared" si="582"/>
        <v/>
      </c>
      <c r="AI286" s="56">
        <f t="shared" si="582"/>
        <v>16</v>
      </c>
      <c r="AJ286" s="55" t="str">
        <f t="shared" si="582"/>
        <v/>
      </c>
      <c r="AK286" s="56" t="str">
        <f t="shared" si="582"/>
        <v/>
      </c>
      <c r="AL286" s="55" t="str">
        <f t="shared" si="582"/>
        <v/>
      </c>
      <c r="AM286" s="57" t="str">
        <f t="shared" si="582"/>
        <v/>
      </c>
    </row>
    <row r="287" spans="1:39" ht="15.75" customHeight="1">
      <c r="A287" s="58">
        <v>282</v>
      </c>
      <c r="B287" s="48" t="str">
        <f>VLOOKUP(A287,Times_2023!B284:C714,2,FALSE)</f>
        <v>0:31:22</v>
      </c>
      <c r="C287" s="49" t="str">
        <f t="shared" si="530"/>
        <v>Libby Mitchell</v>
      </c>
      <c r="D287" s="59" t="str">
        <f t="shared" si="531"/>
        <v>RR</v>
      </c>
      <c r="E287" s="59" t="str">
        <f t="shared" si="532"/>
        <v>F</v>
      </c>
      <c r="F287" s="59">
        <f t="shared" si="526"/>
        <v>95</v>
      </c>
      <c r="G287" s="60" t="str">
        <f t="shared" si="527"/>
        <v>RR-F</v>
      </c>
      <c r="H287" s="19" t="str">
        <f t="shared" ref="H287:W287" si="583">IF($G287=H$4&amp;"-"&amp;H$5,IF(COUNTIF($G$6:$G287,"="&amp;$G287)&gt;5,"",$F287),"")</f>
        <v/>
      </c>
      <c r="I287" s="20" t="str">
        <f t="shared" si="583"/>
        <v/>
      </c>
      <c r="J287" s="21" t="str">
        <f t="shared" si="583"/>
        <v/>
      </c>
      <c r="K287" s="20" t="str">
        <f t="shared" si="583"/>
        <v/>
      </c>
      <c r="L287" s="21" t="str">
        <f t="shared" si="583"/>
        <v/>
      </c>
      <c r="M287" s="20" t="str">
        <f t="shared" si="583"/>
        <v/>
      </c>
      <c r="N287" s="21" t="str">
        <f t="shared" si="583"/>
        <v/>
      </c>
      <c r="O287" s="20" t="str">
        <f t="shared" si="583"/>
        <v/>
      </c>
      <c r="P287" s="21" t="str">
        <f t="shared" si="583"/>
        <v/>
      </c>
      <c r="Q287" s="20" t="str">
        <f t="shared" si="583"/>
        <v/>
      </c>
      <c r="R287" s="21" t="str">
        <f t="shared" si="583"/>
        <v/>
      </c>
      <c r="S287" s="20" t="str">
        <f t="shared" si="583"/>
        <v/>
      </c>
      <c r="T287" s="21" t="str">
        <f t="shared" si="583"/>
        <v/>
      </c>
      <c r="U287" s="20" t="str">
        <f t="shared" si="583"/>
        <v/>
      </c>
      <c r="V287" s="21" t="str">
        <f t="shared" si="583"/>
        <v/>
      </c>
      <c r="W287" s="22" t="str">
        <f t="shared" si="583"/>
        <v/>
      </c>
      <c r="X287" s="55" t="str">
        <f t="shared" ref="X287:AM287" si="584">IF($G287=X$4&amp;"-"&amp;X$5,IF(COUNTIF($G$6:$G287,"="&amp;$G287)&gt;1000,"",MAX(X$6:X286)+1),"")</f>
        <v/>
      </c>
      <c r="Y287" s="56" t="str">
        <f t="shared" si="584"/>
        <v/>
      </c>
      <c r="Z287" s="55" t="str">
        <f t="shared" si="584"/>
        <v/>
      </c>
      <c r="AA287" s="56" t="str">
        <f t="shared" si="584"/>
        <v/>
      </c>
      <c r="AB287" s="55" t="str">
        <f t="shared" si="584"/>
        <v/>
      </c>
      <c r="AC287" s="56" t="str">
        <f t="shared" si="584"/>
        <v/>
      </c>
      <c r="AD287" s="55" t="str">
        <f t="shared" si="584"/>
        <v/>
      </c>
      <c r="AE287" s="56" t="str">
        <f t="shared" si="584"/>
        <v/>
      </c>
      <c r="AF287" s="55" t="str">
        <f t="shared" si="584"/>
        <v/>
      </c>
      <c r="AG287" s="56" t="str">
        <f t="shared" si="584"/>
        <v/>
      </c>
      <c r="AH287" s="55" t="str">
        <f t="shared" si="584"/>
        <v/>
      </c>
      <c r="AI287" s="56" t="str">
        <f t="shared" si="584"/>
        <v/>
      </c>
      <c r="AJ287" s="55" t="str">
        <f t="shared" si="584"/>
        <v/>
      </c>
      <c r="AK287" s="56">
        <f t="shared" si="584"/>
        <v>10</v>
      </c>
      <c r="AL287" s="55" t="str">
        <f t="shared" si="584"/>
        <v/>
      </c>
      <c r="AM287" s="57" t="str">
        <f t="shared" si="584"/>
        <v/>
      </c>
    </row>
    <row r="288" spans="1:39" ht="15.75" customHeight="1">
      <c r="A288" s="61">
        <v>283</v>
      </c>
      <c r="B288" s="48" t="str">
        <f>VLOOKUP(A288,Times_2023!B285:C715,2,FALSE)</f>
        <v>0:31:23</v>
      </c>
      <c r="C288" s="49" t="str">
        <f t="shared" si="530"/>
        <v>Eric Taylor</v>
      </c>
      <c r="D288" s="59" t="str">
        <f t="shared" si="531"/>
        <v>RR</v>
      </c>
      <c r="E288" s="59" t="str">
        <f t="shared" si="532"/>
        <v>M</v>
      </c>
      <c r="F288" s="59">
        <f t="shared" si="526"/>
        <v>188</v>
      </c>
      <c r="G288" s="60" t="str">
        <f t="shared" si="527"/>
        <v>RR-M</v>
      </c>
      <c r="H288" s="19" t="str">
        <f t="shared" ref="H288:W288" si="585">IF($G288=H$4&amp;"-"&amp;H$5,IF(COUNTIF($G$6:$G288,"="&amp;$G288)&gt;5,"",$F288),"")</f>
        <v/>
      </c>
      <c r="I288" s="20" t="str">
        <f t="shared" si="585"/>
        <v/>
      </c>
      <c r="J288" s="21" t="str">
        <f t="shared" si="585"/>
        <v/>
      </c>
      <c r="K288" s="20" t="str">
        <f t="shared" si="585"/>
        <v/>
      </c>
      <c r="L288" s="21" t="str">
        <f t="shared" si="585"/>
        <v/>
      </c>
      <c r="M288" s="20" t="str">
        <f t="shared" si="585"/>
        <v/>
      </c>
      <c r="N288" s="21" t="str">
        <f t="shared" si="585"/>
        <v/>
      </c>
      <c r="O288" s="20" t="str">
        <f t="shared" si="585"/>
        <v/>
      </c>
      <c r="P288" s="21" t="str">
        <f t="shared" si="585"/>
        <v/>
      </c>
      <c r="Q288" s="20" t="str">
        <f t="shared" si="585"/>
        <v/>
      </c>
      <c r="R288" s="21" t="str">
        <f t="shared" si="585"/>
        <v/>
      </c>
      <c r="S288" s="20" t="str">
        <f t="shared" si="585"/>
        <v/>
      </c>
      <c r="T288" s="21" t="str">
        <f t="shared" si="585"/>
        <v/>
      </c>
      <c r="U288" s="20" t="str">
        <f t="shared" si="585"/>
        <v/>
      </c>
      <c r="V288" s="21" t="str">
        <f t="shared" si="585"/>
        <v/>
      </c>
      <c r="W288" s="22" t="str">
        <f t="shared" si="585"/>
        <v/>
      </c>
      <c r="X288" s="55" t="str">
        <f t="shared" ref="X288:AM288" si="586">IF($G288=X$4&amp;"-"&amp;X$5,IF(COUNTIF($G$6:$G288,"="&amp;$G288)&gt;1000,"",MAX(X$6:X287)+1),"")</f>
        <v/>
      </c>
      <c r="Y288" s="56" t="str">
        <f t="shared" si="586"/>
        <v/>
      </c>
      <c r="Z288" s="55" t="str">
        <f t="shared" si="586"/>
        <v/>
      </c>
      <c r="AA288" s="56" t="str">
        <f t="shared" si="586"/>
        <v/>
      </c>
      <c r="AB288" s="55" t="str">
        <f t="shared" si="586"/>
        <v/>
      </c>
      <c r="AC288" s="56" t="str">
        <f t="shared" si="586"/>
        <v/>
      </c>
      <c r="AD288" s="55" t="str">
        <f t="shared" si="586"/>
        <v/>
      </c>
      <c r="AE288" s="56" t="str">
        <f t="shared" si="586"/>
        <v/>
      </c>
      <c r="AF288" s="55" t="str">
        <f t="shared" si="586"/>
        <v/>
      </c>
      <c r="AG288" s="56" t="str">
        <f t="shared" si="586"/>
        <v/>
      </c>
      <c r="AH288" s="55" t="str">
        <f t="shared" si="586"/>
        <v/>
      </c>
      <c r="AI288" s="56" t="str">
        <f t="shared" si="586"/>
        <v/>
      </c>
      <c r="AJ288" s="55">
        <f t="shared" si="586"/>
        <v>9</v>
      </c>
      <c r="AK288" s="56" t="str">
        <f t="shared" si="586"/>
        <v/>
      </c>
      <c r="AL288" s="55" t="str">
        <f t="shared" si="586"/>
        <v/>
      </c>
      <c r="AM288" s="57" t="str">
        <f t="shared" si="586"/>
        <v/>
      </c>
    </row>
    <row r="289" spans="1:39" ht="15.75" customHeight="1">
      <c r="A289" s="58">
        <v>284</v>
      </c>
      <c r="B289" s="48" t="str">
        <f>VLOOKUP(A289,Times_2023!B286:C716,2,FALSE)</f>
        <v>0:31:27</v>
      </c>
      <c r="C289" s="49" t="str">
        <f t="shared" si="530"/>
        <v>Simon Chambers</v>
      </c>
      <c r="D289" s="59" t="str">
        <f t="shared" si="531"/>
        <v>SS</v>
      </c>
      <c r="E289" s="59" t="str">
        <f t="shared" si="532"/>
        <v>M</v>
      </c>
      <c r="F289" s="59">
        <f t="shared" si="526"/>
        <v>189</v>
      </c>
      <c r="G289" s="60" t="str">
        <f t="shared" si="527"/>
        <v>SS-M</v>
      </c>
      <c r="H289" s="19" t="str">
        <f t="shared" ref="H289:W289" si="587">IF($G289=H$4&amp;"-"&amp;H$5,IF(COUNTIF($G$6:$G289,"="&amp;$G289)&gt;5,"",$F289),"")</f>
        <v/>
      </c>
      <c r="I289" s="20" t="str">
        <f t="shared" si="587"/>
        <v/>
      </c>
      <c r="J289" s="21" t="str">
        <f t="shared" si="587"/>
        <v/>
      </c>
      <c r="K289" s="20" t="str">
        <f t="shared" si="587"/>
        <v/>
      </c>
      <c r="L289" s="21" t="str">
        <f t="shared" si="587"/>
        <v/>
      </c>
      <c r="M289" s="20" t="str">
        <f t="shared" si="587"/>
        <v/>
      </c>
      <c r="N289" s="21" t="str">
        <f t="shared" si="587"/>
        <v/>
      </c>
      <c r="O289" s="20" t="str">
        <f t="shared" si="587"/>
        <v/>
      </c>
      <c r="P289" s="21" t="str">
        <f t="shared" si="587"/>
        <v/>
      </c>
      <c r="Q289" s="20" t="str">
        <f t="shared" si="587"/>
        <v/>
      </c>
      <c r="R289" s="21" t="str">
        <f t="shared" si="587"/>
        <v/>
      </c>
      <c r="S289" s="20" t="str">
        <f t="shared" si="587"/>
        <v/>
      </c>
      <c r="T289" s="21" t="str">
        <f t="shared" si="587"/>
        <v/>
      </c>
      <c r="U289" s="20" t="str">
        <f t="shared" si="587"/>
        <v/>
      </c>
      <c r="V289" s="21" t="str">
        <f t="shared" si="587"/>
        <v/>
      </c>
      <c r="W289" s="22" t="str">
        <f t="shared" si="587"/>
        <v/>
      </c>
      <c r="X289" s="55" t="str">
        <f t="shared" ref="X289:AM289" si="588">IF($G289=X$4&amp;"-"&amp;X$5,IF(COUNTIF($G$6:$G289,"="&amp;$G289)&gt;1000,"",MAX(X$6:X288)+1),"")</f>
        <v/>
      </c>
      <c r="Y289" s="56" t="str">
        <f t="shared" si="588"/>
        <v/>
      </c>
      <c r="Z289" s="55" t="str">
        <f t="shared" si="588"/>
        <v/>
      </c>
      <c r="AA289" s="56" t="str">
        <f t="shared" si="588"/>
        <v/>
      </c>
      <c r="AB289" s="55" t="str">
        <f t="shared" si="588"/>
        <v/>
      </c>
      <c r="AC289" s="56" t="str">
        <f t="shared" si="588"/>
        <v/>
      </c>
      <c r="AD289" s="55" t="str">
        <f t="shared" si="588"/>
        <v/>
      </c>
      <c r="AE289" s="56" t="str">
        <f t="shared" si="588"/>
        <v/>
      </c>
      <c r="AF289" s="55" t="str">
        <f t="shared" si="588"/>
        <v/>
      </c>
      <c r="AG289" s="56" t="str">
        <f t="shared" si="588"/>
        <v/>
      </c>
      <c r="AH289" s="55" t="str">
        <f t="shared" si="588"/>
        <v/>
      </c>
      <c r="AI289" s="56" t="str">
        <f t="shared" si="588"/>
        <v/>
      </c>
      <c r="AJ289" s="55" t="str">
        <f t="shared" si="588"/>
        <v/>
      </c>
      <c r="AK289" s="56" t="str">
        <f t="shared" si="588"/>
        <v/>
      </c>
      <c r="AL289" s="55">
        <f t="shared" si="588"/>
        <v>12</v>
      </c>
      <c r="AM289" s="57" t="str">
        <f t="shared" si="588"/>
        <v/>
      </c>
    </row>
    <row r="290" spans="1:39" ht="15.75" customHeight="1">
      <c r="A290" s="61">
        <v>285</v>
      </c>
      <c r="B290" s="48" t="str">
        <f>VLOOKUP(A290,Times_2023!B287:C717,2,FALSE)</f>
        <v>0:31:31</v>
      </c>
      <c r="C290" s="49" t="str">
        <f t="shared" si="530"/>
        <v>Bev Misik</v>
      </c>
      <c r="D290" s="59" t="str">
        <f t="shared" si="531"/>
        <v>HI</v>
      </c>
      <c r="E290" s="59" t="str">
        <f t="shared" si="532"/>
        <v>F</v>
      </c>
      <c r="F290" s="59">
        <f t="shared" si="526"/>
        <v>96</v>
      </c>
      <c r="G290" s="60" t="str">
        <f t="shared" si="527"/>
        <v>HI-F</v>
      </c>
      <c r="H290" s="19" t="str">
        <f t="shared" ref="H290:W290" si="589">IF($G290=H$4&amp;"-"&amp;H$5,IF(COUNTIF($G$6:$G290,"="&amp;$G290)&gt;5,"",$F290),"")</f>
        <v/>
      </c>
      <c r="I290" s="20" t="str">
        <f t="shared" si="589"/>
        <v/>
      </c>
      <c r="J290" s="21" t="str">
        <f t="shared" si="589"/>
        <v/>
      </c>
      <c r="K290" s="20" t="str">
        <f t="shared" si="589"/>
        <v/>
      </c>
      <c r="L290" s="21" t="str">
        <f t="shared" si="589"/>
        <v/>
      </c>
      <c r="M290" s="20" t="str">
        <f t="shared" si="589"/>
        <v/>
      </c>
      <c r="N290" s="21" t="str">
        <f t="shared" si="589"/>
        <v/>
      </c>
      <c r="O290" s="20" t="str">
        <f t="shared" si="589"/>
        <v/>
      </c>
      <c r="P290" s="21" t="str">
        <f t="shared" si="589"/>
        <v/>
      </c>
      <c r="Q290" s="20" t="str">
        <f t="shared" si="589"/>
        <v/>
      </c>
      <c r="R290" s="21" t="str">
        <f t="shared" si="589"/>
        <v/>
      </c>
      <c r="S290" s="20" t="str">
        <f t="shared" si="589"/>
        <v/>
      </c>
      <c r="T290" s="21" t="str">
        <f t="shared" si="589"/>
        <v/>
      </c>
      <c r="U290" s="20" t="str">
        <f t="shared" si="589"/>
        <v/>
      </c>
      <c r="V290" s="21" t="str">
        <f t="shared" si="589"/>
        <v/>
      </c>
      <c r="W290" s="22" t="str">
        <f t="shared" si="589"/>
        <v/>
      </c>
      <c r="X290" s="55" t="str">
        <f t="shared" ref="X290:AM290" si="590">IF($G290=X$4&amp;"-"&amp;X$5,IF(COUNTIF($G$6:$G290,"="&amp;$G290)&gt;1000,"",MAX(X$6:X289)+1),"")</f>
        <v/>
      </c>
      <c r="Y290" s="56" t="str">
        <f t="shared" si="590"/>
        <v/>
      </c>
      <c r="Z290" s="55" t="str">
        <f t="shared" si="590"/>
        <v/>
      </c>
      <c r="AA290" s="56" t="str">
        <f t="shared" si="590"/>
        <v/>
      </c>
      <c r="AB290" s="55" t="str">
        <f t="shared" si="590"/>
        <v/>
      </c>
      <c r="AC290" s="56" t="str">
        <f t="shared" si="590"/>
        <v/>
      </c>
      <c r="AD290" s="55" t="str">
        <f t="shared" si="590"/>
        <v/>
      </c>
      <c r="AE290" s="56">
        <f t="shared" si="590"/>
        <v>16</v>
      </c>
      <c r="AF290" s="55" t="str">
        <f t="shared" si="590"/>
        <v/>
      </c>
      <c r="AG290" s="56" t="str">
        <f t="shared" si="590"/>
        <v/>
      </c>
      <c r="AH290" s="55" t="str">
        <f t="shared" si="590"/>
        <v/>
      </c>
      <c r="AI290" s="56" t="str">
        <f t="shared" si="590"/>
        <v/>
      </c>
      <c r="AJ290" s="55" t="str">
        <f t="shared" si="590"/>
        <v/>
      </c>
      <c r="AK290" s="56" t="str">
        <f t="shared" si="590"/>
        <v/>
      </c>
      <c r="AL290" s="55" t="str">
        <f t="shared" si="590"/>
        <v/>
      </c>
      <c r="AM290" s="57" t="str">
        <f t="shared" si="590"/>
        <v/>
      </c>
    </row>
    <row r="291" spans="1:39" ht="15.75" customHeight="1">
      <c r="A291" s="58">
        <v>286</v>
      </c>
      <c r="B291" s="48" t="str">
        <f>VLOOKUP(A291,Times_2023!B288:C718,2,FALSE)</f>
        <v>0:31:31</v>
      </c>
      <c r="C291" s="49" t="str">
        <f t="shared" si="530"/>
        <v>Linsey Burgess</v>
      </c>
      <c r="D291" s="59" t="str">
        <f t="shared" si="531"/>
        <v>HI</v>
      </c>
      <c r="E291" s="59" t="str">
        <f t="shared" si="532"/>
        <v>F</v>
      </c>
      <c r="F291" s="59">
        <f t="shared" si="526"/>
        <v>97</v>
      </c>
      <c r="G291" s="60" t="str">
        <f t="shared" si="527"/>
        <v>HI-F</v>
      </c>
      <c r="H291" s="19" t="str">
        <f t="shared" ref="H291:W291" si="591">IF($G291=H$4&amp;"-"&amp;H$5,IF(COUNTIF($G$6:$G291,"="&amp;$G291)&gt;5,"",$F291),"")</f>
        <v/>
      </c>
      <c r="I291" s="20" t="str">
        <f t="shared" si="591"/>
        <v/>
      </c>
      <c r="J291" s="21" t="str">
        <f t="shared" si="591"/>
        <v/>
      </c>
      <c r="K291" s="20" t="str">
        <f t="shared" si="591"/>
        <v/>
      </c>
      <c r="L291" s="21" t="str">
        <f t="shared" si="591"/>
        <v/>
      </c>
      <c r="M291" s="20" t="str">
        <f t="shared" si="591"/>
        <v/>
      </c>
      <c r="N291" s="21" t="str">
        <f t="shared" si="591"/>
        <v/>
      </c>
      <c r="O291" s="20" t="str">
        <f t="shared" si="591"/>
        <v/>
      </c>
      <c r="P291" s="21" t="str">
        <f t="shared" si="591"/>
        <v/>
      </c>
      <c r="Q291" s="20" t="str">
        <f t="shared" si="591"/>
        <v/>
      </c>
      <c r="R291" s="21" t="str">
        <f t="shared" si="591"/>
        <v/>
      </c>
      <c r="S291" s="20" t="str">
        <f t="shared" si="591"/>
        <v/>
      </c>
      <c r="T291" s="21" t="str">
        <f t="shared" si="591"/>
        <v/>
      </c>
      <c r="U291" s="20" t="str">
        <f t="shared" si="591"/>
        <v/>
      </c>
      <c r="V291" s="21" t="str">
        <f t="shared" si="591"/>
        <v/>
      </c>
      <c r="W291" s="22" t="str">
        <f t="shared" si="591"/>
        <v/>
      </c>
      <c r="X291" s="55" t="str">
        <f t="shared" ref="X291:AM291" si="592">IF($G291=X$4&amp;"-"&amp;X$5,IF(COUNTIF($G$6:$G291,"="&amp;$G291)&gt;1000,"",MAX(X$6:X290)+1),"")</f>
        <v/>
      </c>
      <c r="Y291" s="56" t="str">
        <f t="shared" si="592"/>
        <v/>
      </c>
      <c r="Z291" s="55" t="str">
        <f t="shared" si="592"/>
        <v/>
      </c>
      <c r="AA291" s="56" t="str">
        <f t="shared" si="592"/>
        <v/>
      </c>
      <c r="AB291" s="55" t="str">
        <f t="shared" si="592"/>
        <v/>
      </c>
      <c r="AC291" s="56" t="str">
        <f t="shared" si="592"/>
        <v/>
      </c>
      <c r="AD291" s="55" t="str">
        <f t="shared" si="592"/>
        <v/>
      </c>
      <c r="AE291" s="56">
        <f t="shared" si="592"/>
        <v>17</v>
      </c>
      <c r="AF291" s="55" t="str">
        <f t="shared" si="592"/>
        <v/>
      </c>
      <c r="AG291" s="56" t="str">
        <f t="shared" si="592"/>
        <v/>
      </c>
      <c r="AH291" s="55" t="str">
        <f t="shared" si="592"/>
        <v/>
      </c>
      <c r="AI291" s="56" t="str">
        <f t="shared" si="592"/>
        <v/>
      </c>
      <c r="AJ291" s="55" t="str">
        <f t="shared" si="592"/>
        <v/>
      </c>
      <c r="AK291" s="56" t="str">
        <f t="shared" si="592"/>
        <v/>
      </c>
      <c r="AL291" s="55" t="str">
        <f t="shared" si="592"/>
        <v/>
      </c>
      <c r="AM291" s="57" t="str">
        <f t="shared" si="592"/>
        <v/>
      </c>
    </row>
    <row r="292" spans="1:39" ht="15.75" customHeight="1">
      <c r="A292" s="61">
        <v>287</v>
      </c>
      <c r="B292" s="48" t="str">
        <f>VLOOKUP(A292,Times_2023!B289:C719,2,FALSE)</f>
        <v>0:31:56</v>
      </c>
      <c r="C292" s="49" t="str">
        <f t="shared" si="530"/>
        <v>Jan Holmes</v>
      </c>
      <c r="D292" s="59" t="str">
        <f t="shared" si="531"/>
        <v>NJ</v>
      </c>
      <c r="E292" s="59" t="str">
        <f t="shared" si="532"/>
        <v>F</v>
      </c>
      <c r="F292" s="59">
        <f t="shared" si="526"/>
        <v>98</v>
      </c>
      <c r="G292" s="60" t="str">
        <f t="shared" si="527"/>
        <v>NJ-F</v>
      </c>
      <c r="H292" s="19" t="str">
        <f t="shared" ref="H292:W292" si="593">IF($G292=H$4&amp;"-"&amp;H$5,IF(COUNTIF($G$6:$G292,"="&amp;$G292)&gt;5,"",$F292),"")</f>
        <v/>
      </c>
      <c r="I292" s="20" t="str">
        <f t="shared" si="593"/>
        <v/>
      </c>
      <c r="J292" s="21" t="str">
        <f t="shared" si="593"/>
        <v/>
      </c>
      <c r="K292" s="20" t="str">
        <f t="shared" si="593"/>
        <v/>
      </c>
      <c r="L292" s="21" t="str">
        <f t="shared" si="593"/>
        <v/>
      </c>
      <c r="M292" s="20" t="str">
        <f t="shared" si="593"/>
        <v/>
      </c>
      <c r="N292" s="21" t="str">
        <f t="shared" si="593"/>
        <v/>
      </c>
      <c r="O292" s="20" t="str">
        <f t="shared" si="593"/>
        <v/>
      </c>
      <c r="P292" s="21" t="str">
        <f t="shared" si="593"/>
        <v/>
      </c>
      <c r="Q292" s="20" t="str">
        <f t="shared" si="593"/>
        <v/>
      </c>
      <c r="R292" s="21" t="str">
        <f t="shared" si="593"/>
        <v/>
      </c>
      <c r="S292" s="20" t="str">
        <f t="shared" si="593"/>
        <v/>
      </c>
      <c r="T292" s="21" t="str">
        <f t="shared" si="593"/>
        <v/>
      </c>
      <c r="U292" s="20" t="str">
        <f t="shared" si="593"/>
        <v/>
      </c>
      <c r="V292" s="21" t="str">
        <f t="shared" si="593"/>
        <v/>
      </c>
      <c r="W292" s="22" t="str">
        <f t="shared" si="593"/>
        <v/>
      </c>
      <c r="X292" s="55" t="str">
        <f t="shared" ref="X292:AM292" si="594">IF($G292=X$4&amp;"-"&amp;X$5,IF(COUNTIF($G$6:$G292,"="&amp;$G292)&gt;1000,"",MAX(X$6:X291)+1),"")</f>
        <v/>
      </c>
      <c r="Y292" s="56" t="str">
        <f t="shared" si="594"/>
        <v/>
      </c>
      <c r="Z292" s="55" t="str">
        <f t="shared" si="594"/>
        <v/>
      </c>
      <c r="AA292" s="56" t="str">
        <f t="shared" si="594"/>
        <v/>
      </c>
      <c r="AB292" s="55" t="str">
        <f t="shared" si="594"/>
        <v/>
      </c>
      <c r="AC292" s="56" t="str">
        <f t="shared" si="594"/>
        <v/>
      </c>
      <c r="AD292" s="55" t="str">
        <f t="shared" si="594"/>
        <v/>
      </c>
      <c r="AE292" s="56" t="str">
        <f t="shared" si="594"/>
        <v/>
      </c>
      <c r="AF292" s="55" t="str">
        <f t="shared" si="594"/>
        <v/>
      </c>
      <c r="AG292" s="56" t="str">
        <f t="shared" si="594"/>
        <v/>
      </c>
      <c r="AH292" s="55" t="str">
        <f t="shared" si="594"/>
        <v/>
      </c>
      <c r="AI292" s="56">
        <f t="shared" si="594"/>
        <v>17</v>
      </c>
      <c r="AJ292" s="55" t="str">
        <f t="shared" si="594"/>
        <v/>
      </c>
      <c r="AK292" s="56" t="str">
        <f t="shared" si="594"/>
        <v/>
      </c>
      <c r="AL292" s="55" t="str">
        <f t="shared" si="594"/>
        <v/>
      </c>
      <c r="AM292" s="57" t="str">
        <f t="shared" si="594"/>
        <v/>
      </c>
    </row>
    <row r="293" spans="1:39" ht="15.75" customHeight="1">
      <c r="A293" s="58">
        <v>288</v>
      </c>
      <c r="B293" s="48" t="str">
        <f>VLOOKUP(A293,Times_2023!B290:C720,2,FALSE)</f>
        <v>0:32:00</v>
      </c>
      <c r="C293" s="49" t="str">
        <f t="shared" si="530"/>
        <v>Sarah Kinston</v>
      </c>
      <c r="D293" s="59" t="str">
        <f t="shared" si="531"/>
        <v>NJ</v>
      </c>
      <c r="E293" s="59" t="str">
        <f t="shared" si="532"/>
        <v>F</v>
      </c>
      <c r="F293" s="59">
        <f t="shared" si="526"/>
        <v>99</v>
      </c>
      <c r="G293" s="60" t="str">
        <f t="shared" si="527"/>
        <v>NJ-F</v>
      </c>
      <c r="H293" s="19" t="str">
        <f t="shared" ref="H293:W293" si="595">IF($G293=H$4&amp;"-"&amp;H$5,IF(COUNTIF($G$6:$G293,"="&amp;$G293)&gt;5,"",$F293),"")</f>
        <v/>
      </c>
      <c r="I293" s="20" t="str">
        <f t="shared" si="595"/>
        <v/>
      </c>
      <c r="J293" s="21" t="str">
        <f t="shared" si="595"/>
        <v/>
      </c>
      <c r="K293" s="20" t="str">
        <f t="shared" si="595"/>
        <v/>
      </c>
      <c r="L293" s="21" t="str">
        <f t="shared" si="595"/>
        <v/>
      </c>
      <c r="M293" s="20" t="str">
        <f t="shared" si="595"/>
        <v/>
      </c>
      <c r="N293" s="21" t="str">
        <f t="shared" si="595"/>
        <v/>
      </c>
      <c r="O293" s="20" t="str">
        <f t="shared" si="595"/>
        <v/>
      </c>
      <c r="P293" s="21" t="str">
        <f t="shared" si="595"/>
        <v/>
      </c>
      <c r="Q293" s="20" t="str">
        <f t="shared" si="595"/>
        <v/>
      </c>
      <c r="R293" s="21" t="str">
        <f t="shared" si="595"/>
        <v/>
      </c>
      <c r="S293" s="20" t="str">
        <f t="shared" si="595"/>
        <v/>
      </c>
      <c r="T293" s="21" t="str">
        <f t="shared" si="595"/>
        <v/>
      </c>
      <c r="U293" s="20" t="str">
        <f t="shared" si="595"/>
        <v/>
      </c>
      <c r="V293" s="21" t="str">
        <f t="shared" si="595"/>
        <v/>
      </c>
      <c r="W293" s="22" t="str">
        <f t="shared" si="595"/>
        <v/>
      </c>
      <c r="X293" s="55" t="str">
        <f t="shared" ref="X293:AM293" si="596">IF($G293=X$4&amp;"-"&amp;X$5,IF(COUNTIF($G$6:$G293,"="&amp;$G293)&gt;1000,"",MAX(X$6:X292)+1),"")</f>
        <v/>
      </c>
      <c r="Y293" s="56" t="str">
        <f t="shared" si="596"/>
        <v/>
      </c>
      <c r="Z293" s="55" t="str">
        <f t="shared" si="596"/>
        <v/>
      </c>
      <c r="AA293" s="56" t="str">
        <f t="shared" si="596"/>
        <v/>
      </c>
      <c r="AB293" s="55" t="str">
        <f t="shared" si="596"/>
        <v/>
      </c>
      <c r="AC293" s="56" t="str">
        <f t="shared" si="596"/>
        <v/>
      </c>
      <c r="AD293" s="55" t="str">
        <f t="shared" si="596"/>
        <v/>
      </c>
      <c r="AE293" s="56" t="str">
        <f t="shared" si="596"/>
        <v/>
      </c>
      <c r="AF293" s="55" t="str">
        <f t="shared" si="596"/>
        <v/>
      </c>
      <c r="AG293" s="56" t="str">
        <f t="shared" si="596"/>
        <v/>
      </c>
      <c r="AH293" s="55" t="str">
        <f t="shared" si="596"/>
        <v/>
      </c>
      <c r="AI293" s="56">
        <f t="shared" si="596"/>
        <v>18</v>
      </c>
      <c r="AJ293" s="55" t="str">
        <f t="shared" si="596"/>
        <v/>
      </c>
      <c r="AK293" s="56" t="str">
        <f t="shared" si="596"/>
        <v/>
      </c>
      <c r="AL293" s="55" t="str">
        <f t="shared" si="596"/>
        <v/>
      </c>
      <c r="AM293" s="57" t="str">
        <f t="shared" si="596"/>
        <v/>
      </c>
    </row>
    <row r="294" spans="1:39" ht="15.75" customHeight="1">
      <c r="A294" s="61">
        <v>289</v>
      </c>
      <c r="B294" s="48" t="str">
        <f>VLOOKUP(A294,Times_2023!B291:C721,2,FALSE)</f>
        <v>0:32:12</v>
      </c>
      <c r="C294" s="49" t="str">
        <f t="shared" si="530"/>
        <v>Kurt Siss</v>
      </c>
      <c r="D294" s="59" t="str">
        <f t="shared" si="531"/>
        <v>HRC</v>
      </c>
      <c r="E294" s="59" t="str">
        <f t="shared" si="532"/>
        <v>M</v>
      </c>
      <c r="F294" s="59">
        <f t="shared" si="526"/>
        <v>190</v>
      </c>
      <c r="G294" s="60" t="str">
        <f t="shared" si="527"/>
        <v>HRC-M</v>
      </c>
      <c r="H294" s="19" t="str">
        <f t="shared" ref="H294:W294" si="597">IF($G294=H$4&amp;"-"&amp;H$5,IF(COUNTIF($G$6:$G294,"="&amp;$G294)&gt;5,"",$F294),"")</f>
        <v/>
      </c>
      <c r="I294" s="20" t="str">
        <f t="shared" si="597"/>
        <v/>
      </c>
      <c r="J294" s="21" t="str">
        <f t="shared" si="597"/>
        <v/>
      </c>
      <c r="K294" s="20" t="str">
        <f t="shared" si="597"/>
        <v/>
      </c>
      <c r="L294" s="21" t="str">
        <f t="shared" si="597"/>
        <v/>
      </c>
      <c r="M294" s="20" t="str">
        <f t="shared" si="597"/>
        <v/>
      </c>
      <c r="N294" s="21" t="str">
        <f t="shared" si="597"/>
        <v/>
      </c>
      <c r="O294" s="20" t="str">
        <f t="shared" si="597"/>
        <v/>
      </c>
      <c r="P294" s="21" t="str">
        <f t="shared" si="597"/>
        <v/>
      </c>
      <c r="Q294" s="20" t="str">
        <f t="shared" si="597"/>
        <v/>
      </c>
      <c r="R294" s="21" t="str">
        <f t="shared" si="597"/>
        <v/>
      </c>
      <c r="S294" s="20" t="str">
        <f t="shared" si="597"/>
        <v/>
      </c>
      <c r="T294" s="21" t="str">
        <f t="shared" si="597"/>
        <v/>
      </c>
      <c r="U294" s="20" t="str">
        <f t="shared" si="597"/>
        <v/>
      </c>
      <c r="V294" s="21" t="str">
        <f t="shared" si="597"/>
        <v/>
      </c>
      <c r="W294" s="22" t="str">
        <f t="shared" si="597"/>
        <v/>
      </c>
      <c r="X294" s="55" t="str">
        <f t="shared" ref="X294:AM294" si="598">IF($G294=X$4&amp;"-"&amp;X$5,IF(COUNTIF($G$6:$G294,"="&amp;$G294)&gt;1000,"",MAX(X$6:X293)+1),"")</f>
        <v/>
      </c>
      <c r="Y294" s="56" t="str">
        <f t="shared" si="598"/>
        <v/>
      </c>
      <c r="Z294" s="55" t="str">
        <f t="shared" si="598"/>
        <v/>
      </c>
      <c r="AA294" s="56" t="str">
        <f t="shared" si="598"/>
        <v/>
      </c>
      <c r="AB294" s="55" t="str">
        <f t="shared" si="598"/>
        <v/>
      </c>
      <c r="AC294" s="56" t="str">
        <f t="shared" si="598"/>
        <v/>
      </c>
      <c r="AD294" s="55" t="str">
        <f t="shared" si="598"/>
        <v/>
      </c>
      <c r="AE294" s="56" t="str">
        <f t="shared" si="598"/>
        <v/>
      </c>
      <c r="AF294" s="55">
        <f t="shared" si="598"/>
        <v>18</v>
      </c>
      <c r="AG294" s="56" t="str">
        <f t="shared" si="598"/>
        <v/>
      </c>
      <c r="AH294" s="55" t="str">
        <f t="shared" si="598"/>
        <v/>
      </c>
      <c r="AI294" s="56" t="str">
        <f t="shared" si="598"/>
        <v/>
      </c>
      <c r="AJ294" s="55" t="str">
        <f t="shared" si="598"/>
        <v/>
      </c>
      <c r="AK294" s="56" t="str">
        <f t="shared" si="598"/>
        <v/>
      </c>
      <c r="AL294" s="55" t="str">
        <f t="shared" si="598"/>
        <v/>
      </c>
      <c r="AM294" s="57" t="str">
        <f t="shared" si="598"/>
        <v/>
      </c>
    </row>
    <row r="295" spans="1:39" ht="15.75" customHeight="1">
      <c r="A295" s="58">
        <v>290</v>
      </c>
      <c r="B295" s="48" t="str">
        <f>VLOOKUP(A295,Times_2023!B292:C722,2,FALSE)</f>
        <v>0:32:16</v>
      </c>
      <c r="C295" s="49" t="str">
        <f t="shared" si="530"/>
        <v>Andrew Thornton</v>
      </c>
      <c r="D295" s="59" t="str">
        <f t="shared" si="531"/>
        <v>ELY</v>
      </c>
      <c r="E295" s="59" t="str">
        <f t="shared" si="532"/>
        <v>M</v>
      </c>
      <c r="F295" s="59">
        <f t="shared" si="526"/>
        <v>191</v>
      </c>
      <c r="G295" s="60" t="str">
        <f t="shared" si="527"/>
        <v>ELY-M</v>
      </c>
      <c r="H295" s="19" t="str">
        <f t="shared" ref="H295:W295" si="599">IF($G295=H$4&amp;"-"&amp;H$5,IF(COUNTIF($G$6:$G295,"="&amp;$G295)&gt;5,"",$F295),"")</f>
        <v/>
      </c>
      <c r="I295" s="20" t="str">
        <f t="shared" si="599"/>
        <v/>
      </c>
      <c r="J295" s="21" t="str">
        <f t="shared" si="599"/>
        <v/>
      </c>
      <c r="K295" s="20" t="str">
        <f t="shared" si="599"/>
        <v/>
      </c>
      <c r="L295" s="21" t="str">
        <f t="shared" si="599"/>
        <v/>
      </c>
      <c r="M295" s="20" t="str">
        <f t="shared" si="599"/>
        <v/>
      </c>
      <c r="N295" s="21" t="str">
        <f t="shared" si="599"/>
        <v/>
      </c>
      <c r="O295" s="20" t="str">
        <f t="shared" si="599"/>
        <v/>
      </c>
      <c r="P295" s="21" t="str">
        <f t="shared" si="599"/>
        <v/>
      </c>
      <c r="Q295" s="20" t="str">
        <f t="shared" si="599"/>
        <v/>
      </c>
      <c r="R295" s="21" t="str">
        <f t="shared" si="599"/>
        <v/>
      </c>
      <c r="S295" s="20" t="str">
        <f t="shared" si="599"/>
        <v/>
      </c>
      <c r="T295" s="21" t="str">
        <f t="shared" si="599"/>
        <v/>
      </c>
      <c r="U295" s="20" t="str">
        <f t="shared" si="599"/>
        <v/>
      </c>
      <c r="V295" s="21" t="str">
        <f t="shared" si="599"/>
        <v/>
      </c>
      <c r="W295" s="22" t="str">
        <f t="shared" si="599"/>
        <v/>
      </c>
      <c r="X295" s="55" t="str">
        <f t="shared" ref="X295:AM295" si="600">IF($G295=X$4&amp;"-"&amp;X$5,IF(COUNTIF($G$6:$G295,"="&amp;$G295)&gt;1000,"",MAX(X$6:X294)+1),"")</f>
        <v/>
      </c>
      <c r="Y295" s="56" t="str">
        <f t="shared" si="600"/>
        <v/>
      </c>
      <c r="Z295" s="55" t="str">
        <f t="shared" si="600"/>
        <v/>
      </c>
      <c r="AA295" s="56" t="str">
        <f t="shared" si="600"/>
        <v/>
      </c>
      <c r="AB295" s="55">
        <f t="shared" si="600"/>
        <v>47</v>
      </c>
      <c r="AC295" s="56" t="str">
        <f t="shared" si="600"/>
        <v/>
      </c>
      <c r="AD295" s="55" t="str">
        <f t="shared" si="600"/>
        <v/>
      </c>
      <c r="AE295" s="56" t="str">
        <f t="shared" si="600"/>
        <v/>
      </c>
      <c r="AF295" s="55" t="str">
        <f t="shared" si="600"/>
        <v/>
      </c>
      <c r="AG295" s="56" t="str">
        <f t="shared" si="600"/>
        <v/>
      </c>
      <c r="AH295" s="55" t="str">
        <f t="shared" si="600"/>
        <v/>
      </c>
      <c r="AI295" s="56" t="str">
        <f t="shared" si="600"/>
        <v/>
      </c>
      <c r="AJ295" s="55" t="str">
        <f t="shared" si="600"/>
        <v/>
      </c>
      <c r="AK295" s="56" t="str">
        <f t="shared" si="600"/>
        <v/>
      </c>
      <c r="AL295" s="55" t="str">
        <f t="shared" si="600"/>
        <v/>
      </c>
      <c r="AM295" s="57" t="str">
        <f t="shared" si="600"/>
        <v/>
      </c>
    </row>
    <row r="296" spans="1:39" ht="15.75" customHeight="1">
      <c r="A296" s="61">
        <v>291</v>
      </c>
      <c r="B296" s="48" t="str">
        <f>VLOOKUP(A296,Times_2023!B293:C723,2,FALSE)</f>
        <v>0:32:17</v>
      </c>
      <c r="C296" s="49" t="str">
        <f t="shared" si="530"/>
        <v>Angela Wright</v>
      </c>
      <c r="D296" s="59" t="str">
        <f t="shared" si="531"/>
        <v>CAC</v>
      </c>
      <c r="E296" s="59" t="str">
        <f t="shared" si="532"/>
        <v>F</v>
      </c>
      <c r="F296" s="59">
        <f t="shared" si="526"/>
        <v>100</v>
      </c>
      <c r="G296" s="60" t="str">
        <f t="shared" si="527"/>
        <v>CAC-F</v>
      </c>
      <c r="H296" s="19" t="str">
        <f t="shared" ref="H296:W296" si="601">IF($G296=H$4&amp;"-"&amp;H$5,IF(COUNTIF($G$6:$G296,"="&amp;$G296)&gt;5,"",$F296),"")</f>
        <v/>
      </c>
      <c r="I296" s="20" t="str">
        <f t="shared" si="601"/>
        <v/>
      </c>
      <c r="J296" s="21" t="str">
        <f t="shared" si="601"/>
        <v/>
      </c>
      <c r="K296" s="20" t="str">
        <f t="shared" si="601"/>
        <v/>
      </c>
      <c r="L296" s="21" t="str">
        <f t="shared" si="601"/>
        <v/>
      </c>
      <c r="M296" s="20" t="str">
        <f t="shared" si="601"/>
        <v/>
      </c>
      <c r="N296" s="21" t="str">
        <f t="shared" si="601"/>
        <v/>
      </c>
      <c r="O296" s="20" t="str">
        <f t="shared" si="601"/>
        <v/>
      </c>
      <c r="P296" s="21" t="str">
        <f t="shared" si="601"/>
        <v/>
      </c>
      <c r="Q296" s="20" t="str">
        <f t="shared" si="601"/>
        <v/>
      </c>
      <c r="R296" s="21" t="str">
        <f t="shared" si="601"/>
        <v/>
      </c>
      <c r="S296" s="20" t="str">
        <f t="shared" si="601"/>
        <v/>
      </c>
      <c r="T296" s="21" t="str">
        <f t="shared" si="601"/>
        <v/>
      </c>
      <c r="U296" s="20" t="str">
        <f t="shared" si="601"/>
        <v/>
      </c>
      <c r="V296" s="21" t="str">
        <f t="shared" si="601"/>
        <v/>
      </c>
      <c r="W296" s="22" t="str">
        <f t="shared" si="601"/>
        <v/>
      </c>
      <c r="X296" s="55" t="str">
        <f t="shared" ref="X296:AM296" si="602">IF($G296=X$4&amp;"-"&amp;X$5,IF(COUNTIF($G$6:$G296,"="&amp;$G296)&gt;1000,"",MAX(X$6:X295)+1),"")</f>
        <v/>
      </c>
      <c r="Y296" s="56">
        <f t="shared" si="602"/>
        <v>20</v>
      </c>
      <c r="Z296" s="55" t="str">
        <f t="shared" si="602"/>
        <v/>
      </c>
      <c r="AA296" s="56" t="str">
        <f t="shared" si="602"/>
        <v/>
      </c>
      <c r="AB296" s="55" t="str">
        <f t="shared" si="602"/>
        <v/>
      </c>
      <c r="AC296" s="56" t="str">
        <f t="shared" si="602"/>
        <v/>
      </c>
      <c r="AD296" s="55" t="str">
        <f t="shared" si="602"/>
        <v/>
      </c>
      <c r="AE296" s="56" t="str">
        <f t="shared" si="602"/>
        <v/>
      </c>
      <c r="AF296" s="55" t="str">
        <f t="shared" si="602"/>
        <v/>
      </c>
      <c r="AG296" s="56" t="str">
        <f t="shared" si="602"/>
        <v/>
      </c>
      <c r="AH296" s="55" t="str">
        <f t="shared" si="602"/>
        <v/>
      </c>
      <c r="AI296" s="56" t="str">
        <f t="shared" si="602"/>
        <v/>
      </c>
      <c r="AJ296" s="55" t="str">
        <f t="shared" si="602"/>
        <v/>
      </c>
      <c r="AK296" s="56" t="str">
        <f t="shared" si="602"/>
        <v/>
      </c>
      <c r="AL296" s="55" t="str">
        <f t="shared" si="602"/>
        <v/>
      </c>
      <c r="AM296" s="57" t="str">
        <f t="shared" si="602"/>
        <v/>
      </c>
    </row>
    <row r="297" spans="1:39" ht="15.75" customHeight="1">
      <c r="A297" s="58">
        <v>292</v>
      </c>
      <c r="B297" s="48" t="str">
        <f>VLOOKUP(A297,Times_2023!B294:C724,2,FALSE)</f>
        <v>0:32:20</v>
      </c>
      <c r="C297" s="49" t="str">
        <f t="shared" si="530"/>
        <v>Graeme Johnston</v>
      </c>
      <c r="D297" s="59" t="str">
        <f t="shared" si="531"/>
        <v>HRC</v>
      </c>
      <c r="E297" s="59" t="str">
        <f t="shared" si="532"/>
        <v>M</v>
      </c>
      <c r="F297" s="59">
        <f t="shared" si="526"/>
        <v>192</v>
      </c>
      <c r="G297" s="60" t="str">
        <f t="shared" si="527"/>
        <v>HRC-M</v>
      </c>
      <c r="H297" s="19" t="str">
        <f t="shared" ref="H297:W297" si="603">IF($G297=H$4&amp;"-"&amp;H$5,IF(COUNTIF($G$6:$G297,"="&amp;$G297)&gt;5,"",$F297),"")</f>
        <v/>
      </c>
      <c r="I297" s="20" t="str">
        <f t="shared" si="603"/>
        <v/>
      </c>
      <c r="J297" s="21" t="str">
        <f t="shared" si="603"/>
        <v/>
      </c>
      <c r="K297" s="20" t="str">
        <f t="shared" si="603"/>
        <v/>
      </c>
      <c r="L297" s="21" t="str">
        <f t="shared" si="603"/>
        <v/>
      </c>
      <c r="M297" s="20" t="str">
        <f t="shared" si="603"/>
        <v/>
      </c>
      <c r="N297" s="21" t="str">
        <f t="shared" si="603"/>
        <v/>
      </c>
      <c r="O297" s="20" t="str">
        <f t="shared" si="603"/>
        <v/>
      </c>
      <c r="P297" s="21" t="str">
        <f t="shared" si="603"/>
        <v/>
      </c>
      <c r="Q297" s="20" t="str">
        <f t="shared" si="603"/>
        <v/>
      </c>
      <c r="R297" s="21" t="str">
        <f t="shared" si="603"/>
        <v/>
      </c>
      <c r="S297" s="20" t="str">
        <f t="shared" si="603"/>
        <v/>
      </c>
      <c r="T297" s="21" t="str">
        <f t="shared" si="603"/>
        <v/>
      </c>
      <c r="U297" s="20" t="str">
        <f t="shared" si="603"/>
        <v/>
      </c>
      <c r="V297" s="21" t="str">
        <f t="shared" si="603"/>
        <v/>
      </c>
      <c r="W297" s="22" t="str">
        <f t="shared" si="603"/>
        <v/>
      </c>
      <c r="X297" s="55" t="str">
        <f t="shared" ref="X297:AM297" si="604">IF($G297=X$4&amp;"-"&amp;X$5,IF(COUNTIF($G$6:$G297,"="&amp;$G297)&gt;1000,"",MAX(X$6:X296)+1),"")</f>
        <v/>
      </c>
      <c r="Y297" s="56" t="str">
        <f t="shared" si="604"/>
        <v/>
      </c>
      <c r="Z297" s="55" t="str">
        <f t="shared" si="604"/>
        <v/>
      </c>
      <c r="AA297" s="56" t="str">
        <f t="shared" si="604"/>
        <v/>
      </c>
      <c r="AB297" s="55" t="str">
        <f t="shared" si="604"/>
        <v/>
      </c>
      <c r="AC297" s="56" t="str">
        <f t="shared" si="604"/>
        <v/>
      </c>
      <c r="AD297" s="55" t="str">
        <f t="shared" si="604"/>
        <v/>
      </c>
      <c r="AE297" s="56" t="str">
        <f t="shared" si="604"/>
        <v/>
      </c>
      <c r="AF297" s="55">
        <f t="shared" si="604"/>
        <v>19</v>
      </c>
      <c r="AG297" s="56" t="str">
        <f t="shared" si="604"/>
        <v/>
      </c>
      <c r="AH297" s="55" t="str">
        <f t="shared" si="604"/>
        <v/>
      </c>
      <c r="AI297" s="56" t="str">
        <f t="shared" si="604"/>
        <v/>
      </c>
      <c r="AJ297" s="55" t="str">
        <f t="shared" si="604"/>
        <v/>
      </c>
      <c r="AK297" s="56" t="str">
        <f t="shared" si="604"/>
        <v/>
      </c>
      <c r="AL297" s="55" t="str">
        <f t="shared" si="604"/>
        <v/>
      </c>
      <c r="AM297" s="57" t="str">
        <f t="shared" si="604"/>
        <v/>
      </c>
    </row>
    <row r="298" spans="1:39" ht="15.75" customHeight="1">
      <c r="A298" s="61">
        <v>293</v>
      </c>
      <c r="B298" s="48" t="str">
        <f>VLOOKUP(A298,Times_2023!B295:C725,2,FALSE)</f>
        <v>0:32:28</v>
      </c>
      <c r="C298" s="49" t="str">
        <f t="shared" si="530"/>
        <v>Pauline Blake</v>
      </c>
      <c r="D298" s="59" t="str">
        <f t="shared" si="531"/>
        <v>CAC</v>
      </c>
      <c r="E298" s="59" t="str">
        <f t="shared" si="532"/>
        <v>F</v>
      </c>
      <c r="F298" s="59">
        <f t="shared" si="526"/>
        <v>101</v>
      </c>
      <c r="G298" s="60" t="str">
        <f t="shared" si="527"/>
        <v>CAC-F</v>
      </c>
      <c r="H298" s="19" t="str">
        <f t="shared" ref="H298:W298" si="605">IF($G298=H$4&amp;"-"&amp;H$5,IF(COUNTIF($G$6:$G298,"="&amp;$G298)&gt;5,"",$F298),"")</f>
        <v/>
      </c>
      <c r="I298" s="20" t="str">
        <f t="shared" si="605"/>
        <v/>
      </c>
      <c r="J298" s="21" t="str">
        <f t="shared" si="605"/>
        <v/>
      </c>
      <c r="K298" s="20" t="str">
        <f t="shared" si="605"/>
        <v/>
      </c>
      <c r="L298" s="21" t="str">
        <f t="shared" si="605"/>
        <v/>
      </c>
      <c r="M298" s="20" t="str">
        <f t="shared" si="605"/>
        <v/>
      </c>
      <c r="N298" s="21" t="str">
        <f t="shared" si="605"/>
        <v/>
      </c>
      <c r="O298" s="20" t="str">
        <f t="shared" si="605"/>
        <v/>
      </c>
      <c r="P298" s="21" t="str">
        <f t="shared" si="605"/>
        <v/>
      </c>
      <c r="Q298" s="20" t="str">
        <f t="shared" si="605"/>
        <v/>
      </c>
      <c r="R298" s="21" t="str">
        <f t="shared" si="605"/>
        <v/>
      </c>
      <c r="S298" s="20" t="str">
        <f t="shared" si="605"/>
        <v/>
      </c>
      <c r="T298" s="21" t="str">
        <f t="shared" si="605"/>
        <v/>
      </c>
      <c r="U298" s="20" t="str">
        <f t="shared" si="605"/>
        <v/>
      </c>
      <c r="V298" s="21" t="str">
        <f t="shared" si="605"/>
        <v/>
      </c>
      <c r="W298" s="22" t="str">
        <f t="shared" si="605"/>
        <v/>
      </c>
      <c r="X298" s="55" t="str">
        <f t="shared" ref="X298:AM298" si="606">IF($G298=X$4&amp;"-"&amp;X$5,IF(COUNTIF($G$6:$G298,"="&amp;$G298)&gt;1000,"",MAX(X$6:X297)+1),"")</f>
        <v/>
      </c>
      <c r="Y298" s="56">
        <f t="shared" si="606"/>
        <v>21</v>
      </c>
      <c r="Z298" s="55" t="str">
        <f t="shared" si="606"/>
        <v/>
      </c>
      <c r="AA298" s="56" t="str">
        <f t="shared" si="606"/>
        <v/>
      </c>
      <c r="AB298" s="55" t="str">
        <f t="shared" si="606"/>
        <v/>
      </c>
      <c r="AC298" s="56" t="str">
        <f t="shared" si="606"/>
        <v/>
      </c>
      <c r="AD298" s="55" t="str">
        <f t="shared" si="606"/>
        <v/>
      </c>
      <c r="AE298" s="56" t="str">
        <f t="shared" si="606"/>
        <v/>
      </c>
      <c r="AF298" s="55" t="str">
        <f t="shared" si="606"/>
        <v/>
      </c>
      <c r="AG298" s="56" t="str">
        <f t="shared" si="606"/>
        <v/>
      </c>
      <c r="AH298" s="55" t="str">
        <f t="shared" si="606"/>
        <v/>
      </c>
      <c r="AI298" s="56" t="str">
        <f t="shared" si="606"/>
        <v/>
      </c>
      <c r="AJ298" s="55" t="str">
        <f t="shared" si="606"/>
        <v/>
      </c>
      <c r="AK298" s="56" t="str">
        <f t="shared" si="606"/>
        <v/>
      </c>
      <c r="AL298" s="55" t="str">
        <f t="shared" si="606"/>
        <v/>
      </c>
      <c r="AM298" s="57" t="str">
        <f t="shared" si="606"/>
        <v/>
      </c>
    </row>
    <row r="299" spans="1:39" ht="15.75" customHeight="1">
      <c r="A299" s="58">
        <v>294</v>
      </c>
      <c r="B299" s="48" t="str">
        <f>VLOOKUP(A299,Times_2023!B296:C726,2,FALSE)</f>
        <v>0:32:38</v>
      </c>
      <c r="C299" s="49" t="str">
        <f t="shared" si="530"/>
        <v>Andres Luna</v>
      </c>
      <c r="D299" s="59" t="str">
        <f t="shared" si="531"/>
        <v>HRC</v>
      </c>
      <c r="E299" s="59" t="str">
        <f t="shared" si="532"/>
        <v>M</v>
      </c>
      <c r="F299" s="59">
        <f t="shared" si="526"/>
        <v>193</v>
      </c>
      <c r="G299" s="60" t="str">
        <f t="shared" si="527"/>
        <v>HRC-M</v>
      </c>
      <c r="H299" s="19" t="str">
        <f t="shared" ref="H299:W299" si="607">IF($G299=H$4&amp;"-"&amp;H$5,IF(COUNTIF($G$6:$G299,"="&amp;$G299)&gt;5,"",$F299),"")</f>
        <v/>
      </c>
      <c r="I299" s="20" t="str">
        <f t="shared" si="607"/>
        <v/>
      </c>
      <c r="J299" s="21" t="str">
        <f t="shared" si="607"/>
        <v/>
      </c>
      <c r="K299" s="20" t="str">
        <f t="shared" si="607"/>
        <v/>
      </c>
      <c r="L299" s="21" t="str">
        <f t="shared" si="607"/>
        <v/>
      </c>
      <c r="M299" s="20" t="str">
        <f t="shared" si="607"/>
        <v/>
      </c>
      <c r="N299" s="21" t="str">
        <f t="shared" si="607"/>
        <v/>
      </c>
      <c r="O299" s="20" t="str">
        <f t="shared" si="607"/>
        <v/>
      </c>
      <c r="P299" s="21" t="str">
        <f t="shared" si="607"/>
        <v/>
      </c>
      <c r="Q299" s="20" t="str">
        <f t="shared" si="607"/>
        <v/>
      </c>
      <c r="R299" s="21" t="str">
        <f t="shared" si="607"/>
        <v/>
      </c>
      <c r="S299" s="20" t="str">
        <f t="shared" si="607"/>
        <v/>
      </c>
      <c r="T299" s="21" t="str">
        <f t="shared" si="607"/>
        <v/>
      </c>
      <c r="U299" s="20" t="str">
        <f t="shared" si="607"/>
        <v/>
      </c>
      <c r="V299" s="21" t="str">
        <f t="shared" si="607"/>
        <v/>
      </c>
      <c r="W299" s="22" t="str">
        <f t="shared" si="607"/>
        <v/>
      </c>
      <c r="X299" s="55" t="str">
        <f t="shared" ref="X299:AM299" si="608">IF($G299=X$4&amp;"-"&amp;X$5,IF(COUNTIF($G$6:$G299,"="&amp;$G299)&gt;1000,"",MAX(X$6:X298)+1),"")</f>
        <v/>
      </c>
      <c r="Y299" s="56" t="str">
        <f t="shared" si="608"/>
        <v/>
      </c>
      <c r="Z299" s="55" t="str">
        <f t="shared" si="608"/>
        <v/>
      </c>
      <c r="AA299" s="56" t="str">
        <f t="shared" si="608"/>
        <v/>
      </c>
      <c r="AB299" s="55" t="str">
        <f t="shared" si="608"/>
        <v/>
      </c>
      <c r="AC299" s="56" t="str">
        <f t="shared" si="608"/>
        <v/>
      </c>
      <c r="AD299" s="55" t="str">
        <f t="shared" si="608"/>
        <v/>
      </c>
      <c r="AE299" s="56" t="str">
        <f t="shared" si="608"/>
        <v/>
      </c>
      <c r="AF299" s="55">
        <f t="shared" si="608"/>
        <v>20</v>
      </c>
      <c r="AG299" s="56" t="str">
        <f t="shared" si="608"/>
        <v/>
      </c>
      <c r="AH299" s="55" t="str">
        <f t="shared" si="608"/>
        <v/>
      </c>
      <c r="AI299" s="56" t="str">
        <f t="shared" si="608"/>
        <v/>
      </c>
      <c r="AJ299" s="55" t="str">
        <f t="shared" si="608"/>
        <v/>
      </c>
      <c r="AK299" s="56" t="str">
        <f t="shared" si="608"/>
        <v/>
      </c>
      <c r="AL299" s="55" t="str">
        <f t="shared" si="608"/>
        <v/>
      </c>
      <c r="AM299" s="57" t="str">
        <f t="shared" si="608"/>
        <v/>
      </c>
    </row>
    <row r="300" spans="1:39" ht="15.75" customHeight="1">
      <c r="A300" s="61">
        <v>295</v>
      </c>
      <c r="B300" s="48" t="str">
        <f>VLOOKUP(A300,Times_2023!B297:C727,2,FALSE)</f>
        <v>0:32:50</v>
      </c>
      <c r="C300" s="49" t="str">
        <f t="shared" si="530"/>
        <v>Clare Bacchus</v>
      </c>
      <c r="D300" s="59" t="str">
        <f t="shared" si="531"/>
        <v>CAC</v>
      </c>
      <c r="E300" s="59" t="str">
        <f t="shared" si="532"/>
        <v>F</v>
      </c>
      <c r="F300" s="59">
        <f t="shared" si="526"/>
        <v>102</v>
      </c>
      <c r="G300" s="60" t="str">
        <f t="shared" si="527"/>
        <v>CAC-F</v>
      </c>
      <c r="H300" s="19" t="str">
        <f t="shared" ref="H300:W300" si="609">IF($G300=H$4&amp;"-"&amp;H$5,IF(COUNTIF($G$6:$G300,"="&amp;$G300)&gt;5,"",$F300),"")</f>
        <v/>
      </c>
      <c r="I300" s="20" t="str">
        <f t="shared" si="609"/>
        <v/>
      </c>
      <c r="J300" s="21" t="str">
        <f t="shared" si="609"/>
        <v/>
      </c>
      <c r="K300" s="20" t="str">
        <f t="shared" si="609"/>
        <v/>
      </c>
      <c r="L300" s="21" t="str">
        <f t="shared" si="609"/>
        <v/>
      </c>
      <c r="M300" s="20" t="str">
        <f t="shared" si="609"/>
        <v/>
      </c>
      <c r="N300" s="21" t="str">
        <f t="shared" si="609"/>
        <v/>
      </c>
      <c r="O300" s="20" t="str">
        <f t="shared" si="609"/>
        <v/>
      </c>
      <c r="P300" s="21" t="str">
        <f t="shared" si="609"/>
        <v/>
      </c>
      <c r="Q300" s="20" t="str">
        <f t="shared" si="609"/>
        <v/>
      </c>
      <c r="R300" s="21" t="str">
        <f t="shared" si="609"/>
        <v/>
      </c>
      <c r="S300" s="20" t="str">
        <f t="shared" si="609"/>
        <v/>
      </c>
      <c r="T300" s="21" t="str">
        <f t="shared" si="609"/>
        <v/>
      </c>
      <c r="U300" s="20" t="str">
        <f t="shared" si="609"/>
        <v/>
      </c>
      <c r="V300" s="21" t="str">
        <f t="shared" si="609"/>
        <v/>
      </c>
      <c r="W300" s="22" t="str">
        <f t="shared" si="609"/>
        <v/>
      </c>
      <c r="X300" s="55" t="str">
        <f t="shared" ref="X300:AM300" si="610">IF($G300=X$4&amp;"-"&amp;X$5,IF(COUNTIF($G$6:$G300,"="&amp;$G300)&gt;1000,"",MAX(X$6:X299)+1),"")</f>
        <v/>
      </c>
      <c r="Y300" s="56">
        <f t="shared" si="610"/>
        <v>22</v>
      </c>
      <c r="Z300" s="55" t="str">
        <f t="shared" si="610"/>
        <v/>
      </c>
      <c r="AA300" s="56" t="str">
        <f t="shared" si="610"/>
        <v/>
      </c>
      <c r="AB300" s="55" t="str">
        <f t="shared" si="610"/>
        <v/>
      </c>
      <c r="AC300" s="56" t="str">
        <f t="shared" si="610"/>
        <v/>
      </c>
      <c r="AD300" s="55" t="str">
        <f t="shared" si="610"/>
        <v/>
      </c>
      <c r="AE300" s="56" t="str">
        <f t="shared" si="610"/>
        <v/>
      </c>
      <c r="AF300" s="55" t="str">
        <f t="shared" si="610"/>
        <v/>
      </c>
      <c r="AG300" s="56" t="str">
        <f t="shared" si="610"/>
        <v/>
      </c>
      <c r="AH300" s="55" t="str">
        <f t="shared" si="610"/>
        <v/>
      </c>
      <c r="AI300" s="56" t="str">
        <f t="shared" si="610"/>
        <v/>
      </c>
      <c r="AJ300" s="55" t="str">
        <f t="shared" si="610"/>
        <v/>
      </c>
      <c r="AK300" s="56" t="str">
        <f t="shared" si="610"/>
        <v/>
      </c>
      <c r="AL300" s="55" t="str">
        <f t="shared" si="610"/>
        <v/>
      </c>
      <c r="AM300" s="57" t="str">
        <f t="shared" si="610"/>
        <v/>
      </c>
    </row>
    <row r="301" spans="1:39" ht="15.75" customHeight="1">
      <c r="A301" s="58">
        <v>296</v>
      </c>
      <c r="B301" s="48" t="str">
        <f>VLOOKUP(A301,Times_2023!B298:C728,2,FALSE)</f>
        <v>0:33:23</v>
      </c>
      <c r="C301" s="49" t="str">
        <f t="shared" si="530"/>
        <v>Tamsin Cromwell</v>
      </c>
      <c r="D301" s="59" t="str">
        <f t="shared" si="531"/>
        <v>RR</v>
      </c>
      <c r="E301" s="59" t="str">
        <f t="shared" si="532"/>
        <v>F</v>
      </c>
      <c r="F301" s="59">
        <f t="shared" si="526"/>
        <v>103</v>
      </c>
      <c r="G301" s="60" t="str">
        <f t="shared" si="527"/>
        <v>RR-F</v>
      </c>
      <c r="H301" s="19" t="str">
        <f t="shared" ref="H301:W301" si="611">IF($G301=H$4&amp;"-"&amp;H$5,IF(COUNTIF($G$6:$G301,"="&amp;$G301)&gt;5,"",$F301),"")</f>
        <v/>
      </c>
      <c r="I301" s="20" t="str">
        <f t="shared" si="611"/>
        <v/>
      </c>
      <c r="J301" s="21" t="str">
        <f t="shared" si="611"/>
        <v/>
      </c>
      <c r="K301" s="20" t="str">
        <f t="shared" si="611"/>
        <v/>
      </c>
      <c r="L301" s="21" t="str">
        <f t="shared" si="611"/>
        <v/>
      </c>
      <c r="M301" s="20" t="str">
        <f t="shared" si="611"/>
        <v/>
      </c>
      <c r="N301" s="21" t="str">
        <f t="shared" si="611"/>
        <v/>
      </c>
      <c r="O301" s="20" t="str">
        <f t="shared" si="611"/>
        <v/>
      </c>
      <c r="P301" s="21" t="str">
        <f t="shared" si="611"/>
        <v/>
      </c>
      <c r="Q301" s="20" t="str">
        <f t="shared" si="611"/>
        <v/>
      </c>
      <c r="R301" s="21" t="str">
        <f t="shared" si="611"/>
        <v/>
      </c>
      <c r="S301" s="20" t="str">
        <f t="shared" si="611"/>
        <v/>
      </c>
      <c r="T301" s="21" t="str">
        <f t="shared" si="611"/>
        <v/>
      </c>
      <c r="U301" s="20" t="str">
        <f t="shared" si="611"/>
        <v/>
      </c>
      <c r="V301" s="21" t="str">
        <f t="shared" si="611"/>
        <v/>
      </c>
      <c r="W301" s="22" t="str">
        <f t="shared" si="611"/>
        <v/>
      </c>
      <c r="X301" s="55" t="str">
        <f t="shared" ref="X301:AM301" si="612">IF($G301=X$4&amp;"-"&amp;X$5,IF(COUNTIF($G$6:$G301,"="&amp;$G301)&gt;1000,"",MAX(X$6:X300)+1),"")</f>
        <v/>
      </c>
      <c r="Y301" s="56" t="str">
        <f t="shared" si="612"/>
        <v/>
      </c>
      <c r="Z301" s="55" t="str">
        <f t="shared" si="612"/>
        <v/>
      </c>
      <c r="AA301" s="56" t="str">
        <f t="shared" si="612"/>
        <v/>
      </c>
      <c r="AB301" s="55" t="str">
        <f t="shared" si="612"/>
        <v/>
      </c>
      <c r="AC301" s="56" t="str">
        <f t="shared" si="612"/>
        <v/>
      </c>
      <c r="AD301" s="55" t="str">
        <f t="shared" si="612"/>
        <v/>
      </c>
      <c r="AE301" s="56" t="str">
        <f t="shared" si="612"/>
        <v/>
      </c>
      <c r="AF301" s="55" t="str">
        <f t="shared" si="612"/>
        <v/>
      </c>
      <c r="AG301" s="56" t="str">
        <f t="shared" si="612"/>
        <v/>
      </c>
      <c r="AH301" s="55" t="str">
        <f t="shared" si="612"/>
        <v/>
      </c>
      <c r="AI301" s="56" t="str">
        <f t="shared" si="612"/>
        <v/>
      </c>
      <c r="AJ301" s="55" t="str">
        <f t="shared" si="612"/>
        <v/>
      </c>
      <c r="AK301" s="56">
        <f t="shared" si="612"/>
        <v>11</v>
      </c>
      <c r="AL301" s="55" t="str">
        <f t="shared" si="612"/>
        <v/>
      </c>
      <c r="AM301" s="57" t="str">
        <f t="shared" si="612"/>
        <v/>
      </c>
    </row>
    <row r="302" spans="1:39" ht="15.75" customHeight="1">
      <c r="A302" s="61">
        <v>297</v>
      </c>
      <c r="B302" s="48" t="str">
        <f>VLOOKUP(A302,Times_2023!B299:C729,2,FALSE)</f>
        <v>0:33:52</v>
      </c>
      <c r="C302" s="49" t="str">
        <f t="shared" si="530"/>
        <v>Joanne Boutell</v>
      </c>
      <c r="D302" s="59" t="str">
        <f t="shared" si="531"/>
        <v>NJ</v>
      </c>
      <c r="E302" s="59" t="str">
        <f t="shared" si="532"/>
        <v>F</v>
      </c>
      <c r="F302" s="59">
        <f t="shared" si="526"/>
        <v>104</v>
      </c>
      <c r="G302" s="60" t="str">
        <f t="shared" si="527"/>
        <v>NJ-F</v>
      </c>
      <c r="H302" s="19" t="str">
        <f t="shared" ref="H302:W302" si="613">IF($G302=H$4&amp;"-"&amp;H$5,IF(COUNTIF($G$6:$G302,"="&amp;$G302)&gt;5,"",$F302),"")</f>
        <v/>
      </c>
      <c r="I302" s="20" t="str">
        <f t="shared" si="613"/>
        <v/>
      </c>
      <c r="J302" s="21" t="str">
        <f t="shared" si="613"/>
        <v/>
      </c>
      <c r="K302" s="20" t="str">
        <f t="shared" si="613"/>
        <v/>
      </c>
      <c r="L302" s="21" t="str">
        <f t="shared" si="613"/>
        <v/>
      </c>
      <c r="M302" s="20" t="str">
        <f t="shared" si="613"/>
        <v/>
      </c>
      <c r="N302" s="21" t="str">
        <f t="shared" si="613"/>
        <v/>
      </c>
      <c r="O302" s="20" t="str">
        <f t="shared" si="613"/>
        <v/>
      </c>
      <c r="P302" s="21" t="str">
        <f t="shared" si="613"/>
        <v/>
      </c>
      <c r="Q302" s="20" t="str">
        <f t="shared" si="613"/>
        <v/>
      </c>
      <c r="R302" s="21" t="str">
        <f t="shared" si="613"/>
        <v/>
      </c>
      <c r="S302" s="20" t="str">
        <f t="shared" si="613"/>
        <v/>
      </c>
      <c r="T302" s="21" t="str">
        <f t="shared" si="613"/>
        <v/>
      </c>
      <c r="U302" s="20" t="str">
        <f t="shared" si="613"/>
        <v/>
      </c>
      <c r="V302" s="21" t="str">
        <f t="shared" si="613"/>
        <v/>
      </c>
      <c r="W302" s="22" t="str">
        <f t="shared" si="613"/>
        <v/>
      </c>
      <c r="X302" s="55" t="str">
        <f t="shared" ref="X302:AM302" si="614">IF($G302=X$4&amp;"-"&amp;X$5,IF(COUNTIF($G$6:$G302,"="&amp;$G302)&gt;1000,"",MAX(X$6:X301)+1),"")</f>
        <v/>
      </c>
      <c r="Y302" s="56" t="str">
        <f t="shared" si="614"/>
        <v/>
      </c>
      <c r="Z302" s="55" t="str">
        <f t="shared" si="614"/>
        <v/>
      </c>
      <c r="AA302" s="56" t="str">
        <f t="shared" si="614"/>
        <v/>
      </c>
      <c r="AB302" s="55" t="str">
        <f t="shared" si="614"/>
        <v/>
      </c>
      <c r="AC302" s="56" t="str">
        <f t="shared" si="614"/>
        <v/>
      </c>
      <c r="AD302" s="55" t="str">
        <f t="shared" si="614"/>
        <v/>
      </c>
      <c r="AE302" s="56" t="str">
        <f t="shared" si="614"/>
        <v/>
      </c>
      <c r="AF302" s="55" t="str">
        <f t="shared" si="614"/>
        <v/>
      </c>
      <c r="AG302" s="56" t="str">
        <f t="shared" si="614"/>
        <v/>
      </c>
      <c r="AH302" s="55" t="str">
        <f t="shared" si="614"/>
        <v/>
      </c>
      <c r="AI302" s="56">
        <f t="shared" si="614"/>
        <v>19</v>
      </c>
      <c r="AJ302" s="55" t="str">
        <f t="shared" si="614"/>
        <v/>
      </c>
      <c r="AK302" s="56" t="str">
        <f t="shared" si="614"/>
        <v/>
      </c>
      <c r="AL302" s="55" t="str">
        <f t="shared" si="614"/>
        <v/>
      </c>
      <c r="AM302" s="57" t="str">
        <f t="shared" si="614"/>
        <v/>
      </c>
    </row>
    <row r="303" spans="1:39" ht="15.75" customHeight="1">
      <c r="A303" s="58">
        <v>298</v>
      </c>
      <c r="B303" s="48" t="str">
        <f>VLOOKUP(A303,Times_2023!B300:C730,2,FALSE)</f>
        <v>0:34:02</v>
      </c>
      <c r="C303" s="49" t="str">
        <f t="shared" si="530"/>
        <v>Sue Brentnall</v>
      </c>
      <c r="D303" s="59" t="str">
        <f t="shared" si="531"/>
        <v>CAC</v>
      </c>
      <c r="E303" s="59" t="str">
        <f t="shared" si="532"/>
        <v>F</v>
      </c>
      <c r="F303" s="59">
        <f t="shared" si="526"/>
        <v>105</v>
      </c>
      <c r="G303" s="60" t="str">
        <f t="shared" si="527"/>
        <v>CAC-F</v>
      </c>
      <c r="H303" s="19" t="str">
        <f t="shared" ref="H303:W303" si="615">IF($G303=H$4&amp;"-"&amp;H$5,IF(COUNTIF($G$6:$G303,"="&amp;$G303)&gt;5,"",$F303),"")</f>
        <v/>
      </c>
      <c r="I303" s="20" t="str">
        <f t="shared" si="615"/>
        <v/>
      </c>
      <c r="J303" s="21" t="str">
        <f t="shared" si="615"/>
        <v/>
      </c>
      <c r="K303" s="20" t="str">
        <f t="shared" si="615"/>
        <v/>
      </c>
      <c r="L303" s="21" t="str">
        <f t="shared" si="615"/>
        <v/>
      </c>
      <c r="M303" s="20" t="str">
        <f t="shared" si="615"/>
        <v/>
      </c>
      <c r="N303" s="21" t="str">
        <f t="shared" si="615"/>
        <v/>
      </c>
      <c r="O303" s="20" t="str">
        <f t="shared" si="615"/>
        <v/>
      </c>
      <c r="P303" s="21" t="str">
        <f t="shared" si="615"/>
        <v/>
      </c>
      <c r="Q303" s="20" t="str">
        <f t="shared" si="615"/>
        <v/>
      </c>
      <c r="R303" s="21" t="str">
        <f t="shared" si="615"/>
        <v/>
      </c>
      <c r="S303" s="20" t="str">
        <f t="shared" si="615"/>
        <v/>
      </c>
      <c r="T303" s="21" t="str">
        <f t="shared" si="615"/>
        <v/>
      </c>
      <c r="U303" s="20" t="str">
        <f t="shared" si="615"/>
        <v/>
      </c>
      <c r="V303" s="21" t="str">
        <f t="shared" si="615"/>
        <v/>
      </c>
      <c r="W303" s="22" t="str">
        <f t="shared" si="615"/>
        <v/>
      </c>
      <c r="X303" s="55" t="str">
        <f t="shared" ref="X303:AM303" si="616">IF($G303=X$4&amp;"-"&amp;X$5,IF(COUNTIF($G$6:$G303,"="&amp;$G303)&gt;1000,"",MAX(X$6:X302)+1),"")</f>
        <v/>
      </c>
      <c r="Y303" s="56">
        <f t="shared" si="616"/>
        <v>23</v>
      </c>
      <c r="Z303" s="55" t="str">
        <f t="shared" si="616"/>
        <v/>
      </c>
      <c r="AA303" s="56" t="str">
        <f t="shared" si="616"/>
        <v/>
      </c>
      <c r="AB303" s="55" t="str">
        <f t="shared" si="616"/>
        <v/>
      </c>
      <c r="AC303" s="56" t="str">
        <f t="shared" si="616"/>
        <v/>
      </c>
      <c r="AD303" s="55" t="str">
        <f t="shared" si="616"/>
        <v/>
      </c>
      <c r="AE303" s="56" t="str">
        <f t="shared" si="616"/>
        <v/>
      </c>
      <c r="AF303" s="55" t="str">
        <f t="shared" si="616"/>
        <v/>
      </c>
      <c r="AG303" s="56" t="str">
        <f t="shared" si="616"/>
        <v/>
      </c>
      <c r="AH303" s="55" t="str">
        <f t="shared" si="616"/>
        <v/>
      </c>
      <c r="AI303" s="56" t="str">
        <f t="shared" si="616"/>
        <v/>
      </c>
      <c r="AJ303" s="55" t="str">
        <f t="shared" si="616"/>
        <v/>
      </c>
      <c r="AK303" s="56" t="str">
        <f t="shared" si="616"/>
        <v/>
      </c>
      <c r="AL303" s="55" t="str">
        <f t="shared" si="616"/>
        <v/>
      </c>
      <c r="AM303" s="57" t="str">
        <f t="shared" si="616"/>
        <v/>
      </c>
    </row>
    <row r="304" spans="1:39" ht="15.75" customHeight="1">
      <c r="A304" s="61">
        <v>299</v>
      </c>
      <c r="B304" s="48" t="str">
        <f>VLOOKUP(A304,Times_2023!B301:C731,2,FALSE)</f>
        <v>0:34:28</v>
      </c>
      <c r="C304" s="49" t="str">
        <f t="shared" si="530"/>
        <v>Chris Aylmer</v>
      </c>
      <c r="D304" s="59" t="str">
        <f t="shared" si="531"/>
        <v>NJ</v>
      </c>
      <c r="E304" s="59" t="str">
        <f t="shared" si="532"/>
        <v>M</v>
      </c>
      <c r="F304" s="59">
        <f t="shared" si="526"/>
        <v>194</v>
      </c>
      <c r="G304" s="60" t="str">
        <f t="shared" si="527"/>
        <v>NJ-M</v>
      </c>
      <c r="H304" s="19" t="str">
        <f t="shared" ref="H304:W304" si="617">IF($G304=H$4&amp;"-"&amp;H$5,IF(COUNTIF($G$6:$G304,"="&amp;$G304)&gt;5,"",$F304),"")</f>
        <v/>
      </c>
      <c r="I304" s="20" t="str">
        <f t="shared" si="617"/>
        <v/>
      </c>
      <c r="J304" s="21" t="str">
        <f t="shared" si="617"/>
        <v/>
      </c>
      <c r="K304" s="20" t="str">
        <f t="shared" si="617"/>
        <v/>
      </c>
      <c r="L304" s="21" t="str">
        <f t="shared" si="617"/>
        <v/>
      </c>
      <c r="M304" s="20" t="str">
        <f t="shared" si="617"/>
        <v/>
      </c>
      <c r="N304" s="21" t="str">
        <f t="shared" si="617"/>
        <v/>
      </c>
      <c r="O304" s="20" t="str">
        <f t="shared" si="617"/>
        <v/>
      </c>
      <c r="P304" s="21" t="str">
        <f t="shared" si="617"/>
        <v/>
      </c>
      <c r="Q304" s="20" t="str">
        <f t="shared" si="617"/>
        <v/>
      </c>
      <c r="R304" s="21" t="str">
        <f t="shared" si="617"/>
        <v/>
      </c>
      <c r="S304" s="20" t="str">
        <f t="shared" si="617"/>
        <v/>
      </c>
      <c r="T304" s="21" t="str">
        <f t="shared" si="617"/>
        <v/>
      </c>
      <c r="U304" s="20" t="str">
        <f t="shared" si="617"/>
        <v/>
      </c>
      <c r="V304" s="21" t="str">
        <f t="shared" si="617"/>
        <v/>
      </c>
      <c r="W304" s="22" t="str">
        <f t="shared" si="617"/>
        <v/>
      </c>
      <c r="X304" s="55" t="str">
        <f t="shared" ref="X304:AM304" si="618">IF($G304=X$4&amp;"-"&amp;X$5,IF(COUNTIF($G$6:$G304,"="&amp;$G304)&gt;1000,"",MAX(X$6:X303)+1),"")</f>
        <v/>
      </c>
      <c r="Y304" s="56" t="str">
        <f t="shared" si="618"/>
        <v/>
      </c>
      <c r="Z304" s="55" t="str">
        <f t="shared" si="618"/>
        <v/>
      </c>
      <c r="AA304" s="56" t="str">
        <f t="shared" si="618"/>
        <v/>
      </c>
      <c r="AB304" s="55" t="str">
        <f t="shared" si="618"/>
        <v/>
      </c>
      <c r="AC304" s="56" t="str">
        <f t="shared" si="618"/>
        <v/>
      </c>
      <c r="AD304" s="55" t="str">
        <f t="shared" si="618"/>
        <v/>
      </c>
      <c r="AE304" s="56" t="str">
        <f t="shared" si="618"/>
        <v/>
      </c>
      <c r="AF304" s="55" t="str">
        <f t="shared" si="618"/>
        <v/>
      </c>
      <c r="AG304" s="56" t="str">
        <f t="shared" si="618"/>
        <v/>
      </c>
      <c r="AH304" s="55">
        <f t="shared" si="618"/>
        <v>28</v>
      </c>
      <c r="AI304" s="56" t="str">
        <f t="shared" si="618"/>
        <v/>
      </c>
      <c r="AJ304" s="55" t="str">
        <f t="shared" si="618"/>
        <v/>
      </c>
      <c r="AK304" s="56" t="str">
        <f t="shared" si="618"/>
        <v/>
      </c>
      <c r="AL304" s="55" t="str">
        <f t="shared" si="618"/>
        <v/>
      </c>
      <c r="AM304" s="57" t="str">
        <f t="shared" si="618"/>
        <v/>
      </c>
    </row>
    <row r="305" spans="1:39" ht="15.75" customHeight="1">
      <c r="A305" s="58">
        <v>300</v>
      </c>
      <c r="B305" s="48" t="str">
        <f>VLOOKUP(A305,Times_2023!B302:C732,2,FALSE)</f>
        <v>0:34:37</v>
      </c>
      <c r="C305" s="49" t="str">
        <f t="shared" si="530"/>
        <v>Anna Turner</v>
      </c>
      <c r="D305" s="59" t="str">
        <f t="shared" si="531"/>
        <v>HI</v>
      </c>
      <c r="E305" s="59" t="str">
        <f t="shared" si="532"/>
        <v>F</v>
      </c>
      <c r="F305" s="59">
        <f t="shared" si="526"/>
        <v>106</v>
      </c>
      <c r="G305" s="60" t="str">
        <f t="shared" si="527"/>
        <v>HI-F</v>
      </c>
      <c r="H305" s="19" t="str">
        <f t="shared" ref="H305:W305" si="619">IF($G305=H$4&amp;"-"&amp;H$5,IF(COUNTIF($G$6:$G305,"="&amp;$G305)&gt;5,"",$F305),"")</f>
        <v/>
      </c>
      <c r="I305" s="20" t="str">
        <f t="shared" si="619"/>
        <v/>
      </c>
      <c r="J305" s="21" t="str">
        <f t="shared" si="619"/>
        <v/>
      </c>
      <c r="K305" s="20" t="str">
        <f t="shared" si="619"/>
        <v/>
      </c>
      <c r="L305" s="21" t="str">
        <f t="shared" si="619"/>
        <v/>
      </c>
      <c r="M305" s="20" t="str">
        <f t="shared" si="619"/>
        <v/>
      </c>
      <c r="N305" s="21" t="str">
        <f t="shared" si="619"/>
        <v/>
      </c>
      <c r="O305" s="20" t="str">
        <f t="shared" si="619"/>
        <v/>
      </c>
      <c r="P305" s="21" t="str">
        <f t="shared" si="619"/>
        <v/>
      </c>
      <c r="Q305" s="20" t="str">
        <f t="shared" si="619"/>
        <v/>
      </c>
      <c r="R305" s="21" t="str">
        <f t="shared" si="619"/>
        <v/>
      </c>
      <c r="S305" s="20" t="str">
        <f t="shared" si="619"/>
        <v/>
      </c>
      <c r="T305" s="21" t="str">
        <f t="shared" si="619"/>
        <v/>
      </c>
      <c r="U305" s="20" t="str">
        <f t="shared" si="619"/>
        <v/>
      </c>
      <c r="V305" s="21" t="str">
        <f t="shared" si="619"/>
        <v/>
      </c>
      <c r="W305" s="22" t="str">
        <f t="shared" si="619"/>
        <v/>
      </c>
      <c r="X305" s="55" t="str">
        <f t="shared" ref="X305:AM305" si="620">IF($G305=X$4&amp;"-"&amp;X$5,IF(COUNTIF($G$6:$G305,"="&amp;$G305)&gt;1000,"",MAX(X$6:X304)+1),"")</f>
        <v/>
      </c>
      <c r="Y305" s="56" t="str">
        <f t="shared" si="620"/>
        <v/>
      </c>
      <c r="Z305" s="55" t="str">
        <f t="shared" si="620"/>
        <v/>
      </c>
      <c r="AA305" s="56" t="str">
        <f t="shared" si="620"/>
        <v/>
      </c>
      <c r="AB305" s="55" t="str">
        <f t="shared" si="620"/>
        <v/>
      </c>
      <c r="AC305" s="56" t="str">
        <f t="shared" si="620"/>
        <v/>
      </c>
      <c r="AD305" s="55" t="str">
        <f t="shared" si="620"/>
        <v/>
      </c>
      <c r="AE305" s="56">
        <f t="shared" si="620"/>
        <v>18</v>
      </c>
      <c r="AF305" s="55" t="str">
        <f t="shared" si="620"/>
        <v/>
      </c>
      <c r="AG305" s="56" t="str">
        <f t="shared" si="620"/>
        <v/>
      </c>
      <c r="AH305" s="55" t="str">
        <f t="shared" si="620"/>
        <v/>
      </c>
      <c r="AI305" s="56" t="str">
        <f t="shared" si="620"/>
        <v/>
      </c>
      <c r="AJ305" s="55" t="str">
        <f t="shared" si="620"/>
        <v/>
      </c>
      <c r="AK305" s="56" t="str">
        <f t="shared" si="620"/>
        <v/>
      </c>
      <c r="AL305" s="55" t="str">
        <f t="shared" si="620"/>
        <v/>
      </c>
      <c r="AM305" s="57" t="str">
        <f t="shared" si="620"/>
        <v/>
      </c>
    </row>
    <row r="306" spans="1:39" ht="15.75" customHeight="1">
      <c r="A306" s="61">
        <v>301</v>
      </c>
      <c r="B306" s="48" t="str">
        <f>VLOOKUP(A306,Times_2023!B303:C733,2,FALSE)</f>
        <v>0:34:39</v>
      </c>
      <c r="C306" s="49" t="str">
        <f t="shared" si="530"/>
        <v>Jackie Henley</v>
      </c>
      <c r="D306" s="59" t="str">
        <f t="shared" si="531"/>
        <v>NJ</v>
      </c>
      <c r="E306" s="59" t="str">
        <f t="shared" si="532"/>
        <v>F</v>
      </c>
      <c r="F306" s="59">
        <f t="shared" si="526"/>
        <v>107</v>
      </c>
      <c r="G306" s="60" t="str">
        <f t="shared" si="527"/>
        <v>NJ-F</v>
      </c>
      <c r="H306" s="19" t="str">
        <f t="shared" ref="H306:W306" si="621">IF($G306=H$4&amp;"-"&amp;H$5,IF(COUNTIF($G$6:$G306,"="&amp;$G306)&gt;5,"",$F306),"")</f>
        <v/>
      </c>
      <c r="I306" s="20" t="str">
        <f t="shared" si="621"/>
        <v/>
      </c>
      <c r="J306" s="21" t="str">
        <f t="shared" si="621"/>
        <v/>
      </c>
      <c r="K306" s="20" t="str">
        <f t="shared" si="621"/>
        <v/>
      </c>
      <c r="L306" s="21" t="str">
        <f t="shared" si="621"/>
        <v/>
      </c>
      <c r="M306" s="20" t="str">
        <f t="shared" si="621"/>
        <v/>
      </c>
      <c r="N306" s="21" t="str">
        <f t="shared" si="621"/>
        <v/>
      </c>
      <c r="O306" s="20" t="str">
        <f t="shared" si="621"/>
        <v/>
      </c>
      <c r="P306" s="21" t="str">
        <f t="shared" si="621"/>
        <v/>
      </c>
      <c r="Q306" s="20" t="str">
        <f t="shared" si="621"/>
        <v/>
      </c>
      <c r="R306" s="21" t="str">
        <f t="shared" si="621"/>
        <v/>
      </c>
      <c r="S306" s="20" t="str">
        <f t="shared" si="621"/>
        <v/>
      </c>
      <c r="T306" s="21" t="str">
        <f t="shared" si="621"/>
        <v/>
      </c>
      <c r="U306" s="20" t="str">
        <f t="shared" si="621"/>
        <v/>
      </c>
      <c r="V306" s="21" t="str">
        <f t="shared" si="621"/>
        <v/>
      </c>
      <c r="W306" s="22" t="str">
        <f t="shared" si="621"/>
        <v/>
      </c>
      <c r="X306" s="55" t="str">
        <f t="shared" ref="X306:AM306" si="622">IF($G306=X$4&amp;"-"&amp;X$5,IF(COUNTIF($G$6:$G306,"="&amp;$G306)&gt;1000,"",MAX(X$6:X305)+1),"")</f>
        <v/>
      </c>
      <c r="Y306" s="56" t="str">
        <f t="shared" si="622"/>
        <v/>
      </c>
      <c r="Z306" s="55" t="str">
        <f t="shared" si="622"/>
        <v/>
      </c>
      <c r="AA306" s="56" t="str">
        <f t="shared" si="622"/>
        <v/>
      </c>
      <c r="AB306" s="55" t="str">
        <f t="shared" si="622"/>
        <v/>
      </c>
      <c r="AC306" s="56" t="str">
        <f t="shared" si="622"/>
        <v/>
      </c>
      <c r="AD306" s="55" t="str">
        <f t="shared" si="622"/>
        <v/>
      </c>
      <c r="AE306" s="56" t="str">
        <f t="shared" si="622"/>
        <v/>
      </c>
      <c r="AF306" s="55" t="str">
        <f t="shared" si="622"/>
        <v/>
      </c>
      <c r="AG306" s="56" t="str">
        <f t="shared" si="622"/>
        <v/>
      </c>
      <c r="AH306" s="55" t="str">
        <f t="shared" si="622"/>
        <v/>
      </c>
      <c r="AI306" s="56">
        <f t="shared" si="622"/>
        <v>20</v>
      </c>
      <c r="AJ306" s="55" t="str">
        <f t="shared" si="622"/>
        <v/>
      </c>
      <c r="AK306" s="56" t="str">
        <f t="shared" si="622"/>
        <v/>
      </c>
      <c r="AL306" s="55" t="str">
        <f t="shared" si="622"/>
        <v/>
      </c>
      <c r="AM306" s="57" t="str">
        <f t="shared" si="622"/>
        <v/>
      </c>
    </row>
    <row r="307" spans="1:39" ht="15.75" customHeight="1">
      <c r="A307" s="58">
        <v>302</v>
      </c>
      <c r="B307" s="48" t="str">
        <f>VLOOKUP(A307,Times_2023!B304:C734,2,FALSE)</f>
        <v>0:34:43</v>
      </c>
      <c r="C307" s="49" t="str">
        <f t="shared" si="530"/>
        <v>David Greenham</v>
      </c>
      <c r="D307" s="59" t="str">
        <f t="shared" si="531"/>
        <v>HRC</v>
      </c>
      <c r="E307" s="59" t="str">
        <f t="shared" si="532"/>
        <v>M</v>
      </c>
      <c r="F307" s="59">
        <f t="shared" si="526"/>
        <v>195</v>
      </c>
      <c r="G307" s="60" t="str">
        <f t="shared" si="527"/>
        <v>HRC-M</v>
      </c>
      <c r="H307" s="19" t="str">
        <f t="shared" ref="H307:W307" si="623">IF($G307=H$4&amp;"-"&amp;H$5,IF(COUNTIF($G$6:$G307,"="&amp;$G307)&gt;5,"",$F307),"")</f>
        <v/>
      </c>
      <c r="I307" s="20" t="str">
        <f t="shared" si="623"/>
        <v/>
      </c>
      <c r="J307" s="21" t="str">
        <f t="shared" si="623"/>
        <v/>
      </c>
      <c r="K307" s="20" t="str">
        <f t="shared" si="623"/>
        <v/>
      </c>
      <c r="L307" s="21" t="str">
        <f t="shared" si="623"/>
        <v/>
      </c>
      <c r="M307" s="20" t="str">
        <f t="shared" si="623"/>
        <v/>
      </c>
      <c r="N307" s="21" t="str">
        <f t="shared" si="623"/>
        <v/>
      </c>
      <c r="O307" s="20" t="str">
        <f t="shared" si="623"/>
        <v/>
      </c>
      <c r="P307" s="21" t="str">
        <f t="shared" si="623"/>
        <v/>
      </c>
      <c r="Q307" s="20" t="str">
        <f t="shared" si="623"/>
        <v/>
      </c>
      <c r="R307" s="21" t="str">
        <f t="shared" si="623"/>
        <v/>
      </c>
      <c r="S307" s="20" t="str">
        <f t="shared" si="623"/>
        <v/>
      </c>
      <c r="T307" s="21" t="str">
        <f t="shared" si="623"/>
        <v/>
      </c>
      <c r="U307" s="20" t="str">
        <f t="shared" si="623"/>
        <v/>
      </c>
      <c r="V307" s="21" t="str">
        <f t="shared" si="623"/>
        <v/>
      </c>
      <c r="W307" s="22" t="str">
        <f t="shared" si="623"/>
        <v/>
      </c>
      <c r="X307" s="55" t="str">
        <f t="shared" ref="X307:AM307" si="624">IF($G307=X$4&amp;"-"&amp;X$5,IF(COUNTIF($G$6:$G307,"="&amp;$G307)&gt;1000,"",MAX(X$6:X306)+1),"")</f>
        <v/>
      </c>
      <c r="Y307" s="56" t="str">
        <f t="shared" si="624"/>
        <v/>
      </c>
      <c r="Z307" s="55" t="str">
        <f t="shared" si="624"/>
        <v/>
      </c>
      <c r="AA307" s="56" t="str">
        <f t="shared" si="624"/>
        <v/>
      </c>
      <c r="AB307" s="55" t="str">
        <f t="shared" si="624"/>
        <v/>
      </c>
      <c r="AC307" s="56" t="str">
        <f t="shared" si="624"/>
        <v/>
      </c>
      <c r="AD307" s="55" t="str">
        <f t="shared" si="624"/>
        <v/>
      </c>
      <c r="AE307" s="56" t="str">
        <f t="shared" si="624"/>
        <v/>
      </c>
      <c r="AF307" s="55">
        <f t="shared" si="624"/>
        <v>21</v>
      </c>
      <c r="AG307" s="56" t="str">
        <f t="shared" si="624"/>
        <v/>
      </c>
      <c r="AH307" s="55" t="str">
        <f t="shared" si="624"/>
        <v/>
      </c>
      <c r="AI307" s="56" t="str">
        <f t="shared" si="624"/>
        <v/>
      </c>
      <c r="AJ307" s="55" t="str">
        <f t="shared" si="624"/>
        <v/>
      </c>
      <c r="AK307" s="56" t="str">
        <f t="shared" si="624"/>
        <v/>
      </c>
      <c r="AL307" s="55" t="str">
        <f t="shared" si="624"/>
        <v/>
      </c>
      <c r="AM307" s="57" t="str">
        <f t="shared" si="624"/>
        <v/>
      </c>
    </row>
    <row r="308" spans="1:39" ht="15.75" customHeight="1">
      <c r="A308" s="61">
        <v>303</v>
      </c>
      <c r="B308" s="48" t="str">
        <f>VLOOKUP(A308,Times_2023!B305:C735,2,FALSE)</f>
        <v>0:34:46</v>
      </c>
      <c r="C308" s="49" t="str">
        <f t="shared" si="530"/>
        <v>Kath Gerighty</v>
      </c>
      <c r="D308" s="59" t="str">
        <f t="shared" si="531"/>
        <v>ELY</v>
      </c>
      <c r="E308" s="59" t="str">
        <f t="shared" si="532"/>
        <v>F</v>
      </c>
      <c r="F308" s="59">
        <f t="shared" si="526"/>
        <v>108</v>
      </c>
      <c r="G308" s="60" t="str">
        <f t="shared" si="527"/>
        <v>ELY-F</v>
      </c>
      <c r="H308" s="19" t="str">
        <f t="shared" ref="H308:W308" si="625">IF($G308=H$4&amp;"-"&amp;H$5,IF(COUNTIF($G$6:$G308,"="&amp;$G308)&gt;5,"",$F308),"")</f>
        <v/>
      </c>
      <c r="I308" s="20" t="str">
        <f t="shared" si="625"/>
        <v/>
      </c>
      <c r="J308" s="21" t="str">
        <f t="shared" si="625"/>
        <v/>
      </c>
      <c r="K308" s="20" t="str">
        <f t="shared" si="625"/>
        <v/>
      </c>
      <c r="L308" s="21" t="str">
        <f t="shared" si="625"/>
        <v/>
      </c>
      <c r="M308" s="20" t="str">
        <f t="shared" si="625"/>
        <v/>
      </c>
      <c r="N308" s="21" t="str">
        <f t="shared" si="625"/>
        <v/>
      </c>
      <c r="O308" s="20" t="str">
        <f t="shared" si="625"/>
        <v/>
      </c>
      <c r="P308" s="21" t="str">
        <f t="shared" si="625"/>
        <v/>
      </c>
      <c r="Q308" s="20" t="str">
        <f t="shared" si="625"/>
        <v/>
      </c>
      <c r="R308" s="21" t="str">
        <f t="shared" si="625"/>
        <v/>
      </c>
      <c r="S308" s="20" t="str">
        <f t="shared" si="625"/>
        <v/>
      </c>
      <c r="T308" s="21" t="str">
        <f t="shared" si="625"/>
        <v/>
      </c>
      <c r="U308" s="20" t="str">
        <f t="shared" si="625"/>
        <v/>
      </c>
      <c r="V308" s="21" t="str">
        <f t="shared" si="625"/>
        <v/>
      </c>
      <c r="W308" s="22" t="str">
        <f t="shared" si="625"/>
        <v/>
      </c>
      <c r="X308" s="55" t="str">
        <f t="shared" ref="X308:AM308" si="626">IF($G308=X$4&amp;"-"&amp;X$5,IF(COUNTIF($G$6:$G308,"="&amp;$G308)&gt;1000,"",MAX(X$6:X307)+1),"")</f>
        <v/>
      </c>
      <c r="Y308" s="56" t="str">
        <f t="shared" si="626"/>
        <v/>
      </c>
      <c r="Z308" s="55" t="str">
        <f t="shared" si="626"/>
        <v/>
      </c>
      <c r="AA308" s="56" t="str">
        <f t="shared" si="626"/>
        <v/>
      </c>
      <c r="AB308" s="55" t="str">
        <f t="shared" si="626"/>
        <v/>
      </c>
      <c r="AC308" s="56">
        <f t="shared" si="626"/>
        <v>16</v>
      </c>
      <c r="AD308" s="55" t="str">
        <f t="shared" si="626"/>
        <v/>
      </c>
      <c r="AE308" s="56" t="str">
        <f t="shared" si="626"/>
        <v/>
      </c>
      <c r="AF308" s="55" t="str">
        <f t="shared" si="626"/>
        <v/>
      </c>
      <c r="AG308" s="56" t="str">
        <f t="shared" si="626"/>
        <v/>
      </c>
      <c r="AH308" s="55" t="str">
        <f t="shared" si="626"/>
        <v/>
      </c>
      <c r="AI308" s="56" t="str">
        <f t="shared" si="626"/>
        <v/>
      </c>
      <c r="AJ308" s="55" t="str">
        <f t="shared" si="626"/>
        <v/>
      </c>
      <c r="AK308" s="56" t="str">
        <f t="shared" si="626"/>
        <v/>
      </c>
      <c r="AL308" s="55" t="str">
        <f t="shared" si="626"/>
        <v/>
      </c>
      <c r="AM308" s="57" t="str">
        <f t="shared" si="626"/>
        <v/>
      </c>
    </row>
    <row r="309" spans="1:39" ht="15.75" customHeight="1">
      <c r="A309" s="58">
        <v>304</v>
      </c>
      <c r="B309" s="48" t="str">
        <f>VLOOKUP(A309,Times_2023!B306:C736,2,FALSE)</f>
        <v>0:35:57</v>
      </c>
      <c r="C309" s="49" t="str">
        <f t="shared" si="530"/>
        <v>Maureen Miller</v>
      </c>
      <c r="D309" s="59" t="str">
        <f t="shared" si="531"/>
        <v>RR</v>
      </c>
      <c r="E309" s="59" t="str">
        <f t="shared" si="532"/>
        <v>F</v>
      </c>
      <c r="F309" s="59">
        <f t="shared" si="526"/>
        <v>109</v>
      </c>
      <c r="G309" s="60" t="str">
        <f t="shared" si="527"/>
        <v>RR-F</v>
      </c>
      <c r="H309" s="19" t="str">
        <f t="shared" ref="H309:W309" si="627">IF($G309=H$4&amp;"-"&amp;H$5,IF(COUNTIF($G$6:$G309,"="&amp;$G309)&gt;5,"",$F309),"")</f>
        <v/>
      </c>
      <c r="I309" s="20" t="str">
        <f t="shared" si="627"/>
        <v/>
      </c>
      <c r="J309" s="21" t="str">
        <f t="shared" si="627"/>
        <v/>
      </c>
      <c r="K309" s="20" t="str">
        <f t="shared" si="627"/>
        <v/>
      </c>
      <c r="L309" s="21" t="str">
        <f t="shared" si="627"/>
        <v/>
      </c>
      <c r="M309" s="20" t="str">
        <f t="shared" si="627"/>
        <v/>
      </c>
      <c r="N309" s="21" t="str">
        <f t="shared" si="627"/>
        <v/>
      </c>
      <c r="O309" s="20" t="str">
        <f t="shared" si="627"/>
        <v/>
      </c>
      <c r="P309" s="21" t="str">
        <f t="shared" si="627"/>
        <v/>
      </c>
      <c r="Q309" s="20" t="str">
        <f t="shared" si="627"/>
        <v/>
      </c>
      <c r="R309" s="21" t="str">
        <f t="shared" si="627"/>
        <v/>
      </c>
      <c r="S309" s="20" t="str">
        <f t="shared" si="627"/>
        <v/>
      </c>
      <c r="T309" s="21" t="str">
        <f t="shared" si="627"/>
        <v/>
      </c>
      <c r="U309" s="20" t="str">
        <f t="shared" si="627"/>
        <v/>
      </c>
      <c r="V309" s="21" t="str">
        <f t="shared" si="627"/>
        <v/>
      </c>
      <c r="W309" s="22" t="str">
        <f t="shared" si="627"/>
        <v/>
      </c>
      <c r="X309" s="55" t="str">
        <f t="shared" ref="X309:AM309" si="628">IF($G309=X$4&amp;"-"&amp;X$5,IF(COUNTIF($G$6:$G309,"="&amp;$G309)&gt;1000,"",MAX(X$6:X308)+1),"")</f>
        <v/>
      </c>
      <c r="Y309" s="56" t="str">
        <f t="shared" si="628"/>
        <v/>
      </c>
      <c r="Z309" s="55" t="str">
        <f t="shared" si="628"/>
        <v/>
      </c>
      <c r="AA309" s="56" t="str">
        <f t="shared" si="628"/>
        <v/>
      </c>
      <c r="AB309" s="55" t="str">
        <f t="shared" si="628"/>
        <v/>
      </c>
      <c r="AC309" s="56" t="str">
        <f t="shared" si="628"/>
        <v/>
      </c>
      <c r="AD309" s="55" t="str">
        <f t="shared" si="628"/>
        <v/>
      </c>
      <c r="AE309" s="56" t="str">
        <f t="shared" si="628"/>
        <v/>
      </c>
      <c r="AF309" s="55" t="str">
        <f t="shared" si="628"/>
        <v/>
      </c>
      <c r="AG309" s="56" t="str">
        <f t="shared" si="628"/>
        <v/>
      </c>
      <c r="AH309" s="55" t="str">
        <f t="shared" si="628"/>
        <v/>
      </c>
      <c r="AI309" s="56" t="str">
        <f t="shared" si="628"/>
        <v/>
      </c>
      <c r="AJ309" s="55" t="str">
        <f t="shared" si="628"/>
        <v/>
      </c>
      <c r="AK309" s="56">
        <f t="shared" si="628"/>
        <v>12</v>
      </c>
      <c r="AL309" s="55" t="str">
        <f t="shared" si="628"/>
        <v/>
      </c>
      <c r="AM309" s="57" t="str">
        <f t="shared" si="628"/>
        <v/>
      </c>
    </row>
    <row r="310" spans="1:39" ht="15.75" customHeight="1">
      <c r="A310" s="61">
        <v>305</v>
      </c>
      <c r="B310" s="48" t="str">
        <f>VLOOKUP(A310,Times_2023!B307:C737,2,FALSE)</f>
        <v>0:36:48</v>
      </c>
      <c r="C310" s="49" t="str">
        <f t="shared" si="530"/>
        <v>Pearl Fay</v>
      </c>
      <c r="D310" s="59" t="str">
        <f t="shared" si="531"/>
        <v>NJ</v>
      </c>
      <c r="E310" s="59" t="str">
        <f t="shared" si="532"/>
        <v>F</v>
      </c>
      <c r="F310" s="59">
        <f t="shared" si="526"/>
        <v>110</v>
      </c>
      <c r="G310" s="60" t="str">
        <f t="shared" si="527"/>
        <v>NJ-F</v>
      </c>
      <c r="H310" s="19" t="str">
        <f t="shared" ref="H310:W310" si="629">IF($G310=H$4&amp;"-"&amp;H$5,IF(COUNTIF($G$6:$G310,"="&amp;$G310)&gt;5,"",$F310),"")</f>
        <v/>
      </c>
      <c r="I310" s="20" t="str">
        <f t="shared" si="629"/>
        <v/>
      </c>
      <c r="J310" s="21" t="str">
        <f t="shared" si="629"/>
        <v/>
      </c>
      <c r="K310" s="20" t="str">
        <f t="shared" si="629"/>
        <v/>
      </c>
      <c r="L310" s="21" t="str">
        <f t="shared" si="629"/>
        <v/>
      </c>
      <c r="M310" s="20" t="str">
        <f t="shared" si="629"/>
        <v/>
      </c>
      <c r="N310" s="21" t="str">
        <f t="shared" si="629"/>
        <v/>
      </c>
      <c r="O310" s="20" t="str">
        <f t="shared" si="629"/>
        <v/>
      </c>
      <c r="P310" s="21" t="str">
        <f t="shared" si="629"/>
        <v/>
      </c>
      <c r="Q310" s="20" t="str">
        <f t="shared" si="629"/>
        <v/>
      </c>
      <c r="R310" s="21" t="str">
        <f t="shared" si="629"/>
        <v/>
      </c>
      <c r="S310" s="20" t="str">
        <f t="shared" si="629"/>
        <v/>
      </c>
      <c r="T310" s="21" t="str">
        <f t="shared" si="629"/>
        <v/>
      </c>
      <c r="U310" s="20" t="str">
        <f t="shared" si="629"/>
        <v/>
      </c>
      <c r="V310" s="21" t="str">
        <f t="shared" si="629"/>
        <v/>
      </c>
      <c r="W310" s="22" t="str">
        <f t="shared" si="629"/>
        <v/>
      </c>
      <c r="X310" s="55" t="str">
        <f t="shared" ref="X310:AM310" si="630">IF($G310=X$4&amp;"-"&amp;X$5,IF(COUNTIF($G$6:$G310,"="&amp;$G310)&gt;1000,"",MAX(X$6:X309)+1),"")</f>
        <v/>
      </c>
      <c r="Y310" s="56" t="str">
        <f t="shared" si="630"/>
        <v/>
      </c>
      <c r="Z310" s="55" t="str">
        <f t="shared" si="630"/>
        <v/>
      </c>
      <c r="AA310" s="56" t="str">
        <f t="shared" si="630"/>
        <v/>
      </c>
      <c r="AB310" s="55" t="str">
        <f t="shared" si="630"/>
        <v/>
      </c>
      <c r="AC310" s="56" t="str">
        <f t="shared" si="630"/>
        <v/>
      </c>
      <c r="AD310" s="55" t="str">
        <f t="shared" si="630"/>
        <v/>
      </c>
      <c r="AE310" s="56" t="str">
        <f t="shared" si="630"/>
        <v/>
      </c>
      <c r="AF310" s="55" t="str">
        <f t="shared" si="630"/>
        <v/>
      </c>
      <c r="AG310" s="56" t="str">
        <f t="shared" si="630"/>
        <v/>
      </c>
      <c r="AH310" s="55" t="str">
        <f t="shared" si="630"/>
        <v/>
      </c>
      <c r="AI310" s="56">
        <f t="shared" si="630"/>
        <v>21</v>
      </c>
      <c r="AJ310" s="55" t="str">
        <f t="shared" si="630"/>
        <v/>
      </c>
      <c r="AK310" s="56" t="str">
        <f t="shared" si="630"/>
        <v/>
      </c>
      <c r="AL310" s="55" t="str">
        <f t="shared" si="630"/>
        <v/>
      </c>
      <c r="AM310" s="57" t="str">
        <f t="shared" si="630"/>
        <v/>
      </c>
    </row>
    <row r="311" spans="1:39" ht="15.75" customHeight="1">
      <c r="A311" s="58">
        <v>306</v>
      </c>
      <c r="B311" s="48" t="str">
        <f>VLOOKUP(A311,Times_2023!B308:C738,2,FALSE)</f>
        <v>0:37:10</v>
      </c>
      <c r="C311" s="49" t="str">
        <f t="shared" si="530"/>
        <v>Annemarie Humphreys</v>
      </c>
      <c r="D311" s="59" t="str">
        <f t="shared" si="531"/>
        <v>HI</v>
      </c>
      <c r="E311" s="59" t="str">
        <f t="shared" si="532"/>
        <v>F</v>
      </c>
      <c r="F311" s="59">
        <f t="shared" si="526"/>
        <v>111</v>
      </c>
      <c r="G311" s="60" t="str">
        <f t="shared" si="527"/>
        <v>HI-F</v>
      </c>
      <c r="H311" s="19" t="str">
        <f t="shared" ref="H311:W311" si="631">IF($G311=H$4&amp;"-"&amp;H$5,IF(COUNTIF($G$6:$G311,"="&amp;$G311)&gt;5,"",$F311),"")</f>
        <v/>
      </c>
      <c r="I311" s="20" t="str">
        <f t="shared" si="631"/>
        <v/>
      </c>
      <c r="J311" s="21" t="str">
        <f t="shared" si="631"/>
        <v/>
      </c>
      <c r="K311" s="20" t="str">
        <f t="shared" si="631"/>
        <v/>
      </c>
      <c r="L311" s="21" t="str">
        <f t="shared" si="631"/>
        <v/>
      </c>
      <c r="M311" s="20" t="str">
        <f t="shared" si="631"/>
        <v/>
      </c>
      <c r="N311" s="21" t="str">
        <f t="shared" si="631"/>
        <v/>
      </c>
      <c r="O311" s="20" t="str">
        <f t="shared" si="631"/>
        <v/>
      </c>
      <c r="P311" s="21" t="str">
        <f t="shared" si="631"/>
        <v/>
      </c>
      <c r="Q311" s="20" t="str">
        <f t="shared" si="631"/>
        <v/>
      </c>
      <c r="R311" s="21" t="str">
        <f t="shared" si="631"/>
        <v/>
      </c>
      <c r="S311" s="20" t="str">
        <f t="shared" si="631"/>
        <v/>
      </c>
      <c r="T311" s="21" t="str">
        <f t="shared" si="631"/>
        <v/>
      </c>
      <c r="U311" s="20" t="str">
        <f t="shared" si="631"/>
        <v/>
      </c>
      <c r="V311" s="21" t="str">
        <f t="shared" si="631"/>
        <v/>
      </c>
      <c r="W311" s="22" t="str">
        <f t="shared" si="631"/>
        <v/>
      </c>
      <c r="X311" s="55" t="str">
        <f t="shared" ref="X311:AM311" si="632">IF($G311=X$4&amp;"-"&amp;X$5,IF(COUNTIF($G$6:$G311,"="&amp;$G311)&gt;1000,"",MAX(X$6:X310)+1),"")</f>
        <v/>
      </c>
      <c r="Y311" s="56" t="str">
        <f t="shared" si="632"/>
        <v/>
      </c>
      <c r="Z311" s="55" t="str">
        <f t="shared" si="632"/>
        <v/>
      </c>
      <c r="AA311" s="56" t="str">
        <f t="shared" si="632"/>
        <v/>
      </c>
      <c r="AB311" s="55" t="str">
        <f t="shared" si="632"/>
        <v/>
      </c>
      <c r="AC311" s="56" t="str">
        <f t="shared" si="632"/>
        <v/>
      </c>
      <c r="AD311" s="55" t="str">
        <f t="shared" si="632"/>
        <v/>
      </c>
      <c r="AE311" s="56">
        <f t="shared" si="632"/>
        <v>19</v>
      </c>
      <c r="AF311" s="55" t="str">
        <f t="shared" si="632"/>
        <v/>
      </c>
      <c r="AG311" s="56" t="str">
        <f t="shared" si="632"/>
        <v/>
      </c>
      <c r="AH311" s="55" t="str">
        <f t="shared" si="632"/>
        <v/>
      </c>
      <c r="AI311" s="56" t="str">
        <f t="shared" si="632"/>
        <v/>
      </c>
      <c r="AJ311" s="55" t="str">
        <f t="shared" si="632"/>
        <v/>
      </c>
      <c r="AK311" s="56" t="str">
        <f t="shared" si="632"/>
        <v/>
      </c>
      <c r="AL311" s="55" t="str">
        <f t="shared" si="632"/>
        <v/>
      </c>
      <c r="AM311" s="57" t="str">
        <f t="shared" si="632"/>
        <v/>
      </c>
    </row>
    <row r="312" spans="1:39" ht="15.75" customHeight="1">
      <c r="A312" s="61">
        <v>307</v>
      </c>
      <c r="B312" s="48" t="str">
        <f>VLOOKUP(A312,Times_2023!B309:C739,2,FALSE)</f>
        <v>0:37:10</v>
      </c>
      <c r="C312" s="49" t="str">
        <f t="shared" si="530"/>
        <v>Sarah Middleton</v>
      </c>
      <c r="D312" s="59" t="str">
        <f t="shared" si="531"/>
        <v>HI</v>
      </c>
      <c r="E312" s="59" t="str">
        <f t="shared" si="532"/>
        <v>F</v>
      </c>
      <c r="F312" s="59">
        <f t="shared" si="526"/>
        <v>112</v>
      </c>
      <c r="G312" s="60" t="str">
        <f t="shared" si="527"/>
        <v>HI-F</v>
      </c>
      <c r="H312" s="19" t="str">
        <f t="shared" ref="H312:W312" si="633">IF($G312=H$4&amp;"-"&amp;H$5,IF(COUNTIF($G$6:$G312,"="&amp;$G312)&gt;5,"",$F312),"")</f>
        <v/>
      </c>
      <c r="I312" s="20" t="str">
        <f t="shared" si="633"/>
        <v/>
      </c>
      <c r="J312" s="21" t="str">
        <f t="shared" si="633"/>
        <v/>
      </c>
      <c r="K312" s="20" t="str">
        <f t="shared" si="633"/>
        <v/>
      </c>
      <c r="L312" s="21" t="str">
        <f t="shared" si="633"/>
        <v/>
      </c>
      <c r="M312" s="20" t="str">
        <f t="shared" si="633"/>
        <v/>
      </c>
      <c r="N312" s="21" t="str">
        <f t="shared" si="633"/>
        <v/>
      </c>
      <c r="O312" s="20" t="str">
        <f t="shared" si="633"/>
        <v/>
      </c>
      <c r="P312" s="21" t="str">
        <f t="shared" si="633"/>
        <v/>
      </c>
      <c r="Q312" s="20" t="str">
        <f t="shared" si="633"/>
        <v/>
      </c>
      <c r="R312" s="21" t="str">
        <f t="shared" si="633"/>
        <v/>
      </c>
      <c r="S312" s="20" t="str">
        <f t="shared" si="633"/>
        <v/>
      </c>
      <c r="T312" s="21" t="str">
        <f t="shared" si="633"/>
        <v/>
      </c>
      <c r="U312" s="20" t="str">
        <f t="shared" si="633"/>
        <v/>
      </c>
      <c r="V312" s="21" t="str">
        <f t="shared" si="633"/>
        <v/>
      </c>
      <c r="W312" s="22" t="str">
        <f t="shared" si="633"/>
        <v/>
      </c>
      <c r="X312" s="55" t="str">
        <f t="shared" ref="X312:AM312" si="634">IF($G312=X$4&amp;"-"&amp;X$5,IF(COUNTIF($G$6:$G312,"="&amp;$G312)&gt;1000,"",MAX(X$6:X311)+1),"")</f>
        <v/>
      </c>
      <c r="Y312" s="56" t="str">
        <f t="shared" si="634"/>
        <v/>
      </c>
      <c r="Z312" s="55" t="str">
        <f t="shared" si="634"/>
        <v/>
      </c>
      <c r="AA312" s="56" t="str">
        <f t="shared" si="634"/>
        <v/>
      </c>
      <c r="AB312" s="55" t="str">
        <f t="shared" si="634"/>
        <v/>
      </c>
      <c r="AC312" s="56" t="str">
        <f t="shared" si="634"/>
        <v/>
      </c>
      <c r="AD312" s="55" t="str">
        <f t="shared" si="634"/>
        <v/>
      </c>
      <c r="AE312" s="56">
        <f t="shared" si="634"/>
        <v>20</v>
      </c>
      <c r="AF312" s="55" t="str">
        <f t="shared" si="634"/>
        <v/>
      </c>
      <c r="AG312" s="56" t="str">
        <f t="shared" si="634"/>
        <v/>
      </c>
      <c r="AH312" s="55" t="str">
        <f t="shared" si="634"/>
        <v/>
      </c>
      <c r="AI312" s="56" t="str">
        <f t="shared" si="634"/>
        <v/>
      </c>
      <c r="AJ312" s="55" t="str">
        <f t="shared" si="634"/>
        <v/>
      </c>
      <c r="AK312" s="56" t="str">
        <f t="shared" si="634"/>
        <v/>
      </c>
      <c r="AL312" s="55" t="str">
        <f t="shared" si="634"/>
        <v/>
      </c>
      <c r="AM312" s="57" t="str">
        <f t="shared" si="634"/>
        <v/>
      </c>
    </row>
    <row r="313" spans="1:39" ht="15.75" customHeight="1">
      <c r="A313" s="58">
        <v>308</v>
      </c>
      <c r="B313" s="48" t="str">
        <f>VLOOKUP(A313,Times_2023!B310:C740,2,FALSE)</f>
        <v>0:38:42</v>
      </c>
      <c r="C313" s="49" t="str">
        <f t="shared" si="530"/>
        <v>Rebecca Hannah</v>
      </c>
      <c r="D313" s="59" t="str">
        <f t="shared" si="531"/>
        <v>NJ</v>
      </c>
      <c r="E313" s="59" t="str">
        <f t="shared" si="532"/>
        <v>F</v>
      </c>
      <c r="F313" s="59">
        <f t="shared" si="526"/>
        <v>113</v>
      </c>
      <c r="G313" s="60" t="str">
        <f t="shared" si="527"/>
        <v>NJ-F</v>
      </c>
      <c r="H313" s="19" t="str">
        <f t="shared" ref="H313:W313" si="635">IF($G313=H$4&amp;"-"&amp;H$5,IF(COUNTIF($G$6:$G313,"="&amp;$G313)&gt;5,"",$F313),"")</f>
        <v/>
      </c>
      <c r="I313" s="20" t="str">
        <f t="shared" si="635"/>
        <v/>
      </c>
      <c r="J313" s="21" t="str">
        <f t="shared" si="635"/>
        <v/>
      </c>
      <c r="K313" s="20" t="str">
        <f t="shared" si="635"/>
        <v/>
      </c>
      <c r="L313" s="21" t="str">
        <f t="shared" si="635"/>
        <v/>
      </c>
      <c r="M313" s="20" t="str">
        <f t="shared" si="635"/>
        <v/>
      </c>
      <c r="N313" s="21" t="str">
        <f t="shared" si="635"/>
        <v/>
      </c>
      <c r="O313" s="20" t="str">
        <f t="shared" si="635"/>
        <v/>
      </c>
      <c r="P313" s="21" t="str">
        <f t="shared" si="635"/>
        <v/>
      </c>
      <c r="Q313" s="20" t="str">
        <f t="shared" si="635"/>
        <v/>
      </c>
      <c r="R313" s="21" t="str">
        <f t="shared" si="635"/>
        <v/>
      </c>
      <c r="S313" s="20" t="str">
        <f t="shared" si="635"/>
        <v/>
      </c>
      <c r="T313" s="21" t="str">
        <f t="shared" si="635"/>
        <v/>
      </c>
      <c r="U313" s="20" t="str">
        <f t="shared" si="635"/>
        <v/>
      </c>
      <c r="V313" s="21" t="str">
        <f t="shared" si="635"/>
        <v/>
      </c>
      <c r="W313" s="22" t="str">
        <f t="shared" si="635"/>
        <v/>
      </c>
      <c r="X313" s="55" t="str">
        <f t="shared" ref="X313:AM313" si="636">IF($G313=X$4&amp;"-"&amp;X$5,IF(COUNTIF($G$6:$G313,"="&amp;$G313)&gt;1000,"",MAX(X$6:X312)+1),"")</f>
        <v/>
      </c>
      <c r="Y313" s="56" t="str">
        <f t="shared" si="636"/>
        <v/>
      </c>
      <c r="Z313" s="55" t="str">
        <f t="shared" si="636"/>
        <v/>
      </c>
      <c r="AA313" s="56" t="str">
        <f t="shared" si="636"/>
        <v/>
      </c>
      <c r="AB313" s="55" t="str">
        <f t="shared" si="636"/>
        <v/>
      </c>
      <c r="AC313" s="56" t="str">
        <f t="shared" si="636"/>
        <v/>
      </c>
      <c r="AD313" s="55" t="str">
        <f t="shared" si="636"/>
        <v/>
      </c>
      <c r="AE313" s="56" t="str">
        <f t="shared" si="636"/>
        <v/>
      </c>
      <c r="AF313" s="55" t="str">
        <f t="shared" si="636"/>
        <v/>
      </c>
      <c r="AG313" s="56" t="str">
        <f t="shared" si="636"/>
        <v/>
      </c>
      <c r="AH313" s="55" t="str">
        <f t="shared" si="636"/>
        <v/>
      </c>
      <c r="AI313" s="56">
        <f t="shared" si="636"/>
        <v>22</v>
      </c>
      <c r="AJ313" s="55" t="str">
        <f t="shared" si="636"/>
        <v/>
      </c>
      <c r="AK313" s="56" t="str">
        <f t="shared" si="636"/>
        <v/>
      </c>
      <c r="AL313" s="55" t="str">
        <f t="shared" si="636"/>
        <v/>
      </c>
      <c r="AM313" s="57" t="str">
        <f t="shared" si="636"/>
        <v/>
      </c>
    </row>
    <row r="314" spans="1:39" ht="15.75" customHeight="1">
      <c r="A314" s="61">
        <v>309</v>
      </c>
      <c r="B314" s="48" t="str">
        <f>VLOOKUP(A314,Times_2023!B311:C741,2,FALSE)</f>
        <v>0:40:01</v>
      </c>
      <c r="C314" s="49" t="str">
        <f t="shared" si="530"/>
        <v>Pamela Abbott</v>
      </c>
      <c r="D314" s="59" t="str">
        <f t="shared" si="531"/>
        <v>CAC</v>
      </c>
      <c r="E314" s="59" t="str">
        <f t="shared" si="532"/>
        <v>F</v>
      </c>
      <c r="F314" s="59">
        <f t="shared" si="526"/>
        <v>114</v>
      </c>
      <c r="G314" s="60" t="str">
        <f t="shared" si="527"/>
        <v>CAC-F</v>
      </c>
      <c r="H314" s="19" t="str">
        <f t="shared" ref="H314:W314" si="637">IF($G314=H$4&amp;"-"&amp;H$5,IF(COUNTIF($G$6:$G314,"="&amp;$G314)&gt;5,"",$F314),"")</f>
        <v/>
      </c>
      <c r="I314" s="20" t="str">
        <f t="shared" si="637"/>
        <v/>
      </c>
      <c r="J314" s="21" t="str">
        <f t="shared" si="637"/>
        <v/>
      </c>
      <c r="K314" s="20" t="str">
        <f t="shared" si="637"/>
        <v/>
      </c>
      <c r="L314" s="21" t="str">
        <f t="shared" si="637"/>
        <v/>
      </c>
      <c r="M314" s="20" t="str">
        <f t="shared" si="637"/>
        <v/>
      </c>
      <c r="N314" s="21" t="str">
        <f t="shared" si="637"/>
        <v/>
      </c>
      <c r="O314" s="20" t="str">
        <f t="shared" si="637"/>
        <v/>
      </c>
      <c r="P314" s="21" t="str">
        <f t="shared" si="637"/>
        <v/>
      </c>
      <c r="Q314" s="20" t="str">
        <f t="shared" si="637"/>
        <v/>
      </c>
      <c r="R314" s="21" t="str">
        <f t="shared" si="637"/>
        <v/>
      </c>
      <c r="S314" s="20" t="str">
        <f t="shared" si="637"/>
        <v/>
      </c>
      <c r="T314" s="21" t="str">
        <f t="shared" si="637"/>
        <v/>
      </c>
      <c r="U314" s="20" t="str">
        <f t="shared" si="637"/>
        <v/>
      </c>
      <c r="V314" s="21" t="str">
        <f t="shared" si="637"/>
        <v/>
      </c>
      <c r="W314" s="22" t="str">
        <f t="shared" si="637"/>
        <v/>
      </c>
      <c r="X314" s="55" t="str">
        <f t="shared" ref="X314:AM314" si="638">IF($G314=X$4&amp;"-"&amp;X$5,IF(COUNTIF($G$6:$G314,"="&amp;$G314)&gt;1000,"",MAX(X$6:X313)+1),"")</f>
        <v/>
      </c>
      <c r="Y314" s="56">
        <f t="shared" si="638"/>
        <v>24</v>
      </c>
      <c r="Z314" s="55" t="str">
        <f t="shared" si="638"/>
        <v/>
      </c>
      <c r="AA314" s="56" t="str">
        <f t="shared" si="638"/>
        <v/>
      </c>
      <c r="AB314" s="55" t="str">
        <f t="shared" si="638"/>
        <v/>
      </c>
      <c r="AC314" s="56" t="str">
        <f t="shared" si="638"/>
        <v/>
      </c>
      <c r="AD314" s="55" t="str">
        <f t="shared" si="638"/>
        <v/>
      </c>
      <c r="AE314" s="56" t="str">
        <f t="shared" si="638"/>
        <v/>
      </c>
      <c r="AF314" s="55" t="str">
        <f t="shared" si="638"/>
        <v/>
      </c>
      <c r="AG314" s="56" t="str">
        <f t="shared" si="638"/>
        <v/>
      </c>
      <c r="AH314" s="55" t="str">
        <f t="shared" si="638"/>
        <v/>
      </c>
      <c r="AI314" s="56" t="str">
        <f t="shared" si="638"/>
        <v/>
      </c>
      <c r="AJ314" s="55" t="str">
        <f t="shared" si="638"/>
        <v/>
      </c>
      <c r="AK314" s="56" t="str">
        <f t="shared" si="638"/>
        <v/>
      </c>
      <c r="AL314" s="55" t="str">
        <f t="shared" si="638"/>
        <v/>
      </c>
      <c r="AM314" s="57" t="str">
        <f t="shared" si="638"/>
        <v/>
      </c>
    </row>
    <row r="315" spans="1:39" ht="15.75" customHeight="1">
      <c r="A315" s="58">
        <v>310</v>
      </c>
      <c r="B315" s="48" t="str">
        <f>VLOOKUP(A315,Times_2023!B312:C742,2,FALSE)</f>
        <v>0:40:54</v>
      </c>
      <c r="C315" s="49" t="str">
        <f t="shared" si="530"/>
        <v>Wendy Johnson</v>
      </c>
      <c r="D315" s="59" t="str">
        <f t="shared" si="531"/>
        <v>HI</v>
      </c>
      <c r="E315" s="59" t="str">
        <f t="shared" si="532"/>
        <v>F</v>
      </c>
      <c r="F315" s="59">
        <f t="shared" si="526"/>
        <v>115</v>
      </c>
      <c r="G315" s="60" t="str">
        <f t="shared" si="527"/>
        <v>HI-F</v>
      </c>
      <c r="H315" s="19" t="str">
        <f t="shared" ref="H315:W315" si="639">IF($G315=H$4&amp;"-"&amp;H$5,IF(COUNTIF($G$6:$G315,"="&amp;$G315)&gt;5,"",$F315),"")</f>
        <v/>
      </c>
      <c r="I315" s="20" t="str">
        <f t="shared" si="639"/>
        <v/>
      </c>
      <c r="J315" s="21" t="str">
        <f t="shared" si="639"/>
        <v/>
      </c>
      <c r="K315" s="20" t="str">
        <f t="shared" si="639"/>
        <v/>
      </c>
      <c r="L315" s="21" t="str">
        <f t="shared" si="639"/>
        <v/>
      </c>
      <c r="M315" s="20" t="str">
        <f t="shared" si="639"/>
        <v/>
      </c>
      <c r="N315" s="21" t="str">
        <f t="shared" si="639"/>
        <v/>
      </c>
      <c r="O315" s="20" t="str">
        <f t="shared" si="639"/>
        <v/>
      </c>
      <c r="P315" s="21" t="str">
        <f t="shared" si="639"/>
        <v/>
      </c>
      <c r="Q315" s="20" t="str">
        <f t="shared" si="639"/>
        <v/>
      </c>
      <c r="R315" s="21" t="str">
        <f t="shared" si="639"/>
        <v/>
      </c>
      <c r="S315" s="20" t="str">
        <f t="shared" si="639"/>
        <v/>
      </c>
      <c r="T315" s="21" t="str">
        <f t="shared" si="639"/>
        <v/>
      </c>
      <c r="U315" s="20" t="str">
        <f t="shared" si="639"/>
        <v/>
      </c>
      <c r="V315" s="21" t="str">
        <f t="shared" si="639"/>
        <v/>
      </c>
      <c r="W315" s="22" t="str">
        <f t="shared" si="639"/>
        <v/>
      </c>
      <c r="X315" s="55" t="str">
        <f t="shared" ref="X315:AM315" si="640">IF($G315=X$4&amp;"-"&amp;X$5,IF(COUNTIF($G$6:$G315,"="&amp;$G315)&gt;1000,"",MAX(X$6:X314)+1),"")</f>
        <v/>
      </c>
      <c r="Y315" s="56" t="str">
        <f t="shared" si="640"/>
        <v/>
      </c>
      <c r="Z315" s="55" t="str">
        <f t="shared" si="640"/>
        <v/>
      </c>
      <c r="AA315" s="56" t="str">
        <f t="shared" si="640"/>
        <v/>
      </c>
      <c r="AB315" s="55" t="str">
        <f t="shared" si="640"/>
        <v/>
      </c>
      <c r="AC315" s="56" t="str">
        <f t="shared" si="640"/>
        <v/>
      </c>
      <c r="AD315" s="55" t="str">
        <f t="shared" si="640"/>
        <v/>
      </c>
      <c r="AE315" s="56">
        <f t="shared" si="640"/>
        <v>21</v>
      </c>
      <c r="AF315" s="55" t="str">
        <f t="shared" si="640"/>
        <v/>
      </c>
      <c r="AG315" s="56" t="str">
        <f t="shared" si="640"/>
        <v/>
      </c>
      <c r="AH315" s="55" t="str">
        <f t="shared" si="640"/>
        <v/>
      </c>
      <c r="AI315" s="56" t="str">
        <f t="shared" si="640"/>
        <v/>
      </c>
      <c r="AJ315" s="55" t="str">
        <f t="shared" si="640"/>
        <v/>
      </c>
      <c r="AK315" s="56" t="str">
        <f t="shared" si="640"/>
        <v/>
      </c>
      <c r="AL315" s="55" t="str">
        <f t="shared" si="640"/>
        <v/>
      </c>
      <c r="AM315" s="57" t="str">
        <f t="shared" si="640"/>
        <v/>
      </c>
    </row>
    <row r="316" spans="1:39" ht="15.75" customHeight="1">
      <c r="A316" s="61">
        <v>311</v>
      </c>
      <c r="B316" s="48" t="str">
        <f>VLOOKUP(A316,Times_2023!B313:C743,2,FALSE)</f>
        <v>0:41:11</v>
      </c>
      <c r="C316" s="49" t="str">
        <f t="shared" si="530"/>
        <v>Julie Smith</v>
      </c>
      <c r="D316" s="59" t="str">
        <f t="shared" si="531"/>
        <v>ELY</v>
      </c>
      <c r="E316" s="59" t="str">
        <f t="shared" si="532"/>
        <v>F</v>
      </c>
      <c r="F316" s="59">
        <f t="shared" si="526"/>
        <v>116</v>
      </c>
      <c r="G316" s="60" t="str">
        <f t="shared" si="527"/>
        <v>ELY-F</v>
      </c>
      <c r="H316" s="19" t="str">
        <f t="shared" ref="H316:W316" si="641">IF($G316=H$4&amp;"-"&amp;H$5,IF(COUNTIF($G$6:$G316,"="&amp;$G316)&gt;5,"",$F316),"")</f>
        <v/>
      </c>
      <c r="I316" s="20" t="str">
        <f t="shared" si="641"/>
        <v/>
      </c>
      <c r="J316" s="21" t="str">
        <f t="shared" si="641"/>
        <v/>
      </c>
      <c r="K316" s="20" t="str">
        <f t="shared" si="641"/>
        <v/>
      </c>
      <c r="L316" s="21" t="str">
        <f t="shared" si="641"/>
        <v/>
      </c>
      <c r="M316" s="20" t="str">
        <f t="shared" si="641"/>
        <v/>
      </c>
      <c r="N316" s="21" t="str">
        <f t="shared" si="641"/>
        <v/>
      </c>
      <c r="O316" s="20" t="str">
        <f t="shared" si="641"/>
        <v/>
      </c>
      <c r="P316" s="21" t="str">
        <f t="shared" si="641"/>
        <v/>
      </c>
      <c r="Q316" s="20" t="str">
        <f t="shared" si="641"/>
        <v/>
      </c>
      <c r="R316" s="21" t="str">
        <f t="shared" si="641"/>
        <v/>
      </c>
      <c r="S316" s="20" t="str">
        <f t="shared" si="641"/>
        <v/>
      </c>
      <c r="T316" s="21" t="str">
        <f t="shared" si="641"/>
        <v/>
      </c>
      <c r="U316" s="20" t="str">
        <f t="shared" si="641"/>
        <v/>
      </c>
      <c r="V316" s="21" t="str">
        <f t="shared" si="641"/>
        <v/>
      </c>
      <c r="W316" s="22" t="str">
        <f t="shared" si="641"/>
        <v/>
      </c>
      <c r="X316" s="55" t="str">
        <f t="shared" ref="X316:AM316" si="642">IF($G316=X$4&amp;"-"&amp;X$5,IF(COUNTIF($G$6:$G316,"="&amp;$G316)&gt;1000,"",MAX(X$6:X315)+1),"")</f>
        <v/>
      </c>
      <c r="Y316" s="56" t="str">
        <f t="shared" si="642"/>
        <v/>
      </c>
      <c r="Z316" s="55" t="str">
        <f t="shared" si="642"/>
        <v/>
      </c>
      <c r="AA316" s="56" t="str">
        <f t="shared" si="642"/>
        <v/>
      </c>
      <c r="AB316" s="55" t="str">
        <f t="shared" si="642"/>
        <v/>
      </c>
      <c r="AC316" s="56">
        <f t="shared" si="642"/>
        <v>17</v>
      </c>
      <c r="AD316" s="55" t="str">
        <f t="shared" si="642"/>
        <v/>
      </c>
      <c r="AE316" s="56" t="str">
        <f t="shared" si="642"/>
        <v/>
      </c>
      <c r="AF316" s="55" t="str">
        <f t="shared" si="642"/>
        <v/>
      </c>
      <c r="AG316" s="56" t="str">
        <f t="shared" si="642"/>
        <v/>
      </c>
      <c r="AH316" s="55" t="str">
        <f t="shared" si="642"/>
        <v/>
      </c>
      <c r="AI316" s="56" t="str">
        <f t="shared" si="642"/>
        <v/>
      </c>
      <c r="AJ316" s="55" t="str">
        <f t="shared" si="642"/>
        <v/>
      </c>
      <c r="AK316" s="56" t="str">
        <f t="shared" si="642"/>
        <v/>
      </c>
      <c r="AL316" s="55" t="str">
        <f t="shared" si="642"/>
        <v/>
      </c>
      <c r="AM316" s="57" t="str">
        <f t="shared" si="642"/>
        <v/>
      </c>
    </row>
    <row r="317" spans="1:39" ht="15.75" customHeight="1">
      <c r="A317" s="58">
        <v>312</v>
      </c>
      <c r="B317" s="48" t="str">
        <f>VLOOKUP(A317,Times_2023!B314:C744,2,FALSE)</f>
        <v>0:41:12</v>
      </c>
      <c r="C317" s="49" t="str">
        <f t="shared" si="530"/>
        <v>James Mills</v>
      </c>
      <c r="D317" s="59" t="str">
        <f t="shared" si="531"/>
        <v>ELY</v>
      </c>
      <c r="E317" s="59" t="str">
        <f t="shared" si="532"/>
        <v>M</v>
      </c>
      <c r="F317" s="59">
        <f t="shared" si="526"/>
        <v>196</v>
      </c>
      <c r="G317" s="60" t="str">
        <f t="shared" si="527"/>
        <v>ELY-M</v>
      </c>
      <c r="H317" s="19" t="str">
        <f t="shared" ref="H317:W317" si="643">IF($G317=H$4&amp;"-"&amp;H$5,IF(COUNTIF($G$6:$G317,"="&amp;$G317)&gt;5,"",$F317),"")</f>
        <v/>
      </c>
      <c r="I317" s="20" t="str">
        <f t="shared" si="643"/>
        <v/>
      </c>
      <c r="J317" s="21" t="str">
        <f t="shared" si="643"/>
        <v/>
      </c>
      <c r="K317" s="20" t="str">
        <f t="shared" si="643"/>
        <v/>
      </c>
      <c r="L317" s="21" t="str">
        <f t="shared" si="643"/>
        <v/>
      </c>
      <c r="M317" s="20" t="str">
        <f t="shared" si="643"/>
        <v/>
      </c>
      <c r="N317" s="21" t="str">
        <f t="shared" si="643"/>
        <v/>
      </c>
      <c r="O317" s="20" t="str">
        <f t="shared" si="643"/>
        <v/>
      </c>
      <c r="P317" s="21" t="str">
        <f t="shared" si="643"/>
        <v/>
      </c>
      <c r="Q317" s="20" t="str">
        <f t="shared" si="643"/>
        <v/>
      </c>
      <c r="R317" s="21" t="str">
        <f t="shared" si="643"/>
        <v/>
      </c>
      <c r="S317" s="20" t="str">
        <f t="shared" si="643"/>
        <v/>
      </c>
      <c r="T317" s="21" t="str">
        <f t="shared" si="643"/>
        <v/>
      </c>
      <c r="U317" s="20" t="str">
        <f t="shared" si="643"/>
        <v/>
      </c>
      <c r="V317" s="21" t="str">
        <f t="shared" si="643"/>
        <v/>
      </c>
      <c r="W317" s="22" t="str">
        <f t="shared" si="643"/>
        <v/>
      </c>
      <c r="X317" s="55" t="str">
        <f t="shared" ref="X317:AM317" si="644">IF($G317=X$4&amp;"-"&amp;X$5,IF(COUNTIF($G$6:$G317,"="&amp;$G317)&gt;1000,"",MAX(X$6:X316)+1),"")</f>
        <v/>
      </c>
      <c r="Y317" s="56" t="str">
        <f t="shared" si="644"/>
        <v/>
      </c>
      <c r="Z317" s="55" t="str">
        <f t="shared" si="644"/>
        <v/>
      </c>
      <c r="AA317" s="56" t="str">
        <f t="shared" si="644"/>
        <v/>
      </c>
      <c r="AB317" s="55">
        <f t="shared" si="644"/>
        <v>48</v>
      </c>
      <c r="AC317" s="56" t="str">
        <f t="shared" si="644"/>
        <v/>
      </c>
      <c r="AD317" s="55" t="str">
        <f t="shared" si="644"/>
        <v/>
      </c>
      <c r="AE317" s="56" t="str">
        <f t="shared" si="644"/>
        <v/>
      </c>
      <c r="AF317" s="55" t="str">
        <f t="shared" si="644"/>
        <v/>
      </c>
      <c r="AG317" s="56" t="str">
        <f t="shared" si="644"/>
        <v/>
      </c>
      <c r="AH317" s="55" t="str">
        <f t="shared" si="644"/>
        <v/>
      </c>
      <c r="AI317" s="56" t="str">
        <f t="shared" si="644"/>
        <v/>
      </c>
      <c r="AJ317" s="55" t="str">
        <f t="shared" si="644"/>
        <v/>
      </c>
      <c r="AK317" s="56" t="str">
        <f t="shared" si="644"/>
        <v/>
      </c>
      <c r="AL317" s="55" t="str">
        <f t="shared" si="644"/>
        <v/>
      </c>
      <c r="AM317" s="57" t="str">
        <f t="shared" si="644"/>
        <v/>
      </c>
    </row>
    <row r="318" spans="1:39" ht="15.75" customHeight="1">
      <c r="A318" s="61"/>
      <c r="B318" s="48"/>
      <c r="C318" s="49"/>
      <c r="D318" s="59"/>
      <c r="E318" s="59"/>
      <c r="F318" s="59"/>
      <c r="G318" s="60"/>
      <c r="H318" s="19" t="str">
        <f t="shared" ref="H318:W318" si="645">IF($G318=H$4&amp;"-"&amp;H$5,IF(COUNTIF($G$6:$G318,"="&amp;$G318)&gt;5,"",$F318),"")</f>
        <v/>
      </c>
      <c r="I318" s="20" t="str">
        <f t="shared" si="645"/>
        <v/>
      </c>
      <c r="J318" s="21" t="str">
        <f t="shared" si="645"/>
        <v/>
      </c>
      <c r="K318" s="20" t="str">
        <f t="shared" si="645"/>
        <v/>
      </c>
      <c r="L318" s="21" t="str">
        <f t="shared" si="645"/>
        <v/>
      </c>
      <c r="M318" s="20" t="str">
        <f t="shared" si="645"/>
        <v/>
      </c>
      <c r="N318" s="21" t="str">
        <f t="shared" si="645"/>
        <v/>
      </c>
      <c r="O318" s="20" t="str">
        <f t="shared" si="645"/>
        <v/>
      </c>
      <c r="P318" s="21" t="str">
        <f t="shared" si="645"/>
        <v/>
      </c>
      <c r="Q318" s="20" t="str">
        <f t="shared" si="645"/>
        <v/>
      </c>
      <c r="R318" s="21" t="str">
        <f t="shared" si="645"/>
        <v/>
      </c>
      <c r="S318" s="20" t="str">
        <f t="shared" si="645"/>
        <v/>
      </c>
      <c r="T318" s="21" t="str">
        <f t="shared" si="645"/>
        <v/>
      </c>
      <c r="U318" s="20" t="str">
        <f t="shared" si="645"/>
        <v/>
      </c>
      <c r="V318" s="21" t="str">
        <f t="shared" si="645"/>
        <v/>
      </c>
      <c r="W318" s="22" t="str">
        <f t="shared" si="645"/>
        <v/>
      </c>
      <c r="X318" s="55" t="str">
        <f t="shared" ref="X318:AM318" si="646">IF($G318=X$4&amp;"-"&amp;X$5,IF(COUNTIF($G$6:$G318,"="&amp;$G318)&gt;1000,"",MAX(X$6:X317)+1),"")</f>
        <v/>
      </c>
      <c r="Y318" s="56" t="str">
        <f t="shared" si="646"/>
        <v/>
      </c>
      <c r="Z318" s="55" t="str">
        <f t="shared" si="646"/>
        <v/>
      </c>
      <c r="AA318" s="56" t="str">
        <f t="shared" si="646"/>
        <v/>
      </c>
      <c r="AB318" s="55" t="str">
        <f t="shared" si="646"/>
        <v/>
      </c>
      <c r="AC318" s="56" t="str">
        <f t="shared" si="646"/>
        <v/>
      </c>
      <c r="AD318" s="55" t="str">
        <f t="shared" si="646"/>
        <v/>
      </c>
      <c r="AE318" s="56" t="str">
        <f t="shared" si="646"/>
        <v/>
      </c>
      <c r="AF318" s="55" t="str">
        <f t="shared" si="646"/>
        <v/>
      </c>
      <c r="AG318" s="56" t="str">
        <f t="shared" si="646"/>
        <v/>
      </c>
      <c r="AH318" s="55" t="str">
        <f t="shared" si="646"/>
        <v/>
      </c>
      <c r="AI318" s="56" t="str">
        <f t="shared" si="646"/>
        <v/>
      </c>
      <c r="AJ318" s="55" t="str">
        <f t="shared" si="646"/>
        <v/>
      </c>
      <c r="AK318" s="56" t="str">
        <f t="shared" si="646"/>
        <v/>
      </c>
      <c r="AL318" s="55" t="str">
        <f t="shared" si="646"/>
        <v/>
      </c>
      <c r="AM318" s="57" t="str">
        <f t="shared" si="646"/>
        <v/>
      </c>
    </row>
    <row r="319" spans="1:39" ht="15.75" customHeight="1">
      <c r="A319" s="58"/>
      <c r="B319" s="48"/>
      <c r="C319" s="49"/>
      <c r="D319" s="59"/>
      <c r="E319" s="59"/>
      <c r="F319" s="59"/>
      <c r="G319" s="60"/>
      <c r="H319" s="19" t="str">
        <f t="shared" ref="H319:W319" si="647">IF($G319=H$4&amp;"-"&amp;H$5,IF(COUNTIF($G$6:$G319,"="&amp;$G319)&gt;5,"",$F319),"")</f>
        <v/>
      </c>
      <c r="I319" s="20" t="str">
        <f t="shared" si="647"/>
        <v/>
      </c>
      <c r="J319" s="21" t="str">
        <f t="shared" si="647"/>
        <v/>
      </c>
      <c r="K319" s="20" t="str">
        <f t="shared" si="647"/>
        <v/>
      </c>
      <c r="L319" s="21" t="str">
        <f t="shared" si="647"/>
        <v/>
      </c>
      <c r="M319" s="20" t="str">
        <f t="shared" si="647"/>
        <v/>
      </c>
      <c r="N319" s="21" t="str">
        <f t="shared" si="647"/>
        <v/>
      </c>
      <c r="O319" s="20" t="str">
        <f t="shared" si="647"/>
        <v/>
      </c>
      <c r="P319" s="21" t="str">
        <f t="shared" si="647"/>
        <v/>
      </c>
      <c r="Q319" s="20" t="str">
        <f t="shared" si="647"/>
        <v/>
      </c>
      <c r="R319" s="21" t="str">
        <f t="shared" si="647"/>
        <v/>
      </c>
      <c r="S319" s="20" t="str">
        <f t="shared" si="647"/>
        <v/>
      </c>
      <c r="T319" s="21" t="str">
        <f t="shared" si="647"/>
        <v/>
      </c>
      <c r="U319" s="20" t="str">
        <f t="shared" si="647"/>
        <v/>
      </c>
      <c r="V319" s="21" t="str">
        <f t="shared" si="647"/>
        <v/>
      </c>
      <c r="W319" s="22" t="str">
        <f t="shared" si="647"/>
        <v/>
      </c>
      <c r="X319" s="55" t="str">
        <f t="shared" ref="X319:AM319" si="648">IF($G319=X$4&amp;"-"&amp;X$5,IF(COUNTIF($G$6:$G319,"="&amp;$G319)&gt;1000,"",MAX(X$6:X318)+1),"")</f>
        <v/>
      </c>
      <c r="Y319" s="56" t="str">
        <f t="shared" si="648"/>
        <v/>
      </c>
      <c r="Z319" s="55" t="str">
        <f t="shared" si="648"/>
        <v/>
      </c>
      <c r="AA319" s="56" t="str">
        <f t="shared" si="648"/>
        <v/>
      </c>
      <c r="AB319" s="55" t="str">
        <f t="shared" si="648"/>
        <v/>
      </c>
      <c r="AC319" s="56" t="str">
        <f t="shared" si="648"/>
        <v/>
      </c>
      <c r="AD319" s="55" t="str">
        <f t="shared" si="648"/>
        <v/>
      </c>
      <c r="AE319" s="56" t="str">
        <f t="shared" si="648"/>
        <v/>
      </c>
      <c r="AF319" s="55" t="str">
        <f t="shared" si="648"/>
        <v/>
      </c>
      <c r="AG319" s="56" t="str">
        <f t="shared" si="648"/>
        <v/>
      </c>
      <c r="AH319" s="55" t="str">
        <f t="shared" si="648"/>
        <v/>
      </c>
      <c r="AI319" s="56" t="str">
        <f t="shared" si="648"/>
        <v/>
      </c>
      <c r="AJ319" s="55" t="str">
        <f t="shared" si="648"/>
        <v/>
      </c>
      <c r="AK319" s="56" t="str">
        <f t="shared" si="648"/>
        <v/>
      </c>
      <c r="AL319" s="55" t="str">
        <f t="shared" si="648"/>
        <v/>
      </c>
      <c r="AM319" s="57" t="str">
        <f t="shared" si="648"/>
        <v/>
      </c>
    </row>
    <row r="320" spans="1:39" ht="15.75" customHeight="1">
      <c r="A320" s="61"/>
      <c r="B320" s="48"/>
      <c r="C320" s="49"/>
      <c r="D320" s="59"/>
      <c r="E320" s="59"/>
      <c r="F320" s="59"/>
      <c r="G320" s="60"/>
      <c r="H320" s="19" t="str">
        <f t="shared" ref="H320:W320" si="649">IF($G320=H$4&amp;"-"&amp;H$5,IF(COUNTIF($G$6:$G320,"="&amp;$G320)&gt;5,"",$F320),"")</f>
        <v/>
      </c>
      <c r="I320" s="20" t="str">
        <f t="shared" si="649"/>
        <v/>
      </c>
      <c r="J320" s="21" t="str">
        <f t="shared" si="649"/>
        <v/>
      </c>
      <c r="K320" s="20" t="str">
        <f t="shared" si="649"/>
        <v/>
      </c>
      <c r="L320" s="21" t="str">
        <f t="shared" si="649"/>
        <v/>
      </c>
      <c r="M320" s="20" t="str">
        <f t="shared" si="649"/>
        <v/>
      </c>
      <c r="N320" s="21" t="str">
        <f t="shared" si="649"/>
        <v/>
      </c>
      <c r="O320" s="20" t="str">
        <f t="shared" si="649"/>
        <v/>
      </c>
      <c r="P320" s="21" t="str">
        <f t="shared" si="649"/>
        <v/>
      </c>
      <c r="Q320" s="20" t="str">
        <f t="shared" si="649"/>
        <v/>
      </c>
      <c r="R320" s="21" t="str">
        <f t="shared" si="649"/>
        <v/>
      </c>
      <c r="S320" s="20" t="str">
        <f t="shared" si="649"/>
        <v/>
      </c>
      <c r="T320" s="21" t="str">
        <f t="shared" si="649"/>
        <v/>
      </c>
      <c r="U320" s="20" t="str">
        <f t="shared" si="649"/>
        <v/>
      </c>
      <c r="V320" s="21" t="str">
        <f t="shared" si="649"/>
        <v/>
      </c>
      <c r="W320" s="22" t="str">
        <f t="shared" si="649"/>
        <v/>
      </c>
      <c r="X320" s="55" t="str">
        <f t="shared" ref="X320:AM320" si="650">IF($G320=X$4&amp;"-"&amp;X$5,IF(COUNTIF($G$6:$G320,"="&amp;$G320)&gt;1000,"",MAX(X$6:X319)+1),"")</f>
        <v/>
      </c>
      <c r="Y320" s="56" t="str">
        <f t="shared" si="650"/>
        <v/>
      </c>
      <c r="Z320" s="55" t="str">
        <f t="shared" si="650"/>
        <v/>
      </c>
      <c r="AA320" s="56" t="str">
        <f t="shared" si="650"/>
        <v/>
      </c>
      <c r="AB320" s="55" t="str">
        <f t="shared" si="650"/>
        <v/>
      </c>
      <c r="AC320" s="56" t="str">
        <f t="shared" si="650"/>
        <v/>
      </c>
      <c r="AD320" s="55" t="str">
        <f t="shared" si="650"/>
        <v/>
      </c>
      <c r="AE320" s="56" t="str">
        <f t="shared" si="650"/>
        <v/>
      </c>
      <c r="AF320" s="55" t="str">
        <f t="shared" si="650"/>
        <v/>
      </c>
      <c r="AG320" s="56" t="str">
        <f t="shared" si="650"/>
        <v/>
      </c>
      <c r="AH320" s="55" t="str">
        <f t="shared" si="650"/>
        <v/>
      </c>
      <c r="AI320" s="56" t="str">
        <f t="shared" si="650"/>
        <v/>
      </c>
      <c r="AJ320" s="55" t="str">
        <f t="shared" si="650"/>
        <v/>
      </c>
      <c r="AK320" s="56" t="str">
        <f t="shared" si="650"/>
        <v/>
      </c>
      <c r="AL320" s="55" t="str">
        <f t="shared" si="650"/>
        <v/>
      </c>
      <c r="AM320" s="57" t="str">
        <f t="shared" si="650"/>
        <v/>
      </c>
    </row>
    <row r="321" spans="1:39" ht="15.75" customHeight="1">
      <c r="A321" s="58"/>
      <c r="B321" s="48"/>
      <c r="C321" s="49"/>
      <c r="D321" s="59"/>
      <c r="E321" s="59"/>
      <c r="F321" s="59"/>
      <c r="G321" s="60"/>
      <c r="H321" s="19" t="str">
        <f t="shared" ref="H321:W321" si="651">IF($G321=H$4&amp;"-"&amp;H$5,IF(COUNTIF($G$6:$G321,"="&amp;$G321)&gt;5,"",$F321),"")</f>
        <v/>
      </c>
      <c r="I321" s="20" t="str">
        <f t="shared" si="651"/>
        <v/>
      </c>
      <c r="J321" s="21" t="str">
        <f t="shared" si="651"/>
        <v/>
      </c>
      <c r="K321" s="20" t="str">
        <f t="shared" si="651"/>
        <v/>
      </c>
      <c r="L321" s="21" t="str">
        <f t="shared" si="651"/>
        <v/>
      </c>
      <c r="M321" s="20" t="str">
        <f t="shared" si="651"/>
        <v/>
      </c>
      <c r="N321" s="21" t="str">
        <f t="shared" si="651"/>
        <v/>
      </c>
      <c r="O321" s="20" t="str">
        <f t="shared" si="651"/>
        <v/>
      </c>
      <c r="P321" s="21" t="str">
        <f t="shared" si="651"/>
        <v/>
      </c>
      <c r="Q321" s="20" t="str">
        <f t="shared" si="651"/>
        <v/>
      </c>
      <c r="R321" s="21" t="str">
        <f t="shared" si="651"/>
        <v/>
      </c>
      <c r="S321" s="20" t="str">
        <f t="shared" si="651"/>
        <v/>
      </c>
      <c r="T321" s="21" t="str">
        <f t="shared" si="651"/>
        <v/>
      </c>
      <c r="U321" s="20" t="str">
        <f t="shared" si="651"/>
        <v/>
      </c>
      <c r="V321" s="21" t="str">
        <f t="shared" si="651"/>
        <v/>
      </c>
      <c r="W321" s="22" t="str">
        <f t="shared" si="651"/>
        <v/>
      </c>
      <c r="X321" s="55" t="str">
        <f t="shared" ref="X321:AM321" si="652">IF($G321=X$4&amp;"-"&amp;X$5,IF(COUNTIF($G$6:$G321,"="&amp;$G321)&gt;1000,"",MAX(X$6:X320)+1),"")</f>
        <v/>
      </c>
      <c r="Y321" s="56" t="str">
        <f t="shared" si="652"/>
        <v/>
      </c>
      <c r="Z321" s="55" t="str">
        <f t="shared" si="652"/>
        <v/>
      </c>
      <c r="AA321" s="56" t="str">
        <f t="shared" si="652"/>
        <v/>
      </c>
      <c r="AB321" s="55" t="str">
        <f t="shared" si="652"/>
        <v/>
      </c>
      <c r="AC321" s="56" t="str">
        <f t="shared" si="652"/>
        <v/>
      </c>
      <c r="AD321" s="55" t="str">
        <f t="shared" si="652"/>
        <v/>
      </c>
      <c r="AE321" s="56" t="str">
        <f t="shared" si="652"/>
        <v/>
      </c>
      <c r="AF321" s="55" t="str">
        <f t="shared" si="652"/>
        <v/>
      </c>
      <c r="AG321" s="56" t="str">
        <f t="shared" si="652"/>
        <v/>
      </c>
      <c r="AH321" s="55" t="str">
        <f t="shared" si="652"/>
        <v/>
      </c>
      <c r="AI321" s="56" t="str">
        <f t="shared" si="652"/>
        <v/>
      </c>
      <c r="AJ321" s="55" t="str">
        <f t="shared" si="652"/>
        <v/>
      </c>
      <c r="AK321" s="56" t="str">
        <f t="shared" si="652"/>
        <v/>
      </c>
      <c r="AL321" s="55" t="str">
        <f t="shared" si="652"/>
        <v/>
      </c>
      <c r="AM321" s="57" t="str">
        <f t="shared" si="652"/>
        <v/>
      </c>
    </row>
    <row r="322" spans="1:39" ht="15.75" customHeight="1">
      <c r="A322" s="61"/>
      <c r="B322" s="48"/>
      <c r="C322" s="49"/>
      <c r="D322" s="59"/>
      <c r="E322" s="59"/>
      <c r="F322" s="59"/>
      <c r="G322" s="60"/>
      <c r="H322" s="19" t="str">
        <f t="shared" ref="H322:W322" si="653">IF($G322=H$4&amp;"-"&amp;H$5,IF(COUNTIF($G$6:$G322,"="&amp;$G322)&gt;5,"",$F322),"")</f>
        <v/>
      </c>
      <c r="I322" s="20" t="str">
        <f t="shared" si="653"/>
        <v/>
      </c>
      <c r="J322" s="21" t="str">
        <f t="shared" si="653"/>
        <v/>
      </c>
      <c r="K322" s="20" t="str">
        <f t="shared" si="653"/>
        <v/>
      </c>
      <c r="L322" s="21" t="str">
        <f t="shared" si="653"/>
        <v/>
      </c>
      <c r="M322" s="20" t="str">
        <f t="shared" si="653"/>
        <v/>
      </c>
      <c r="N322" s="21" t="str">
        <f t="shared" si="653"/>
        <v/>
      </c>
      <c r="O322" s="20" t="str">
        <f t="shared" si="653"/>
        <v/>
      </c>
      <c r="P322" s="21" t="str">
        <f t="shared" si="653"/>
        <v/>
      </c>
      <c r="Q322" s="20" t="str">
        <f t="shared" si="653"/>
        <v/>
      </c>
      <c r="R322" s="21" t="str">
        <f t="shared" si="653"/>
        <v/>
      </c>
      <c r="S322" s="20" t="str">
        <f t="shared" si="653"/>
        <v/>
      </c>
      <c r="T322" s="21" t="str">
        <f t="shared" si="653"/>
        <v/>
      </c>
      <c r="U322" s="20" t="str">
        <f t="shared" si="653"/>
        <v/>
      </c>
      <c r="V322" s="21" t="str">
        <f t="shared" si="653"/>
        <v/>
      </c>
      <c r="W322" s="22" t="str">
        <f t="shared" si="653"/>
        <v/>
      </c>
      <c r="X322" s="55" t="str">
        <f t="shared" ref="X322:AM322" si="654">IF($G322=X$4&amp;"-"&amp;X$5,IF(COUNTIF($G$6:$G322,"="&amp;$G322)&gt;1000,"",MAX(X$6:X321)+1),"")</f>
        <v/>
      </c>
      <c r="Y322" s="56" t="str">
        <f t="shared" si="654"/>
        <v/>
      </c>
      <c r="Z322" s="55" t="str">
        <f t="shared" si="654"/>
        <v/>
      </c>
      <c r="AA322" s="56" t="str">
        <f t="shared" si="654"/>
        <v/>
      </c>
      <c r="AB322" s="55" t="str">
        <f t="shared" si="654"/>
        <v/>
      </c>
      <c r="AC322" s="56" t="str">
        <f t="shared" si="654"/>
        <v/>
      </c>
      <c r="AD322" s="55" t="str">
        <f t="shared" si="654"/>
        <v/>
      </c>
      <c r="AE322" s="56" t="str">
        <f t="shared" si="654"/>
        <v/>
      </c>
      <c r="AF322" s="55" t="str">
        <f t="shared" si="654"/>
        <v/>
      </c>
      <c r="AG322" s="56" t="str">
        <f t="shared" si="654"/>
        <v/>
      </c>
      <c r="AH322" s="55" t="str">
        <f t="shared" si="654"/>
        <v/>
      </c>
      <c r="AI322" s="56" t="str">
        <f t="shared" si="654"/>
        <v/>
      </c>
      <c r="AJ322" s="55" t="str">
        <f t="shared" si="654"/>
        <v/>
      </c>
      <c r="AK322" s="56" t="str">
        <f t="shared" si="654"/>
        <v/>
      </c>
      <c r="AL322" s="55" t="str">
        <f t="shared" si="654"/>
        <v/>
      </c>
      <c r="AM322" s="57" t="str">
        <f t="shared" si="654"/>
        <v/>
      </c>
    </row>
    <row r="323" spans="1:39" ht="15.75" customHeight="1">
      <c r="A323" s="58"/>
      <c r="B323" s="48"/>
      <c r="C323" s="49"/>
      <c r="D323" s="59"/>
      <c r="E323" s="59"/>
      <c r="F323" s="59"/>
      <c r="G323" s="60"/>
      <c r="H323" s="19" t="str">
        <f t="shared" ref="H323:W323" si="655">IF($G323=H$4&amp;"-"&amp;H$5,IF(COUNTIF($G$6:$G323,"="&amp;$G323)&gt;5,"",$F323),"")</f>
        <v/>
      </c>
      <c r="I323" s="20" t="str">
        <f t="shared" si="655"/>
        <v/>
      </c>
      <c r="J323" s="21" t="str">
        <f t="shared" si="655"/>
        <v/>
      </c>
      <c r="K323" s="20" t="str">
        <f t="shared" si="655"/>
        <v/>
      </c>
      <c r="L323" s="21" t="str">
        <f t="shared" si="655"/>
        <v/>
      </c>
      <c r="M323" s="20" t="str">
        <f t="shared" si="655"/>
        <v/>
      </c>
      <c r="N323" s="21" t="str">
        <f t="shared" si="655"/>
        <v/>
      </c>
      <c r="O323" s="20" t="str">
        <f t="shared" si="655"/>
        <v/>
      </c>
      <c r="P323" s="21" t="str">
        <f t="shared" si="655"/>
        <v/>
      </c>
      <c r="Q323" s="20" t="str">
        <f t="shared" si="655"/>
        <v/>
      </c>
      <c r="R323" s="21" t="str">
        <f t="shared" si="655"/>
        <v/>
      </c>
      <c r="S323" s="20" t="str">
        <f t="shared" si="655"/>
        <v/>
      </c>
      <c r="T323" s="21" t="str">
        <f t="shared" si="655"/>
        <v/>
      </c>
      <c r="U323" s="20" t="str">
        <f t="shared" si="655"/>
        <v/>
      </c>
      <c r="V323" s="21" t="str">
        <f t="shared" si="655"/>
        <v/>
      </c>
      <c r="W323" s="22" t="str">
        <f t="shared" si="655"/>
        <v/>
      </c>
      <c r="X323" s="55" t="str">
        <f t="shared" ref="X323:AM323" si="656">IF($G323=X$4&amp;"-"&amp;X$5,IF(COUNTIF($G$6:$G323,"="&amp;$G323)&gt;1000,"",MAX(X$6:X322)+1),"")</f>
        <v/>
      </c>
      <c r="Y323" s="56" t="str">
        <f t="shared" si="656"/>
        <v/>
      </c>
      <c r="Z323" s="55" t="str">
        <f t="shared" si="656"/>
        <v/>
      </c>
      <c r="AA323" s="56" t="str">
        <f t="shared" si="656"/>
        <v/>
      </c>
      <c r="AB323" s="55" t="str">
        <f t="shared" si="656"/>
        <v/>
      </c>
      <c r="AC323" s="56" t="str">
        <f t="shared" si="656"/>
        <v/>
      </c>
      <c r="AD323" s="55" t="str">
        <f t="shared" si="656"/>
        <v/>
      </c>
      <c r="AE323" s="56" t="str">
        <f t="shared" si="656"/>
        <v/>
      </c>
      <c r="AF323" s="55" t="str">
        <f t="shared" si="656"/>
        <v/>
      </c>
      <c r="AG323" s="56" t="str">
        <f t="shared" si="656"/>
        <v/>
      </c>
      <c r="AH323" s="55" t="str">
        <f t="shared" si="656"/>
        <v/>
      </c>
      <c r="AI323" s="56" t="str">
        <f t="shared" si="656"/>
        <v/>
      </c>
      <c r="AJ323" s="55" t="str">
        <f t="shared" si="656"/>
        <v/>
      </c>
      <c r="AK323" s="56" t="str">
        <f t="shared" si="656"/>
        <v/>
      </c>
      <c r="AL323" s="55" t="str">
        <f t="shared" si="656"/>
        <v/>
      </c>
      <c r="AM323" s="57" t="str">
        <f t="shared" si="656"/>
        <v/>
      </c>
    </row>
    <row r="324" spans="1:39" ht="15.75" customHeight="1">
      <c r="A324" s="61"/>
      <c r="B324" s="64"/>
      <c r="C324" s="49"/>
      <c r="D324" s="59"/>
      <c r="E324" s="59"/>
      <c r="F324" s="59"/>
      <c r="G324" s="65"/>
      <c r="H324" s="19" t="str">
        <f t="shared" ref="H324:W324" si="657">IF($G324=H$4&amp;"-"&amp;H$5,IF(COUNTIF($G$6:$G324,"="&amp;$G324)&gt;5,"",$F324),"")</f>
        <v/>
      </c>
      <c r="I324" s="20" t="str">
        <f t="shared" si="657"/>
        <v/>
      </c>
      <c r="J324" s="21" t="str">
        <f t="shared" si="657"/>
        <v/>
      </c>
      <c r="K324" s="20" t="str">
        <f t="shared" si="657"/>
        <v/>
      </c>
      <c r="L324" s="21" t="str">
        <f t="shared" si="657"/>
        <v/>
      </c>
      <c r="M324" s="20" t="str">
        <f t="shared" si="657"/>
        <v/>
      </c>
      <c r="N324" s="21" t="str">
        <f t="shared" si="657"/>
        <v/>
      </c>
      <c r="O324" s="20" t="str">
        <f t="shared" si="657"/>
        <v/>
      </c>
      <c r="P324" s="21" t="str">
        <f t="shared" si="657"/>
        <v/>
      </c>
      <c r="Q324" s="20" t="str">
        <f t="shared" si="657"/>
        <v/>
      </c>
      <c r="R324" s="21" t="str">
        <f t="shared" si="657"/>
        <v/>
      </c>
      <c r="S324" s="20" t="str">
        <f t="shared" si="657"/>
        <v/>
      </c>
      <c r="T324" s="21" t="str">
        <f t="shared" si="657"/>
        <v/>
      </c>
      <c r="U324" s="20" t="str">
        <f t="shared" si="657"/>
        <v/>
      </c>
      <c r="V324" s="21" t="str">
        <f t="shared" si="657"/>
        <v/>
      </c>
      <c r="W324" s="22" t="str">
        <f t="shared" si="657"/>
        <v/>
      </c>
      <c r="X324" s="55" t="str">
        <f t="shared" ref="X324:AM324" si="658">IF($G324=X$4&amp;"-"&amp;X$5,IF(COUNTIF($G$6:$G324,"="&amp;$G324)&gt;1000,"",MAX(X$6:X323)+1),"")</f>
        <v/>
      </c>
      <c r="Y324" s="56" t="str">
        <f t="shared" si="658"/>
        <v/>
      </c>
      <c r="Z324" s="55" t="str">
        <f t="shared" si="658"/>
        <v/>
      </c>
      <c r="AA324" s="56" t="str">
        <f t="shared" si="658"/>
        <v/>
      </c>
      <c r="AB324" s="55" t="str">
        <f t="shared" si="658"/>
        <v/>
      </c>
      <c r="AC324" s="56" t="str">
        <f t="shared" si="658"/>
        <v/>
      </c>
      <c r="AD324" s="55" t="str">
        <f t="shared" si="658"/>
        <v/>
      </c>
      <c r="AE324" s="56" t="str">
        <f t="shared" si="658"/>
        <v/>
      </c>
      <c r="AF324" s="55" t="str">
        <f t="shared" si="658"/>
        <v/>
      </c>
      <c r="AG324" s="56" t="str">
        <f t="shared" si="658"/>
        <v/>
      </c>
      <c r="AH324" s="55" t="str">
        <f t="shared" si="658"/>
        <v/>
      </c>
      <c r="AI324" s="56" t="str">
        <f t="shared" si="658"/>
        <v/>
      </c>
      <c r="AJ324" s="55" t="str">
        <f t="shared" si="658"/>
        <v/>
      </c>
      <c r="AK324" s="56" t="str">
        <f t="shared" si="658"/>
        <v/>
      </c>
      <c r="AL324" s="55" t="str">
        <f t="shared" si="658"/>
        <v/>
      </c>
      <c r="AM324" s="57" t="str">
        <f t="shared" si="658"/>
        <v/>
      </c>
    </row>
    <row r="325" spans="1:39" ht="15.75" customHeight="1">
      <c r="A325" s="58"/>
      <c r="B325" s="64"/>
      <c r="C325" s="49"/>
      <c r="D325" s="59"/>
      <c r="E325" s="59"/>
      <c r="F325" s="59"/>
      <c r="G325" s="65"/>
      <c r="H325" s="66" t="str">
        <f t="shared" ref="H325:W325" si="659">IF($G325=H$4&amp;"-"&amp;H$5,IF(COUNTIF($G$6:$G325,"="&amp;$G325)&gt;5,"",$F325),"")</f>
        <v/>
      </c>
      <c r="I325" s="67" t="str">
        <f t="shared" si="659"/>
        <v/>
      </c>
      <c r="J325" s="68" t="str">
        <f t="shared" si="659"/>
        <v/>
      </c>
      <c r="K325" s="67" t="str">
        <f t="shared" si="659"/>
        <v/>
      </c>
      <c r="L325" s="68" t="str">
        <f t="shared" si="659"/>
        <v/>
      </c>
      <c r="M325" s="67" t="str">
        <f t="shared" si="659"/>
        <v/>
      </c>
      <c r="N325" s="68" t="str">
        <f t="shared" si="659"/>
        <v/>
      </c>
      <c r="O325" s="67" t="str">
        <f t="shared" si="659"/>
        <v/>
      </c>
      <c r="P325" s="68" t="str">
        <f t="shared" si="659"/>
        <v/>
      </c>
      <c r="Q325" s="67" t="str">
        <f t="shared" si="659"/>
        <v/>
      </c>
      <c r="R325" s="68" t="str">
        <f t="shared" si="659"/>
        <v/>
      </c>
      <c r="S325" s="67" t="str">
        <f t="shared" si="659"/>
        <v/>
      </c>
      <c r="T325" s="68" t="str">
        <f t="shared" si="659"/>
        <v/>
      </c>
      <c r="U325" s="67" t="str">
        <f t="shared" si="659"/>
        <v/>
      </c>
      <c r="V325" s="68" t="str">
        <f t="shared" si="659"/>
        <v/>
      </c>
      <c r="W325" s="69" t="str">
        <f t="shared" si="659"/>
        <v/>
      </c>
      <c r="X325" s="70" t="str">
        <f t="shared" ref="X325:AM325" si="660">IF($G325=X$4&amp;"-"&amp;X$5,IF(COUNTIF($G$6:$G325,"="&amp;$G325)&gt;1000,"",MAX(X$6:X324)+1),"")</f>
        <v/>
      </c>
      <c r="Y325" s="71" t="str">
        <f t="shared" si="660"/>
        <v/>
      </c>
      <c r="Z325" s="70" t="str">
        <f t="shared" si="660"/>
        <v/>
      </c>
      <c r="AA325" s="71" t="str">
        <f t="shared" si="660"/>
        <v/>
      </c>
      <c r="AB325" s="70" t="str">
        <f t="shared" si="660"/>
        <v/>
      </c>
      <c r="AC325" s="71" t="str">
        <f t="shared" si="660"/>
        <v/>
      </c>
      <c r="AD325" s="70" t="str">
        <f t="shared" si="660"/>
        <v/>
      </c>
      <c r="AE325" s="71" t="str">
        <f t="shared" si="660"/>
        <v/>
      </c>
      <c r="AF325" s="70" t="str">
        <f t="shared" si="660"/>
        <v/>
      </c>
      <c r="AG325" s="71" t="str">
        <f t="shared" si="660"/>
        <v/>
      </c>
      <c r="AH325" s="70" t="str">
        <f t="shared" si="660"/>
        <v/>
      </c>
      <c r="AI325" s="71" t="str">
        <f t="shared" si="660"/>
        <v/>
      </c>
      <c r="AJ325" s="70" t="str">
        <f t="shared" si="660"/>
        <v/>
      </c>
      <c r="AK325" s="71" t="str">
        <f t="shared" si="660"/>
        <v/>
      </c>
      <c r="AL325" s="70" t="str">
        <f t="shared" si="660"/>
        <v/>
      </c>
      <c r="AM325" s="72" t="str">
        <f t="shared" si="660"/>
        <v/>
      </c>
    </row>
    <row r="326" spans="1:39" ht="15.75" customHeight="1">
      <c r="A326" s="61"/>
      <c r="B326" s="64"/>
      <c r="C326" s="49"/>
      <c r="D326" s="59"/>
      <c r="E326" s="59"/>
      <c r="F326" s="59"/>
      <c r="G326" s="65"/>
      <c r="H326" s="73" t="str">
        <f t="shared" ref="H326:W326" si="661">IF($G326=H$4&amp;"-"&amp;H$5,IF(COUNTIF($G$6:$G326,"="&amp;$G326)&gt;5,"",$F326),"")</f>
        <v/>
      </c>
      <c r="I326" s="52" t="str">
        <f t="shared" si="661"/>
        <v/>
      </c>
      <c r="J326" s="53" t="str">
        <f t="shared" si="661"/>
        <v/>
      </c>
      <c r="K326" s="52" t="str">
        <f t="shared" si="661"/>
        <v/>
      </c>
      <c r="L326" s="53" t="str">
        <f t="shared" si="661"/>
        <v/>
      </c>
      <c r="M326" s="52" t="str">
        <f t="shared" si="661"/>
        <v/>
      </c>
      <c r="N326" s="53" t="str">
        <f t="shared" si="661"/>
        <v/>
      </c>
      <c r="O326" s="52" t="str">
        <f t="shared" si="661"/>
        <v/>
      </c>
      <c r="P326" s="53" t="str">
        <f t="shared" si="661"/>
        <v/>
      </c>
      <c r="Q326" s="52" t="str">
        <f t="shared" si="661"/>
        <v/>
      </c>
      <c r="R326" s="53" t="str">
        <f t="shared" si="661"/>
        <v/>
      </c>
      <c r="S326" s="52" t="str">
        <f t="shared" si="661"/>
        <v/>
      </c>
      <c r="T326" s="53" t="str">
        <f t="shared" si="661"/>
        <v/>
      </c>
      <c r="U326" s="52" t="str">
        <f t="shared" si="661"/>
        <v/>
      </c>
      <c r="V326" s="53" t="str">
        <f t="shared" si="661"/>
        <v/>
      </c>
      <c r="W326" s="54" t="str">
        <f t="shared" si="661"/>
        <v/>
      </c>
      <c r="X326" s="55" t="str">
        <f t="shared" ref="X326:AM326" si="662">IF($G326=X$4&amp;"-"&amp;X$5,IF(COUNTIF($G$6:$G326,"="&amp;$G326)&gt;1000,"",MAX(X$6:X325)+1),"")</f>
        <v/>
      </c>
      <c r="Y326" s="56" t="str">
        <f t="shared" si="662"/>
        <v/>
      </c>
      <c r="Z326" s="55" t="str">
        <f t="shared" si="662"/>
        <v/>
      </c>
      <c r="AA326" s="56" t="str">
        <f t="shared" si="662"/>
        <v/>
      </c>
      <c r="AB326" s="55" t="str">
        <f t="shared" si="662"/>
        <v/>
      </c>
      <c r="AC326" s="56" t="str">
        <f t="shared" si="662"/>
        <v/>
      </c>
      <c r="AD326" s="55" t="str">
        <f t="shared" si="662"/>
        <v/>
      </c>
      <c r="AE326" s="56" t="str">
        <f t="shared" si="662"/>
        <v/>
      </c>
      <c r="AF326" s="55" t="str">
        <f t="shared" si="662"/>
        <v/>
      </c>
      <c r="AG326" s="56" t="str">
        <f t="shared" si="662"/>
        <v/>
      </c>
      <c r="AH326" s="55" t="str">
        <f t="shared" si="662"/>
        <v/>
      </c>
      <c r="AI326" s="56" t="str">
        <f t="shared" si="662"/>
        <v/>
      </c>
      <c r="AJ326" s="55" t="str">
        <f t="shared" si="662"/>
        <v/>
      </c>
      <c r="AK326" s="56" t="str">
        <f t="shared" si="662"/>
        <v/>
      </c>
      <c r="AL326" s="55" t="str">
        <f t="shared" si="662"/>
        <v/>
      </c>
      <c r="AM326" s="57" t="str">
        <f t="shared" si="662"/>
        <v/>
      </c>
    </row>
    <row r="327" spans="1:39" ht="15.75" customHeight="1">
      <c r="A327" s="58"/>
      <c r="B327" s="64"/>
      <c r="C327" s="49"/>
      <c r="D327" s="59"/>
      <c r="E327" s="59"/>
      <c r="F327" s="59"/>
      <c r="G327" s="65"/>
      <c r="H327" s="19" t="str">
        <f t="shared" ref="H327:W327" si="663">IF($G327=H$4&amp;"-"&amp;H$5,IF(COUNTIF($G$6:$G327,"="&amp;$G327)&gt;5,"",$F327),"")</f>
        <v/>
      </c>
      <c r="I327" s="20" t="str">
        <f t="shared" si="663"/>
        <v/>
      </c>
      <c r="J327" s="21" t="str">
        <f t="shared" si="663"/>
        <v/>
      </c>
      <c r="K327" s="20" t="str">
        <f t="shared" si="663"/>
        <v/>
      </c>
      <c r="L327" s="21" t="str">
        <f t="shared" si="663"/>
        <v/>
      </c>
      <c r="M327" s="20" t="str">
        <f t="shared" si="663"/>
        <v/>
      </c>
      <c r="N327" s="21" t="str">
        <f t="shared" si="663"/>
        <v/>
      </c>
      <c r="O327" s="20" t="str">
        <f t="shared" si="663"/>
        <v/>
      </c>
      <c r="P327" s="21" t="str">
        <f t="shared" si="663"/>
        <v/>
      </c>
      <c r="Q327" s="20" t="str">
        <f t="shared" si="663"/>
        <v/>
      </c>
      <c r="R327" s="21" t="str">
        <f t="shared" si="663"/>
        <v/>
      </c>
      <c r="S327" s="20" t="str">
        <f t="shared" si="663"/>
        <v/>
      </c>
      <c r="T327" s="21" t="str">
        <f t="shared" si="663"/>
        <v/>
      </c>
      <c r="U327" s="20" t="str">
        <f t="shared" si="663"/>
        <v/>
      </c>
      <c r="V327" s="21" t="str">
        <f t="shared" si="663"/>
        <v/>
      </c>
      <c r="W327" s="22" t="str">
        <f t="shared" si="663"/>
        <v/>
      </c>
      <c r="X327" s="55" t="str">
        <f t="shared" ref="X327:AM327" si="664">IF($G327=X$4&amp;"-"&amp;X$5,IF(COUNTIF($G$6:$G327,"="&amp;$G327)&gt;1000,"",MAX(X$6:X326)+1),"")</f>
        <v/>
      </c>
      <c r="Y327" s="56" t="str">
        <f t="shared" si="664"/>
        <v/>
      </c>
      <c r="Z327" s="55" t="str">
        <f t="shared" si="664"/>
        <v/>
      </c>
      <c r="AA327" s="56" t="str">
        <f t="shared" si="664"/>
        <v/>
      </c>
      <c r="AB327" s="55" t="str">
        <f t="shared" si="664"/>
        <v/>
      </c>
      <c r="AC327" s="56" t="str">
        <f t="shared" si="664"/>
        <v/>
      </c>
      <c r="AD327" s="55" t="str">
        <f t="shared" si="664"/>
        <v/>
      </c>
      <c r="AE327" s="56" t="str">
        <f t="shared" si="664"/>
        <v/>
      </c>
      <c r="AF327" s="55" t="str">
        <f t="shared" si="664"/>
        <v/>
      </c>
      <c r="AG327" s="56" t="str">
        <f t="shared" si="664"/>
        <v/>
      </c>
      <c r="AH327" s="55" t="str">
        <f t="shared" si="664"/>
        <v/>
      </c>
      <c r="AI327" s="56" t="str">
        <f t="shared" si="664"/>
        <v/>
      </c>
      <c r="AJ327" s="55" t="str">
        <f t="shared" si="664"/>
        <v/>
      </c>
      <c r="AK327" s="56" t="str">
        <f t="shared" si="664"/>
        <v/>
      </c>
      <c r="AL327" s="55" t="str">
        <f t="shared" si="664"/>
        <v/>
      </c>
      <c r="AM327" s="57" t="str">
        <f t="shared" si="664"/>
        <v/>
      </c>
    </row>
    <row r="328" spans="1:39" ht="15.75" customHeight="1">
      <c r="A328" s="61"/>
      <c r="B328" s="64"/>
      <c r="C328" s="49"/>
      <c r="D328" s="59"/>
      <c r="E328" s="59"/>
      <c r="F328" s="59"/>
      <c r="G328" s="65"/>
      <c r="H328" s="19" t="str">
        <f t="shared" ref="H328:W328" si="665">IF($G328=H$4&amp;"-"&amp;H$5,IF(COUNTIF($G$6:$G328,"="&amp;$G328)&gt;5,"",$F328),"")</f>
        <v/>
      </c>
      <c r="I328" s="20" t="str">
        <f t="shared" si="665"/>
        <v/>
      </c>
      <c r="J328" s="21" t="str">
        <f t="shared" si="665"/>
        <v/>
      </c>
      <c r="K328" s="20" t="str">
        <f t="shared" si="665"/>
        <v/>
      </c>
      <c r="L328" s="21" t="str">
        <f t="shared" si="665"/>
        <v/>
      </c>
      <c r="M328" s="20" t="str">
        <f t="shared" si="665"/>
        <v/>
      </c>
      <c r="N328" s="21" t="str">
        <f t="shared" si="665"/>
        <v/>
      </c>
      <c r="O328" s="20" t="str">
        <f t="shared" si="665"/>
        <v/>
      </c>
      <c r="P328" s="21" t="str">
        <f t="shared" si="665"/>
        <v/>
      </c>
      <c r="Q328" s="20" t="str">
        <f t="shared" si="665"/>
        <v/>
      </c>
      <c r="R328" s="21" t="str">
        <f t="shared" si="665"/>
        <v/>
      </c>
      <c r="S328" s="20" t="str">
        <f t="shared" si="665"/>
        <v/>
      </c>
      <c r="T328" s="21" t="str">
        <f t="shared" si="665"/>
        <v/>
      </c>
      <c r="U328" s="20" t="str">
        <f t="shared" si="665"/>
        <v/>
      </c>
      <c r="V328" s="21" t="str">
        <f t="shared" si="665"/>
        <v/>
      </c>
      <c r="W328" s="22" t="str">
        <f t="shared" si="665"/>
        <v/>
      </c>
      <c r="X328" s="55" t="str">
        <f t="shared" ref="X328:AM328" si="666">IF($G328=X$4&amp;"-"&amp;X$5,IF(COUNTIF($G$6:$G328,"="&amp;$G328)&gt;1000,"",MAX(X$6:X327)+1),"")</f>
        <v/>
      </c>
      <c r="Y328" s="56" t="str">
        <f t="shared" si="666"/>
        <v/>
      </c>
      <c r="Z328" s="55" t="str">
        <f t="shared" si="666"/>
        <v/>
      </c>
      <c r="AA328" s="56" t="str">
        <f t="shared" si="666"/>
        <v/>
      </c>
      <c r="AB328" s="55" t="str">
        <f t="shared" si="666"/>
        <v/>
      </c>
      <c r="AC328" s="56" t="str">
        <f t="shared" si="666"/>
        <v/>
      </c>
      <c r="AD328" s="55" t="str">
        <f t="shared" si="666"/>
        <v/>
      </c>
      <c r="AE328" s="56" t="str">
        <f t="shared" si="666"/>
        <v/>
      </c>
      <c r="AF328" s="55" t="str">
        <f t="shared" si="666"/>
        <v/>
      </c>
      <c r="AG328" s="56" t="str">
        <f t="shared" si="666"/>
        <v/>
      </c>
      <c r="AH328" s="55" t="str">
        <f t="shared" si="666"/>
        <v/>
      </c>
      <c r="AI328" s="56" t="str">
        <f t="shared" si="666"/>
        <v/>
      </c>
      <c r="AJ328" s="55" t="str">
        <f t="shared" si="666"/>
        <v/>
      </c>
      <c r="AK328" s="56" t="str">
        <f t="shared" si="666"/>
        <v/>
      </c>
      <c r="AL328" s="55" t="str">
        <f t="shared" si="666"/>
        <v/>
      </c>
      <c r="AM328" s="57" t="str">
        <f t="shared" si="666"/>
        <v/>
      </c>
    </row>
    <row r="329" spans="1:39" ht="15.75" customHeight="1">
      <c r="A329" s="58"/>
      <c r="B329" s="64"/>
      <c r="C329" s="49"/>
      <c r="D329" s="59"/>
      <c r="E329" s="59"/>
      <c r="F329" s="59"/>
      <c r="G329" s="65"/>
      <c r="H329" s="19" t="str">
        <f t="shared" ref="H329:W329" si="667">IF($G329=H$4&amp;"-"&amp;H$5,IF(COUNTIF($G$6:$G329,"="&amp;$G329)&gt;5,"",$F329),"")</f>
        <v/>
      </c>
      <c r="I329" s="20" t="str">
        <f t="shared" si="667"/>
        <v/>
      </c>
      <c r="J329" s="21" t="str">
        <f t="shared" si="667"/>
        <v/>
      </c>
      <c r="K329" s="20" t="str">
        <f t="shared" si="667"/>
        <v/>
      </c>
      <c r="L329" s="21" t="str">
        <f t="shared" si="667"/>
        <v/>
      </c>
      <c r="M329" s="20" t="str">
        <f t="shared" si="667"/>
        <v/>
      </c>
      <c r="N329" s="21" t="str">
        <f t="shared" si="667"/>
        <v/>
      </c>
      <c r="O329" s="20" t="str">
        <f t="shared" si="667"/>
        <v/>
      </c>
      <c r="P329" s="21" t="str">
        <f t="shared" si="667"/>
        <v/>
      </c>
      <c r="Q329" s="20" t="str">
        <f t="shared" si="667"/>
        <v/>
      </c>
      <c r="R329" s="21" t="str">
        <f t="shared" si="667"/>
        <v/>
      </c>
      <c r="S329" s="20" t="str">
        <f t="shared" si="667"/>
        <v/>
      </c>
      <c r="T329" s="21" t="str">
        <f t="shared" si="667"/>
        <v/>
      </c>
      <c r="U329" s="20" t="str">
        <f t="shared" si="667"/>
        <v/>
      </c>
      <c r="V329" s="21" t="str">
        <f t="shared" si="667"/>
        <v/>
      </c>
      <c r="W329" s="22" t="str">
        <f t="shared" si="667"/>
        <v/>
      </c>
      <c r="X329" s="55" t="str">
        <f t="shared" ref="X329:AM329" si="668">IF($G329=X$4&amp;"-"&amp;X$5,IF(COUNTIF($G$6:$G329,"="&amp;$G329)&gt;1000,"",MAX(X$6:X328)+1),"")</f>
        <v/>
      </c>
      <c r="Y329" s="56" t="str">
        <f t="shared" si="668"/>
        <v/>
      </c>
      <c r="Z329" s="55" t="str">
        <f t="shared" si="668"/>
        <v/>
      </c>
      <c r="AA329" s="56" t="str">
        <f t="shared" si="668"/>
        <v/>
      </c>
      <c r="AB329" s="55" t="str">
        <f t="shared" si="668"/>
        <v/>
      </c>
      <c r="AC329" s="56" t="str">
        <f t="shared" si="668"/>
        <v/>
      </c>
      <c r="AD329" s="55" t="str">
        <f t="shared" si="668"/>
        <v/>
      </c>
      <c r="AE329" s="56" t="str">
        <f t="shared" si="668"/>
        <v/>
      </c>
      <c r="AF329" s="55" t="str">
        <f t="shared" si="668"/>
        <v/>
      </c>
      <c r="AG329" s="56" t="str">
        <f t="shared" si="668"/>
        <v/>
      </c>
      <c r="AH329" s="55" t="str">
        <f t="shared" si="668"/>
        <v/>
      </c>
      <c r="AI329" s="56" t="str">
        <f t="shared" si="668"/>
        <v/>
      </c>
      <c r="AJ329" s="55" t="str">
        <f t="shared" si="668"/>
        <v/>
      </c>
      <c r="AK329" s="56" t="str">
        <f t="shared" si="668"/>
        <v/>
      </c>
      <c r="AL329" s="55" t="str">
        <f t="shared" si="668"/>
        <v/>
      </c>
      <c r="AM329" s="57" t="str">
        <f t="shared" si="668"/>
        <v/>
      </c>
    </row>
    <row r="330" spans="1:39" ht="15.75" customHeight="1">
      <c r="A330" s="61"/>
      <c r="B330" s="64"/>
      <c r="C330" s="49"/>
      <c r="D330" s="59"/>
      <c r="E330" s="59"/>
      <c r="F330" s="59"/>
      <c r="G330" s="65"/>
      <c r="H330" s="19" t="str">
        <f t="shared" ref="H330:W330" si="669">IF($G330=H$4&amp;"-"&amp;H$5,IF(COUNTIF($G$6:$G330,"="&amp;$G330)&gt;5,"",$F330),"")</f>
        <v/>
      </c>
      <c r="I330" s="20" t="str">
        <f t="shared" si="669"/>
        <v/>
      </c>
      <c r="J330" s="21" t="str">
        <f t="shared" si="669"/>
        <v/>
      </c>
      <c r="K330" s="20" t="str">
        <f t="shared" si="669"/>
        <v/>
      </c>
      <c r="L330" s="21" t="str">
        <f t="shared" si="669"/>
        <v/>
      </c>
      <c r="M330" s="20" t="str">
        <f t="shared" si="669"/>
        <v/>
      </c>
      <c r="N330" s="21" t="str">
        <f t="shared" si="669"/>
        <v/>
      </c>
      <c r="O330" s="20" t="str">
        <f t="shared" si="669"/>
        <v/>
      </c>
      <c r="P330" s="21" t="str">
        <f t="shared" si="669"/>
        <v/>
      </c>
      <c r="Q330" s="20" t="str">
        <f t="shared" si="669"/>
        <v/>
      </c>
      <c r="R330" s="21" t="str">
        <f t="shared" si="669"/>
        <v/>
      </c>
      <c r="S330" s="20" t="str">
        <f t="shared" si="669"/>
        <v/>
      </c>
      <c r="T330" s="21" t="str">
        <f t="shared" si="669"/>
        <v/>
      </c>
      <c r="U330" s="20" t="str">
        <f t="shared" si="669"/>
        <v/>
      </c>
      <c r="V330" s="21" t="str">
        <f t="shared" si="669"/>
        <v/>
      </c>
      <c r="W330" s="22" t="str">
        <f t="shared" si="669"/>
        <v/>
      </c>
      <c r="X330" s="55" t="str">
        <f t="shared" ref="X330:AM330" si="670">IF($G330=X$4&amp;"-"&amp;X$5,IF(COUNTIF($G$6:$G330,"="&amp;$G330)&gt;1000,"",MAX(X$6:X329)+1),"")</f>
        <v/>
      </c>
      <c r="Y330" s="56" t="str">
        <f t="shared" si="670"/>
        <v/>
      </c>
      <c r="Z330" s="55" t="str">
        <f t="shared" si="670"/>
        <v/>
      </c>
      <c r="AA330" s="56" t="str">
        <f t="shared" si="670"/>
        <v/>
      </c>
      <c r="AB330" s="55" t="str">
        <f t="shared" si="670"/>
        <v/>
      </c>
      <c r="AC330" s="56" t="str">
        <f t="shared" si="670"/>
        <v/>
      </c>
      <c r="AD330" s="55" t="str">
        <f t="shared" si="670"/>
        <v/>
      </c>
      <c r="AE330" s="56" t="str">
        <f t="shared" si="670"/>
        <v/>
      </c>
      <c r="AF330" s="55" t="str">
        <f t="shared" si="670"/>
        <v/>
      </c>
      <c r="AG330" s="56" t="str">
        <f t="shared" si="670"/>
        <v/>
      </c>
      <c r="AH330" s="55" t="str">
        <f t="shared" si="670"/>
        <v/>
      </c>
      <c r="AI330" s="56" t="str">
        <f t="shared" si="670"/>
        <v/>
      </c>
      <c r="AJ330" s="55" t="str">
        <f t="shared" si="670"/>
        <v/>
      </c>
      <c r="AK330" s="56" t="str">
        <f t="shared" si="670"/>
        <v/>
      </c>
      <c r="AL330" s="55" t="str">
        <f t="shared" si="670"/>
        <v/>
      </c>
      <c r="AM330" s="57" t="str">
        <f t="shared" si="670"/>
        <v/>
      </c>
    </row>
    <row r="331" spans="1:39" ht="15.75" customHeight="1">
      <c r="A331" s="58"/>
      <c r="B331" s="64"/>
      <c r="C331" s="49"/>
      <c r="D331" s="59"/>
      <c r="E331" s="59"/>
      <c r="F331" s="59"/>
      <c r="G331" s="65"/>
      <c r="H331" s="19" t="str">
        <f t="shared" ref="H331:W331" si="671">IF($G331=H$4&amp;"-"&amp;H$5,IF(COUNTIF($G$6:$G331,"="&amp;$G331)&gt;5,"",$F331),"")</f>
        <v/>
      </c>
      <c r="I331" s="20" t="str">
        <f t="shared" si="671"/>
        <v/>
      </c>
      <c r="J331" s="21" t="str">
        <f t="shared" si="671"/>
        <v/>
      </c>
      <c r="K331" s="20" t="str">
        <f t="shared" si="671"/>
        <v/>
      </c>
      <c r="L331" s="21" t="str">
        <f t="shared" si="671"/>
        <v/>
      </c>
      <c r="M331" s="20" t="str">
        <f t="shared" si="671"/>
        <v/>
      </c>
      <c r="N331" s="21" t="str">
        <f t="shared" si="671"/>
        <v/>
      </c>
      <c r="O331" s="20" t="str">
        <f t="shared" si="671"/>
        <v/>
      </c>
      <c r="P331" s="21" t="str">
        <f t="shared" si="671"/>
        <v/>
      </c>
      <c r="Q331" s="20" t="str">
        <f t="shared" si="671"/>
        <v/>
      </c>
      <c r="R331" s="21" t="str">
        <f t="shared" si="671"/>
        <v/>
      </c>
      <c r="S331" s="20" t="str">
        <f t="shared" si="671"/>
        <v/>
      </c>
      <c r="T331" s="21" t="str">
        <f t="shared" si="671"/>
        <v/>
      </c>
      <c r="U331" s="20" t="str">
        <f t="shared" si="671"/>
        <v/>
      </c>
      <c r="V331" s="21" t="str">
        <f t="shared" si="671"/>
        <v/>
      </c>
      <c r="W331" s="22" t="str">
        <f t="shared" si="671"/>
        <v/>
      </c>
      <c r="X331" s="55" t="str">
        <f t="shared" ref="X331:AM331" si="672">IF($G331=X$4&amp;"-"&amp;X$5,IF(COUNTIF($G$6:$G331,"="&amp;$G331)&gt;1000,"",MAX(X$6:X330)+1),"")</f>
        <v/>
      </c>
      <c r="Y331" s="56" t="str">
        <f t="shared" si="672"/>
        <v/>
      </c>
      <c r="Z331" s="55" t="str">
        <f t="shared" si="672"/>
        <v/>
      </c>
      <c r="AA331" s="56" t="str">
        <f t="shared" si="672"/>
        <v/>
      </c>
      <c r="AB331" s="55" t="str">
        <f t="shared" si="672"/>
        <v/>
      </c>
      <c r="AC331" s="56" t="str">
        <f t="shared" si="672"/>
        <v/>
      </c>
      <c r="AD331" s="55" t="str">
        <f t="shared" si="672"/>
        <v/>
      </c>
      <c r="AE331" s="56" t="str">
        <f t="shared" si="672"/>
        <v/>
      </c>
      <c r="AF331" s="55" t="str">
        <f t="shared" si="672"/>
        <v/>
      </c>
      <c r="AG331" s="56" t="str">
        <f t="shared" si="672"/>
        <v/>
      </c>
      <c r="AH331" s="55" t="str">
        <f t="shared" si="672"/>
        <v/>
      </c>
      <c r="AI331" s="56" t="str">
        <f t="shared" si="672"/>
        <v/>
      </c>
      <c r="AJ331" s="55" t="str">
        <f t="shared" si="672"/>
        <v/>
      </c>
      <c r="AK331" s="56" t="str">
        <f t="shared" si="672"/>
        <v/>
      </c>
      <c r="AL331" s="55" t="str">
        <f t="shared" si="672"/>
        <v/>
      </c>
      <c r="AM331" s="57" t="str">
        <f t="shared" si="672"/>
        <v/>
      </c>
    </row>
    <row r="332" spans="1:39" ht="15.75" customHeight="1">
      <c r="A332" s="61"/>
      <c r="B332" s="64"/>
      <c r="C332" s="49"/>
      <c r="D332" s="59"/>
      <c r="E332" s="59"/>
      <c r="F332" s="59"/>
      <c r="G332" s="65"/>
      <c r="H332" s="19" t="str">
        <f t="shared" ref="H332:W332" si="673">IF($G332=H$4&amp;"-"&amp;H$5,IF(COUNTIF($G$6:$G332,"="&amp;$G332)&gt;5,"",$F332),"")</f>
        <v/>
      </c>
      <c r="I332" s="20" t="str">
        <f t="shared" si="673"/>
        <v/>
      </c>
      <c r="J332" s="21" t="str">
        <f t="shared" si="673"/>
        <v/>
      </c>
      <c r="K332" s="20" t="str">
        <f t="shared" si="673"/>
        <v/>
      </c>
      <c r="L332" s="21" t="str">
        <f t="shared" si="673"/>
        <v/>
      </c>
      <c r="M332" s="20" t="str">
        <f t="shared" si="673"/>
        <v/>
      </c>
      <c r="N332" s="21" t="str">
        <f t="shared" si="673"/>
        <v/>
      </c>
      <c r="O332" s="20" t="str">
        <f t="shared" si="673"/>
        <v/>
      </c>
      <c r="P332" s="21" t="str">
        <f t="shared" si="673"/>
        <v/>
      </c>
      <c r="Q332" s="20" t="str">
        <f t="shared" si="673"/>
        <v/>
      </c>
      <c r="R332" s="21" t="str">
        <f t="shared" si="673"/>
        <v/>
      </c>
      <c r="S332" s="20" t="str">
        <f t="shared" si="673"/>
        <v/>
      </c>
      <c r="T332" s="21" t="str">
        <f t="shared" si="673"/>
        <v/>
      </c>
      <c r="U332" s="20" t="str">
        <f t="shared" si="673"/>
        <v/>
      </c>
      <c r="V332" s="21" t="str">
        <f t="shared" si="673"/>
        <v/>
      </c>
      <c r="W332" s="22" t="str">
        <f t="shared" si="673"/>
        <v/>
      </c>
      <c r="X332" s="55" t="str">
        <f t="shared" ref="X332:AM332" si="674">IF($G332=X$4&amp;"-"&amp;X$5,IF(COUNTIF($G$6:$G332,"="&amp;$G332)&gt;1000,"",MAX(X$6:X331)+1),"")</f>
        <v/>
      </c>
      <c r="Y332" s="56" t="str">
        <f t="shared" si="674"/>
        <v/>
      </c>
      <c r="Z332" s="55" t="str">
        <f t="shared" si="674"/>
        <v/>
      </c>
      <c r="AA332" s="56" t="str">
        <f t="shared" si="674"/>
        <v/>
      </c>
      <c r="AB332" s="55" t="str">
        <f t="shared" si="674"/>
        <v/>
      </c>
      <c r="AC332" s="56" t="str">
        <f t="shared" si="674"/>
        <v/>
      </c>
      <c r="AD332" s="55" t="str">
        <f t="shared" si="674"/>
        <v/>
      </c>
      <c r="AE332" s="56" t="str">
        <f t="shared" si="674"/>
        <v/>
      </c>
      <c r="AF332" s="55" t="str">
        <f t="shared" si="674"/>
        <v/>
      </c>
      <c r="AG332" s="56" t="str">
        <f t="shared" si="674"/>
        <v/>
      </c>
      <c r="AH332" s="55" t="str">
        <f t="shared" si="674"/>
        <v/>
      </c>
      <c r="AI332" s="56" t="str">
        <f t="shared" si="674"/>
        <v/>
      </c>
      <c r="AJ332" s="55" t="str">
        <f t="shared" si="674"/>
        <v/>
      </c>
      <c r="AK332" s="56" t="str">
        <f t="shared" si="674"/>
        <v/>
      </c>
      <c r="AL332" s="55" t="str">
        <f t="shared" si="674"/>
        <v/>
      </c>
      <c r="AM332" s="57" t="str">
        <f t="shared" si="674"/>
        <v/>
      </c>
    </row>
    <row r="333" spans="1:39" ht="15.75" customHeight="1">
      <c r="A333" s="58"/>
      <c r="B333" s="64"/>
      <c r="C333" s="49"/>
      <c r="D333" s="59"/>
      <c r="E333" s="59"/>
      <c r="F333" s="59"/>
      <c r="G333" s="65"/>
      <c r="H333" s="19" t="str">
        <f t="shared" ref="H333:W333" si="675">IF($G333=H$4&amp;"-"&amp;H$5,IF(COUNTIF($G$6:$G333,"="&amp;$G333)&gt;5,"",$F333),"")</f>
        <v/>
      </c>
      <c r="I333" s="20" t="str">
        <f t="shared" si="675"/>
        <v/>
      </c>
      <c r="J333" s="21" t="str">
        <f t="shared" si="675"/>
        <v/>
      </c>
      <c r="K333" s="20" t="str">
        <f t="shared" si="675"/>
        <v/>
      </c>
      <c r="L333" s="21" t="str">
        <f t="shared" si="675"/>
        <v/>
      </c>
      <c r="M333" s="20" t="str">
        <f t="shared" si="675"/>
        <v/>
      </c>
      <c r="N333" s="21" t="str">
        <f t="shared" si="675"/>
        <v/>
      </c>
      <c r="O333" s="20" t="str">
        <f t="shared" si="675"/>
        <v/>
      </c>
      <c r="P333" s="21" t="str">
        <f t="shared" si="675"/>
        <v/>
      </c>
      <c r="Q333" s="20" t="str">
        <f t="shared" si="675"/>
        <v/>
      </c>
      <c r="R333" s="21" t="str">
        <f t="shared" si="675"/>
        <v/>
      </c>
      <c r="S333" s="20" t="str">
        <f t="shared" si="675"/>
        <v/>
      </c>
      <c r="T333" s="21" t="str">
        <f t="shared" si="675"/>
        <v/>
      </c>
      <c r="U333" s="20" t="str">
        <f t="shared" si="675"/>
        <v/>
      </c>
      <c r="V333" s="21" t="str">
        <f t="shared" si="675"/>
        <v/>
      </c>
      <c r="W333" s="22" t="str">
        <f t="shared" si="675"/>
        <v/>
      </c>
      <c r="X333" s="55" t="str">
        <f t="shared" ref="X333:AM333" si="676">IF($G333=X$4&amp;"-"&amp;X$5,IF(COUNTIF($G$6:$G333,"="&amp;$G333)&gt;1000,"",MAX(X$6:X332)+1),"")</f>
        <v/>
      </c>
      <c r="Y333" s="56" t="str">
        <f t="shared" si="676"/>
        <v/>
      </c>
      <c r="Z333" s="55" t="str">
        <f t="shared" si="676"/>
        <v/>
      </c>
      <c r="AA333" s="56" t="str">
        <f t="shared" si="676"/>
        <v/>
      </c>
      <c r="AB333" s="55" t="str">
        <f t="shared" si="676"/>
        <v/>
      </c>
      <c r="AC333" s="56" t="str">
        <f t="shared" si="676"/>
        <v/>
      </c>
      <c r="AD333" s="55" t="str">
        <f t="shared" si="676"/>
        <v/>
      </c>
      <c r="AE333" s="56" t="str">
        <f t="shared" si="676"/>
        <v/>
      </c>
      <c r="AF333" s="55" t="str">
        <f t="shared" si="676"/>
        <v/>
      </c>
      <c r="AG333" s="56" t="str">
        <f t="shared" si="676"/>
        <v/>
      </c>
      <c r="AH333" s="55" t="str">
        <f t="shared" si="676"/>
        <v/>
      </c>
      <c r="AI333" s="56" t="str">
        <f t="shared" si="676"/>
        <v/>
      </c>
      <c r="AJ333" s="55" t="str">
        <f t="shared" si="676"/>
        <v/>
      </c>
      <c r="AK333" s="56" t="str">
        <f t="shared" si="676"/>
        <v/>
      </c>
      <c r="AL333" s="55" t="str">
        <f t="shared" si="676"/>
        <v/>
      </c>
      <c r="AM333" s="57" t="str">
        <f t="shared" si="676"/>
        <v/>
      </c>
    </row>
    <row r="334" spans="1:39" ht="15.75" customHeight="1">
      <c r="A334" s="61"/>
      <c r="B334" s="64"/>
      <c r="C334" s="49"/>
      <c r="D334" s="59"/>
      <c r="E334" s="59"/>
      <c r="F334" s="59"/>
      <c r="G334" s="65"/>
      <c r="H334" s="19" t="str">
        <f t="shared" ref="H334:W334" si="677">IF($G334=H$4&amp;"-"&amp;H$5,IF(COUNTIF($G$6:$G334,"="&amp;$G334)&gt;5,"",$F334),"")</f>
        <v/>
      </c>
      <c r="I334" s="20" t="str">
        <f t="shared" si="677"/>
        <v/>
      </c>
      <c r="J334" s="21" t="str">
        <f t="shared" si="677"/>
        <v/>
      </c>
      <c r="K334" s="20" t="str">
        <f t="shared" si="677"/>
        <v/>
      </c>
      <c r="L334" s="21" t="str">
        <f t="shared" si="677"/>
        <v/>
      </c>
      <c r="M334" s="20" t="str">
        <f t="shared" si="677"/>
        <v/>
      </c>
      <c r="N334" s="21" t="str">
        <f t="shared" si="677"/>
        <v/>
      </c>
      <c r="O334" s="20" t="str">
        <f t="shared" si="677"/>
        <v/>
      </c>
      <c r="P334" s="21" t="str">
        <f t="shared" si="677"/>
        <v/>
      </c>
      <c r="Q334" s="20" t="str">
        <f t="shared" si="677"/>
        <v/>
      </c>
      <c r="R334" s="21" t="str">
        <f t="shared" si="677"/>
        <v/>
      </c>
      <c r="S334" s="20" t="str">
        <f t="shared" si="677"/>
        <v/>
      </c>
      <c r="T334" s="21" t="str">
        <f t="shared" si="677"/>
        <v/>
      </c>
      <c r="U334" s="20" t="str">
        <f t="shared" si="677"/>
        <v/>
      </c>
      <c r="V334" s="21" t="str">
        <f t="shared" si="677"/>
        <v/>
      </c>
      <c r="W334" s="22" t="str">
        <f t="shared" si="677"/>
        <v/>
      </c>
      <c r="X334" s="55" t="str">
        <f t="shared" ref="X334:AM334" si="678">IF($G334=X$4&amp;"-"&amp;X$5,IF(COUNTIF($G$6:$G334,"="&amp;$G334)&gt;1000,"",MAX(X$6:X333)+1),"")</f>
        <v/>
      </c>
      <c r="Y334" s="56" t="str">
        <f t="shared" si="678"/>
        <v/>
      </c>
      <c r="Z334" s="55" t="str">
        <f t="shared" si="678"/>
        <v/>
      </c>
      <c r="AA334" s="56" t="str">
        <f t="shared" si="678"/>
        <v/>
      </c>
      <c r="AB334" s="55" t="str">
        <f t="shared" si="678"/>
        <v/>
      </c>
      <c r="AC334" s="56" t="str">
        <f t="shared" si="678"/>
        <v/>
      </c>
      <c r="AD334" s="55" t="str">
        <f t="shared" si="678"/>
        <v/>
      </c>
      <c r="AE334" s="56" t="str">
        <f t="shared" si="678"/>
        <v/>
      </c>
      <c r="AF334" s="55" t="str">
        <f t="shared" si="678"/>
        <v/>
      </c>
      <c r="AG334" s="56" t="str">
        <f t="shared" si="678"/>
        <v/>
      </c>
      <c r="AH334" s="55" t="str">
        <f t="shared" si="678"/>
        <v/>
      </c>
      <c r="AI334" s="56" t="str">
        <f t="shared" si="678"/>
        <v/>
      </c>
      <c r="AJ334" s="55" t="str">
        <f t="shared" si="678"/>
        <v/>
      </c>
      <c r="AK334" s="56" t="str">
        <f t="shared" si="678"/>
        <v/>
      </c>
      <c r="AL334" s="55" t="str">
        <f t="shared" si="678"/>
        <v/>
      </c>
      <c r="AM334" s="57" t="str">
        <f t="shared" si="678"/>
        <v/>
      </c>
    </row>
    <row r="335" spans="1:39" ht="15.75" customHeight="1">
      <c r="A335" s="58"/>
      <c r="B335" s="64"/>
      <c r="C335" s="49"/>
      <c r="D335" s="59"/>
      <c r="E335" s="59"/>
      <c r="F335" s="59"/>
      <c r="G335" s="65"/>
      <c r="H335" s="19" t="str">
        <f t="shared" ref="H335:W335" si="679">IF($G335=H$4&amp;"-"&amp;H$5,IF(COUNTIF($G$6:$G335,"="&amp;$G335)&gt;5,"",$F335),"")</f>
        <v/>
      </c>
      <c r="I335" s="20" t="str">
        <f t="shared" si="679"/>
        <v/>
      </c>
      <c r="J335" s="21" t="str">
        <f t="shared" si="679"/>
        <v/>
      </c>
      <c r="K335" s="20" t="str">
        <f t="shared" si="679"/>
        <v/>
      </c>
      <c r="L335" s="21" t="str">
        <f t="shared" si="679"/>
        <v/>
      </c>
      <c r="M335" s="20" t="str">
        <f t="shared" si="679"/>
        <v/>
      </c>
      <c r="N335" s="21" t="str">
        <f t="shared" si="679"/>
        <v/>
      </c>
      <c r="O335" s="20" t="str">
        <f t="shared" si="679"/>
        <v/>
      </c>
      <c r="P335" s="21" t="str">
        <f t="shared" si="679"/>
        <v/>
      </c>
      <c r="Q335" s="20" t="str">
        <f t="shared" si="679"/>
        <v/>
      </c>
      <c r="R335" s="21" t="str">
        <f t="shared" si="679"/>
        <v/>
      </c>
      <c r="S335" s="20" t="str">
        <f t="shared" si="679"/>
        <v/>
      </c>
      <c r="T335" s="21" t="str">
        <f t="shared" si="679"/>
        <v/>
      </c>
      <c r="U335" s="20" t="str">
        <f t="shared" si="679"/>
        <v/>
      </c>
      <c r="V335" s="21" t="str">
        <f t="shared" si="679"/>
        <v/>
      </c>
      <c r="W335" s="22" t="str">
        <f t="shared" si="679"/>
        <v/>
      </c>
      <c r="X335" s="55" t="str">
        <f t="shared" ref="X335:AM335" si="680">IF($G335=X$4&amp;"-"&amp;X$5,IF(COUNTIF($G$6:$G335,"="&amp;$G335)&gt;1000,"",MAX(X$6:X334)+1),"")</f>
        <v/>
      </c>
      <c r="Y335" s="56" t="str">
        <f t="shared" si="680"/>
        <v/>
      </c>
      <c r="Z335" s="55" t="str">
        <f t="shared" si="680"/>
        <v/>
      </c>
      <c r="AA335" s="56" t="str">
        <f t="shared" si="680"/>
        <v/>
      </c>
      <c r="AB335" s="55" t="str">
        <f t="shared" si="680"/>
        <v/>
      </c>
      <c r="AC335" s="56" t="str">
        <f t="shared" si="680"/>
        <v/>
      </c>
      <c r="AD335" s="55" t="str">
        <f t="shared" si="680"/>
        <v/>
      </c>
      <c r="AE335" s="56" t="str">
        <f t="shared" si="680"/>
        <v/>
      </c>
      <c r="AF335" s="55" t="str">
        <f t="shared" si="680"/>
        <v/>
      </c>
      <c r="AG335" s="56" t="str">
        <f t="shared" si="680"/>
        <v/>
      </c>
      <c r="AH335" s="55" t="str">
        <f t="shared" si="680"/>
        <v/>
      </c>
      <c r="AI335" s="56" t="str">
        <f t="shared" si="680"/>
        <v/>
      </c>
      <c r="AJ335" s="55" t="str">
        <f t="shared" si="680"/>
        <v/>
      </c>
      <c r="AK335" s="56" t="str">
        <f t="shared" si="680"/>
        <v/>
      </c>
      <c r="AL335" s="55" t="str">
        <f t="shared" si="680"/>
        <v/>
      </c>
      <c r="AM335" s="57" t="str">
        <f t="shared" si="680"/>
        <v/>
      </c>
    </row>
    <row r="336" spans="1:39" ht="15.75" customHeight="1">
      <c r="A336" s="61"/>
      <c r="B336" s="64"/>
      <c r="C336" s="49"/>
      <c r="D336" s="59"/>
      <c r="E336" s="59"/>
      <c r="F336" s="59"/>
      <c r="G336" s="65"/>
      <c r="H336" s="19" t="str">
        <f t="shared" ref="H336:W336" si="681">IF($G336=H$4&amp;"-"&amp;H$5,IF(COUNTIF($G$6:$G336,"="&amp;$G336)&gt;5,"",$F336),"")</f>
        <v/>
      </c>
      <c r="I336" s="20" t="str">
        <f t="shared" si="681"/>
        <v/>
      </c>
      <c r="J336" s="21" t="str">
        <f t="shared" si="681"/>
        <v/>
      </c>
      <c r="K336" s="20" t="str">
        <f t="shared" si="681"/>
        <v/>
      </c>
      <c r="L336" s="21" t="str">
        <f t="shared" si="681"/>
        <v/>
      </c>
      <c r="M336" s="20" t="str">
        <f t="shared" si="681"/>
        <v/>
      </c>
      <c r="N336" s="21" t="str">
        <f t="shared" si="681"/>
        <v/>
      </c>
      <c r="O336" s="20" t="str">
        <f t="shared" si="681"/>
        <v/>
      </c>
      <c r="P336" s="21" t="str">
        <f t="shared" si="681"/>
        <v/>
      </c>
      <c r="Q336" s="20" t="str">
        <f t="shared" si="681"/>
        <v/>
      </c>
      <c r="R336" s="21" t="str">
        <f t="shared" si="681"/>
        <v/>
      </c>
      <c r="S336" s="20" t="str">
        <f t="shared" si="681"/>
        <v/>
      </c>
      <c r="T336" s="21" t="str">
        <f t="shared" si="681"/>
        <v/>
      </c>
      <c r="U336" s="20" t="str">
        <f t="shared" si="681"/>
        <v/>
      </c>
      <c r="V336" s="21" t="str">
        <f t="shared" si="681"/>
        <v/>
      </c>
      <c r="W336" s="22" t="str">
        <f t="shared" si="681"/>
        <v/>
      </c>
      <c r="X336" s="55" t="str">
        <f t="shared" ref="X336:AM336" si="682">IF($G336=X$4&amp;"-"&amp;X$5,IF(COUNTIF($G$6:$G336,"="&amp;$G336)&gt;1000,"",MAX(X$6:X335)+1),"")</f>
        <v/>
      </c>
      <c r="Y336" s="56" t="str">
        <f t="shared" si="682"/>
        <v/>
      </c>
      <c r="Z336" s="55" t="str">
        <f t="shared" si="682"/>
        <v/>
      </c>
      <c r="AA336" s="56" t="str">
        <f t="shared" si="682"/>
        <v/>
      </c>
      <c r="AB336" s="55" t="str">
        <f t="shared" si="682"/>
        <v/>
      </c>
      <c r="AC336" s="56" t="str">
        <f t="shared" si="682"/>
        <v/>
      </c>
      <c r="AD336" s="55" t="str">
        <f t="shared" si="682"/>
        <v/>
      </c>
      <c r="AE336" s="56" t="str">
        <f t="shared" si="682"/>
        <v/>
      </c>
      <c r="AF336" s="55" t="str">
        <f t="shared" si="682"/>
        <v/>
      </c>
      <c r="AG336" s="56" t="str">
        <f t="shared" si="682"/>
        <v/>
      </c>
      <c r="AH336" s="55" t="str">
        <f t="shared" si="682"/>
        <v/>
      </c>
      <c r="AI336" s="56" t="str">
        <f t="shared" si="682"/>
        <v/>
      </c>
      <c r="AJ336" s="55" t="str">
        <f t="shared" si="682"/>
        <v/>
      </c>
      <c r="AK336" s="56" t="str">
        <f t="shared" si="682"/>
        <v/>
      </c>
      <c r="AL336" s="55" t="str">
        <f t="shared" si="682"/>
        <v/>
      </c>
      <c r="AM336" s="57" t="str">
        <f t="shared" si="682"/>
        <v/>
      </c>
    </row>
    <row r="337" spans="1:39" ht="15.75" customHeight="1">
      <c r="A337" s="58"/>
      <c r="B337" s="64"/>
      <c r="C337" s="49"/>
      <c r="D337" s="59"/>
      <c r="E337" s="59"/>
      <c r="F337" s="59"/>
      <c r="G337" s="65"/>
      <c r="H337" s="19" t="str">
        <f t="shared" ref="H337:W337" si="683">IF($G337=H$4&amp;"-"&amp;H$5,IF(COUNTIF($G$6:$G337,"="&amp;$G337)&gt;5,"",$F337),"")</f>
        <v/>
      </c>
      <c r="I337" s="20" t="str">
        <f t="shared" si="683"/>
        <v/>
      </c>
      <c r="J337" s="21" t="str">
        <f t="shared" si="683"/>
        <v/>
      </c>
      <c r="K337" s="20" t="str">
        <f t="shared" si="683"/>
        <v/>
      </c>
      <c r="L337" s="21" t="str">
        <f t="shared" si="683"/>
        <v/>
      </c>
      <c r="M337" s="20" t="str">
        <f t="shared" si="683"/>
        <v/>
      </c>
      <c r="N337" s="21" t="str">
        <f t="shared" si="683"/>
        <v/>
      </c>
      <c r="O337" s="20" t="str">
        <f t="shared" si="683"/>
        <v/>
      </c>
      <c r="P337" s="21" t="str">
        <f t="shared" si="683"/>
        <v/>
      </c>
      <c r="Q337" s="20" t="str">
        <f t="shared" si="683"/>
        <v/>
      </c>
      <c r="R337" s="21" t="str">
        <f t="shared" si="683"/>
        <v/>
      </c>
      <c r="S337" s="20" t="str">
        <f t="shared" si="683"/>
        <v/>
      </c>
      <c r="T337" s="21" t="str">
        <f t="shared" si="683"/>
        <v/>
      </c>
      <c r="U337" s="20" t="str">
        <f t="shared" si="683"/>
        <v/>
      </c>
      <c r="V337" s="21" t="str">
        <f t="shared" si="683"/>
        <v/>
      </c>
      <c r="W337" s="22" t="str">
        <f t="shared" si="683"/>
        <v/>
      </c>
      <c r="X337" s="55" t="str">
        <f t="shared" ref="X337:AM337" si="684">IF($G337=X$4&amp;"-"&amp;X$5,IF(COUNTIF($G$6:$G337,"="&amp;$G337)&gt;1000,"",MAX(X$6:X336)+1),"")</f>
        <v/>
      </c>
      <c r="Y337" s="56" t="str">
        <f t="shared" si="684"/>
        <v/>
      </c>
      <c r="Z337" s="55" t="str">
        <f t="shared" si="684"/>
        <v/>
      </c>
      <c r="AA337" s="56" t="str">
        <f t="shared" si="684"/>
        <v/>
      </c>
      <c r="AB337" s="55" t="str">
        <f t="shared" si="684"/>
        <v/>
      </c>
      <c r="AC337" s="56" t="str">
        <f t="shared" si="684"/>
        <v/>
      </c>
      <c r="AD337" s="55" t="str">
        <f t="shared" si="684"/>
        <v/>
      </c>
      <c r="AE337" s="56" t="str">
        <f t="shared" si="684"/>
        <v/>
      </c>
      <c r="AF337" s="55" t="str">
        <f t="shared" si="684"/>
        <v/>
      </c>
      <c r="AG337" s="56" t="str">
        <f t="shared" si="684"/>
        <v/>
      </c>
      <c r="AH337" s="55" t="str">
        <f t="shared" si="684"/>
        <v/>
      </c>
      <c r="AI337" s="56" t="str">
        <f t="shared" si="684"/>
        <v/>
      </c>
      <c r="AJ337" s="55" t="str">
        <f t="shared" si="684"/>
        <v/>
      </c>
      <c r="AK337" s="56" t="str">
        <f t="shared" si="684"/>
        <v/>
      </c>
      <c r="AL337" s="55" t="str">
        <f t="shared" si="684"/>
        <v/>
      </c>
      <c r="AM337" s="57" t="str">
        <f t="shared" si="684"/>
        <v/>
      </c>
    </row>
    <row r="338" spans="1:39" ht="15.75" customHeight="1">
      <c r="A338" s="61"/>
      <c r="B338" s="64"/>
      <c r="C338" s="49"/>
      <c r="D338" s="59"/>
      <c r="E338" s="59"/>
      <c r="F338" s="59"/>
      <c r="G338" s="65"/>
      <c r="H338" s="19" t="str">
        <f t="shared" ref="H338:W338" si="685">IF($G338=H$4&amp;"-"&amp;H$5,IF(COUNTIF($G$6:$G338,"="&amp;$G338)&gt;5,"",$F338),"")</f>
        <v/>
      </c>
      <c r="I338" s="20" t="str">
        <f t="shared" si="685"/>
        <v/>
      </c>
      <c r="J338" s="21" t="str">
        <f t="shared" si="685"/>
        <v/>
      </c>
      <c r="K338" s="20" t="str">
        <f t="shared" si="685"/>
        <v/>
      </c>
      <c r="L338" s="21" t="str">
        <f t="shared" si="685"/>
        <v/>
      </c>
      <c r="M338" s="20" t="str">
        <f t="shared" si="685"/>
        <v/>
      </c>
      <c r="N338" s="21" t="str">
        <f t="shared" si="685"/>
        <v/>
      </c>
      <c r="O338" s="20" t="str">
        <f t="shared" si="685"/>
        <v/>
      </c>
      <c r="P338" s="21" t="str">
        <f t="shared" si="685"/>
        <v/>
      </c>
      <c r="Q338" s="20" t="str">
        <f t="shared" si="685"/>
        <v/>
      </c>
      <c r="R338" s="21" t="str">
        <f t="shared" si="685"/>
        <v/>
      </c>
      <c r="S338" s="20" t="str">
        <f t="shared" si="685"/>
        <v/>
      </c>
      <c r="T338" s="21" t="str">
        <f t="shared" si="685"/>
        <v/>
      </c>
      <c r="U338" s="20" t="str">
        <f t="shared" si="685"/>
        <v/>
      </c>
      <c r="V338" s="21" t="str">
        <f t="shared" si="685"/>
        <v/>
      </c>
      <c r="W338" s="22" t="str">
        <f t="shared" si="685"/>
        <v/>
      </c>
      <c r="X338" s="55" t="str">
        <f t="shared" ref="X338:AM338" si="686">IF($G338=X$4&amp;"-"&amp;X$5,IF(COUNTIF($G$6:$G338,"="&amp;$G338)&gt;1000,"",MAX(X$6:X337)+1),"")</f>
        <v/>
      </c>
      <c r="Y338" s="56" t="str">
        <f t="shared" si="686"/>
        <v/>
      </c>
      <c r="Z338" s="55" t="str">
        <f t="shared" si="686"/>
        <v/>
      </c>
      <c r="AA338" s="56" t="str">
        <f t="shared" si="686"/>
        <v/>
      </c>
      <c r="AB338" s="55" t="str">
        <f t="shared" si="686"/>
        <v/>
      </c>
      <c r="AC338" s="56" t="str">
        <f t="shared" si="686"/>
        <v/>
      </c>
      <c r="AD338" s="55" t="str">
        <f t="shared" si="686"/>
        <v/>
      </c>
      <c r="AE338" s="56" t="str">
        <f t="shared" si="686"/>
        <v/>
      </c>
      <c r="AF338" s="55" t="str">
        <f t="shared" si="686"/>
        <v/>
      </c>
      <c r="AG338" s="56" t="str">
        <f t="shared" si="686"/>
        <v/>
      </c>
      <c r="AH338" s="55" t="str">
        <f t="shared" si="686"/>
        <v/>
      </c>
      <c r="AI338" s="56" t="str">
        <f t="shared" si="686"/>
        <v/>
      </c>
      <c r="AJ338" s="55" t="str">
        <f t="shared" si="686"/>
        <v/>
      </c>
      <c r="AK338" s="56" t="str">
        <f t="shared" si="686"/>
        <v/>
      </c>
      <c r="AL338" s="55" t="str">
        <f t="shared" si="686"/>
        <v/>
      </c>
      <c r="AM338" s="57" t="str">
        <f t="shared" si="686"/>
        <v/>
      </c>
    </row>
    <row r="339" spans="1:39" ht="15.75" customHeight="1">
      <c r="A339" s="58"/>
      <c r="B339" s="64"/>
      <c r="C339" s="49"/>
      <c r="D339" s="59"/>
      <c r="E339" s="59"/>
      <c r="F339" s="59"/>
      <c r="G339" s="65"/>
      <c r="H339" s="19" t="str">
        <f t="shared" ref="H339:W339" si="687">IF($G339=H$4&amp;"-"&amp;H$5,IF(COUNTIF($G$6:$G339,"="&amp;$G339)&gt;5,"",$F339),"")</f>
        <v/>
      </c>
      <c r="I339" s="20" t="str">
        <f t="shared" si="687"/>
        <v/>
      </c>
      <c r="J339" s="21" t="str">
        <f t="shared" si="687"/>
        <v/>
      </c>
      <c r="K339" s="20" t="str">
        <f t="shared" si="687"/>
        <v/>
      </c>
      <c r="L339" s="21" t="str">
        <f t="shared" si="687"/>
        <v/>
      </c>
      <c r="M339" s="20" t="str">
        <f t="shared" si="687"/>
        <v/>
      </c>
      <c r="N339" s="21" t="str">
        <f t="shared" si="687"/>
        <v/>
      </c>
      <c r="O339" s="20" t="str">
        <f t="shared" si="687"/>
        <v/>
      </c>
      <c r="P339" s="21" t="str">
        <f t="shared" si="687"/>
        <v/>
      </c>
      <c r="Q339" s="20" t="str">
        <f t="shared" si="687"/>
        <v/>
      </c>
      <c r="R339" s="21" t="str">
        <f t="shared" si="687"/>
        <v/>
      </c>
      <c r="S339" s="20" t="str">
        <f t="shared" si="687"/>
        <v/>
      </c>
      <c r="T339" s="21" t="str">
        <f t="shared" si="687"/>
        <v/>
      </c>
      <c r="U339" s="20" t="str">
        <f t="shared" si="687"/>
        <v/>
      </c>
      <c r="V339" s="21" t="str">
        <f t="shared" si="687"/>
        <v/>
      </c>
      <c r="W339" s="22" t="str">
        <f t="shared" si="687"/>
        <v/>
      </c>
      <c r="X339" s="55" t="str">
        <f t="shared" ref="X339:AM339" si="688">IF($G339=X$4&amp;"-"&amp;X$5,IF(COUNTIF($G$6:$G339,"="&amp;$G339)&gt;1000,"",MAX(X$6:X338)+1),"")</f>
        <v/>
      </c>
      <c r="Y339" s="56" t="str">
        <f t="shared" si="688"/>
        <v/>
      </c>
      <c r="Z339" s="55" t="str">
        <f t="shared" si="688"/>
        <v/>
      </c>
      <c r="AA339" s="56" t="str">
        <f t="shared" si="688"/>
        <v/>
      </c>
      <c r="AB339" s="55" t="str">
        <f t="shared" si="688"/>
        <v/>
      </c>
      <c r="AC339" s="56" t="str">
        <f t="shared" si="688"/>
        <v/>
      </c>
      <c r="AD339" s="55" t="str">
        <f t="shared" si="688"/>
        <v/>
      </c>
      <c r="AE339" s="56" t="str">
        <f t="shared" si="688"/>
        <v/>
      </c>
      <c r="AF339" s="55" t="str">
        <f t="shared" si="688"/>
        <v/>
      </c>
      <c r="AG339" s="56" t="str">
        <f t="shared" si="688"/>
        <v/>
      </c>
      <c r="AH339" s="55" t="str">
        <f t="shared" si="688"/>
        <v/>
      </c>
      <c r="AI339" s="56" t="str">
        <f t="shared" si="688"/>
        <v/>
      </c>
      <c r="AJ339" s="55" t="str">
        <f t="shared" si="688"/>
        <v/>
      </c>
      <c r="AK339" s="56" t="str">
        <f t="shared" si="688"/>
        <v/>
      </c>
      <c r="AL339" s="55" t="str">
        <f t="shared" si="688"/>
        <v/>
      </c>
      <c r="AM339" s="57" t="str">
        <f t="shared" si="688"/>
        <v/>
      </c>
    </row>
    <row r="340" spans="1:39" ht="15.75" customHeight="1">
      <c r="A340" s="61"/>
      <c r="B340" s="64"/>
      <c r="C340" s="49"/>
      <c r="D340" s="59"/>
      <c r="E340" s="59"/>
      <c r="F340" s="59"/>
      <c r="G340" s="65"/>
      <c r="H340" s="19" t="str">
        <f t="shared" ref="H340:W340" si="689">IF($G340=H$4&amp;"-"&amp;H$5,IF(COUNTIF($G$6:$G340,"="&amp;$G340)&gt;5,"",$F340),"")</f>
        <v/>
      </c>
      <c r="I340" s="20" t="str">
        <f t="shared" si="689"/>
        <v/>
      </c>
      <c r="J340" s="21" t="str">
        <f t="shared" si="689"/>
        <v/>
      </c>
      <c r="K340" s="20" t="str">
        <f t="shared" si="689"/>
        <v/>
      </c>
      <c r="L340" s="21" t="str">
        <f t="shared" si="689"/>
        <v/>
      </c>
      <c r="M340" s="20" t="str">
        <f t="shared" si="689"/>
        <v/>
      </c>
      <c r="N340" s="21" t="str">
        <f t="shared" si="689"/>
        <v/>
      </c>
      <c r="O340" s="20" t="str">
        <f t="shared" si="689"/>
        <v/>
      </c>
      <c r="P340" s="21" t="str">
        <f t="shared" si="689"/>
        <v/>
      </c>
      <c r="Q340" s="20" t="str">
        <f t="shared" si="689"/>
        <v/>
      </c>
      <c r="R340" s="21" t="str">
        <f t="shared" si="689"/>
        <v/>
      </c>
      <c r="S340" s="20" t="str">
        <f t="shared" si="689"/>
        <v/>
      </c>
      <c r="T340" s="21" t="str">
        <f t="shared" si="689"/>
        <v/>
      </c>
      <c r="U340" s="20" t="str">
        <f t="shared" si="689"/>
        <v/>
      </c>
      <c r="V340" s="21" t="str">
        <f t="shared" si="689"/>
        <v/>
      </c>
      <c r="W340" s="22" t="str">
        <f t="shared" si="689"/>
        <v/>
      </c>
      <c r="X340" s="55" t="str">
        <f t="shared" ref="X340:AM340" si="690">IF($G340=X$4&amp;"-"&amp;X$5,IF(COUNTIF($G$6:$G340,"="&amp;$G340)&gt;1000,"",MAX(X$6:X339)+1),"")</f>
        <v/>
      </c>
      <c r="Y340" s="56" t="str">
        <f t="shared" si="690"/>
        <v/>
      </c>
      <c r="Z340" s="55" t="str">
        <f t="shared" si="690"/>
        <v/>
      </c>
      <c r="AA340" s="56" t="str">
        <f t="shared" si="690"/>
        <v/>
      </c>
      <c r="AB340" s="55" t="str">
        <f t="shared" si="690"/>
        <v/>
      </c>
      <c r="AC340" s="56" t="str">
        <f t="shared" si="690"/>
        <v/>
      </c>
      <c r="AD340" s="55" t="str">
        <f t="shared" si="690"/>
        <v/>
      </c>
      <c r="AE340" s="56" t="str">
        <f t="shared" si="690"/>
        <v/>
      </c>
      <c r="AF340" s="55" t="str">
        <f t="shared" si="690"/>
        <v/>
      </c>
      <c r="AG340" s="56" t="str">
        <f t="shared" si="690"/>
        <v/>
      </c>
      <c r="AH340" s="55" t="str">
        <f t="shared" si="690"/>
        <v/>
      </c>
      <c r="AI340" s="56" t="str">
        <f t="shared" si="690"/>
        <v/>
      </c>
      <c r="AJ340" s="55" t="str">
        <f t="shared" si="690"/>
        <v/>
      </c>
      <c r="AK340" s="56" t="str">
        <f t="shared" si="690"/>
        <v/>
      </c>
      <c r="AL340" s="55" t="str">
        <f t="shared" si="690"/>
        <v/>
      </c>
      <c r="AM340" s="57" t="str">
        <f t="shared" si="690"/>
        <v/>
      </c>
    </row>
    <row r="341" spans="1:39" ht="15.75" customHeight="1">
      <c r="A341" s="58"/>
      <c r="B341" s="64"/>
      <c r="C341" s="49"/>
      <c r="D341" s="59"/>
      <c r="E341" s="59"/>
      <c r="F341" s="59"/>
      <c r="G341" s="65"/>
      <c r="H341" s="19" t="str">
        <f t="shared" ref="H341:W341" si="691">IF($G341=H$4&amp;"-"&amp;H$5,IF(COUNTIF($G$6:$G341,"="&amp;$G341)&gt;5,"",$F341),"")</f>
        <v/>
      </c>
      <c r="I341" s="20" t="str">
        <f t="shared" si="691"/>
        <v/>
      </c>
      <c r="J341" s="21" t="str">
        <f t="shared" si="691"/>
        <v/>
      </c>
      <c r="K341" s="20" t="str">
        <f t="shared" si="691"/>
        <v/>
      </c>
      <c r="L341" s="21" t="str">
        <f t="shared" si="691"/>
        <v/>
      </c>
      <c r="M341" s="20" t="str">
        <f t="shared" si="691"/>
        <v/>
      </c>
      <c r="N341" s="21" t="str">
        <f t="shared" si="691"/>
        <v/>
      </c>
      <c r="O341" s="20" t="str">
        <f t="shared" si="691"/>
        <v/>
      </c>
      <c r="P341" s="21" t="str">
        <f t="shared" si="691"/>
        <v/>
      </c>
      <c r="Q341" s="20" t="str">
        <f t="shared" si="691"/>
        <v/>
      </c>
      <c r="R341" s="21" t="str">
        <f t="shared" si="691"/>
        <v/>
      </c>
      <c r="S341" s="20" t="str">
        <f t="shared" si="691"/>
        <v/>
      </c>
      <c r="T341" s="21" t="str">
        <f t="shared" si="691"/>
        <v/>
      </c>
      <c r="U341" s="20" t="str">
        <f t="shared" si="691"/>
        <v/>
      </c>
      <c r="V341" s="21" t="str">
        <f t="shared" si="691"/>
        <v/>
      </c>
      <c r="W341" s="22" t="str">
        <f t="shared" si="691"/>
        <v/>
      </c>
      <c r="X341" s="55" t="str">
        <f t="shared" ref="X341:AM341" si="692">IF($G341=X$4&amp;"-"&amp;X$5,IF(COUNTIF($G$6:$G341,"="&amp;$G341)&gt;1000,"",MAX(X$6:X340)+1),"")</f>
        <v/>
      </c>
      <c r="Y341" s="56" t="str">
        <f t="shared" si="692"/>
        <v/>
      </c>
      <c r="Z341" s="55" t="str">
        <f t="shared" si="692"/>
        <v/>
      </c>
      <c r="AA341" s="56" t="str">
        <f t="shared" si="692"/>
        <v/>
      </c>
      <c r="AB341" s="55" t="str">
        <f t="shared" si="692"/>
        <v/>
      </c>
      <c r="AC341" s="56" t="str">
        <f t="shared" si="692"/>
        <v/>
      </c>
      <c r="AD341" s="55" t="str">
        <f t="shared" si="692"/>
        <v/>
      </c>
      <c r="AE341" s="56" t="str">
        <f t="shared" si="692"/>
        <v/>
      </c>
      <c r="AF341" s="55" t="str">
        <f t="shared" si="692"/>
        <v/>
      </c>
      <c r="AG341" s="56" t="str">
        <f t="shared" si="692"/>
        <v/>
      </c>
      <c r="AH341" s="55" t="str">
        <f t="shared" si="692"/>
        <v/>
      </c>
      <c r="AI341" s="56" t="str">
        <f t="shared" si="692"/>
        <v/>
      </c>
      <c r="AJ341" s="55" t="str">
        <f t="shared" si="692"/>
        <v/>
      </c>
      <c r="AK341" s="56" t="str">
        <f t="shared" si="692"/>
        <v/>
      </c>
      <c r="AL341" s="55" t="str">
        <f t="shared" si="692"/>
        <v/>
      </c>
      <c r="AM341" s="57" t="str">
        <f t="shared" si="692"/>
        <v/>
      </c>
    </row>
    <row r="342" spans="1:39" ht="15.75" customHeight="1">
      <c r="A342" s="61"/>
      <c r="B342" s="64"/>
      <c r="C342" s="49"/>
      <c r="D342" s="59"/>
      <c r="E342" s="59"/>
      <c r="F342" s="59"/>
      <c r="G342" s="65"/>
      <c r="H342" s="19" t="str">
        <f t="shared" ref="H342:W342" si="693">IF($G342=H$4&amp;"-"&amp;H$5,IF(COUNTIF($G$6:$G342,"="&amp;$G342)&gt;5,"",$F342),"")</f>
        <v/>
      </c>
      <c r="I342" s="20" t="str">
        <f t="shared" si="693"/>
        <v/>
      </c>
      <c r="J342" s="21" t="str">
        <f t="shared" si="693"/>
        <v/>
      </c>
      <c r="K342" s="20" t="str">
        <f t="shared" si="693"/>
        <v/>
      </c>
      <c r="L342" s="21" t="str">
        <f t="shared" si="693"/>
        <v/>
      </c>
      <c r="M342" s="20" t="str">
        <f t="shared" si="693"/>
        <v/>
      </c>
      <c r="N342" s="21" t="str">
        <f t="shared" si="693"/>
        <v/>
      </c>
      <c r="O342" s="20" t="str">
        <f t="shared" si="693"/>
        <v/>
      </c>
      <c r="P342" s="21" t="str">
        <f t="shared" si="693"/>
        <v/>
      </c>
      <c r="Q342" s="20" t="str">
        <f t="shared" si="693"/>
        <v/>
      </c>
      <c r="R342" s="21" t="str">
        <f t="shared" si="693"/>
        <v/>
      </c>
      <c r="S342" s="20" t="str">
        <f t="shared" si="693"/>
        <v/>
      </c>
      <c r="T342" s="21" t="str">
        <f t="shared" si="693"/>
        <v/>
      </c>
      <c r="U342" s="20" t="str">
        <f t="shared" si="693"/>
        <v/>
      </c>
      <c r="V342" s="21" t="str">
        <f t="shared" si="693"/>
        <v/>
      </c>
      <c r="W342" s="22" t="str">
        <f t="shared" si="693"/>
        <v/>
      </c>
      <c r="X342" s="55" t="str">
        <f t="shared" ref="X342:AM342" si="694">IF($G342=X$4&amp;"-"&amp;X$5,IF(COUNTIF($G$6:$G342,"="&amp;$G342)&gt;1000,"",MAX(X$6:X341)+1),"")</f>
        <v/>
      </c>
      <c r="Y342" s="56" t="str">
        <f t="shared" si="694"/>
        <v/>
      </c>
      <c r="Z342" s="55" t="str">
        <f t="shared" si="694"/>
        <v/>
      </c>
      <c r="AA342" s="56" t="str">
        <f t="shared" si="694"/>
        <v/>
      </c>
      <c r="AB342" s="55" t="str">
        <f t="shared" si="694"/>
        <v/>
      </c>
      <c r="AC342" s="56" t="str">
        <f t="shared" si="694"/>
        <v/>
      </c>
      <c r="AD342" s="55" t="str">
        <f t="shared" si="694"/>
        <v/>
      </c>
      <c r="AE342" s="56" t="str">
        <f t="shared" si="694"/>
        <v/>
      </c>
      <c r="AF342" s="55" t="str">
        <f t="shared" si="694"/>
        <v/>
      </c>
      <c r="AG342" s="56" t="str">
        <f t="shared" si="694"/>
        <v/>
      </c>
      <c r="AH342" s="55" t="str">
        <f t="shared" si="694"/>
        <v/>
      </c>
      <c r="AI342" s="56" t="str">
        <f t="shared" si="694"/>
        <v/>
      </c>
      <c r="AJ342" s="55" t="str">
        <f t="shared" si="694"/>
        <v/>
      </c>
      <c r="AK342" s="56" t="str">
        <f t="shared" si="694"/>
        <v/>
      </c>
      <c r="AL342" s="55" t="str">
        <f t="shared" si="694"/>
        <v/>
      </c>
      <c r="AM342" s="57" t="str">
        <f t="shared" si="694"/>
        <v/>
      </c>
    </row>
    <row r="343" spans="1:39" ht="15.75" customHeight="1">
      <c r="A343" s="58"/>
      <c r="B343" s="64"/>
      <c r="C343" s="49"/>
      <c r="D343" s="59"/>
      <c r="E343" s="59"/>
      <c r="F343" s="59"/>
      <c r="G343" s="65"/>
      <c r="H343" s="19" t="str">
        <f t="shared" ref="H343:W343" si="695">IF($G343=H$4&amp;"-"&amp;H$5,IF(COUNTIF($G$6:$G343,"="&amp;$G343)&gt;5,"",$F343),"")</f>
        <v/>
      </c>
      <c r="I343" s="20" t="str">
        <f t="shared" si="695"/>
        <v/>
      </c>
      <c r="J343" s="21" t="str">
        <f t="shared" si="695"/>
        <v/>
      </c>
      <c r="K343" s="20" t="str">
        <f t="shared" si="695"/>
        <v/>
      </c>
      <c r="L343" s="21" t="str">
        <f t="shared" si="695"/>
        <v/>
      </c>
      <c r="M343" s="20" t="str">
        <f t="shared" si="695"/>
        <v/>
      </c>
      <c r="N343" s="21" t="str">
        <f t="shared" si="695"/>
        <v/>
      </c>
      <c r="O343" s="20" t="str">
        <f t="shared" si="695"/>
        <v/>
      </c>
      <c r="P343" s="21" t="str">
        <f t="shared" si="695"/>
        <v/>
      </c>
      <c r="Q343" s="20" t="str">
        <f t="shared" si="695"/>
        <v/>
      </c>
      <c r="R343" s="21" t="str">
        <f t="shared" si="695"/>
        <v/>
      </c>
      <c r="S343" s="20" t="str">
        <f t="shared" si="695"/>
        <v/>
      </c>
      <c r="T343" s="21" t="str">
        <f t="shared" si="695"/>
        <v/>
      </c>
      <c r="U343" s="20" t="str">
        <f t="shared" si="695"/>
        <v/>
      </c>
      <c r="V343" s="21" t="str">
        <f t="shared" si="695"/>
        <v/>
      </c>
      <c r="W343" s="22" t="str">
        <f t="shared" si="695"/>
        <v/>
      </c>
      <c r="X343" s="55" t="str">
        <f t="shared" ref="X343:AM343" si="696">IF($G343=X$4&amp;"-"&amp;X$5,IF(COUNTIF($G$6:$G343,"="&amp;$G343)&gt;1000,"",MAX(X$6:X342)+1),"")</f>
        <v/>
      </c>
      <c r="Y343" s="56" t="str">
        <f t="shared" si="696"/>
        <v/>
      </c>
      <c r="Z343" s="55" t="str">
        <f t="shared" si="696"/>
        <v/>
      </c>
      <c r="AA343" s="56" t="str">
        <f t="shared" si="696"/>
        <v/>
      </c>
      <c r="AB343" s="55" t="str">
        <f t="shared" si="696"/>
        <v/>
      </c>
      <c r="AC343" s="56" t="str">
        <f t="shared" si="696"/>
        <v/>
      </c>
      <c r="AD343" s="55" t="str">
        <f t="shared" si="696"/>
        <v/>
      </c>
      <c r="AE343" s="56" t="str">
        <f t="shared" si="696"/>
        <v/>
      </c>
      <c r="AF343" s="55" t="str">
        <f t="shared" si="696"/>
        <v/>
      </c>
      <c r="AG343" s="56" t="str">
        <f t="shared" si="696"/>
        <v/>
      </c>
      <c r="AH343" s="55" t="str">
        <f t="shared" si="696"/>
        <v/>
      </c>
      <c r="AI343" s="56" t="str">
        <f t="shared" si="696"/>
        <v/>
      </c>
      <c r="AJ343" s="55" t="str">
        <f t="shared" si="696"/>
        <v/>
      </c>
      <c r="AK343" s="56" t="str">
        <f t="shared" si="696"/>
        <v/>
      </c>
      <c r="AL343" s="55" t="str">
        <f t="shared" si="696"/>
        <v/>
      </c>
      <c r="AM343" s="57" t="str">
        <f t="shared" si="696"/>
        <v/>
      </c>
    </row>
    <row r="344" spans="1:39" ht="15.75" customHeight="1">
      <c r="A344" s="61"/>
      <c r="B344" s="64"/>
      <c r="C344" s="49"/>
      <c r="D344" s="59"/>
      <c r="E344" s="59"/>
      <c r="F344" s="59"/>
      <c r="G344" s="65"/>
      <c r="H344" s="19" t="str">
        <f t="shared" ref="H344:W344" si="697">IF($G344=H$4&amp;"-"&amp;H$5,IF(COUNTIF($G$6:$G344,"="&amp;$G344)&gt;5,"",$F344),"")</f>
        <v/>
      </c>
      <c r="I344" s="20" t="str">
        <f t="shared" si="697"/>
        <v/>
      </c>
      <c r="J344" s="21" t="str">
        <f t="shared" si="697"/>
        <v/>
      </c>
      <c r="K344" s="20" t="str">
        <f t="shared" si="697"/>
        <v/>
      </c>
      <c r="L344" s="21" t="str">
        <f t="shared" si="697"/>
        <v/>
      </c>
      <c r="M344" s="20" t="str">
        <f t="shared" si="697"/>
        <v/>
      </c>
      <c r="N344" s="21" t="str">
        <f t="shared" si="697"/>
        <v/>
      </c>
      <c r="O344" s="20" t="str">
        <f t="shared" si="697"/>
        <v/>
      </c>
      <c r="P344" s="21" t="str">
        <f t="shared" si="697"/>
        <v/>
      </c>
      <c r="Q344" s="20" t="str">
        <f t="shared" si="697"/>
        <v/>
      </c>
      <c r="R344" s="21" t="str">
        <f t="shared" si="697"/>
        <v/>
      </c>
      <c r="S344" s="20" t="str">
        <f t="shared" si="697"/>
        <v/>
      </c>
      <c r="T344" s="21" t="str">
        <f t="shared" si="697"/>
        <v/>
      </c>
      <c r="U344" s="20" t="str">
        <f t="shared" si="697"/>
        <v/>
      </c>
      <c r="V344" s="21" t="str">
        <f t="shared" si="697"/>
        <v/>
      </c>
      <c r="W344" s="22" t="str">
        <f t="shared" si="697"/>
        <v/>
      </c>
      <c r="X344" s="55" t="str">
        <f t="shared" ref="X344:AM344" si="698">IF($G344=X$4&amp;"-"&amp;X$5,IF(COUNTIF($G$6:$G344,"="&amp;$G344)&gt;1000,"",MAX(X$6:X343)+1),"")</f>
        <v/>
      </c>
      <c r="Y344" s="56" t="str">
        <f t="shared" si="698"/>
        <v/>
      </c>
      <c r="Z344" s="55" t="str">
        <f t="shared" si="698"/>
        <v/>
      </c>
      <c r="AA344" s="56" t="str">
        <f t="shared" si="698"/>
        <v/>
      </c>
      <c r="AB344" s="55" t="str">
        <f t="shared" si="698"/>
        <v/>
      </c>
      <c r="AC344" s="56" t="str">
        <f t="shared" si="698"/>
        <v/>
      </c>
      <c r="AD344" s="55" t="str">
        <f t="shared" si="698"/>
        <v/>
      </c>
      <c r="AE344" s="56" t="str">
        <f t="shared" si="698"/>
        <v/>
      </c>
      <c r="AF344" s="55" t="str">
        <f t="shared" si="698"/>
        <v/>
      </c>
      <c r="AG344" s="56" t="str">
        <f t="shared" si="698"/>
        <v/>
      </c>
      <c r="AH344" s="55" t="str">
        <f t="shared" si="698"/>
        <v/>
      </c>
      <c r="AI344" s="56" t="str">
        <f t="shared" si="698"/>
        <v/>
      </c>
      <c r="AJ344" s="55" t="str">
        <f t="shared" si="698"/>
        <v/>
      </c>
      <c r="AK344" s="56" t="str">
        <f t="shared" si="698"/>
        <v/>
      </c>
      <c r="AL344" s="55" t="str">
        <f t="shared" si="698"/>
        <v/>
      </c>
      <c r="AM344" s="57" t="str">
        <f t="shared" si="698"/>
        <v/>
      </c>
    </row>
    <row r="345" spans="1:39" ht="15.75" customHeight="1">
      <c r="A345" s="58"/>
      <c r="B345" s="64"/>
      <c r="C345" s="49"/>
      <c r="D345" s="59"/>
      <c r="E345" s="59"/>
      <c r="F345" s="59"/>
      <c r="G345" s="65"/>
      <c r="H345" s="19" t="str">
        <f t="shared" ref="H345:W345" si="699">IF($G345=H$4&amp;"-"&amp;H$5,IF(COUNTIF($G$6:$G345,"="&amp;$G345)&gt;5,"",$F345),"")</f>
        <v/>
      </c>
      <c r="I345" s="20" t="str">
        <f t="shared" si="699"/>
        <v/>
      </c>
      <c r="J345" s="21" t="str">
        <f t="shared" si="699"/>
        <v/>
      </c>
      <c r="K345" s="20" t="str">
        <f t="shared" si="699"/>
        <v/>
      </c>
      <c r="L345" s="21" t="str">
        <f t="shared" si="699"/>
        <v/>
      </c>
      <c r="M345" s="20" t="str">
        <f t="shared" si="699"/>
        <v/>
      </c>
      <c r="N345" s="21" t="str">
        <f t="shared" si="699"/>
        <v/>
      </c>
      <c r="O345" s="20" t="str">
        <f t="shared" si="699"/>
        <v/>
      </c>
      <c r="P345" s="21" t="str">
        <f t="shared" si="699"/>
        <v/>
      </c>
      <c r="Q345" s="20" t="str">
        <f t="shared" si="699"/>
        <v/>
      </c>
      <c r="R345" s="21" t="str">
        <f t="shared" si="699"/>
        <v/>
      </c>
      <c r="S345" s="20" t="str">
        <f t="shared" si="699"/>
        <v/>
      </c>
      <c r="T345" s="21" t="str">
        <f t="shared" si="699"/>
        <v/>
      </c>
      <c r="U345" s="20" t="str">
        <f t="shared" si="699"/>
        <v/>
      </c>
      <c r="V345" s="21" t="str">
        <f t="shared" si="699"/>
        <v/>
      </c>
      <c r="W345" s="22" t="str">
        <f t="shared" si="699"/>
        <v/>
      </c>
      <c r="X345" s="55" t="str">
        <f t="shared" ref="X345:AM345" si="700">IF($G345=X$4&amp;"-"&amp;X$5,IF(COUNTIF($G$6:$G345,"="&amp;$G345)&gt;1000,"",MAX(X$6:X344)+1),"")</f>
        <v/>
      </c>
      <c r="Y345" s="56" t="str">
        <f t="shared" si="700"/>
        <v/>
      </c>
      <c r="Z345" s="55" t="str">
        <f t="shared" si="700"/>
        <v/>
      </c>
      <c r="AA345" s="56" t="str">
        <f t="shared" si="700"/>
        <v/>
      </c>
      <c r="AB345" s="55" t="str">
        <f t="shared" si="700"/>
        <v/>
      </c>
      <c r="AC345" s="56" t="str">
        <f t="shared" si="700"/>
        <v/>
      </c>
      <c r="AD345" s="55" t="str">
        <f t="shared" si="700"/>
        <v/>
      </c>
      <c r="AE345" s="56" t="str">
        <f t="shared" si="700"/>
        <v/>
      </c>
      <c r="AF345" s="55" t="str">
        <f t="shared" si="700"/>
        <v/>
      </c>
      <c r="AG345" s="56" t="str">
        <f t="shared" si="700"/>
        <v/>
      </c>
      <c r="AH345" s="55" t="str">
        <f t="shared" si="700"/>
        <v/>
      </c>
      <c r="AI345" s="56" t="str">
        <f t="shared" si="700"/>
        <v/>
      </c>
      <c r="AJ345" s="55" t="str">
        <f t="shared" si="700"/>
        <v/>
      </c>
      <c r="AK345" s="56" t="str">
        <f t="shared" si="700"/>
        <v/>
      </c>
      <c r="AL345" s="55" t="str">
        <f t="shared" si="700"/>
        <v/>
      </c>
      <c r="AM345" s="57" t="str">
        <f t="shared" si="700"/>
        <v/>
      </c>
    </row>
    <row r="346" spans="1:39" ht="15.75" customHeight="1">
      <c r="A346" s="61"/>
      <c r="B346" s="64"/>
      <c r="C346" s="49"/>
      <c r="D346" s="59"/>
      <c r="E346" s="59"/>
      <c r="F346" s="59"/>
      <c r="G346" s="65"/>
      <c r="H346" s="19" t="str">
        <f t="shared" ref="H346:W346" si="701">IF($G346=H$4&amp;"-"&amp;H$5,IF(COUNTIF($G$6:$G346,"="&amp;$G346)&gt;5,"",$F346),"")</f>
        <v/>
      </c>
      <c r="I346" s="20" t="str">
        <f t="shared" si="701"/>
        <v/>
      </c>
      <c r="J346" s="21" t="str">
        <f t="shared" si="701"/>
        <v/>
      </c>
      <c r="K346" s="20" t="str">
        <f t="shared" si="701"/>
        <v/>
      </c>
      <c r="L346" s="21" t="str">
        <f t="shared" si="701"/>
        <v/>
      </c>
      <c r="M346" s="20" t="str">
        <f t="shared" si="701"/>
        <v/>
      </c>
      <c r="N346" s="21" t="str">
        <f t="shared" si="701"/>
        <v/>
      </c>
      <c r="O346" s="20" t="str">
        <f t="shared" si="701"/>
        <v/>
      </c>
      <c r="P346" s="21" t="str">
        <f t="shared" si="701"/>
        <v/>
      </c>
      <c r="Q346" s="20" t="str">
        <f t="shared" si="701"/>
        <v/>
      </c>
      <c r="R346" s="21" t="str">
        <f t="shared" si="701"/>
        <v/>
      </c>
      <c r="S346" s="20" t="str">
        <f t="shared" si="701"/>
        <v/>
      </c>
      <c r="T346" s="21" t="str">
        <f t="shared" si="701"/>
        <v/>
      </c>
      <c r="U346" s="20" t="str">
        <f t="shared" si="701"/>
        <v/>
      </c>
      <c r="V346" s="21" t="str">
        <f t="shared" si="701"/>
        <v/>
      </c>
      <c r="W346" s="22" t="str">
        <f t="shared" si="701"/>
        <v/>
      </c>
      <c r="X346" s="55" t="str">
        <f t="shared" ref="X346:AM346" si="702">IF($G346=X$4&amp;"-"&amp;X$5,IF(COUNTIF($G$6:$G346,"="&amp;$G346)&gt;1000,"",MAX(X$6:X345)+1),"")</f>
        <v/>
      </c>
      <c r="Y346" s="56" t="str">
        <f t="shared" si="702"/>
        <v/>
      </c>
      <c r="Z346" s="55" t="str">
        <f t="shared" si="702"/>
        <v/>
      </c>
      <c r="AA346" s="56" t="str">
        <f t="shared" si="702"/>
        <v/>
      </c>
      <c r="AB346" s="55" t="str">
        <f t="shared" si="702"/>
        <v/>
      </c>
      <c r="AC346" s="56" t="str">
        <f t="shared" si="702"/>
        <v/>
      </c>
      <c r="AD346" s="55" t="str">
        <f t="shared" si="702"/>
        <v/>
      </c>
      <c r="AE346" s="56" t="str">
        <f t="shared" si="702"/>
        <v/>
      </c>
      <c r="AF346" s="55" t="str">
        <f t="shared" si="702"/>
        <v/>
      </c>
      <c r="AG346" s="56" t="str">
        <f t="shared" si="702"/>
        <v/>
      </c>
      <c r="AH346" s="55" t="str">
        <f t="shared" si="702"/>
        <v/>
      </c>
      <c r="AI346" s="56" t="str">
        <f t="shared" si="702"/>
        <v/>
      </c>
      <c r="AJ346" s="55" t="str">
        <f t="shared" si="702"/>
        <v/>
      </c>
      <c r="AK346" s="56" t="str">
        <f t="shared" si="702"/>
        <v/>
      </c>
      <c r="AL346" s="55" t="str">
        <f t="shared" si="702"/>
        <v/>
      </c>
      <c r="AM346" s="57" t="str">
        <f t="shared" si="702"/>
        <v/>
      </c>
    </row>
    <row r="347" spans="1:39" ht="15.75" customHeight="1">
      <c r="A347" s="58"/>
      <c r="B347" s="64"/>
      <c r="C347" s="49"/>
      <c r="D347" s="59"/>
      <c r="E347" s="59"/>
      <c r="F347" s="59"/>
      <c r="G347" s="65"/>
      <c r="H347" s="19" t="str">
        <f t="shared" ref="H347:W347" si="703">IF($G347=H$4&amp;"-"&amp;H$5,IF(COUNTIF($G$6:$G347,"="&amp;$G347)&gt;5,"",$F347),"")</f>
        <v/>
      </c>
      <c r="I347" s="20" t="str">
        <f t="shared" si="703"/>
        <v/>
      </c>
      <c r="J347" s="21" t="str">
        <f t="shared" si="703"/>
        <v/>
      </c>
      <c r="K347" s="20" t="str">
        <f t="shared" si="703"/>
        <v/>
      </c>
      <c r="L347" s="21" t="str">
        <f t="shared" si="703"/>
        <v/>
      </c>
      <c r="M347" s="20" t="str">
        <f t="shared" si="703"/>
        <v/>
      </c>
      <c r="N347" s="21" t="str">
        <f t="shared" si="703"/>
        <v/>
      </c>
      <c r="O347" s="20" t="str">
        <f t="shared" si="703"/>
        <v/>
      </c>
      <c r="P347" s="21" t="str">
        <f t="shared" si="703"/>
        <v/>
      </c>
      <c r="Q347" s="20" t="str">
        <f t="shared" si="703"/>
        <v/>
      </c>
      <c r="R347" s="21" t="str">
        <f t="shared" si="703"/>
        <v/>
      </c>
      <c r="S347" s="20" t="str">
        <f t="shared" si="703"/>
        <v/>
      </c>
      <c r="T347" s="21" t="str">
        <f t="shared" si="703"/>
        <v/>
      </c>
      <c r="U347" s="20" t="str">
        <f t="shared" si="703"/>
        <v/>
      </c>
      <c r="V347" s="21" t="str">
        <f t="shared" si="703"/>
        <v/>
      </c>
      <c r="W347" s="22" t="str">
        <f t="shared" si="703"/>
        <v/>
      </c>
      <c r="X347" s="55" t="str">
        <f t="shared" ref="X347:AM347" si="704">IF($G347=X$4&amp;"-"&amp;X$5,IF(COUNTIF($G$6:$G347,"="&amp;$G347)&gt;1000,"",MAX(X$6:X346)+1),"")</f>
        <v/>
      </c>
      <c r="Y347" s="56" t="str">
        <f t="shared" si="704"/>
        <v/>
      </c>
      <c r="Z347" s="55" t="str">
        <f t="shared" si="704"/>
        <v/>
      </c>
      <c r="AA347" s="56" t="str">
        <f t="shared" si="704"/>
        <v/>
      </c>
      <c r="AB347" s="55" t="str">
        <f t="shared" si="704"/>
        <v/>
      </c>
      <c r="AC347" s="56" t="str">
        <f t="shared" si="704"/>
        <v/>
      </c>
      <c r="AD347" s="55" t="str">
        <f t="shared" si="704"/>
        <v/>
      </c>
      <c r="AE347" s="56" t="str">
        <f t="shared" si="704"/>
        <v/>
      </c>
      <c r="AF347" s="55" t="str">
        <f t="shared" si="704"/>
        <v/>
      </c>
      <c r="AG347" s="56" t="str">
        <f t="shared" si="704"/>
        <v/>
      </c>
      <c r="AH347" s="55" t="str">
        <f t="shared" si="704"/>
        <v/>
      </c>
      <c r="AI347" s="56" t="str">
        <f t="shared" si="704"/>
        <v/>
      </c>
      <c r="AJ347" s="55" t="str">
        <f t="shared" si="704"/>
        <v/>
      </c>
      <c r="AK347" s="56" t="str">
        <f t="shared" si="704"/>
        <v/>
      </c>
      <c r="AL347" s="55" t="str">
        <f t="shared" si="704"/>
        <v/>
      </c>
      <c r="AM347" s="57" t="str">
        <f t="shared" si="704"/>
        <v/>
      </c>
    </row>
    <row r="348" spans="1:39" ht="15.75" customHeight="1">
      <c r="A348" s="61"/>
      <c r="B348" s="64"/>
      <c r="C348" s="49"/>
      <c r="D348" s="59"/>
      <c r="E348" s="59"/>
      <c r="F348" s="59"/>
      <c r="G348" s="65"/>
      <c r="H348" s="19" t="str">
        <f t="shared" ref="H348:W348" si="705">IF($G348=H$4&amp;"-"&amp;H$5,IF(COUNTIF($G$6:$G348,"="&amp;$G348)&gt;5,"",$F348),"")</f>
        <v/>
      </c>
      <c r="I348" s="20" t="str">
        <f t="shared" si="705"/>
        <v/>
      </c>
      <c r="J348" s="21" t="str">
        <f t="shared" si="705"/>
        <v/>
      </c>
      <c r="K348" s="20" t="str">
        <f t="shared" si="705"/>
        <v/>
      </c>
      <c r="L348" s="21" t="str">
        <f t="shared" si="705"/>
        <v/>
      </c>
      <c r="M348" s="20" t="str">
        <f t="shared" si="705"/>
        <v/>
      </c>
      <c r="N348" s="21" t="str">
        <f t="shared" si="705"/>
        <v/>
      </c>
      <c r="O348" s="20" t="str">
        <f t="shared" si="705"/>
        <v/>
      </c>
      <c r="P348" s="21" t="str">
        <f t="shared" si="705"/>
        <v/>
      </c>
      <c r="Q348" s="20" t="str">
        <f t="shared" si="705"/>
        <v/>
      </c>
      <c r="R348" s="21" t="str">
        <f t="shared" si="705"/>
        <v/>
      </c>
      <c r="S348" s="20" t="str">
        <f t="shared" si="705"/>
        <v/>
      </c>
      <c r="T348" s="21" t="str">
        <f t="shared" si="705"/>
        <v/>
      </c>
      <c r="U348" s="20" t="str">
        <f t="shared" si="705"/>
        <v/>
      </c>
      <c r="V348" s="21" t="str">
        <f t="shared" si="705"/>
        <v/>
      </c>
      <c r="W348" s="22" t="str">
        <f t="shared" si="705"/>
        <v/>
      </c>
      <c r="X348" s="55" t="str">
        <f t="shared" ref="X348:AM348" si="706">IF($G348=X$4&amp;"-"&amp;X$5,IF(COUNTIF($G$6:$G348,"="&amp;$G348)&gt;1000,"",MAX(X$6:X347)+1),"")</f>
        <v/>
      </c>
      <c r="Y348" s="56" t="str">
        <f t="shared" si="706"/>
        <v/>
      </c>
      <c r="Z348" s="55" t="str">
        <f t="shared" si="706"/>
        <v/>
      </c>
      <c r="AA348" s="56" t="str">
        <f t="shared" si="706"/>
        <v/>
      </c>
      <c r="AB348" s="55" t="str">
        <f t="shared" si="706"/>
        <v/>
      </c>
      <c r="AC348" s="56" t="str">
        <f t="shared" si="706"/>
        <v/>
      </c>
      <c r="AD348" s="55" t="str">
        <f t="shared" si="706"/>
        <v/>
      </c>
      <c r="AE348" s="56" t="str">
        <f t="shared" si="706"/>
        <v/>
      </c>
      <c r="AF348" s="55" t="str">
        <f t="shared" si="706"/>
        <v/>
      </c>
      <c r="AG348" s="56" t="str">
        <f t="shared" si="706"/>
        <v/>
      </c>
      <c r="AH348" s="55" t="str">
        <f t="shared" si="706"/>
        <v/>
      </c>
      <c r="AI348" s="56" t="str">
        <f t="shared" si="706"/>
        <v/>
      </c>
      <c r="AJ348" s="55" t="str">
        <f t="shared" si="706"/>
        <v/>
      </c>
      <c r="AK348" s="56" t="str">
        <f t="shared" si="706"/>
        <v/>
      </c>
      <c r="AL348" s="55" t="str">
        <f t="shared" si="706"/>
        <v/>
      </c>
      <c r="AM348" s="57" t="str">
        <f t="shared" si="706"/>
        <v/>
      </c>
    </row>
    <row r="349" spans="1:39" ht="15.75" customHeight="1">
      <c r="A349" s="58"/>
      <c r="B349" s="64"/>
      <c r="C349" s="49"/>
      <c r="D349" s="59"/>
      <c r="E349" s="59"/>
      <c r="F349" s="59"/>
      <c r="G349" s="65"/>
      <c r="H349" s="19" t="str">
        <f t="shared" ref="H349:W349" si="707">IF($G349=H$4&amp;"-"&amp;H$5,IF(COUNTIF($G$6:$G349,"="&amp;$G349)&gt;5,"",$F349),"")</f>
        <v/>
      </c>
      <c r="I349" s="20" t="str">
        <f t="shared" si="707"/>
        <v/>
      </c>
      <c r="J349" s="21" t="str">
        <f t="shared" si="707"/>
        <v/>
      </c>
      <c r="K349" s="20" t="str">
        <f t="shared" si="707"/>
        <v/>
      </c>
      <c r="L349" s="21" t="str">
        <f t="shared" si="707"/>
        <v/>
      </c>
      <c r="M349" s="20" t="str">
        <f t="shared" si="707"/>
        <v/>
      </c>
      <c r="N349" s="21" t="str">
        <f t="shared" si="707"/>
        <v/>
      </c>
      <c r="O349" s="20" t="str">
        <f t="shared" si="707"/>
        <v/>
      </c>
      <c r="P349" s="21" t="str">
        <f t="shared" si="707"/>
        <v/>
      </c>
      <c r="Q349" s="20" t="str">
        <f t="shared" si="707"/>
        <v/>
      </c>
      <c r="R349" s="21" t="str">
        <f t="shared" si="707"/>
        <v/>
      </c>
      <c r="S349" s="20" t="str">
        <f t="shared" si="707"/>
        <v/>
      </c>
      <c r="T349" s="21" t="str">
        <f t="shared" si="707"/>
        <v/>
      </c>
      <c r="U349" s="20" t="str">
        <f t="shared" si="707"/>
        <v/>
      </c>
      <c r="V349" s="21" t="str">
        <f t="shared" si="707"/>
        <v/>
      </c>
      <c r="W349" s="22" t="str">
        <f t="shared" si="707"/>
        <v/>
      </c>
      <c r="X349" s="55" t="str">
        <f t="shared" ref="X349:AM349" si="708">IF($G349=X$4&amp;"-"&amp;X$5,IF(COUNTIF($G$6:$G349,"="&amp;$G349)&gt;1000,"",MAX(X$6:X348)+1),"")</f>
        <v/>
      </c>
      <c r="Y349" s="56" t="str">
        <f t="shared" si="708"/>
        <v/>
      </c>
      <c r="Z349" s="55" t="str">
        <f t="shared" si="708"/>
        <v/>
      </c>
      <c r="AA349" s="56" t="str">
        <f t="shared" si="708"/>
        <v/>
      </c>
      <c r="AB349" s="55" t="str">
        <f t="shared" si="708"/>
        <v/>
      </c>
      <c r="AC349" s="56" t="str">
        <f t="shared" si="708"/>
        <v/>
      </c>
      <c r="AD349" s="55" t="str">
        <f t="shared" si="708"/>
        <v/>
      </c>
      <c r="AE349" s="56" t="str">
        <f t="shared" si="708"/>
        <v/>
      </c>
      <c r="AF349" s="55" t="str">
        <f t="shared" si="708"/>
        <v/>
      </c>
      <c r="AG349" s="56" t="str">
        <f t="shared" si="708"/>
        <v/>
      </c>
      <c r="AH349" s="55" t="str">
        <f t="shared" si="708"/>
        <v/>
      </c>
      <c r="AI349" s="56" t="str">
        <f t="shared" si="708"/>
        <v/>
      </c>
      <c r="AJ349" s="55" t="str">
        <f t="shared" si="708"/>
        <v/>
      </c>
      <c r="AK349" s="56" t="str">
        <f t="shared" si="708"/>
        <v/>
      </c>
      <c r="AL349" s="55" t="str">
        <f t="shared" si="708"/>
        <v/>
      </c>
      <c r="AM349" s="57" t="str">
        <f t="shared" si="708"/>
        <v/>
      </c>
    </row>
    <row r="350" spans="1:39" ht="15.75" customHeight="1">
      <c r="A350" s="61"/>
      <c r="B350" s="64"/>
      <c r="C350" s="49"/>
      <c r="D350" s="59"/>
      <c r="E350" s="59"/>
      <c r="F350" s="59"/>
      <c r="G350" s="65"/>
      <c r="H350" s="19" t="str">
        <f t="shared" ref="H350:W350" si="709">IF($G350=H$4&amp;"-"&amp;H$5,IF(COUNTIF($G$6:$G350,"="&amp;$G350)&gt;5,"",$F350),"")</f>
        <v/>
      </c>
      <c r="I350" s="20" t="str">
        <f t="shared" si="709"/>
        <v/>
      </c>
      <c r="J350" s="21" t="str">
        <f t="shared" si="709"/>
        <v/>
      </c>
      <c r="K350" s="20" t="str">
        <f t="shared" si="709"/>
        <v/>
      </c>
      <c r="L350" s="21" t="str">
        <f t="shared" si="709"/>
        <v/>
      </c>
      <c r="M350" s="20" t="str">
        <f t="shared" si="709"/>
        <v/>
      </c>
      <c r="N350" s="21" t="str">
        <f t="shared" si="709"/>
        <v/>
      </c>
      <c r="O350" s="20" t="str">
        <f t="shared" si="709"/>
        <v/>
      </c>
      <c r="P350" s="21" t="str">
        <f t="shared" si="709"/>
        <v/>
      </c>
      <c r="Q350" s="20" t="str">
        <f t="shared" si="709"/>
        <v/>
      </c>
      <c r="R350" s="21" t="str">
        <f t="shared" si="709"/>
        <v/>
      </c>
      <c r="S350" s="20" t="str">
        <f t="shared" si="709"/>
        <v/>
      </c>
      <c r="T350" s="21" t="str">
        <f t="shared" si="709"/>
        <v/>
      </c>
      <c r="U350" s="20" t="str">
        <f t="shared" si="709"/>
        <v/>
      </c>
      <c r="V350" s="21" t="str">
        <f t="shared" si="709"/>
        <v/>
      </c>
      <c r="W350" s="22" t="str">
        <f t="shared" si="709"/>
        <v/>
      </c>
      <c r="X350" s="55" t="str">
        <f t="shared" ref="X350:AM350" si="710">IF($G350=X$4&amp;"-"&amp;X$5,IF(COUNTIF($G$6:$G350,"="&amp;$G350)&gt;1000,"",MAX(X$6:X349)+1),"")</f>
        <v/>
      </c>
      <c r="Y350" s="56" t="str">
        <f t="shared" si="710"/>
        <v/>
      </c>
      <c r="Z350" s="55" t="str">
        <f t="shared" si="710"/>
        <v/>
      </c>
      <c r="AA350" s="56" t="str">
        <f t="shared" si="710"/>
        <v/>
      </c>
      <c r="AB350" s="55" t="str">
        <f t="shared" si="710"/>
        <v/>
      </c>
      <c r="AC350" s="56" t="str">
        <f t="shared" si="710"/>
        <v/>
      </c>
      <c r="AD350" s="55" t="str">
        <f t="shared" si="710"/>
        <v/>
      </c>
      <c r="AE350" s="56" t="str">
        <f t="shared" si="710"/>
        <v/>
      </c>
      <c r="AF350" s="55" t="str">
        <f t="shared" si="710"/>
        <v/>
      </c>
      <c r="AG350" s="56" t="str">
        <f t="shared" si="710"/>
        <v/>
      </c>
      <c r="AH350" s="55" t="str">
        <f t="shared" si="710"/>
        <v/>
      </c>
      <c r="AI350" s="56" t="str">
        <f t="shared" si="710"/>
        <v/>
      </c>
      <c r="AJ350" s="55" t="str">
        <f t="shared" si="710"/>
        <v/>
      </c>
      <c r="AK350" s="56" t="str">
        <f t="shared" si="710"/>
        <v/>
      </c>
      <c r="AL350" s="55" t="str">
        <f t="shared" si="710"/>
        <v/>
      </c>
      <c r="AM350" s="57" t="str">
        <f t="shared" si="710"/>
        <v/>
      </c>
    </row>
    <row r="351" spans="1:39" ht="15.75" customHeight="1">
      <c r="A351" s="58"/>
      <c r="B351" s="64"/>
      <c r="C351" s="49"/>
      <c r="D351" s="59"/>
      <c r="E351" s="59"/>
      <c r="F351" s="59"/>
      <c r="G351" s="65"/>
      <c r="H351" s="19" t="str">
        <f t="shared" ref="H351:W351" si="711">IF($G351=H$4&amp;"-"&amp;H$5,IF(COUNTIF($G$6:$G351,"="&amp;$G351)&gt;5,"",$F351),"")</f>
        <v/>
      </c>
      <c r="I351" s="20" t="str">
        <f t="shared" si="711"/>
        <v/>
      </c>
      <c r="J351" s="21" t="str">
        <f t="shared" si="711"/>
        <v/>
      </c>
      <c r="K351" s="20" t="str">
        <f t="shared" si="711"/>
        <v/>
      </c>
      <c r="L351" s="21" t="str">
        <f t="shared" si="711"/>
        <v/>
      </c>
      <c r="M351" s="20" t="str">
        <f t="shared" si="711"/>
        <v/>
      </c>
      <c r="N351" s="21" t="str">
        <f t="shared" si="711"/>
        <v/>
      </c>
      <c r="O351" s="20" t="str">
        <f t="shared" si="711"/>
        <v/>
      </c>
      <c r="P351" s="21" t="str">
        <f t="shared" si="711"/>
        <v/>
      </c>
      <c r="Q351" s="20" t="str">
        <f t="shared" si="711"/>
        <v/>
      </c>
      <c r="R351" s="21" t="str">
        <f t="shared" si="711"/>
        <v/>
      </c>
      <c r="S351" s="20" t="str">
        <f t="shared" si="711"/>
        <v/>
      </c>
      <c r="T351" s="21" t="str">
        <f t="shared" si="711"/>
        <v/>
      </c>
      <c r="U351" s="20" t="str">
        <f t="shared" si="711"/>
        <v/>
      </c>
      <c r="V351" s="21" t="str">
        <f t="shared" si="711"/>
        <v/>
      </c>
      <c r="W351" s="22" t="str">
        <f t="shared" si="711"/>
        <v/>
      </c>
      <c r="X351" s="55" t="str">
        <f t="shared" ref="X351:AM351" si="712">IF($G351=X$4&amp;"-"&amp;X$5,IF(COUNTIF($G$6:$G351,"="&amp;$G351)&gt;1000,"",MAX(X$6:X350)+1),"")</f>
        <v/>
      </c>
      <c r="Y351" s="56" t="str">
        <f t="shared" si="712"/>
        <v/>
      </c>
      <c r="Z351" s="55" t="str">
        <f t="shared" si="712"/>
        <v/>
      </c>
      <c r="AA351" s="56" t="str">
        <f t="shared" si="712"/>
        <v/>
      </c>
      <c r="AB351" s="55" t="str">
        <f t="shared" si="712"/>
        <v/>
      </c>
      <c r="AC351" s="56" t="str">
        <f t="shared" si="712"/>
        <v/>
      </c>
      <c r="AD351" s="55" t="str">
        <f t="shared" si="712"/>
        <v/>
      </c>
      <c r="AE351" s="56" t="str">
        <f t="shared" si="712"/>
        <v/>
      </c>
      <c r="AF351" s="55" t="str">
        <f t="shared" si="712"/>
        <v/>
      </c>
      <c r="AG351" s="56" t="str">
        <f t="shared" si="712"/>
        <v/>
      </c>
      <c r="AH351" s="55" t="str">
        <f t="shared" si="712"/>
        <v/>
      </c>
      <c r="AI351" s="56" t="str">
        <f t="shared" si="712"/>
        <v/>
      </c>
      <c r="AJ351" s="55" t="str">
        <f t="shared" si="712"/>
        <v/>
      </c>
      <c r="AK351" s="56" t="str">
        <f t="shared" si="712"/>
        <v/>
      </c>
      <c r="AL351" s="55" t="str">
        <f t="shared" si="712"/>
        <v/>
      </c>
      <c r="AM351" s="57" t="str">
        <f t="shared" si="712"/>
        <v/>
      </c>
    </row>
    <row r="352" spans="1:39" ht="15.75" customHeight="1">
      <c r="A352" s="61"/>
      <c r="B352" s="64"/>
      <c r="C352" s="49"/>
      <c r="D352" s="59"/>
      <c r="E352" s="59"/>
      <c r="F352" s="59"/>
      <c r="G352" s="65"/>
      <c r="H352" s="19" t="str">
        <f t="shared" ref="H352:W352" si="713">IF($G352=H$4&amp;"-"&amp;H$5,IF(COUNTIF($G$6:$G352,"="&amp;$G352)&gt;5,"",$F352),"")</f>
        <v/>
      </c>
      <c r="I352" s="20" t="str">
        <f t="shared" si="713"/>
        <v/>
      </c>
      <c r="J352" s="21" t="str">
        <f t="shared" si="713"/>
        <v/>
      </c>
      <c r="K352" s="20" t="str">
        <f t="shared" si="713"/>
        <v/>
      </c>
      <c r="L352" s="21" t="str">
        <f t="shared" si="713"/>
        <v/>
      </c>
      <c r="M352" s="20" t="str">
        <f t="shared" si="713"/>
        <v/>
      </c>
      <c r="N352" s="21" t="str">
        <f t="shared" si="713"/>
        <v/>
      </c>
      <c r="O352" s="20" t="str">
        <f t="shared" si="713"/>
        <v/>
      </c>
      <c r="P352" s="21" t="str">
        <f t="shared" si="713"/>
        <v/>
      </c>
      <c r="Q352" s="20" t="str">
        <f t="shared" si="713"/>
        <v/>
      </c>
      <c r="R352" s="21" t="str">
        <f t="shared" si="713"/>
        <v/>
      </c>
      <c r="S352" s="20" t="str">
        <f t="shared" si="713"/>
        <v/>
      </c>
      <c r="T352" s="21" t="str">
        <f t="shared" si="713"/>
        <v/>
      </c>
      <c r="U352" s="20" t="str">
        <f t="shared" si="713"/>
        <v/>
      </c>
      <c r="V352" s="21" t="str">
        <f t="shared" si="713"/>
        <v/>
      </c>
      <c r="W352" s="22" t="str">
        <f t="shared" si="713"/>
        <v/>
      </c>
      <c r="X352" s="55" t="str">
        <f t="shared" ref="X352:AM352" si="714">IF($G352=X$4&amp;"-"&amp;X$5,IF(COUNTIF($G$6:$G352,"="&amp;$G352)&gt;1000,"",MAX(X$6:X351)+1),"")</f>
        <v/>
      </c>
      <c r="Y352" s="56" t="str">
        <f t="shared" si="714"/>
        <v/>
      </c>
      <c r="Z352" s="55" t="str">
        <f t="shared" si="714"/>
        <v/>
      </c>
      <c r="AA352" s="56" t="str">
        <f t="shared" si="714"/>
        <v/>
      </c>
      <c r="AB352" s="55" t="str">
        <f t="shared" si="714"/>
        <v/>
      </c>
      <c r="AC352" s="56" t="str">
        <f t="shared" si="714"/>
        <v/>
      </c>
      <c r="AD352" s="55" t="str">
        <f t="shared" si="714"/>
        <v/>
      </c>
      <c r="AE352" s="56" t="str">
        <f t="shared" si="714"/>
        <v/>
      </c>
      <c r="AF352" s="55" t="str">
        <f t="shared" si="714"/>
        <v/>
      </c>
      <c r="AG352" s="56" t="str">
        <f t="shared" si="714"/>
        <v/>
      </c>
      <c r="AH352" s="55" t="str">
        <f t="shared" si="714"/>
        <v/>
      </c>
      <c r="AI352" s="56" t="str">
        <f t="shared" si="714"/>
        <v/>
      </c>
      <c r="AJ352" s="55" t="str">
        <f t="shared" si="714"/>
        <v/>
      </c>
      <c r="AK352" s="56" t="str">
        <f t="shared" si="714"/>
        <v/>
      </c>
      <c r="AL352" s="55" t="str">
        <f t="shared" si="714"/>
        <v/>
      </c>
      <c r="AM352" s="57" t="str">
        <f t="shared" si="714"/>
        <v/>
      </c>
    </row>
    <row r="353" spans="1:39" ht="15.75" customHeight="1">
      <c r="A353" s="58"/>
      <c r="B353" s="64"/>
      <c r="C353" s="49"/>
      <c r="D353" s="59"/>
      <c r="E353" s="59"/>
      <c r="F353" s="59"/>
      <c r="G353" s="65"/>
      <c r="H353" s="19" t="str">
        <f t="shared" ref="H353:W353" si="715">IF($G353=H$4&amp;"-"&amp;H$5,IF(COUNTIF($G$6:$G353,"="&amp;$G353)&gt;5,"",$F353),"")</f>
        <v/>
      </c>
      <c r="I353" s="20" t="str">
        <f t="shared" si="715"/>
        <v/>
      </c>
      <c r="J353" s="21" t="str">
        <f t="shared" si="715"/>
        <v/>
      </c>
      <c r="K353" s="20" t="str">
        <f t="shared" si="715"/>
        <v/>
      </c>
      <c r="L353" s="21" t="str">
        <f t="shared" si="715"/>
        <v/>
      </c>
      <c r="M353" s="20" t="str">
        <f t="shared" si="715"/>
        <v/>
      </c>
      <c r="N353" s="21" t="str">
        <f t="shared" si="715"/>
        <v/>
      </c>
      <c r="O353" s="20" t="str">
        <f t="shared" si="715"/>
        <v/>
      </c>
      <c r="P353" s="21" t="str">
        <f t="shared" si="715"/>
        <v/>
      </c>
      <c r="Q353" s="20" t="str">
        <f t="shared" si="715"/>
        <v/>
      </c>
      <c r="R353" s="21" t="str">
        <f t="shared" si="715"/>
        <v/>
      </c>
      <c r="S353" s="20" t="str">
        <f t="shared" si="715"/>
        <v/>
      </c>
      <c r="T353" s="21" t="str">
        <f t="shared" si="715"/>
        <v/>
      </c>
      <c r="U353" s="20" t="str">
        <f t="shared" si="715"/>
        <v/>
      </c>
      <c r="V353" s="21" t="str">
        <f t="shared" si="715"/>
        <v/>
      </c>
      <c r="W353" s="22" t="str">
        <f t="shared" si="715"/>
        <v/>
      </c>
      <c r="X353" s="55" t="str">
        <f t="shared" ref="X353:AM353" si="716">IF($G353=X$4&amp;"-"&amp;X$5,IF(COUNTIF($G$6:$G353,"="&amp;$G353)&gt;1000,"",MAX(X$6:X352)+1),"")</f>
        <v/>
      </c>
      <c r="Y353" s="56" t="str">
        <f t="shared" si="716"/>
        <v/>
      </c>
      <c r="Z353" s="55" t="str">
        <f t="shared" si="716"/>
        <v/>
      </c>
      <c r="AA353" s="56" t="str">
        <f t="shared" si="716"/>
        <v/>
      </c>
      <c r="AB353" s="55" t="str">
        <f t="shared" si="716"/>
        <v/>
      </c>
      <c r="AC353" s="56" t="str">
        <f t="shared" si="716"/>
        <v/>
      </c>
      <c r="AD353" s="55" t="str">
        <f t="shared" si="716"/>
        <v/>
      </c>
      <c r="AE353" s="56" t="str">
        <f t="shared" si="716"/>
        <v/>
      </c>
      <c r="AF353" s="55" t="str">
        <f t="shared" si="716"/>
        <v/>
      </c>
      <c r="AG353" s="56" t="str">
        <f t="shared" si="716"/>
        <v/>
      </c>
      <c r="AH353" s="55" t="str">
        <f t="shared" si="716"/>
        <v/>
      </c>
      <c r="AI353" s="56" t="str">
        <f t="shared" si="716"/>
        <v/>
      </c>
      <c r="AJ353" s="55" t="str">
        <f t="shared" si="716"/>
        <v/>
      </c>
      <c r="AK353" s="56" t="str">
        <f t="shared" si="716"/>
        <v/>
      </c>
      <c r="AL353" s="55" t="str">
        <f t="shared" si="716"/>
        <v/>
      </c>
      <c r="AM353" s="57" t="str">
        <f t="shared" si="716"/>
        <v/>
      </c>
    </row>
    <row r="354" spans="1:39" ht="15.75" customHeight="1">
      <c r="A354" s="61"/>
      <c r="B354" s="64"/>
      <c r="C354" s="49"/>
      <c r="D354" s="59"/>
      <c r="E354" s="59"/>
      <c r="F354" s="59"/>
      <c r="G354" s="65"/>
      <c r="H354" s="19" t="str">
        <f t="shared" ref="H354:W354" si="717">IF($G354=H$4&amp;"-"&amp;H$5,IF(COUNTIF($G$6:$G354,"="&amp;$G354)&gt;5,"",$F354),"")</f>
        <v/>
      </c>
      <c r="I354" s="20" t="str">
        <f t="shared" si="717"/>
        <v/>
      </c>
      <c r="J354" s="21" t="str">
        <f t="shared" si="717"/>
        <v/>
      </c>
      <c r="K354" s="20" t="str">
        <f t="shared" si="717"/>
        <v/>
      </c>
      <c r="L354" s="21" t="str">
        <f t="shared" si="717"/>
        <v/>
      </c>
      <c r="M354" s="20" t="str">
        <f t="shared" si="717"/>
        <v/>
      </c>
      <c r="N354" s="21" t="str">
        <f t="shared" si="717"/>
        <v/>
      </c>
      <c r="O354" s="20" t="str">
        <f t="shared" si="717"/>
        <v/>
      </c>
      <c r="P354" s="21" t="str">
        <f t="shared" si="717"/>
        <v/>
      </c>
      <c r="Q354" s="20" t="str">
        <f t="shared" si="717"/>
        <v/>
      </c>
      <c r="R354" s="21" t="str">
        <f t="shared" si="717"/>
        <v/>
      </c>
      <c r="S354" s="20" t="str">
        <f t="shared" si="717"/>
        <v/>
      </c>
      <c r="T354" s="21" t="str">
        <f t="shared" si="717"/>
        <v/>
      </c>
      <c r="U354" s="20" t="str">
        <f t="shared" si="717"/>
        <v/>
      </c>
      <c r="V354" s="21" t="str">
        <f t="shared" si="717"/>
        <v/>
      </c>
      <c r="W354" s="22" t="str">
        <f t="shared" si="717"/>
        <v/>
      </c>
      <c r="X354" s="55" t="str">
        <f t="shared" ref="X354:AM354" si="718">IF($G354=X$4&amp;"-"&amp;X$5,IF(COUNTIF($G$6:$G354,"="&amp;$G354)&gt;1000,"",MAX(X$6:X353)+1),"")</f>
        <v/>
      </c>
      <c r="Y354" s="56" t="str">
        <f t="shared" si="718"/>
        <v/>
      </c>
      <c r="Z354" s="55" t="str">
        <f t="shared" si="718"/>
        <v/>
      </c>
      <c r="AA354" s="56" t="str">
        <f t="shared" si="718"/>
        <v/>
      </c>
      <c r="AB354" s="55" t="str">
        <f t="shared" si="718"/>
        <v/>
      </c>
      <c r="AC354" s="56" t="str">
        <f t="shared" si="718"/>
        <v/>
      </c>
      <c r="AD354" s="55" t="str">
        <f t="shared" si="718"/>
        <v/>
      </c>
      <c r="AE354" s="56" t="str">
        <f t="shared" si="718"/>
        <v/>
      </c>
      <c r="AF354" s="55" t="str">
        <f t="shared" si="718"/>
        <v/>
      </c>
      <c r="AG354" s="56" t="str">
        <f t="shared" si="718"/>
        <v/>
      </c>
      <c r="AH354" s="55" t="str">
        <f t="shared" si="718"/>
        <v/>
      </c>
      <c r="AI354" s="56" t="str">
        <f t="shared" si="718"/>
        <v/>
      </c>
      <c r="AJ354" s="55" t="str">
        <f t="shared" si="718"/>
        <v/>
      </c>
      <c r="AK354" s="56" t="str">
        <f t="shared" si="718"/>
        <v/>
      </c>
      <c r="AL354" s="55" t="str">
        <f t="shared" si="718"/>
        <v/>
      </c>
      <c r="AM354" s="57" t="str">
        <f t="shared" si="718"/>
        <v/>
      </c>
    </row>
    <row r="355" spans="1:39" ht="15.75" customHeight="1">
      <c r="A355" s="58"/>
      <c r="B355" s="64"/>
      <c r="C355" s="49"/>
      <c r="D355" s="59"/>
      <c r="E355" s="59"/>
      <c r="F355" s="59"/>
      <c r="G355" s="65"/>
      <c r="H355" s="19" t="str">
        <f t="shared" ref="H355:W355" si="719">IF($G355=H$4&amp;"-"&amp;H$5,IF(COUNTIF($G$6:$G355,"="&amp;$G355)&gt;5,"",$F355),"")</f>
        <v/>
      </c>
      <c r="I355" s="20" t="str">
        <f t="shared" si="719"/>
        <v/>
      </c>
      <c r="J355" s="21" t="str">
        <f t="shared" si="719"/>
        <v/>
      </c>
      <c r="K355" s="20" t="str">
        <f t="shared" si="719"/>
        <v/>
      </c>
      <c r="L355" s="21" t="str">
        <f t="shared" si="719"/>
        <v/>
      </c>
      <c r="M355" s="20" t="str">
        <f t="shared" si="719"/>
        <v/>
      </c>
      <c r="N355" s="21" t="str">
        <f t="shared" si="719"/>
        <v/>
      </c>
      <c r="O355" s="20" t="str">
        <f t="shared" si="719"/>
        <v/>
      </c>
      <c r="P355" s="21" t="str">
        <f t="shared" si="719"/>
        <v/>
      </c>
      <c r="Q355" s="20" t="str">
        <f t="shared" si="719"/>
        <v/>
      </c>
      <c r="R355" s="21" t="str">
        <f t="shared" si="719"/>
        <v/>
      </c>
      <c r="S355" s="20" t="str">
        <f t="shared" si="719"/>
        <v/>
      </c>
      <c r="T355" s="21" t="str">
        <f t="shared" si="719"/>
        <v/>
      </c>
      <c r="U355" s="20" t="str">
        <f t="shared" si="719"/>
        <v/>
      </c>
      <c r="V355" s="21" t="str">
        <f t="shared" si="719"/>
        <v/>
      </c>
      <c r="W355" s="22" t="str">
        <f t="shared" si="719"/>
        <v/>
      </c>
      <c r="X355" s="55" t="str">
        <f t="shared" ref="X355:AM355" si="720">IF($G355=X$4&amp;"-"&amp;X$5,IF(COUNTIF($G$6:$G355,"="&amp;$G355)&gt;1000,"",MAX(X$6:X354)+1),"")</f>
        <v/>
      </c>
      <c r="Y355" s="56" t="str">
        <f t="shared" si="720"/>
        <v/>
      </c>
      <c r="Z355" s="55" t="str">
        <f t="shared" si="720"/>
        <v/>
      </c>
      <c r="AA355" s="56" t="str">
        <f t="shared" si="720"/>
        <v/>
      </c>
      <c r="AB355" s="55" t="str">
        <f t="shared" si="720"/>
        <v/>
      </c>
      <c r="AC355" s="56" t="str">
        <f t="shared" si="720"/>
        <v/>
      </c>
      <c r="AD355" s="55" t="str">
        <f t="shared" si="720"/>
        <v/>
      </c>
      <c r="AE355" s="56" t="str">
        <f t="shared" si="720"/>
        <v/>
      </c>
      <c r="AF355" s="55" t="str">
        <f t="shared" si="720"/>
        <v/>
      </c>
      <c r="AG355" s="56" t="str">
        <f t="shared" si="720"/>
        <v/>
      </c>
      <c r="AH355" s="55" t="str">
        <f t="shared" si="720"/>
        <v/>
      </c>
      <c r="AI355" s="56" t="str">
        <f t="shared" si="720"/>
        <v/>
      </c>
      <c r="AJ355" s="55" t="str">
        <f t="shared" si="720"/>
        <v/>
      </c>
      <c r="AK355" s="56" t="str">
        <f t="shared" si="720"/>
        <v/>
      </c>
      <c r="AL355" s="55" t="str">
        <f t="shared" si="720"/>
        <v/>
      </c>
      <c r="AM355" s="57" t="str">
        <f t="shared" si="720"/>
        <v/>
      </c>
    </row>
    <row r="356" spans="1:39" ht="15.75" customHeight="1">
      <c r="A356" s="61"/>
      <c r="B356" s="64"/>
      <c r="C356" s="49"/>
      <c r="D356" s="59"/>
      <c r="E356" s="59"/>
      <c r="F356" s="59"/>
      <c r="G356" s="65"/>
      <c r="H356" s="19" t="str">
        <f t="shared" ref="H356:W356" si="721">IF($G356=H$4&amp;"-"&amp;H$5,IF(COUNTIF($G$6:$G356,"="&amp;$G356)&gt;5,"",$F356),"")</f>
        <v/>
      </c>
      <c r="I356" s="20" t="str">
        <f t="shared" si="721"/>
        <v/>
      </c>
      <c r="J356" s="21" t="str">
        <f t="shared" si="721"/>
        <v/>
      </c>
      <c r="K356" s="20" t="str">
        <f t="shared" si="721"/>
        <v/>
      </c>
      <c r="L356" s="21" t="str">
        <f t="shared" si="721"/>
        <v/>
      </c>
      <c r="M356" s="20" t="str">
        <f t="shared" si="721"/>
        <v/>
      </c>
      <c r="N356" s="21" t="str">
        <f t="shared" si="721"/>
        <v/>
      </c>
      <c r="O356" s="20" t="str">
        <f t="shared" si="721"/>
        <v/>
      </c>
      <c r="P356" s="21" t="str">
        <f t="shared" si="721"/>
        <v/>
      </c>
      <c r="Q356" s="20" t="str">
        <f t="shared" si="721"/>
        <v/>
      </c>
      <c r="R356" s="21" t="str">
        <f t="shared" si="721"/>
        <v/>
      </c>
      <c r="S356" s="20" t="str">
        <f t="shared" si="721"/>
        <v/>
      </c>
      <c r="T356" s="21" t="str">
        <f t="shared" si="721"/>
        <v/>
      </c>
      <c r="U356" s="20" t="str">
        <f t="shared" si="721"/>
        <v/>
      </c>
      <c r="V356" s="21" t="str">
        <f t="shared" si="721"/>
        <v/>
      </c>
      <c r="W356" s="22" t="str">
        <f t="shared" si="721"/>
        <v/>
      </c>
      <c r="X356" s="55" t="str">
        <f t="shared" ref="X356:AM356" si="722">IF($G356=X$4&amp;"-"&amp;X$5,IF(COUNTIF($G$6:$G356,"="&amp;$G356)&gt;1000,"",MAX(X$6:X355)+1),"")</f>
        <v/>
      </c>
      <c r="Y356" s="56" t="str">
        <f t="shared" si="722"/>
        <v/>
      </c>
      <c r="Z356" s="55" t="str">
        <f t="shared" si="722"/>
        <v/>
      </c>
      <c r="AA356" s="56" t="str">
        <f t="shared" si="722"/>
        <v/>
      </c>
      <c r="AB356" s="55" t="str">
        <f t="shared" si="722"/>
        <v/>
      </c>
      <c r="AC356" s="56" t="str">
        <f t="shared" si="722"/>
        <v/>
      </c>
      <c r="AD356" s="55" t="str">
        <f t="shared" si="722"/>
        <v/>
      </c>
      <c r="AE356" s="56" t="str">
        <f t="shared" si="722"/>
        <v/>
      </c>
      <c r="AF356" s="55" t="str">
        <f t="shared" si="722"/>
        <v/>
      </c>
      <c r="AG356" s="56" t="str">
        <f t="shared" si="722"/>
        <v/>
      </c>
      <c r="AH356" s="55" t="str">
        <f t="shared" si="722"/>
        <v/>
      </c>
      <c r="AI356" s="56" t="str">
        <f t="shared" si="722"/>
        <v/>
      </c>
      <c r="AJ356" s="55" t="str">
        <f t="shared" si="722"/>
        <v/>
      </c>
      <c r="AK356" s="56" t="str">
        <f t="shared" si="722"/>
        <v/>
      </c>
      <c r="AL356" s="55" t="str">
        <f t="shared" si="722"/>
        <v/>
      </c>
      <c r="AM356" s="57" t="str">
        <f t="shared" si="722"/>
        <v/>
      </c>
    </row>
    <row r="357" spans="1:39" ht="15.75" customHeight="1">
      <c r="A357" s="58"/>
      <c r="B357" s="64"/>
      <c r="C357" s="49"/>
      <c r="D357" s="59"/>
      <c r="E357" s="59"/>
      <c r="F357" s="59"/>
      <c r="G357" s="65"/>
      <c r="H357" s="19" t="str">
        <f t="shared" ref="H357:W357" si="723">IF($G357=H$4&amp;"-"&amp;H$5,IF(COUNTIF($G$6:$G357,"="&amp;$G357)&gt;5,"",$F357),"")</f>
        <v/>
      </c>
      <c r="I357" s="20" t="str">
        <f t="shared" si="723"/>
        <v/>
      </c>
      <c r="J357" s="21" t="str">
        <f t="shared" si="723"/>
        <v/>
      </c>
      <c r="K357" s="20" t="str">
        <f t="shared" si="723"/>
        <v/>
      </c>
      <c r="L357" s="21" t="str">
        <f t="shared" si="723"/>
        <v/>
      </c>
      <c r="M357" s="20" t="str">
        <f t="shared" si="723"/>
        <v/>
      </c>
      <c r="N357" s="21" t="str">
        <f t="shared" si="723"/>
        <v/>
      </c>
      <c r="O357" s="20" t="str">
        <f t="shared" si="723"/>
        <v/>
      </c>
      <c r="P357" s="21" t="str">
        <f t="shared" si="723"/>
        <v/>
      </c>
      <c r="Q357" s="20" t="str">
        <f t="shared" si="723"/>
        <v/>
      </c>
      <c r="R357" s="21" t="str">
        <f t="shared" si="723"/>
        <v/>
      </c>
      <c r="S357" s="20" t="str">
        <f t="shared" si="723"/>
        <v/>
      </c>
      <c r="T357" s="21" t="str">
        <f t="shared" si="723"/>
        <v/>
      </c>
      <c r="U357" s="20" t="str">
        <f t="shared" si="723"/>
        <v/>
      </c>
      <c r="V357" s="21" t="str">
        <f t="shared" si="723"/>
        <v/>
      </c>
      <c r="W357" s="22" t="str">
        <f t="shared" si="723"/>
        <v/>
      </c>
      <c r="X357" s="55" t="str">
        <f t="shared" ref="X357:AM357" si="724">IF($G357=X$4&amp;"-"&amp;X$5,IF(COUNTIF($G$6:$G357,"="&amp;$G357)&gt;1000,"",MAX(X$6:X356)+1),"")</f>
        <v/>
      </c>
      <c r="Y357" s="56" t="str">
        <f t="shared" si="724"/>
        <v/>
      </c>
      <c r="Z357" s="55" t="str">
        <f t="shared" si="724"/>
        <v/>
      </c>
      <c r="AA357" s="56" t="str">
        <f t="shared" si="724"/>
        <v/>
      </c>
      <c r="AB357" s="55" t="str">
        <f t="shared" si="724"/>
        <v/>
      </c>
      <c r="AC357" s="56" t="str">
        <f t="shared" si="724"/>
        <v/>
      </c>
      <c r="AD357" s="55" t="str">
        <f t="shared" si="724"/>
        <v/>
      </c>
      <c r="AE357" s="56" t="str">
        <f t="shared" si="724"/>
        <v/>
      </c>
      <c r="AF357" s="55" t="str">
        <f t="shared" si="724"/>
        <v/>
      </c>
      <c r="AG357" s="56" t="str">
        <f t="shared" si="724"/>
        <v/>
      </c>
      <c r="AH357" s="55" t="str">
        <f t="shared" si="724"/>
        <v/>
      </c>
      <c r="AI357" s="56" t="str">
        <f t="shared" si="724"/>
        <v/>
      </c>
      <c r="AJ357" s="55" t="str">
        <f t="shared" si="724"/>
        <v/>
      </c>
      <c r="AK357" s="56" t="str">
        <f t="shared" si="724"/>
        <v/>
      </c>
      <c r="AL357" s="55" t="str">
        <f t="shared" si="724"/>
        <v/>
      </c>
      <c r="AM357" s="57" t="str">
        <f t="shared" si="724"/>
        <v/>
      </c>
    </row>
    <row r="358" spans="1:39" ht="15.75" customHeight="1">
      <c r="A358" s="61"/>
      <c r="B358" s="64"/>
      <c r="C358" s="49"/>
      <c r="D358" s="59"/>
      <c r="E358" s="59"/>
      <c r="F358" s="59"/>
      <c r="G358" s="65"/>
      <c r="H358" s="19" t="str">
        <f t="shared" ref="H358:W358" si="725">IF($G358=H$4&amp;"-"&amp;H$5,IF(COUNTIF($G$6:$G358,"="&amp;$G358)&gt;5,"",$F358),"")</f>
        <v/>
      </c>
      <c r="I358" s="20" t="str">
        <f t="shared" si="725"/>
        <v/>
      </c>
      <c r="J358" s="21" t="str">
        <f t="shared" si="725"/>
        <v/>
      </c>
      <c r="K358" s="20" t="str">
        <f t="shared" si="725"/>
        <v/>
      </c>
      <c r="L358" s="21" t="str">
        <f t="shared" si="725"/>
        <v/>
      </c>
      <c r="M358" s="20" t="str">
        <f t="shared" si="725"/>
        <v/>
      </c>
      <c r="N358" s="21" t="str">
        <f t="shared" si="725"/>
        <v/>
      </c>
      <c r="O358" s="20" t="str">
        <f t="shared" si="725"/>
        <v/>
      </c>
      <c r="P358" s="21" t="str">
        <f t="shared" si="725"/>
        <v/>
      </c>
      <c r="Q358" s="20" t="str">
        <f t="shared" si="725"/>
        <v/>
      </c>
      <c r="R358" s="21" t="str">
        <f t="shared" si="725"/>
        <v/>
      </c>
      <c r="S358" s="20" t="str">
        <f t="shared" si="725"/>
        <v/>
      </c>
      <c r="T358" s="21" t="str">
        <f t="shared" si="725"/>
        <v/>
      </c>
      <c r="U358" s="20" t="str">
        <f t="shared" si="725"/>
        <v/>
      </c>
      <c r="V358" s="21" t="str">
        <f t="shared" si="725"/>
        <v/>
      </c>
      <c r="W358" s="22" t="str">
        <f t="shared" si="725"/>
        <v/>
      </c>
      <c r="X358" s="55" t="str">
        <f t="shared" ref="X358:AM358" si="726">IF($G358=X$4&amp;"-"&amp;X$5,IF(COUNTIF($G$6:$G358,"="&amp;$G358)&gt;1000,"",MAX(X$6:X357)+1),"")</f>
        <v/>
      </c>
      <c r="Y358" s="56" t="str">
        <f t="shared" si="726"/>
        <v/>
      </c>
      <c r="Z358" s="55" t="str">
        <f t="shared" si="726"/>
        <v/>
      </c>
      <c r="AA358" s="56" t="str">
        <f t="shared" si="726"/>
        <v/>
      </c>
      <c r="AB358" s="55" t="str">
        <f t="shared" si="726"/>
        <v/>
      </c>
      <c r="AC358" s="56" t="str">
        <f t="shared" si="726"/>
        <v/>
      </c>
      <c r="AD358" s="55" t="str">
        <f t="shared" si="726"/>
        <v/>
      </c>
      <c r="AE358" s="56" t="str">
        <f t="shared" si="726"/>
        <v/>
      </c>
      <c r="AF358" s="55" t="str">
        <f t="shared" si="726"/>
        <v/>
      </c>
      <c r="AG358" s="56" t="str">
        <f t="shared" si="726"/>
        <v/>
      </c>
      <c r="AH358" s="55" t="str">
        <f t="shared" si="726"/>
        <v/>
      </c>
      <c r="AI358" s="56" t="str">
        <f t="shared" si="726"/>
        <v/>
      </c>
      <c r="AJ358" s="55" t="str">
        <f t="shared" si="726"/>
        <v/>
      </c>
      <c r="AK358" s="56" t="str">
        <f t="shared" si="726"/>
        <v/>
      </c>
      <c r="AL358" s="55" t="str">
        <f t="shared" si="726"/>
        <v/>
      </c>
      <c r="AM358" s="57" t="str">
        <f t="shared" si="726"/>
        <v/>
      </c>
    </row>
    <row r="359" spans="1:39" ht="15.75" customHeight="1">
      <c r="A359" s="58"/>
      <c r="B359" s="64"/>
      <c r="C359" s="49"/>
      <c r="D359" s="59"/>
      <c r="E359" s="59"/>
      <c r="F359" s="59"/>
      <c r="G359" s="65"/>
      <c r="H359" s="19" t="str">
        <f t="shared" ref="H359:W359" si="727">IF($G359=H$4&amp;"-"&amp;H$5,IF(COUNTIF($G$6:$G359,"="&amp;$G359)&gt;5,"",$F359),"")</f>
        <v/>
      </c>
      <c r="I359" s="20" t="str">
        <f t="shared" si="727"/>
        <v/>
      </c>
      <c r="J359" s="21" t="str">
        <f t="shared" si="727"/>
        <v/>
      </c>
      <c r="K359" s="20" t="str">
        <f t="shared" si="727"/>
        <v/>
      </c>
      <c r="L359" s="21" t="str">
        <f t="shared" si="727"/>
        <v/>
      </c>
      <c r="M359" s="20" t="str">
        <f t="shared" si="727"/>
        <v/>
      </c>
      <c r="N359" s="21" t="str">
        <f t="shared" si="727"/>
        <v/>
      </c>
      <c r="O359" s="20" t="str">
        <f t="shared" si="727"/>
        <v/>
      </c>
      <c r="P359" s="21" t="str">
        <f t="shared" si="727"/>
        <v/>
      </c>
      <c r="Q359" s="20" t="str">
        <f t="shared" si="727"/>
        <v/>
      </c>
      <c r="R359" s="21" t="str">
        <f t="shared" si="727"/>
        <v/>
      </c>
      <c r="S359" s="20" t="str">
        <f t="shared" si="727"/>
        <v/>
      </c>
      <c r="T359" s="21" t="str">
        <f t="shared" si="727"/>
        <v/>
      </c>
      <c r="U359" s="20" t="str">
        <f t="shared" si="727"/>
        <v/>
      </c>
      <c r="V359" s="21" t="str">
        <f t="shared" si="727"/>
        <v/>
      </c>
      <c r="W359" s="22" t="str">
        <f t="shared" si="727"/>
        <v/>
      </c>
      <c r="X359" s="55" t="str">
        <f t="shared" ref="X359:AM359" si="728">IF($G359=X$4&amp;"-"&amp;X$5,IF(COUNTIF($G$6:$G359,"="&amp;$G359)&gt;1000,"",MAX(X$6:X358)+1),"")</f>
        <v/>
      </c>
      <c r="Y359" s="56" t="str">
        <f t="shared" si="728"/>
        <v/>
      </c>
      <c r="Z359" s="55" t="str">
        <f t="shared" si="728"/>
        <v/>
      </c>
      <c r="AA359" s="56" t="str">
        <f t="shared" si="728"/>
        <v/>
      </c>
      <c r="AB359" s="55" t="str">
        <f t="shared" si="728"/>
        <v/>
      </c>
      <c r="AC359" s="56" t="str">
        <f t="shared" si="728"/>
        <v/>
      </c>
      <c r="AD359" s="55" t="str">
        <f t="shared" si="728"/>
        <v/>
      </c>
      <c r="AE359" s="56" t="str">
        <f t="shared" si="728"/>
        <v/>
      </c>
      <c r="AF359" s="55" t="str">
        <f t="shared" si="728"/>
        <v/>
      </c>
      <c r="AG359" s="56" t="str">
        <f t="shared" si="728"/>
        <v/>
      </c>
      <c r="AH359" s="55" t="str">
        <f t="shared" si="728"/>
        <v/>
      </c>
      <c r="AI359" s="56" t="str">
        <f t="shared" si="728"/>
        <v/>
      </c>
      <c r="AJ359" s="55" t="str">
        <f t="shared" si="728"/>
        <v/>
      </c>
      <c r="AK359" s="56" t="str">
        <f t="shared" si="728"/>
        <v/>
      </c>
      <c r="AL359" s="55" t="str">
        <f t="shared" si="728"/>
        <v/>
      </c>
      <c r="AM359" s="57" t="str">
        <f t="shared" si="728"/>
        <v/>
      </c>
    </row>
    <row r="360" spans="1:39" ht="15.75" customHeight="1">
      <c r="A360" s="61"/>
      <c r="B360" s="64"/>
      <c r="C360" s="49"/>
      <c r="D360" s="59"/>
      <c r="E360" s="59"/>
      <c r="F360" s="59"/>
      <c r="G360" s="65"/>
      <c r="H360" s="19" t="str">
        <f t="shared" ref="H360:W360" si="729">IF($G360=H$4&amp;"-"&amp;H$5,IF(COUNTIF($G$6:$G360,"="&amp;$G360)&gt;5,"",$F360),"")</f>
        <v/>
      </c>
      <c r="I360" s="20" t="str">
        <f t="shared" si="729"/>
        <v/>
      </c>
      <c r="J360" s="21" t="str">
        <f t="shared" si="729"/>
        <v/>
      </c>
      <c r="K360" s="20" t="str">
        <f t="shared" si="729"/>
        <v/>
      </c>
      <c r="L360" s="21" t="str">
        <f t="shared" si="729"/>
        <v/>
      </c>
      <c r="M360" s="20" t="str">
        <f t="shared" si="729"/>
        <v/>
      </c>
      <c r="N360" s="21" t="str">
        <f t="shared" si="729"/>
        <v/>
      </c>
      <c r="O360" s="20" t="str">
        <f t="shared" si="729"/>
        <v/>
      </c>
      <c r="P360" s="21" t="str">
        <f t="shared" si="729"/>
        <v/>
      </c>
      <c r="Q360" s="20" t="str">
        <f t="shared" si="729"/>
        <v/>
      </c>
      <c r="R360" s="21" t="str">
        <f t="shared" si="729"/>
        <v/>
      </c>
      <c r="S360" s="20" t="str">
        <f t="shared" si="729"/>
        <v/>
      </c>
      <c r="T360" s="21" t="str">
        <f t="shared" si="729"/>
        <v/>
      </c>
      <c r="U360" s="20" t="str">
        <f t="shared" si="729"/>
        <v/>
      </c>
      <c r="V360" s="21" t="str">
        <f t="shared" si="729"/>
        <v/>
      </c>
      <c r="W360" s="22" t="str">
        <f t="shared" si="729"/>
        <v/>
      </c>
      <c r="X360" s="55" t="str">
        <f t="shared" ref="X360:AM360" si="730">IF($G360=X$4&amp;"-"&amp;X$5,IF(COUNTIF($G$6:$G360,"="&amp;$G360)&gt;1000,"",MAX(X$6:X359)+1),"")</f>
        <v/>
      </c>
      <c r="Y360" s="56" t="str">
        <f t="shared" si="730"/>
        <v/>
      </c>
      <c r="Z360" s="55" t="str">
        <f t="shared" si="730"/>
        <v/>
      </c>
      <c r="AA360" s="56" t="str">
        <f t="shared" si="730"/>
        <v/>
      </c>
      <c r="AB360" s="55" t="str">
        <f t="shared" si="730"/>
        <v/>
      </c>
      <c r="AC360" s="56" t="str">
        <f t="shared" si="730"/>
        <v/>
      </c>
      <c r="AD360" s="55" t="str">
        <f t="shared" si="730"/>
        <v/>
      </c>
      <c r="AE360" s="56" t="str">
        <f t="shared" si="730"/>
        <v/>
      </c>
      <c r="AF360" s="55" t="str">
        <f t="shared" si="730"/>
        <v/>
      </c>
      <c r="AG360" s="56" t="str">
        <f t="shared" si="730"/>
        <v/>
      </c>
      <c r="AH360" s="55" t="str">
        <f t="shared" si="730"/>
        <v/>
      </c>
      <c r="AI360" s="56" t="str">
        <f t="shared" si="730"/>
        <v/>
      </c>
      <c r="AJ360" s="55" t="str">
        <f t="shared" si="730"/>
        <v/>
      </c>
      <c r="AK360" s="56" t="str">
        <f t="shared" si="730"/>
        <v/>
      </c>
      <c r="AL360" s="55" t="str">
        <f t="shared" si="730"/>
        <v/>
      </c>
      <c r="AM360" s="57" t="str">
        <f t="shared" si="730"/>
        <v/>
      </c>
    </row>
    <row r="361" spans="1:39" ht="15.75" customHeight="1">
      <c r="A361" s="58"/>
      <c r="B361" s="64"/>
      <c r="C361" s="49"/>
      <c r="D361" s="59"/>
      <c r="E361" s="59"/>
      <c r="F361" s="59"/>
      <c r="G361" s="65"/>
      <c r="H361" s="19" t="str">
        <f t="shared" ref="H361:W361" si="731">IF($G361=H$4&amp;"-"&amp;H$5,IF(COUNTIF($G$6:$G361,"="&amp;$G361)&gt;5,"",$F361),"")</f>
        <v/>
      </c>
      <c r="I361" s="20" t="str">
        <f t="shared" si="731"/>
        <v/>
      </c>
      <c r="J361" s="21" t="str">
        <f t="shared" si="731"/>
        <v/>
      </c>
      <c r="K361" s="20" t="str">
        <f t="shared" si="731"/>
        <v/>
      </c>
      <c r="L361" s="21" t="str">
        <f t="shared" si="731"/>
        <v/>
      </c>
      <c r="M361" s="20" t="str">
        <f t="shared" si="731"/>
        <v/>
      </c>
      <c r="N361" s="21" t="str">
        <f t="shared" si="731"/>
        <v/>
      </c>
      <c r="O361" s="20" t="str">
        <f t="shared" si="731"/>
        <v/>
      </c>
      <c r="P361" s="21" t="str">
        <f t="shared" si="731"/>
        <v/>
      </c>
      <c r="Q361" s="20" t="str">
        <f t="shared" si="731"/>
        <v/>
      </c>
      <c r="R361" s="21" t="str">
        <f t="shared" si="731"/>
        <v/>
      </c>
      <c r="S361" s="20" t="str">
        <f t="shared" si="731"/>
        <v/>
      </c>
      <c r="T361" s="21" t="str">
        <f t="shared" si="731"/>
        <v/>
      </c>
      <c r="U361" s="20" t="str">
        <f t="shared" si="731"/>
        <v/>
      </c>
      <c r="V361" s="21" t="str">
        <f t="shared" si="731"/>
        <v/>
      </c>
      <c r="W361" s="22" t="str">
        <f t="shared" si="731"/>
        <v/>
      </c>
      <c r="X361" s="55" t="str">
        <f t="shared" ref="X361:AM361" si="732">IF($G361=X$4&amp;"-"&amp;X$5,IF(COUNTIF($G$6:$G361,"="&amp;$G361)&gt;1000,"",MAX(X$6:X360)+1),"")</f>
        <v/>
      </c>
      <c r="Y361" s="56" t="str">
        <f t="shared" si="732"/>
        <v/>
      </c>
      <c r="Z361" s="55" t="str">
        <f t="shared" si="732"/>
        <v/>
      </c>
      <c r="AA361" s="56" t="str">
        <f t="shared" si="732"/>
        <v/>
      </c>
      <c r="AB361" s="55" t="str">
        <f t="shared" si="732"/>
        <v/>
      </c>
      <c r="AC361" s="56" t="str">
        <f t="shared" si="732"/>
        <v/>
      </c>
      <c r="AD361" s="55" t="str">
        <f t="shared" si="732"/>
        <v/>
      </c>
      <c r="AE361" s="56" t="str">
        <f t="shared" si="732"/>
        <v/>
      </c>
      <c r="AF361" s="55" t="str">
        <f t="shared" si="732"/>
        <v/>
      </c>
      <c r="AG361" s="56" t="str">
        <f t="shared" si="732"/>
        <v/>
      </c>
      <c r="AH361" s="55" t="str">
        <f t="shared" si="732"/>
        <v/>
      </c>
      <c r="AI361" s="56" t="str">
        <f t="shared" si="732"/>
        <v/>
      </c>
      <c r="AJ361" s="55" t="str">
        <f t="shared" si="732"/>
        <v/>
      </c>
      <c r="AK361" s="56" t="str">
        <f t="shared" si="732"/>
        <v/>
      </c>
      <c r="AL361" s="55" t="str">
        <f t="shared" si="732"/>
        <v/>
      </c>
      <c r="AM361" s="57" t="str">
        <f t="shared" si="732"/>
        <v/>
      </c>
    </row>
    <row r="362" spans="1:39" ht="15.75" customHeight="1">
      <c r="A362" s="61"/>
      <c r="B362" s="64"/>
      <c r="C362" s="49"/>
      <c r="D362" s="59"/>
      <c r="E362" s="59"/>
      <c r="F362" s="59"/>
      <c r="G362" s="65"/>
      <c r="H362" s="19" t="str">
        <f t="shared" ref="H362:W362" si="733">IF($G362=H$4&amp;"-"&amp;H$5,IF(COUNTIF($G$6:$G362,"="&amp;$G362)&gt;5,"",$F362),"")</f>
        <v/>
      </c>
      <c r="I362" s="20" t="str">
        <f t="shared" si="733"/>
        <v/>
      </c>
      <c r="J362" s="21" t="str">
        <f t="shared" si="733"/>
        <v/>
      </c>
      <c r="K362" s="20" t="str">
        <f t="shared" si="733"/>
        <v/>
      </c>
      <c r="L362" s="21" t="str">
        <f t="shared" si="733"/>
        <v/>
      </c>
      <c r="M362" s="20" t="str">
        <f t="shared" si="733"/>
        <v/>
      </c>
      <c r="N362" s="21" t="str">
        <f t="shared" si="733"/>
        <v/>
      </c>
      <c r="O362" s="20" t="str">
        <f t="shared" si="733"/>
        <v/>
      </c>
      <c r="P362" s="21" t="str">
        <f t="shared" si="733"/>
        <v/>
      </c>
      <c r="Q362" s="20" t="str">
        <f t="shared" si="733"/>
        <v/>
      </c>
      <c r="R362" s="21" t="str">
        <f t="shared" si="733"/>
        <v/>
      </c>
      <c r="S362" s="20" t="str">
        <f t="shared" si="733"/>
        <v/>
      </c>
      <c r="T362" s="21" t="str">
        <f t="shared" si="733"/>
        <v/>
      </c>
      <c r="U362" s="20" t="str">
        <f t="shared" si="733"/>
        <v/>
      </c>
      <c r="V362" s="21" t="str">
        <f t="shared" si="733"/>
        <v/>
      </c>
      <c r="W362" s="22" t="str">
        <f t="shared" si="733"/>
        <v/>
      </c>
      <c r="X362" s="55" t="str">
        <f t="shared" ref="X362:AM362" si="734">IF($G362=X$4&amp;"-"&amp;X$5,IF(COUNTIF($G$6:$G362,"="&amp;$G362)&gt;1000,"",MAX(X$6:X361)+1),"")</f>
        <v/>
      </c>
      <c r="Y362" s="56" t="str">
        <f t="shared" si="734"/>
        <v/>
      </c>
      <c r="Z362" s="55" t="str">
        <f t="shared" si="734"/>
        <v/>
      </c>
      <c r="AA362" s="56" t="str">
        <f t="shared" si="734"/>
        <v/>
      </c>
      <c r="AB362" s="55" t="str">
        <f t="shared" si="734"/>
        <v/>
      </c>
      <c r="AC362" s="56" t="str">
        <f t="shared" si="734"/>
        <v/>
      </c>
      <c r="AD362" s="55" t="str">
        <f t="shared" si="734"/>
        <v/>
      </c>
      <c r="AE362" s="56" t="str">
        <f t="shared" si="734"/>
        <v/>
      </c>
      <c r="AF362" s="55" t="str">
        <f t="shared" si="734"/>
        <v/>
      </c>
      <c r="AG362" s="56" t="str">
        <f t="shared" si="734"/>
        <v/>
      </c>
      <c r="AH362" s="55" t="str">
        <f t="shared" si="734"/>
        <v/>
      </c>
      <c r="AI362" s="56" t="str">
        <f t="shared" si="734"/>
        <v/>
      </c>
      <c r="AJ362" s="55" t="str">
        <f t="shared" si="734"/>
        <v/>
      </c>
      <c r="AK362" s="56" t="str">
        <f t="shared" si="734"/>
        <v/>
      </c>
      <c r="AL362" s="55" t="str">
        <f t="shared" si="734"/>
        <v/>
      </c>
      <c r="AM362" s="57" t="str">
        <f t="shared" si="734"/>
        <v/>
      </c>
    </row>
    <row r="363" spans="1:39" ht="15.75" customHeight="1">
      <c r="A363" s="58"/>
      <c r="B363" s="64"/>
      <c r="C363" s="49"/>
      <c r="D363" s="59"/>
      <c r="E363" s="59"/>
      <c r="F363" s="59"/>
      <c r="G363" s="65"/>
      <c r="H363" s="19" t="str">
        <f t="shared" ref="H363:W363" si="735">IF($G363=H$4&amp;"-"&amp;H$5,IF(COUNTIF($G$6:$G363,"="&amp;$G363)&gt;5,"",$F363),"")</f>
        <v/>
      </c>
      <c r="I363" s="20" t="str">
        <f t="shared" si="735"/>
        <v/>
      </c>
      <c r="J363" s="21" t="str">
        <f t="shared" si="735"/>
        <v/>
      </c>
      <c r="K363" s="20" t="str">
        <f t="shared" si="735"/>
        <v/>
      </c>
      <c r="L363" s="21" t="str">
        <f t="shared" si="735"/>
        <v/>
      </c>
      <c r="M363" s="20" t="str">
        <f t="shared" si="735"/>
        <v/>
      </c>
      <c r="N363" s="21" t="str">
        <f t="shared" si="735"/>
        <v/>
      </c>
      <c r="O363" s="20" t="str">
        <f t="shared" si="735"/>
        <v/>
      </c>
      <c r="P363" s="21" t="str">
        <f t="shared" si="735"/>
        <v/>
      </c>
      <c r="Q363" s="20" t="str">
        <f t="shared" si="735"/>
        <v/>
      </c>
      <c r="R363" s="21" t="str">
        <f t="shared" si="735"/>
        <v/>
      </c>
      <c r="S363" s="20" t="str">
        <f t="shared" si="735"/>
        <v/>
      </c>
      <c r="T363" s="21" t="str">
        <f t="shared" si="735"/>
        <v/>
      </c>
      <c r="U363" s="20" t="str">
        <f t="shared" si="735"/>
        <v/>
      </c>
      <c r="V363" s="21" t="str">
        <f t="shared" si="735"/>
        <v/>
      </c>
      <c r="W363" s="22" t="str">
        <f t="shared" si="735"/>
        <v/>
      </c>
      <c r="X363" s="55" t="str">
        <f t="shared" ref="X363:AM363" si="736">IF($G363=X$4&amp;"-"&amp;X$5,IF(COUNTIF($G$6:$G363,"="&amp;$G363)&gt;1000,"",MAX(X$6:X362)+1),"")</f>
        <v/>
      </c>
      <c r="Y363" s="56" t="str">
        <f t="shared" si="736"/>
        <v/>
      </c>
      <c r="Z363" s="55" t="str">
        <f t="shared" si="736"/>
        <v/>
      </c>
      <c r="AA363" s="56" t="str">
        <f t="shared" si="736"/>
        <v/>
      </c>
      <c r="AB363" s="55" t="str">
        <f t="shared" si="736"/>
        <v/>
      </c>
      <c r="AC363" s="56" t="str">
        <f t="shared" si="736"/>
        <v/>
      </c>
      <c r="AD363" s="55" t="str">
        <f t="shared" si="736"/>
        <v/>
      </c>
      <c r="AE363" s="56" t="str">
        <f t="shared" si="736"/>
        <v/>
      </c>
      <c r="AF363" s="55" t="str">
        <f t="shared" si="736"/>
        <v/>
      </c>
      <c r="AG363" s="56" t="str">
        <f t="shared" si="736"/>
        <v/>
      </c>
      <c r="AH363" s="55" t="str">
        <f t="shared" si="736"/>
        <v/>
      </c>
      <c r="AI363" s="56" t="str">
        <f t="shared" si="736"/>
        <v/>
      </c>
      <c r="AJ363" s="55" t="str">
        <f t="shared" si="736"/>
        <v/>
      </c>
      <c r="AK363" s="56" t="str">
        <f t="shared" si="736"/>
        <v/>
      </c>
      <c r="AL363" s="55" t="str">
        <f t="shared" si="736"/>
        <v/>
      </c>
      <c r="AM363" s="57" t="str">
        <f t="shared" si="736"/>
        <v/>
      </c>
    </row>
    <row r="364" spans="1:39" ht="15.75" customHeight="1">
      <c r="A364" s="61"/>
      <c r="B364" s="64"/>
      <c r="C364" s="49"/>
      <c r="D364" s="59"/>
      <c r="E364" s="59"/>
      <c r="F364" s="59"/>
      <c r="G364" s="65"/>
      <c r="H364" s="19" t="str">
        <f t="shared" ref="H364:W364" si="737">IF($G364=H$4&amp;"-"&amp;H$5,IF(COUNTIF($G$6:$G364,"="&amp;$G364)&gt;5,"",$F364),"")</f>
        <v/>
      </c>
      <c r="I364" s="20" t="str">
        <f t="shared" si="737"/>
        <v/>
      </c>
      <c r="J364" s="21" t="str">
        <f t="shared" si="737"/>
        <v/>
      </c>
      <c r="K364" s="20" t="str">
        <f t="shared" si="737"/>
        <v/>
      </c>
      <c r="L364" s="21" t="str">
        <f t="shared" si="737"/>
        <v/>
      </c>
      <c r="M364" s="20" t="str">
        <f t="shared" si="737"/>
        <v/>
      </c>
      <c r="N364" s="21" t="str">
        <f t="shared" si="737"/>
        <v/>
      </c>
      <c r="O364" s="20" t="str">
        <f t="shared" si="737"/>
        <v/>
      </c>
      <c r="P364" s="21" t="str">
        <f t="shared" si="737"/>
        <v/>
      </c>
      <c r="Q364" s="20" t="str">
        <f t="shared" si="737"/>
        <v/>
      </c>
      <c r="R364" s="21" t="str">
        <f t="shared" si="737"/>
        <v/>
      </c>
      <c r="S364" s="20" t="str">
        <f t="shared" si="737"/>
        <v/>
      </c>
      <c r="T364" s="21" t="str">
        <f t="shared" si="737"/>
        <v/>
      </c>
      <c r="U364" s="20" t="str">
        <f t="shared" si="737"/>
        <v/>
      </c>
      <c r="V364" s="21" t="str">
        <f t="shared" si="737"/>
        <v/>
      </c>
      <c r="W364" s="22" t="str">
        <f t="shared" si="737"/>
        <v/>
      </c>
      <c r="X364" s="55" t="str">
        <f t="shared" ref="X364:AM364" si="738">IF($G364=X$4&amp;"-"&amp;X$5,IF(COUNTIF($G$6:$G364,"="&amp;$G364)&gt;1000,"",MAX(X$6:X363)+1),"")</f>
        <v/>
      </c>
      <c r="Y364" s="56" t="str">
        <f t="shared" si="738"/>
        <v/>
      </c>
      <c r="Z364" s="55" t="str">
        <f t="shared" si="738"/>
        <v/>
      </c>
      <c r="AA364" s="56" t="str">
        <f t="shared" si="738"/>
        <v/>
      </c>
      <c r="AB364" s="55" t="str">
        <f t="shared" si="738"/>
        <v/>
      </c>
      <c r="AC364" s="56" t="str">
        <f t="shared" si="738"/>
        <v/>
      </c>
      <c r="AD364" s="55" t="str">
        <f t="shared" si="738"/>
        <v/>
      </c>
      <c r="AE364" s="56" t="str">
        <f t="shared" si="738"/>
        <v/>
      </c>
      <c r="AF364" s="55" t="str">
        <f t="shared" si="738"/>
        <v/>
      </c>
      <c r="AG364" s="56" t="str">
        <f t="shared" si="738"/>
        <v/>
      </c>
      <c r="AH364" s="55" t="str">
        <f t="shared" si="738"/>
        <v/>
      </c>
      <c r="AI364" s="56" t="str">
        <f t="shared" si="738"/>
        <v/>
      </c>
      <c r="AJ364" s="55" t="str">
        <f t="shared" si="738"/>
        <v/>
      </c>
      <c r="AK364" s="56" t="str">
        <f t="shared" si="738"/>
        <v/>
      </c>
      <c r="AL364" s="55" t="str">
        <f t="shared" si="738"/>
        <v/>
      </c>
      <c r="AM364" s="57" t="str">
        <f t="shared" si="738"/>
        <v/>
      </c>
    </row>
    <row r="365" spans="1:39" ht="15.75" customHeight="1">
      <c r="A365" s="58"/>
      <c r="B365" s="64"/>
      <c r="C365" s="49"/>
      <c r="D365" s="59"/>
      <c r="E365" s="59"/>
      <c r="F365" s="59"/>
      <c r="G365" s="65"/>
      <c r="H365" s="66" t="str">
        <f t="shared" ref="H365:W365" si="739">IF($G365=H$4&amp;"-"&amp;H$5,IF(COUNTIF($G$6:$G365,"="&amp;$G365)&gt;5,"",$F365),"")</f>
        <v/>
      </c>
      <c r="I365" s="67" t="str">
        <f t="shared" si="739"/>
        <v/>
      </c>
      <c r="J365" s="68" t="str">
        <f t="shared" si="739"/>
        <v/>
      </c>
      <c r="K365" s="67" t="str">
        <f t="shared" si="739"/>
        <v/>
      </c>
      <c r="L365" s="68" t="str">
        <f t="shared" si="739"/>
        <v/>
      </c>
      <c r="M365" s="67" t="str">
        <f t="shared" si="739"/>
        <v/>
      </c>
      <c r="N365" s="68" t="str">
        <f t="shared" si="739"/>
        <v/>
      </c>
      <c r="O365" s="67" t="str">
        <f t="shared" si="739"/>
        <v/>
      </c>
      <c r="P365" s="68" t="str">
        <f t="shared" si="739"/>
        <v/>
      </c>
      <c r="Q365" s="67" t="str">
        <f t="shared" si="739"/>
        <v/>
      </c>
      <c r="R365" s="68" t="str">
        <f t="shared" si="739"/>
        <v/>
      </c>
      <c r="S365" s="20" t="str">
        <f t="shared" si="739"/>
        <v/>
      </c>
      <c r="T365" s="21" t="str">
        <f t="shared" si="739"/>
        <v/>
      </c>
      <c r="U365" s="20" t="str">
        <f t="shared" si="739"/>
        <v/>
      </c>
      <c r="V365" s="21" t="str">
        <f t="shared" si="739"/>
        <v/>
      </c>
      <c r="W365" s="22" t="str">
        <f t="shared" si="739"/>
        <v/>
      </c>
      <c r="X365" s="23" t="str">
        <f t="shared" ref="X365:AM365" si="740">IF($G365=X$4&amp;"-"&amp;X$5,IF(COUNTIF($G$6:$G365,"="&amp;$G365)&gt;1000,"",MAX(X$6:X364)+1),"")</f>
        <v/>
      </c>
      <c r="Y365" s="74" t="str">
        <f t="shared" si="740"/>
        <v/>
      </c>
      <c r="Z365" s="23" t="str">
        <f t="shared" si="740"/>
        <v/>
      </c>
      <c r="AA365" s="74" t="str">
        <f t="shared" si="740"/>
        <v/>
      </c>
      <c r="AB365" s="23" t="str">
        <f t="shared" si="740"/>
        <v/>
      </c>
      <c r="AC365" s="74" t="str">
        <f t="shared" si="740"/>
        <v/>
      </c>
      <c r="AD365" s="23" t="str">
        <f t="shared" si="740"/>
        <v/>
      </c>
      <c r="AE365" s="74" t="str">
        <f t="shared" si="740"/>
        <v/>
      </c>
      <c r="AF365" s="23" t="str">
        <f t="shared" si="740"/>
        <v/>
      </c>
      <c r="AG365" s="74" t="str">
        <f t="shared" si="740"/>
        <v/>
      </c>
      <c r="AH365" s="23" t="str">
        <f t="shared" si="740"/>
        <v/>
      </c>
      <c r="AI365" s="74" t="str">
        <f t="shared" si="740"/>
        <v/>
      </c>
      <c r="AJ365" s="23" t="str">
        <f t="shared" si="740"/>
        <v/>
      </c>
      <c r="AK365" s="74" t="str">
        <f t="shared" si="740"/>
        <v/>
      </c>
      <c r="AL365" s="23" t="str">
        <f t="shared" si="740"/>
        <v/>
      </c>
      <c r="AM365" s="26" t="str">
        <f t="shared" si="740"/>
        <v/>
      </c>
    </row>
    <row r="366" spans="1:39" ht="15.75" customHeight="1">
      <c r="A366" s="61"/>
      <c r="B366" s="64"/>
      <c r="C366" s="49"/>
      <c r="D366" s="59"/>
      <c r="E366" s="59"/>
      <c r="F366" s="59"/>
      <c r="G366" s="65"/>
      <c r="H366" s="73" t="str">
        <f t="shared" ref="H366:W366" si="741">IF($G366=H$4&amp;"-"&amp;H$5,IF(COUNTIF($G$6:$G366,"="&amp;$G366)&gt;5,"",$F366),"")</f>
        <v/>
      </c>
      <c r="I366" s="52" t="str">
        <f t="shared" si="741"/>
        <v/>
      </c>
      <c r="J366" s="53" t="str">
        <f t="shared" si="741"/>
        <v/>
      </c>
      <c r="K366" s="52" t="str">
        <f t="shared" si="741"/>
        <v/>
      </c>
      <c r="L366" s="53" t="str">
        <f t="shared" si="741"/>
        <v/>
      </c>
      <c r="M366" s="52" t="str">
        <f t="shared" si="741"/>
        <v/>
      </c>
      <c r="N366" s="53" t="str">
        <f t="shared" si="741"/>
        <v/>
      </c>
      <c r="O366" s="52" t="str">
        <f t="shared" si="741"/>
        <v/>
      </c>
      <c r="P366" s="53" t="str">
        <f t="shared" si="741"/>
        <v/>
      </c>
      <c r="Q366" s="52" t="str">
        <f t="shared" si="741"/>
        <v/>
      </c>
      <c r="R366" s="53" t="str">
        <f t="shared" si="741"/>
        <v/>
      </c>
      <c r="S366" s="52" t="str">
        <f t="shared" si="741"/>
        <v/>
      </c>
      <c r="T366" s="53" t="str">
        <f t="shared" si="741"/>
        <v/>
      </c>
      <c r="U366" s="52" t="str">
        <f t="shared" si="741"/>
        <v/>
      </c>
      <c r="V366" s="53" t="str">
        <f t="shared" si="741"/>
        <v/>
      </c>
      <c r="W366" s="54" t="str">
        <f t="shared" si="741"/>
        <v/>
      </c>
      <c r="X366" s="55" t="str">
        <f t="shared" ref="X366:AM366" si="742">IF($G366=X$4&amp;"-"&amp;X$5,IF(COUNTIF($G$6:$G366,"="&amp;$G366)&gt;1000,"",MAX(X$6:X365)+1),"")</f>
        <v/>
      </c>
      <c r="Y366" s="56" t="str">
        <f t="shared" si="742"/>
        <v/>
      </c>
      <c r="Z366" s="55" t="str">
        <f t="shared" si="742"/>
        <v/>
      </c>
      <c r="AA366" s="56" t="str">
        <f t="shared" si="742"/>
        <v/>
      </c>
      <c r="AB366" s="55" t="str">
        <f t="shared" si="742"/>
        <v/>
      </c>
      <c r="AC366" s="56" t="str">
        <f t="shared" si="742"/>
        <v/>
      </c>
      <c r="AD366" s="55" t="str">
        <f t="shared" si="742"/>
        <v/>
      </c>
      <c r="AE366" s="56" t="str">
        <f t="shared" si="742"/>
        <v/>
      </c>
      <c r="AF366" s="55" t="str">
        <f t="shared" si="742"/>
        <v/>
      </c>
      <c r="AG366" s="56" t="str">
        <f t="shared" si="742"/>
        <v/>
      </c>
      <c r="AH366" s="55" t="str">
        <f t="shared" si="742"/>
        <v/>
      </c>
      <c r="AI366" s="56" t="str">
        <f t="shared" si="742"/>
        <v/>
      </c>
      <c r="AJ366" s="55" t="str">
        <f t="shared" si="742"/>
        <v/>
      </c>
      <c r="AK366" s="56" t="str">
        <f t="shared" si="742"/>
        <v/>
      </c>
      <c r="AL366" s="55" t="str">
        <f t="shared" si="742"/>
        <v/>
      </c>
      <c r="AM366" s="57" t="str">
        <f t="shared" si="742"/>
        <v/>
      </c>
    </row>
    <row r="367" spans="1:39" ht="15.75" customHeight="1">
      <c r="A367" s="58"/>
      <c r="B367" s="64"/>
      <c r="C367" s="49"/>
      <c r="D367" s="59"/>
      <c r="E367" s="59"/>
      <c r="F367" s="59"/>
      <c r="G367" s="65"/>
      <c r="H367" s="19" t="str">
        <f t="shared" ref="H367:W367" si="743">IF($G367=H$4&amp;"-"&amp;H$5,IF(COUNTIF($G$6:$G367,"="&amp;$G367)&gt;5,"",$F367),"")</f>
        <v/>
      </c>
      <c r="I367" s="20" t="str">
        <f t="shared" si="743"/>
        <v/>
      </c>
      <c r="J367" s="21" t="str">
        <f t="shared" si="743"/>
        <v/>
      </c>
      <c r="K367" s="20" t="str">
        <f t="shared" si="743"/>
        <v/>
      </c>
      <c r="L367" s="21" t="str">
        <f t="shared" si="743"/>
        <v/>
      </c>
      <c r="M367" s="20" t="str">
        <f t="shared" si="743"/>
        <v/>
      </c>
      <c r="N367" s="21" t="str">
        <f t="shared" si="743"/>
        <v/>
      </c>
      <c r="O367" s="20" t="str">
        <f t="shared" si="743"/>
        <v/>
      </c>
      <c r="P367" s="21" t="str">
        <f t="shared" si="743"/>
        <v/>
      </c>
      <c r="Q367" s="20" t="str">
        <f t="shared" si="743"/>
        <v/>
      </c>
      <c r="R367" s="21" t="str">
        <f t="shared" si="743"/>
        <v/>
      </c>
      <c r="S367" s="20" t="str">
        <f t="shared" si="743"/>
        <v/>
      </c>
      <c r="T367" s="21" t="str">
        <f t="shared" si="743"/>
        <v/>
      </c>
      <c r="U367" s="20" t="str">
        <f t="shared" si="743"/>
        <v/>
      </c>
      <c r="V367" s="21" t="str">
        <f t="shared" si="743"/>
        <v/>
      </c>
      <c r="W367" s="22" t="str">
        <f t="shared" si="743"/>
        <v/>
      </c>
      <c r="X367" s="55" t="str">
        <f t="shared" ref="X367:AM367" si="744">IF($G367=X$4&amp;"-"&amp;X$5,IF(COUNTIF($G$6:$G367,"="&amp;$G367)&gt;1000,"",MAX(X$6:X366)+1),"")</f>
        <v/>
      </c>
      <c r="Y367" s="56" t="str">
        <f t="shared" si="744"/>
        <v/>
      </c>
      <c r="Z367" s="55" t="str">
        <f t="shared" si="744"/>
        <v/>
      </c>
      <c r="AA367" s="56" t="str">
        <f t="shared" si="744"/>
        <v/>
      </c>
      <c r="AB367" s="55" t="str">
        <f t="shared" si="744"/>
        <v/>
      </c>
      <c r="AC367" s="56" t="str">
        <f t="shared" si="744"/>
        <v/>
      </c>
      <c r="AD367" s="55" t="str">
        <f t="shared" si="744"/>
        <v/>
      </c>
      <c r="AE367" s="56" t="str">
        <f t="shared" si="744"/>
        <v/>
      </c>
      <c r="AF367" s="55" t="str">
        <f t="shared" si="744"/>
        <v/>
      </c>
      <c r="AG367" s="56" t="str">
        <f t="shared" si="744"/>
        <v/>
      </c>
      <c r="AH367" s="55" t="str">
        <f t="shared" si="744"/>
        <v/>
      </c>
      <c r="AI367" s="56" t="str">
        <f t="shared" si="744"/>
        <v/>
      </c>
      <c r="AJ367" s="55" t="str">
        <f t="shared" si="744"/>
        <v/>
      </c>
      <c r="AK367" s="56" t="str">
        <f t="shared" si="744"/>
        <v/>
      </c>
      <c r="AL367" s="55" t="str">
        <f t="shared" si="744"/>
        <v/>
      </c>
      <c r="AM367" s="57" t="str">
        <f t="shared" si="744"/>
        <v/>
      </c>
    </row>
    <row r="368" spans="1:39" ht="15.75" customHeight="1">
      <c r="A368" s="61"/>
      <c r="B368" s="64"/>
      <c r="C368" s="49"/>
      <c r="D368" s="59"/>
      <c r="E368" s="59"/>
      <c r="F368" s="59"/>
      <c r="G368" s="65"/>
      <c r="H368" s="19" t="str">
        <f t="shared" ref="H368:W368" si="745">IF($G368=H$4&amp;"-"&amp;H$5,IF(COUNTIF($G$6:$G368,"="&amp;$G368)&gt;5,"",$F368),"")</f>
        <v/>
      </c>
      <c r="I368" s="20" t="str">
        <f t="shared" si="745"/>
        <v/>
      </c>
      <c r="J368" s="21" t="str">
        <f t="shared" si="745"/>
        <v/>
      </c>
      <c r="K368" s="20" t="str">
        <f t="shared" si="745"/>
        <v/>
      </c>
      <c r="L368" s="21" t="str">
        <f t="shared" si="745"/>
        <v/>
      </c>
      <c r="M368" s="20" t="str">
        <f t="shared" si="745"/>
        <v/>
      </c>
      <c r="N368" s="21" t="str">
        <f t="shared" si="745"/>
        <v/>
      </c>
      <c r="O368" s="20" t="str">
        <f t="shared" si="745"/>
        <v/>
      </c>
      <c r="P368" s="21" t="str">
        <f t="shared" si="745"/>
        <v/>
      </c>
      <c r="Q368" s="20" t="str">
        <f t="shared" si="745"/>
        <v/>
      </c>
      <c r="R368" s="21" t="str">
        <f t="shared" si="745"/>
        <v/>
      </c>
      <c r="S368" s="20" t="str">
        <f t="shared" si="745"/>
        <v/>
      </c>
      <c r="T368" s="21" t="str">
        <f t="shared" si="745"/>
        <v/>
      </c>
      <c r="U368" s="20" t="str">
        <f t="shared" si="745"/>
        <v/>
      </c>
      <c r="V368" s="21" t="str">
        <f t="shared" si="745"/>
        <v/>
      </c>
      <c r="W368" s="22" t="str">
        <f t="shared" si="745"/>
        <v/>
      </c>
      <c r="X368" s="55" t="str">
        <f t="shared" ref="X368:AM368" si="746">IF($G368=X$4&amp;"-"&amp;X$5,IF(COUNTIF($G$6:$G368,"="&amp;$G368)&gt;1000,"",MAX(X$6:X367)+1),"")</f>
        <v/>
      </c>
      <c r="Y368" s="56" t="str">
        <f t="shared" si="746"/>
        <v/>
      </c>
      <c r="Z368" s="55" t="str">
        <f t="shared" si="746"/>
        <v/>
      </c>
      <c r="AA368" s="56" t="str">
        <f t="shared" si="746"/>
        <v/>
      </c>
      <c r="AB368" s="55" t="str">
        <f t="shared" si="746"/>
        <v/>
      </c>
      <c r="AC368" s="56" t="str">
        <f t="shared" si="746"/>
        <v/>
      </c>
      <c r="AD368" s="55" t="str">
        <f t="shared" si="746"/>
        <v/>
      </c>
      <c r="AE368" s="56" t="str">
        <f t="shared" si="746"/>
        <v/>
      </c>
      <c r="AF368" s="55" t="str">
        <f t="shared" si="746"/>
        <v/>
      </c>
      <c r="AG368" s="56" t="str">
        <f t="shared" si="746"/>
        <v/>
      </c>
      <c r="AH368" s="55" t="str">
        <f t="shared" si="746"/>
        <v/>
      </c>
      <c r="AI368" s="56" t="str">
        <f t="shared" si="746"/>
        <v/>
      </c>
      <c r="AJ368" s="55" t="str">
        <f t="shared" si="746"/>
        <v/>
      </c>
      <c r="AK368" s="56" t="str">
        <f t="shared" si="746"/>
        <v/>
      </c>
      <c r="AL368" s="55" t="str">
        <f t="shared" si="746"/>
        <v/>
      </c>
      <c r="AM368" s="57" t="str">
        <f t="shared" si="746"/>
        <v/>
      </c>
    </row>
    <row r="369" spans="1:39" ht="15.75" customHeight="1">
      <c r="A369" s="58"/>
      <c r="B369" s="64"/>
      <c r="C369" s="49"/>
      <c r="D369" s="59"/>
      <c r="E369" s="59"/>
      <c r="F369" s="59"/>
      <c r="G369" s="65"/>
      <c r="H369" s="19" t="str">
        <f t="shared" ref="H369:W369" si="747">IF($G369=H$4&amp;"-"&amp;H$5,IF(COUNTIF($G$6:$G369,"="&amp;$G369)&gt;5,"",$F369),"")</f>
        <v/>
      </c>
      <c r="I369" s="20" t="str">
        <f t="shared" si="747"/>
        <v/>
      </c>
      <c r="J369" s="21" t="str">
        <f t="shared" si="747"/>
        <v/>
      </c>
      <c r="K369" s="20" t="str">
        <f t="shared" si="747"/>
        <v/>
      </c>
      <c r="L369" s="21" t="str">
        <f t="shared" si="747"/>
        <v/>
      </c>
      <c r="M369" s="20" t="str">
        <f t="shared" si="747"/>
        <v/>
      </c>
      <c r="N369" s="21" t="str">
        <f t="shared" si="747"/>
        <v/>
      </c>
      <c r="O369" s="20" t="str">
        <f t="shared" si="747"/>
        <v/>
      </c>
      <c r="P369" s="21" t="str">
        <f t="shared" si="747"/>
        <v/>
      </c>
      <c r="Q369" s="20" t="str">
        <f t="shared" si="747"/>
        <v/>
      </c>
      <c r="R369" s="21" t="str">
        <f t="shared" si="747"/>
        <v/>
      </c>
      <c r="S369" s="20" t="str">
        <f t="shared" si="747"/>
        <v/>
      </c>
      <c r="T369" s="21" t="str">
        <f t="shared" si="747"/>
        <v/>
      </c>
      <c r="U369" s="20" t="str">
        <f t="shared" si="747"/>
        <v/>
      </c>
      <c r="V369" s="21" t="str">
        <f t="shared" si="747"/>
        <v/>
      </c>
      <c r="W369" s="22" t="str">
        <f t="shared" si="747"/>
        <v/>
      </c>
      <c r="X369" s="55" t="str">
        <f t="shared" ref="X369:AM369" si="748">IF($G369=X$4&amp;"-"&amp;X$5,IF(COUNTIF($G$6:$G369,"="&amp;$G369)&gt;1000,"",MAX(X$6:X368)+1),"")</f>
        <v/>
      </c>
      <c r="Y369" s="56" t="str">
        <f t="shared" si="748"/>
        <v/>
      </c>
      <c r="Z369" s="55" t="str">
        <f t="shared" si="748"/>
        <v/>
      </c>
      <c r="AA369" s="56" t="str">
        <f t="shared" si="748"/>
        <v/>
      </c>
      <c r="AB369" s="55" t="str">
        <f t="shared" si="748"/>
        <v/>
      </c>
      <c r="AC369" s="56" t="str">
        <f t="shared" si="748"/>
        <v/>
      </c>
      <c r="AD369" s="55" t="str">
        <f t="shared" si="748"/>
        <v/>
      </c>
      <c r="AE369" s="56" t="str">
        <f t="shared" si="748"/>
        <v/>
      </c>
      <c r="AF369" s="55" t="str">
        <f t="shared" si="748"/>
        <v/>
      </c>
      <c r="AG369" s="56" t="str">
        <f t="shared" si="748"/>
        <v/>
      </c>
      <c r="AH369" s="55" t="str">
        <f t="shared" si="748"/>
        <v/>
      </c>
      <c r="AI369" s="56" t="str">
        <f t="shared" si="748"/>
        <v/>
      </c>
      <c r="AJ369" s="55" t="str">
        <f t="shared" si="748"/>
        <v/>
      </c>
      <c r="AK369" s="56" t="str">
        <f t="shared" si="748"/>
        <v/>
      </c>
      <c r="AL369" s="55" t="str">
        <f t="shared" si="748"/>
        <v/>
      </c>
      <c r="AM369" s="57" t="str">
        <f t="shared" si="748"/>
        <v/>
      </c>
    </row>
    <row r="370" spans="1:39" ht="15.75" customHeight="1">
      <c r="A370" s="61"/>
      <c r="B370" s="64"/>
      <c r="C370" s="49"/>
      <c r="D370" s="59"/>
      <c r="E370" s="59"/>
      <c r="F370" s="59"/>
      <c r="G370" s="65"/>
      <c r="H370" s="19" t="str">
        <f t="shared" ref="H370:W370" si="749">IF($G370=H$4&amp;"-"&amp;H$5,IF(COUNTIF($G$6:$G370,"="&amp;$G370)&gt;5,"",$F370),"")</f>
        <v/>
      </c>
      <c r="I370" s="20" t="str">
        <f t="shared" si="749"/>
        <v/>
      </c>
      <c r="J370" s="21" t="str">
        <f t="shared" si="749"/>
        <v/>
      </c>
      <c r="K370" s="20" t="str">
        <f t="shared" si="749"/>
        <v/>
      </c>
      <c r="L370" s="21" t="str">
        <f t="shared" si="749"/>
        <v/>
      </c>
      <c r="M370" s="20" t="str">
        <f t="shared" si="749"/>
        <v/>
      </c>
      <c r="N370" s="21" t="str">
        <f t="shared" si="749"/>
        <v/>
      </c>
      <c r="O370" s="20" t="str">
        <f t="shared" si="749"/>
        <v/>
      </c>
      <c r="P370" s="21" t="str">
        <f t="shared" si="749"/>
        <v/>
      </c>
      <c r="Q370" s="20" t="str">
        <f t="shared" si="749"/>
        <v/>
      </c>
      <c r="R370" s="21" t="str">
        <f t="shared" si="749"/>
        <v/>
      </c>
      <c r="S370" s="20" t="str">
        <f t="shared" si="749"/>
        <v/>
      </c>
      <c r="T370" s="21" t="str">
        <f t="shared" si="749"/>
        <v/>
      </c>
      <c r="U370" s="20" t="str">
        <f t="shared" si="749"/>
        <v/>
      </c>
      <c r="V370" s="21" t="str">
        <f t="shared" si="749"/>
        <v/>
      </c>
      <c r="W370" s="22" t="str">
        <f t="shared" si="749"/>
        <v/>
      </c>
      <c r="X370" s="55" t="str">
        <f t="shared" ref="X370:AM370" si="750">IF($G370=X$4&amp;"-"&amp;X$5,IF(COUNTIF($G$6:$G370,"="&amp;$G370)&gt;1000,"",MAX(X$6:X369)+1),"")</f>
        <v/>
      </c>
      <c r="Y370" s="56" t="str">
        <f t="shared" si="750"/>
        <v/>
      </c>
      <c r="Z370" s="55" t="str">
        <f t="shared" si="750"/>
        <v/>
      </c>
      <c r="AA370" s="56" t="str">
        <f t="shared" si="750"/>
        <v/>
      </c>
      <c r="AB370" s="55" t="str">
        <f t="shared" si="750"/>
        <v/>
      </c>
      <c r="AC370" s="56" t="str">
        <f t="shared" si="750"/>
        <v/>
      </c>
      <c r="AD370" s="55" t="str">
        <f t="shared" si="750"/>
        <v/>
      </c>
      <c r="AE370" s="56" t="str">
        <f t="shared" si="750"/>
        <v/>
      </c>
      <c r="AF370" s="55" t="str">
        <f t="shared" si="750"/>
        <v/>
      </c>
      <c r="AG370" s="56" t="str">
        <f t="shared" si="750"/>
        <v/>
      </c>
      <c r="AH370" s="55" t="str">
        <f t="shared" si="750"/>
        <v/>
      </c>
      <c r="AI370" s="56" t="str">
        <f t="shared" si="750"/>
        <v/>
      </c>
      <c r="AJ370" s="55" t="str">
        <f t="shared" si="750"/>
        <v/>
      </c>
      <c r="AK370" s="56" t="str">
        <f t="shared" si="750"/>
        <v/>
      </c>
      <c r="AL370" s="55" t="str">
        <f t="shared" si="750"/>
        <v/>
      </c>
      <c r="AM370" s="57" t="str">
        <f t="shared" si="750"/>
        <v/>
      </c>
    </row>
    <row r="371" spans="1:39" ht="15.75" customHeight="1">
      <c r="A371" s="58"/>
      <c r="B371" s="64"/>
      <c r="C371" s="49"/>
      <c r="D371" s="59"/>
      <c r="E371" s="59"/>
      <c r="F371" s="59"/>
      <c r="G371" s="65"/>
      <c r="H371" s="19" t="str">
        <f t="shared" ref="H371:W371" si="751">IF($G371=H$4&amp;"-"&amp;H$5,IF(COUNTIF($G$6:$G371,"="&amp;$G371)&gt;5,"",$F371),"")</f>
        <v/>
      </c>
      <c r="I371" s="20" t="str">
        <f t="shared" si="751"/>
        <v/>
      </c>
      <c r="J371" s="21" t="str">
        <f t="shared" si="751"/>
        <v/>
      </c>
      <c r="K371" s="20" t="str">
        <f t="shared" si="751"/>
        <v/>
      </c>
      <c r="L371" s="21" t="str">
        <f t="shared" si="751"/>
        <v/>
      </c>
      <c r="M371" s="20" t="str">
        <f t="shared" si="751"/>
        <v/>
      </c>
      <c r="N371" s="21" t="str">
        <f t="shared" si="751"/>
        <v/>
      </c>
      <c r="O371" s="20" t="str">
        <f t="shared" si="751"/>
        <v/>
      </c>
      <c r="P371" s="21" t="str">
        <f t="shared" si="751"/>
        <v/>
      </c>
      <c r="Q371" s="20" t="str">
        <f t="shared" si="751"/>
        <v/>
      </c>
      <c r="R371" s="21" t="str">
        <f t="shared" si="751"/>
        <v/>
      </c>
      <c r="S371" s="20" t="str">
        <f t="shared" si="751"/>
        <v/>
      </c>
      <c r="T371" s="21" t="str">
        <f t="shared" si="751"/>
        <v/>
      </c>
      <c r="U371" s="20" t="str">
        <f t="shared" si="751"/>
        <v/>
      </c>
      <c r="V371" s="21" t="str">
        <f t="shared" si="751"/>
        <v/>
      </c>
      <c r="W371" s="22" t="str">
        <f t="shared" si="751"/>
        <v/>
      </c>
      <c r="X371" s="55" t="str">
        <f t="shared" ref="X371:AM371" si="752">IF($G371=X$4&amp;"-"&amp;X$5,IF(COUNTIF($G$6:$G371,"="&amp;$G371)&gt;1000,"",MAX(X$6:X370)+1),"")</f>
        <v/>
      </c>
      <c r="Y371" s="56" t="str">
        <f t="shared" si="752"/>
        <v/>
      </c>
      <c r="Z371" s="55" t="str">
        <f t="shared" si="752"/>
        <v/>
      </c>
      <c r="AA371" s="56" t="str">
        <f t="shared" si="752"/>
        <v/>
      </c>
      <c r="AB371" s="55" t="str">
        <f t="shared" si="752"/>
        <v/>
      </c>
      <c r="AC371" s="56" t="str">
        <f t="shared" si="752"/>
        <v/>
      </c>
      <c r="AD371" s="55" t="str">
        <f t="shared" si="752"/>
        <v/>
      </c>
      <c r="AE371" s="56" t="str">
        <f t="shared" si="752"/>
        <v/>
      </c>
      <c r="AF371" s="55" t="str">
        <f t="shared" si="752"/>
        <v/>
      </c>
      <c r="AG371" s="56" t="str">
        <f t="shared" si="752"/>
        <v/>
      </c>
      <c r="AH371" s="55" t="str">
        <f t="shared" si="752"/>
        <v/>
      </c>
      <c r="AI371" s="56" t="str">
        <f t="shared" si="752"/>
        <v/>
      </c>
      <c r="AJ371" s="55" t="str">
        <f t="shared" si="752"/>
        <v/>
      </c>
      <c r="AK371" s="56" t="str">
        <f t="shared" si="752"/>
        <v/>
      </c>
      <c r="AL371" s="55" t="str">
        <f t="shared" si="752"/>
        <v/>
      </c>
      <c r="AM371" s="57" t="str">
        <f t="shared" si="752"/>
        <v/>
      </c>
    </row>
    <row r="372" spans="1:39" ht="15.75" customHeight="1">
      <c r="A372" s="61"/>
      <c r="B372" s="64"/>
      <c r="C372" s="49"/>
      <c r="D372" s="59"/>
      <c r="E372" s="59"/>
      <c r="F372" s="59"/>
      <c r="G372" s="65"/>
      <c r="H372" s="19" t="str">
        <f t="shared" ref="H372:W372" si="753">IF($G372=H$4&amp;"-"&amp;H$5,IF(COUNTIF($G$6:$G372,"="&amp;$G372)&gt;5,"",$F372),"")</f>
        <v/>
      </c>
      <c r="I372" s="20" t="str">
        <f t="shared" si="753"/>
        <v/>
      </c>
      <c r="J372" s="21" t="str">
        <f t="shared" si="753"/>
        <v/>
      </c>
      <c r="K372" s="20" t="str">
        <f t="shared" si="753"/>
        <v/>
      </c>
      <c r="L372" s="21" t="str">
        <f t="shared" si="753"/>
        <v/>
      </c>
      <c r="M372" s="20" t="str">
        <f t="shared" si="753"/>
        <v/>
      </c>
      <c r="N372" s="21" t="str">
        <f t="shared" si="753"/>
        <v/>
      </c>
      <c r="O372" s="20" t="str">
        <f t="shared" si="753"/>
        <v/>
      </c>
      <c r="P372" s="21" t="str">
        <f t="shared" si="753"/>
        <v/>
      </c>
      <c r="Q372" s="20" t="str">
        <f t="shared" si="753"/>
        <v/>
      </c>
      <c r="R372" s="21" t="str">
        <f t="shared" si="753"/>
        <v/>
      </c>
      <c r="S372" s="20" t="str">
        <f t="shared" si="753"/>
        <v/>
      </c>
      <c r="T372" s="21" t="str">
        <f t="shared" si="753"/>
        <v/>
      </c>
      <c r="U372" s="20" t="str">
        <f t="shared" si="753"/>
        <v/>
      </c>
      <c r="V372" s="21" t="str">
        <f t="shared" si="753"/>
        <v/>
      </c>
      <c r="W372" s="22" t="str">
        <f t="shared" si="753"/>
        <v/>
      </c>
      <c r="X372" s="55" t="str">
        <f t="shared" ref="X372:AM372" si="754">IF($G372=X$4&amp;"-"&amp;X$5,IF(COUNTIF($G$6:$G372,"="&amp;$G372)&gt;1000,"",MAX(X$6:X371)+1),"")</f>
        <v/>
      </c>
      <c r="Y372" s="56" t="str">
        <f t="shared" si="754"/>
        <v/>
      </c>
      <c r="Z372" s="55" t="str">
        <f t="shared" si="754"/>
        <v/>
      </c>
      <c r="AA372" s="56" t="str">
        <f t="shared" si="754"/>
        <v/>
      </c>
      <c r="AB372" s="55" t="str">
        <f t="shared" si="754"/>
        <v/>
      </c>
      <c r="AC372" s="56" t="str">
        <f t="shared" si="754"/>
        <v/>
      </c>
      <c r="AD372" s="55" t="str">
        <f t="shared" si="754"/>
        <v/>
      </c>
      <c r="AE372" s="56" t="str">
        <f t="shared" si="754"/>
        <v/>
      </c>
      <c r="AF372" s="55" t="str">
        <f t="shared" si="754"/>
        <v/>
      </c>
      <c r="AG372" s="56" t="str">
        <f t="shared" si="754"/>
        <v/>
      </c>
      <c r="AH372" s="55" t="str">
        <f t="shared" si="754"/>
        <v/>
      </c>
      <c r="AI372" s="56" t="str">
        <f t="shared" si="754"/>
        <v/>
      </c>
      <c r="AJ372" s="55" t="str">
        <f t="shared" si="754"/>
        <v/>
      </c>
      <c r="AK372" s="56" t="str">
        <f t="shared" si="754"/>
        <v/>
      </c>
      <c r="AL372" s="55" t="str">
        <f t="shared" si="754"/>
        <v/>
      </c>
      <c r="AM372" s="57" t="str">
        <f t="shared" si="754"/>
        <v/>
      </c>
    </row>
    <row r="373" spans="1:39" ht="15.75" customHeight="1">
      <c r="A373" s="58"/>
      <c r="B373" s="64"/>
      <c r="C373" s="49"/>
      <c r="D373" s="59"/>
      <c r="E373" s="59"/>
      <c r="F373" s="59"/>
      <c r="G373" s="65"/>
      <c r="H373" s="19" t="str">
        <f t="shared" ref="H373:W373" si="755">IF($G373=H$4&amp;"-"&amp;H$5,IF(COUNTIF($G$6:$G373,"="&amp;$G373)&gt;5,"",$F373),"")</f>
        <v/>
      </c>
      <c r="I373" s="20" t="str">
        <f t="shared" si="755"/>
        <v/>
      </c>
      <c r="J373" s="21" t="str">
        <f t="shared" si="755"/>
        <v/>
      </c>
      <c r="K373" s="20" t="str">
        <f t="shared" si="755"/>
        <v/>
      </c>
      <c r="L373" s="21" t="str">
        <f t="shared" si="755"/>
        <v/>
      </c>
      <c r="M373" s="20" t="str">
        <f t="shared" si="755"/>
        <v/>
      </c>
      <c r="N373" s="21" t="str">
        <f t="shared" si="755"/>
        <v/>
      </c>
      <c r="O373" s="20" t="str">
        <f t="shared" si="755"/>
        <v/>
      </c>
      <c r="P373" s="21" t="str">
        <f t="shared" si="755"/>
        <v/>
      </c>
      <c r="Q373" s="20" t="str">
        <f t="shared" si="755"/>
        <v/>
      </c>
      <c r="R373" s="21" t="str">
        <f t="shared" si="755"/>
        <v/>
      </c>
      <c r="S373" s="20" t="str">
        <f t="shared" si="755"/>
        <v/>
      </c>
      <c r="T373" s="21" t="str">
        <f t="shared" si="755"/>
        <v/>
      </c>
      <c r="U373" s="20" t="str">
        <f t="shared" si="755"/>
        <v/>
      </c>
      <c r="V373" s="21" t="str">
        <f t="shared" si="755"/>
        <v/>
      </c>
      <c r="W373" s="22" t="str">
        <f t="shared" si="755"/>
        <v/>
      </c>
      <c r="X373" s="55" t="str">
        <f t="shared" ref="X373:AM373" si="756">IF($G373=X$4&amp;"-"&amp;X$5,IF(COUNTIF($G$6:$G373,"="&amp;$G373)&gt;1000,"",MAX(X$6:X372)+1),"")</f>
        <v/>
      </c>
      <c r="Y373" s="56" t="str">
        <f t="shared" si="756"/>
        <v/>
      </c>
      <c r="Z373" s="55" t="str">
        <f t="shared" si="756"/>
        <v/>
      </c>
      <c r="AA373" s="56" t="str">
        <f t="shared" si="756"/>
        <v/>
      </c>
      <c r="AB373" s="55" t="str">
        <f t="shared" si="756"/>
        <v/>
      </c>
      <c r="AC373" s="56" t="str">
        <f t="shared" si="756"/>
        <v/>
      </c>
      <c r="AD373" s="55" t="str">
        <f t="shared" si="756"/>
        <v/>
      </c>
      <c r="AE373" s="56" t="str">
        <f t="shared" si="756"/>
        <v/>
      </c>
      <c r="AF373" s="55" t="str">
        <f t="shared" si="756"/>
        <v/>
      </c>
      <c r="AG373" s="56" t="str">
        <f t="shared" si="756"/>
        <v/>
      </c>
      <c r="AH373" s="55" t="str">
        <f t="shared" si="756"/>
        <v/>
      </c>
      <c r="AI373" s="56" t="str">
        <f t="shared" si="756"/>
        <v/>
      </c>
      <c r="AJ373" s="55" t="str">
        <f t="shared" si="756"/>
        <v/>
      </c>
      <c r="AK373" s="56" t="str">
        <f t="shared" si="756"/>
        <v/>
      </c>
      <c r="AL373" s="55" t="str">
        <f t="shared" si="756"/>
        <v/>
      </c>
      <c r="AM373" s="57" t="str">
        <f t="shared" si="756"/>
        <v/>
      </c>
    </row>
    <row r="374" spans="1:39" ht="15.75" customHeight="1">
      <c r="A374" s="61"/>
      <c r="B374" s="64"/>
      <c r="C374" s="49"/>
      <c r="D374" s="59"/>
      <c r="E374" s="59"/>
      <c r="F374" s="59"/>
      <c r="G374" s="65"/>
      <c r="H374" s="19" t="str">
        <f t="shared" ref="H374:W374" si="757">IF($G374=H$4&amp;"-"&amp;H$5,IF(COUNTIF($G$6:$G374,"="&amp;$G374)&gt;5,"",$F374),"")</f>
        <v/>
      </c>
      <c r="I374" s="20" t="str">
        <f t="shared" si="757"/>
        <v/>
      </c>
      <c r="J374" s="21" t="str">
        <f t="shared" si="757"/>
        <v/>
      </c>
      <c r="K374" s="20" t="str">
        <f t="shared" si="757"/>
        <v/>
      </c>
      <c r="L374" s="21" t="str">
        <f t="shared" si="757"/>
        <v/>
      </c>
      <c r="M374" s="20" t="str">
        <f t="shared" si="757"/>
        <v/>
      </c>
      <c r="N374" s="21" t="str">
        <f t="shared" si="757"/>
        <v/>
      </c>
      <c r="O374" s="20" t="str">
        <f t="shared" si="757"/>
        <v/>
      </c>
      <c r="P374" s="21" t="str">
        <f t="shared" si="757"/>
        <v/>
      </c>
      <c r="Q374" s="20" t="str">
        <f t="shared" si="757"/>
        <v/>
      </c>
      <c r="R374" s="21" t="str">
        <f t="shared" si="757"/>
        <v/>
      </c>
      <c r="S374" s="20" t="str">
        <f t="shared" si="757"/>
        <v/>
      </c>
      <c r="T374" s="21" t="str">
        <f t="shared" si="757"/>
        <v/>
      </c>
      <c r="U374" s="20" t="str">
        <f t="shared" si="757"/>
        <v/>
      </c>
      <c r="V374" s="21" t="str">
        <f t="shared" si="757"/>
        <v/>
      </c>
      <c r="W374" s="22" t="str">
        <f t="shared" si="757"/>
        <v/>
      </c>
      <c r="X374" s="55" t="str">
        <f t="shared" ref="X374:AM374" si="758">IF($G374=X$4&amp;"-"&amp;X$5,IF(COUNTIF($G$6:$G374,"="&amp;$G374)&gt;1000,"",MAX(X$6:X373)+1),"")</f>
        <v/>
      </c>
      <c r="Y374" s="56" t="str">
        <f t="shared" si="758"/>
        <v/>
      </c>
      <c r="Z374" s="55" t="str">
        <f t="shared" si="758"/>
        <v/>
      </c>
      <c r="AA374" s="56" t="str">
        <f t="shared" si="758"/>
        <v/>
      </c>
      <c r="AB374" s="55" t="str">
        <f t="shared" si="758"/>
        <v/>
      </c>
      <c r="AC374" s="56" t="str">
        <f t="shared" si="758"/>
        <v/>
      </c>
      <c r="AD374" s="55" t="str">
        <f t="shared" si="758"/>
        <v/>
      </c>
      <c r="AE374" s="56" t="str">
        <f t="shared" si="758"/>
        <v/>
      </c>
      <c r="AF374" s="55" t="str">
        <f t="shared" si="758"/>
        <v/>
      </c>
      <c r="AG374" s="56" t="str">
        <f t="shared" si="758"/>
        <v/>
      </c>
      <c r="AH374" s="55" t="str">
        <f t="shared" si="758"/>
        <v/>
      </c>
      <c r="AI374" s="56" t="str">
        <f t="shared" si="758"/>
        <v/>
      </c>
      <c r="AJ374" s="55" t="str">
        <f t="shared" si="758"/>
        <v/>
      </c>
      <c r="AK374" s="56" t="str">
        <f t="shared" si="758"/>
        <v/>
      </c>
      <c r="AL374" s="55" t="str">
        <f t="shared" si="758"/>
        <v/>
      </c>
      <c r="AM374" s="57" t="str">
        <f t="shared" si="758"/>
        <v/>
      </c>
    </row>
    <row r="375" spans="1:39" ht="15.75" customHeight="1">
      <c r="A375" s="58"/>
      <c r="B375" s="64"/>
      <c r="C375" s="49"/>
      <c r="D375" s="59"/>
      <c r="E375" s="59"/>
      <c r="F375" s="59"/>
      <c r="G375" s="65"/>
      <c r="H375" s="19" t="str">
        <f t="shared" ref="H375:W375" si="759">IF($G375=H$4&amp;"-"&amp;H$5,IF(COUNTIF($G$6:$G375,"="&amp;$G375)&gt;5,"",$F375),"")</f>
        <v/>
      </c>
      <c r="I375" s="20" t="str">
        <f t="shared" si="759"/>
        <v/>
      </c>
      <c r="J375" s="21" t="str">
        <f t="shared" si="759"/>
        <v/>
      </c>
      <c r="K375" s="20" t="str">
        <f t="shared" si="759"/>
        <v/>
      </c>
      <c r="L375" s="21" t="str">
        <f t="shared" si="759"/>
        <v/>
      </c>
      <c r="M375" s="20" t="str">
        <f t="shared" si="759"/>
        <v/>
      </c>
      <c r="N375" s="21" t="str">
        <f t="shared" si="759"/>
        <v/>
      </c>
      <c r="O375" s="20" t="str">
        <f t="shared" si="759"/>
        <v/>
      </c>
      <c r="P375" s="21" t="str">
        <f t="shared" si="759"/>
        <v/>
      </c>
      <c r="Q375" s="20" t="str">
        <f t="shared" si="759"/>
        <v/>
      </c>
      <c r="R375" s="21" t="str">
        <f t="shared" si="759"/>
        <v/>
      </c>
      <c r="S375" s="20" t="str">
        <f t="shared" si="759"/>
        <v/>
      </c>
      <c r="T375" s="21" t="str">
        <f t="shared" si="759"/>
        <v/>
      </c>
      <c r="U375" s="20" t="str">
        <f t="shared" si="759"/>
        <v/>
      </c>
      <c r="V375" s="21" t="str">
        <f t="shared" si="759"/>
        <v/>
      </c>
      <c r="W375" s="22" t="str">
        <f t="shared" si="759"/>
        <v/>
      </c>
      <c r="X375" s="55" t="str">
        <f t="shared" ref="X375:AM375" si="760">IF($G375=X$4&amp;"-"&amp;X$5,IF(COUNTIF($G$6:$G375,"="&amp;$G375)&gt;1000,"",MAX(X$6:X374)+1),"")</f>
        <v/>
      </c>
      <c r="Y375" s="56" t="str">
        <f t="shared" si="760"/>
        <v/>
      </c>
      <c r="Z375" s="55" t="str">
        <f t="shared" si="760"/>
        <v/>
      </c>
      <c r="AA375" s="56" t="str">
        <f t="shared" si="760"/>
        <v/>
      </c>
      <c r="AB375" s="55" t="str">
        <f t="shared" si="760"/>
        <v/>
      </c>
      <c r="AC375" s="56" t="str">
        <f t="shared" si="760"/>
        <v/>
      </c>
      <c r="AD375" s="55" t="str">
        <f t="shared" si="760"/>
        <v/>
      </c>
      <c r="AE375" s="56" t="str">
        <f t="shared" si="760"/>
        <v/>
      </c>
      <c r="AF375" s="55" t="str">
        <f t="shared" si="760"/>
        <v/>
      </c>
      <c r="AG375" s="56" t="str">
        <f t="shared" si="760"/>
        <v/>
      </c>
      <c r="AH375" s="55" t="str">
        <f t="shared" si="760"/>
        <v/>
      </c>
      <c r="AI375" s="56" t="str">
        <f t="shared" si="760"/>
        <v/>
      </c>
      <c r="AJ375" s="55" t="str">
        <f t="shared" si="760"/>
        <v/>
      </c>
      <c r="AK375" s="56" t="str">
        <f t="shared" si="760"/>
        <v/>
      </c>
      <c r="AL375" s="55" t="str">
        <f t="shared" si="760"/>
        <v/>
      </c>
      <c r="AM375" s="57" t="str">
        <f t="shared" si="760"/>
        <v/>
      </c>
    </row>
    <row r="376" spans="1:39" ht="15.75" customHeight="1">
      <c r="A376" s="61"/>
      <c r="B376" s="64"/>
      <c r="C376" s="49"/>
      <c r="D376" s="59"/>
      <c r="E376" s="59"/>
      <c r="F376" s="59"/>
      <c r="G376" s="65"/>
      <c r="H376" s="19" t="str">
        <f t="shared" ref="H376:W376" si="761">IF($G376=H$4&amp;"-"&amp;H$5,IF(COUNTIF($G$6:$G376,"="&amp;$G376)&gt;5,"",$F376),"")</f>
        <v/>
      </c>
      <c r="I376" s="20" t="str">
        <f t="shared" si="761"/>
        <v/>
      </c>
      <c r="J376" s="21" t="str">
        <f t="shared" si="761"/>
        <v/>
      </c>
      <c r="K376" s="20" t="str">
        <f t="shared" si="761"/>
        <v/>
      </c>
      <c r="L376" s="21" t="str">
        <f t="shared" si="761"/>
        <v/>
      </c>
      <c r="M376" s="20" t="str">
        <f t="shared" si="761"/>
        <v/>
      </c>
      <c r="N376" s="21" t="str">
        <f t="shared" si="761"/>
        <v/>
      </c>
      <c r="O376" s="20" t="str">
        <f t="shared" si="761"/>
        <v/>
      </c>
      <c r="P376" s="21" t="str">
        <f t="shared" si="761"/>
        <v/>
      </c>
      <c r="Q376" s="20" t="str">
        <f t="shared" si="761"/>
        <v/>
      </c>
      <c r="R376" s="21" t="str">
        <f t="shared" si="761"/>
        <v/>
      </c>
      <c r="S376" s="20" t="str">
        <f t="shared" si="761"/>
        <v/>
      </c>
      <c r="T376" s="21" t="str">
        <f t="shared" si="761"/>
        <v/>
      </c>
      <c r="U376" s="20" t="str">
        <f t="shared" si="761"/>
        <v/>
      </c>
      <c r="V376" s="21" t="str">
        <f t="shared" si="761"/>
        <v/>
      </c>
      <c r="W376" s="22" t="str">
        <f t="shared" si="761"/>
        <v/>
      </c>
      <c r="X376" s="55" t="str">
        <f t="shared" ref="X376:AM376" si="762">IF($G376=X$4&amp;"-"&amp;X$5,IF(COUNTIF($G$6:$G376,"="&amp;$G376)&gt;1000,"",MAX(X$6:X375)+1),"")</f>
        <v/>
      </c>
      <c r="Y376" s="56" t="str">
        <f t="shared" si="762"/>
        <v/>
      </c>
      <c r="Z376" s="55" t="str">
        <f t="shared" si="762"/>
        <v/>
      </c>
      <c r="AA376" s="56" t="str">
        <f t="shared" si="762"/>
        <v/>
      </c>
      <c r="AB376" s="55" t="str">
        <f t="shared" si="762"/>
        <v/>
      </c>
      <c r="AC376" s="56" t="str">
        <f t="shared" si="762"/>
        <v/>
      </c>
      <c r="AD376" s="55" t="str">
        <f t="shared" si="762"/>
        <v/>
      </c>
      <c r="AE376" s="56" t="str">
        <f t="shared" si="762"/>
        <v/>
      </c>
      <c r="AF376" s="55" t="str">
        <f t="shared" si="762"/>
        <v/>
      </c>
      <c r="AG376" s="56" t="str">
        <f t="shared" si="762"/>
        <v/>
      </c>
      <c r="AH376" s="55" t="str">
        <f t="shared" si="762"/>
        <v/>
      </c>
      <c r="AI376" s="56" t="str">
        <f t="shared" si="762"/>
        <v/>
      </c>
      <c r="AJ376" s="55" t="str">
        <f t="shared" si="762"/>
        <v/>
      </c>
      <c r="AK376" s="56" t="str">
        <f t="shared" si="762"/>
        <v/>
      </c>
      <c r="AL376" s="55" t="str">
        <f t="shared" si="762"/>
        <v/>
      </c>
      <c r="AM376" s="57" t="str">
        <f t="shared" si="762"/>
        <v/>
      </c>
    </row>
    <row r="377" spans="1:39" ht="15.75" customHeight="1">
      <c r="A377" s="58"/>
      <c r="B377" s="64"/>
      <c r="C377" s="49"/>
      <c r="D377" s="59"/>
      <c r="E377" s="59"/>
      <c r="F377" s="59"/>
      <c r="G377" s="65"/>
      <c r="H377" s="19" t="str">
        <f t="shared" ref="H377:W377" si="763">IF($G377=H$4&amp;"-"&amp;H$5,IF(COUNTIF($G$6:$G377,"="&amp;$G377)&gt;5,"",$F377),"")</f>
        <v/>
      </c>
      <c r="I377" s="20" t="str">
        <f t="shared" si="763"/>
        <v/>
      </c>
      <c r="J377" s="21" t="str">
        <f t="shared" si="763"/>
        <v/>
      </c>
      <c r="K377" s="20" t="str">
        <f t="shared" si="763"/>
        <v/>
      </c>
      <c r="L377" s="21" t="str">
        <f t="shared" si="763"/>
        <v/>
      </c>
      <c r="M377" s="20" t="str">
        <f t="shared" si="763"/>
        <v/>
      </c>
      <c r="N377" s="21" t="str">
        <f t="shared" si="763"/>
        <v/>
      </c>
      <c r="O377" s="20" t="str">
        <f t="shared" si="763"/>
        <v/>
      </c>
      <c r="P377" s="21" t="str">
        <f t="shared" si="763"/>
        <v/>
      </c>
      <c r="Q377" s="20" t="str">
        <f t="shared" si="763"/>
        <v/>
      </c>
      <c r="R377" s="21" t="str">
        <f t="shared" si="763"/>
        <v/>
      </c>
      <c r="S377" s="20" t="str">
        <f t="shared" si="763"/>
        <v/>
      </c>
      <c r="T377" s="21" t="str">
        <f t="shared" si="763"/>
        <v/>
      </c>
      <c r="U377" s="20" t="str">
        <f t="shared" si="763"/>
        <v/>
      </c>
      <c r="V377" s="21" t="str">
        <f t="shared" si="763"/>
        <v/>
      </c>
      <c r="W377" s="22" t="str">
        <f t="shared" si="763"/>
        <v/>
      </c>
      <c r="X377" s="55" t="str">
        <f t="shared" ref="X377:AM377" si="764">IF($G377=X$4&amp;"-"&amp;X$5,IF(COUNTIF($G$6:$G377,"="&amp;$G377)&gt;1000,"",MAX(X$6:X376)+1),"")</f>
        <v/>
      </c>
      <c r="Y377" s="56" t="str">
        <f t="shared" si="764"/>
        <v/>
      </c>
      <c r="Z377" s="55" t="str">
        <f t="shared" si="764"/>
        <v/>
      </c>
      <c r="AA377" s="56" t="str">
        <f t="shared" si="764"/>
        <v/>
      </c>
      <c r="AB377" s="55" t="str">
        <f t="shared" si="764"/>
        <v/>
      </c>
      <c r="AC377" s="56" t="str">
        <f t="shared" si="764"/>
        <v/>
      </c>
      <c r="AD377" s="55" t="str">
        <f t="shared" si="764"/>
        <v/>
      </c>
      <c r="AE377" s="56" t="str">
        <f t="shared" si="764"/>
        <v/>
      </c>
      <c r="AF377" s="55" t="str">
        <f t="shared" si="764"/>
        <v/>
      </c>
      <c r="AG377" s="56" t="str">
        <f t="shared" si="764"/>
        <v/>
      </c>
      <c r="AH377" s="55" t="str">
        <f t="shared" si="764"/>
        <v/>
      </c>
      <c r="AI377" s="56" t="str">
        <f t="shared" si="764"/>
        <v/>
      </c>
      <c r="AJ377" s="55" t="str">
        <f t="shared" si="764"/>
        <v/>
      </c>
      <c r="AK377" s="56" t="str">
        <f t="shared" si="764"/>
        <v/>
      </c>
      <c r="AL377" s="55" t="str">
        <f t="shared" si="764"/>
        <v/>
      </c>
      <c r="AM377" s="57" t="str">
        <f t="shared" si="764"/>
        <v/>
      </c>
    </row>
    <row r="378" spans="1:39" ht="15.75" customHeight="1">
      <c r="A378" s="61"/>
      <c r="B378" s="64"/>
      <c r="C378" s="49"/>
      <c r="D378" s="59"/>
      <c r="E378" s="59"/>
      <c r="F378" s="59"/>
      <c r="G378" s="65"/>
      <c r="H378" s="19" t="str">
        <f t="shared" ref="H378:W378" si="765">IF($G378=H$4&amp;"-"&amp;H$5,IF(COUNTIF($G$6:$G378,"="&amp;$G378)&gt;5,"",$F378),"")</f>
        <v/>
      </c>
      <c r="I378" s="20" t="str">
        <f t="shared" si="765"/>
        <v/>
      </c>
      <c r="J378" s="21" t="str">
        <f t="shared" si="765"/>
        <v/>
      </c>
      <c r="K378" s="20" t="str">
        <f t="shared" si="765"/>
        <v/>
      </c>
      <c r="L378" s="21" t="str">
        <f t="shared" si="765"/>
        <v/>
      </c>
      <c r="M378" s="20" t="str">
        <f t="shared" si="765"/>
        <v/>
      </c>
      <c r="N378" s="21" t="str">
        <f t="shared" si="765"/>
        <v/>
      </c>
      <c r="O378" s="20" t="str">
        <f t="shared" si="765"/>
        <v/>
      </c>
      <c r="P378" s="21" t="str">
        <f t="shared" si="765"/>
        <v/>
      </c>
      <c r="Q378" s="20" t="str">
        <f t="shared" si="765"/>
        <v/>
      </c>
      <c r="R378" s="21" t="str">
        <f t="shared" si="765"/>
        <v/>
      </c>
      <c r="S378" s="20" t="str">
        <f t="shared" si="765"/>
        <v/>
      </c>
      <c r="T378" s="21" t="str">
        <f t="shared" si="765"/>
        <v/>
      </c>
      <c r="U378" s="20" t="str">
        <f t="shared" si="765"/>
        <v/>
      </c>
      <c r="V378" s="21" t="str">
        <f t="shared" si="765"/>
        <v/>
      </c>
      <c r="W378" s="22" t="str">
        <f t="shared" si="765"/>
        <v/>
      </c>
      <c r="X378" s="55" t="str">
        <f t="shared" ref="X378:AM378" si="766">IF($G378=X$4&amp;"-"&amp;X$5,IF(COUNTIF($G$6:$G378,"="&amp;$G378)&gt;1000,"",MAX(X$6:X377)+1),"")</f>
        <v/>
      </c>
      <c r="Y378" s="56" t="str">
        <f t="shared" si="766"/>
        <v/>
      </c>
      <c r="Z378" s="55" t="str">
        <f t="shared" si="766"/>
        <v/>
      </c>
      <c r="AA378" s="56" t="str">
        <f t="shared" si="766"/>
        <v/>
      </c>
      <c r="AB378" s="55" t="str">
        <f t="shared" si="766"/>
        <v/>
      </c>
      <c r="AC378" s="56" t="str">
        <f t="shared" si="766"/>
        <v/>
      </c>
      <c r="AD378" s="55" t="str">
        <f t="shared" si="766"/>
        <v/>
      </c>
      <c r="AE378" s="56" t="str">
        <f t="shared" si="766"/>
        <v/>
      </c>
      <c r="AF378" s="55" t="str">
        <f t="shared" si="766"/>
        <v/>
      </c>
      <c r="AG378" s="56" t="str">
        <f t="shared" si="766"/>
        <v/>
      </c>
      <c r="AH378" s="55" t="str">
        <f t="shared" si="766"/>
        <v/>
      </c>
      <c r="AI378" s="56" t="str">
        <f t="shared" si="766"/>
        <v/>
      </c>
      <c r="AJ378" s="55" t="str">
        <f t="shared" si="766"/>
        <v/>
      </c>
      <c r="AK378" s="56" t="str">
        <f t="shared" si="766"/>
        <v/>
      </c>
      <c r="AL378" s="55" t="str">
        <f t="shared" si="766"/>
        <v/>
      </c>
      <c r="AM378" s="57" t="str">
        <f t="shared" si="766"/>
        <v/>
      </c>
    </row>
    <row r="379" spans="1:39" ht="15.75" customHeight="1">
      <c r="A379" s="58"/>
      <c r="B379" s="64"/>
      <c r="C379" s="49"/>
      <c r="D379" s="59"/>
      <c r="E379" s="59"/>
      <c r="F379" s="59"/>
      <c r="G379" s="65"/>
      <c r="H379" s="19" t="str">
        <f t="shared" ref="H379:W379" si="767">IF($G379=H$4&amp;"-"&amp;H$5,IF(COUNTIF($G$6:$G379,"="&amp;$G379)&gt;5,"",$F379),"")</f>
        <v/>
      </c>
      <c r="I379" s="20" t="str">
        <f t="shared" si="767"/>
        <v/>
      </c>
      <c r="J379" s="21" t="str">
        <f t="shared" si="767"/>
        <v/>
      </c>
      <c r="K379" s="20" t="str">
        <f t="shared" si="767"/>
        <v/>
      </c>
      <c r="L379" s="21" t="str">
        <f t="shared" si="767"/>
        <v/>
      </c>
      <c r="M379" s="20" t="str">
        <f t="shared" si="767"/>
        <v/>
      </c>
      <c r="N379" s="21" t="str">
        <f t="shared" si="767"/>
        <v/>
      </c>
      <c r="O379" s="20" t="str">
        <f t="shared" si="767"/>
        <v/>
      </c>
      <c r="P379" s="21" t="str">
        <f t="shared" si="767"/>
        <v/>
      </c>
      <c r="Q379" s="20" t="str">
        <f t="shared" si="767"/>
        <v/>
      </c>
      <c r="R379" s="21" t="str">
        <f t="shared" si="767"/>
        <v/>
      </c>
      <c r="S379" s="20" t="str">
        <f t="shared" si="767"/>
        <v/>
      </c>
      <c r="T379" s="21" t="str">
        <f t="shared" si="767"/>
        <v/>
      </c>
      <c r="U379" s="20" t="str">
        <f t="shared" si="767"/>
        <v/>
      </c>
      <c r="V379" s="21" t="str">
        <f t="shared" si="767"/>
        <v/>
      </c>
      <c r="W379" s="22" t="str">
        <f t="shared" si="767"/>
        <v/>
      </c>
      <c r="X379" s="55" t="str">
        <f t="shared" ref="X379:AM379" si="768">IF($G379=X$4&amp;"-"&amp;X$5,IF(COUNTIF($G$6:$G379,"="&amp;$G379)&gt;1000,"",MAX(X$6:X378)+1),"")</f>
        <v/>
      </c>
      <c r="Y379" s="56" t="str">
        <f t="shared" si="768"/>
        <v/>
      </c>
      <c r="Z379" s="55" t="str">
        <f t="shared" si="768"/>
        <v/>
      </c>
      <c r="AA379" s="56" t="str">
        <f t="shared" si="768"/>
        <v/>
      </c>
      <c r="AB379" s="55" t="str">
        <f t="shared" si="768"/>
        <v/>
      </c>
      <c r="AC379" s="56" t="str">
        <f t="shared" si="768"/>
        <v/>
      </c>
      <c r="AD379" s="55" t="str">
        <f t="shared" si="768"/>
        <v/>
      </c>
      <c r="AE379" s="56" t="str">
        <f t="shared" si="768"/>
        <v/>
      </c>
      <c r="AF379" s="55" t="str">
        <f t="shared" si="768"/>
        <v/>
      </c>
      <c r="AG379" s="56" t="str">
        <f t="shared" si="768"/>
        <v/>
      </c>
      <c r="AH379" s="55" t="str">
        <f t="shared" si="768"/>
        <v/>
      </c>
      <c r="AI379" s="56" t="str">
        <f t="shared" si="768"/>
        <v/>
      </c>
      <c r="AJ379" s="55" t="str">
        <f t="shared" si="768"/>
        <v/>
      </c>
      <c r="AK379" s="56" t="str">
        <f t="shared" si="768"/>
        <v/>
      </c>
      <c r="AL379" s="55" t="str">
        <f t="shared" si="768"/>
        <v/>
      </c>
      <c r="AM379" s="57" t="str">
        <f t="shared" si="768"/>
        <v/>
      </c>
    </row>
    <row r="380" spans="1:39" ht="15.75" customHeight="1">
      <c r="A380" s="61"/>
      <c r="B380" s="64"/>
      <c r="C380" s="49"/>
      <c r="D380" s="59"/>
      <c r="E380" s="59"/>
      <c r="F380" s="59"/>
      <c r="G380" s="65"/>
      <c r="H380" s="19" t="str">
        <f t="shared" ref="H380:W380" si="769">IF($G380=H$4&amp;"-"&amp;H$5,IF(COUNTIF($G$6:$G380,"="&amp;$G380)&gt;5,"",$F380),"")</f>
        <v/>
      </c>
      <c r="I380" s="20" t="str">
        <f t="shared" si="769"/>
        <v/>
      </c>
      <c r="J380" s="21" t="str">
        <f t="shared" si="769"/>
        <v/>
      </c>
      <c r="K380" s="20" t="str">
        <f t="shared" si="769"/>
        <v/>
      </c>
      <c r="L380" s="21" t="str">
        <f t="shared" si="769"/>
        <v/>
      </c>
      <c r="M380" s="20" t="str">
        <f t="shared" si="769"/>
        <v/>
      </c>
      <c r="N380" s="21" t="str">
        <f t="shared" si="769"/>
        <v/>
      </c>
      <c r="O380" s="20" t="str">
        <f t="shared" si="769"/>
        <v/>
      </c>
      <c r="P380" s="21" t="str">
        <f t="shared" si="769"/>
        <v/>
      </c>
      <c r="Q380" s="20" t="str">
        <f t="shared" si="769"/>
        <v/>
      </c>
      <c r="R380" s="21" t="str">
        <f t="shared" si="769"/>
        <v/>
      </c>
      <c r="S380" s="20" t="str">
        <f t="shared" si="769"/>
        <v/>
      </c>
      <c r="T380" s="21" t="str">
        <f t="shared" si="769"/>
        <v/>
      </c>
      <c r="U380" s="20" t="str">
        <f t="shared" si="769"/>
        <v/>
      </c>
      <c r="V380" s="21" t="str">
        <f t="shared" si="769"/>
        <v/>
      </c>
      <c r="W380" s="22" t="str">
        <f t="shared" si="769"/>
        <v/>
      </c>
      <c r="X380" s="55" t="str">
        <f t="shared" ref="X380:AM380" si="770">IF($G380=X$4&amp;"-"&amp;X$5,IF(COUNTIF($G$6:$G380,"="&amp;$G380)&gt;1000,"",MAX(X$6:X379)+1),"")</f>
        <v/>
      </c>
      <c r="Y380" s="56" t="str">
        <f t="shared" si="770"/>
        <v/>
      </c>
      <c r="Z380" s="55" t="str">
        <f t="shared" si="770"/>
        <v/>
      </c>
      <c r="AA380" s="56" t="str">
        <f t="shared" si="770"/>
        <v/>
      </c>
      <c r="AB380" s="55" t="str">
        <f t="shared" si="770"/>
        <v/>
      </c>
      <c r="AC380" s="56" t="str">
        <f t="shared" si="770"/>
        <v/>
      </c>
      <c r="AD380" s="55" t="str">
        <f t="shared" si="770"/>
        <v/>
      </c>
      <c r="AE380" s="56" t="str">
        <f t="shared" si="770"/>
        <v/>
      </c>
      <c r="AF380" s="55" t="str">
        <f t="shared" si="770"/>
        <v/>
      </c>
      <c r="AG380" s="56" t="str">
        <f t="shared" si="770"/>
        <v/>
      </c>
      <c r="AH380" s="55" t="str">
        <f t="shared" si="770"/>
        <v/>
      </c>
      <c r="AI380" s="56" t="str">
        <f t="shared" si="770"/>
        <v/>
      </c>
      <c r="AJ380" s="55" t="str">
        <f t="shared" si="770"/>
        <v/>
      </c>
      <c r="AK380" s="56" t="str">
        <f t="shared" si="770"/>
        <v/>
      </c>
      <c r="AL380" s="55" t="str">
        <f t="shared" si="770"/>
        <v/>
      </c>
      <c r="AM380" s="57" t="str">
        <f t="shared" si="770"/>
        <v/>
      </c>
    </row>
    <row r="381" spans="1:39" ht="15.75" customHeight="1">
      <c r="A381" s="61"/>
      <c r="B381" s="64"/>
      <c r="C381" s="49"/>
      <c r="D381" s="59"/>
      <c r="E381" s="59"/>
      <c r="F381" s="59"/>
      <c r="G381" s="65"/>
      <c r="H381" s="19" t="str">
        <f t="shared" ref="H381:W381" si="771">IF($G381=H$4&amp;"-"&amp;H$5,IF(COUNTIF($G$6:$G381,"="&amp;$G381)&gt;5,"",$F381),"")</f>
        <v/>
      </c>
      <c r="I381" s="20" t="str">
        <f t="shared" si="771"/>
        <v/>
      </c>
      <c r="J381" s="21" t="str">
        <f t="shared" si="771"/>
        <v/>
      </c>
      <c r="K381" s="20" t="str">
        <f t="shared" si="771"/>
        <v/>
      </c>
      <c r="L381" s="21" t="str">
        <f t="shared" si="771"/>
        <v/>
      </c>
      <c r="M381" s="20" t="str">
        <f t="shared" si="771"/>
        <v/>
      </c>
      <c r="N381" s="21" t="str">
        <f t="shared" si="771"/>
        <v/>
      </c>
      <c r="O381" s="20" t="str">
        <f t="shared" si="771"/>
        <v/>
      </c>
      <c r="P381" s="21" t="str">
        <f t="shared" si="771"/>
        <v/>
      </c>
      <c r="Q381" s="20" t="str">
        <f t="shared" si="771"/>
        <v/>
      </c>
      <c r="R381" s="21" t="str">
        <f t="shared" si="771"/>
        <v/>
      </c>
      <c r="S381" s="20" t="str">
        <f t="shared" si="771"/>
        <v/>
      </c>
      <c r="T381" s="21" t="str">
        <f t="shared" si="771"/>
        <v/>
      </c>
      <c r="U381" s="20" t="str">
        <f t="shared" si="771"/>
        <v/>
      </c>
      <c r="V381" s="21" t="str">
        <f t="shared" si="771"/>
        <v/>
      </c>
      <c r="W381" s="22" t="str">
        <f t="shared" si="771"/>
        <v/>
      </c>
      <c r="X381" s="55" t="str">
        <f t="shared" ref="X381:AM381" si="772">IF($G381=X$4&amp;"-"&amp;X$5,IF(COUNTIF($G$6:$G381,"="&amp;$G381)&gt;1000,"",MAX(X$6:X380)+1),"")</f>
        <v/>
      </c>
      <c r="Y381" s="56" t="str">
        <f t="shared" si="772"/>
        <v/>
      </c>
      <c r="Z381" s="55" t="str">
        <f t="shared" si="772"/>
        <v/>
      </c>
      <c r="AA381" s="56" t="str">
        <f t="shared" si="772"/>
        <v/>
      </c>
      <c r="AB381" s="55" t="str">
        <f t="shared" si="772"/>
        <v/>
      </c>
      <c r="AC381" s="56" t="str">
        <f t="shared" si="772"/>
        <v/>
      </c>
      <c r="AD381" s="55" t="str">
        <f t="shared" si="772"/>
        <v/>
      </c>
      <c r="AE381" s="56" t="str">
        <f t="shared" si="772"/>
        <v/>
      </c>
      <c r="AF381" s="55" t="str">
        <f t="shared" si="772"/>
        <v/>
      </c>
      <c r="AG381" s="56" t="str">
        <f t="shared" si="772"/>
        <v/>
      </c>
      <c r="AH381" s="55" t="str">
        <f t="shared" si="772"/>
        <v/>
      </c>
      <c r="AI381" s="56" t="str">
        <f t="shared" si="772"/>
        <v/>
      </c>
      <c r="AJ381" s="55" t="str">
        <f t="shared" si="772"/>
        <v/>
      </c>
      <c r="AK381" s="56" t="str">
        <f t="shared" si="772"/>
        <v/>
      </c>
      <c r="AL381" s="55" t="str">
        <f t="shared" si="772"/>
        <v/>
      </c>
      <c r="AM381" s="57" t="str">
        <f t="shared" si="772"/>
        <v/>
      </c>
    </row>
    <row r="382" spans="1:39" ht="15.75" customHeight="1">
      <c r="A382" s="58"/>
      <c r="B382" s="64"/>
      <c r="C382" s="49"/>
      <c r="D382" s="59"/>
      <c r="E382" s="59"/>
      <c r="F382" s="59"/>
      <c r="G382" s="65"/>
      <c r="H382" s="19" t="str">
        <f t="shared" ref="H382:W382" si="773">IF($G382=H$4&amp;"-"&amp;H$5,IF(COUNTIF($G$6:$G382,"="&amp;$G382)&gt;5,"",$F382),"")</f>
        <v/>
      </c>
      <c r="I382" s="20" t="str">
        <f t="shared" si="773"/>
        <v/>
      </c>
      <c r="J382" s="21" t="str">
        <f t="shared" si="773"/>
        <v/>
      </c>
      <c r="K382" s="20" t="str">
        <f t="shared" si="773"/>
        <v/>
      </c>
      <c r="L382" s="21" t="str">
        <f t="shared" si="773"/>
        <v/>
      </c>
      <c r="M382" s="20" t="str">
        <f t="shared" si="773"/>
        <v/>
      </c>
      <c r="N382" s="21" t="str">
        <f t="shared" si="773"/>
        <v/>
      </c>
      <c r="O382" s="20" t="str">
        <f t="shared" si="773"/>
        <v/>
      </c>
      <c r="P382" s="21" t="str">
        <f t="shared" si="773"/>
        <v/>
      </c>
      <c r="Q382" s="20" t="str">
        <f t="shared" si="773"/>
        <v/>
      </c>
      <c r="R382" s="21" t="str">
        <f t="shared" si="773"/>
        <v/>
      </c>
      <c r="S382" s="20" t="str">
        <f t="shared" si="773"/>
        <v/>
      </c>
      <c r="T382" s="21" t="str">
        <f t="shared" si="773"/>
        <v/>
      </c>
      <c r="U382" s="20" t="str">
        <f t="shared" si="773"/>
        <v/>
      </c>
      <c r="V382" s="21" t="str">
        <f t="shared" si="773"/>
        <v/>
      </c>
      <c r="W382" s="22" t="str">
        <f t="shared" si="773"/>
        <v/>
      </c>
      <c r="X382" s="55" t="str">
        <f t="shared" ref="X382:AM382" si="774">IF($G382=X$4&amp;"-"&amp;X$5,IF(COUNTIF($G$6:$G382,"="&amp;$G382)&gt;1000,"",MAX(X$6:X381)+1),"")</f>
        <v/>
      </c>
      <c r="Y382" s="56" t="str">
        <f t="shared" si="774"/>
        <v/>
      </c>
      <c r="Z382" s="55" t="str">
        <f t="shared" si="774"/>
        <v/>
      </c>
      <c r="AA382" s="56" t="str">
        <f t="shared" si="774"/>
        <v/>
      </c>
      <c r="AB382" s="55" t="str">
        <f t="shared" si="774"/>
        <v/>
      </c>
      <c r="AC382" s="56" t="str">
        <f t="shared" si="774"/>
        <v/>
      </c>
      <c r="AD382" s="55" t="str">
        <f t="shared" si="774"/>
        <v/>
      </c>
      <c r="AE382" s="56" t="str">
        <f t="shared" si="774"/>
        <v/>
      </c>
      <c r="AF382" s="55" t="str">
        <f t="shared" si="774"/>
        <v/>
      </c>
      <c r="AG382" s="56" t="str">
        <f t="shared" si="774"/>
        <v/>
      </c>
      <c r="AH382" s="55" t="str">
        <f t="shared" si="774"/>
        <v/>
      </c>
      <c r="AI382" s="56" t="str">
        <f t="shared" si="774"/>
        <v/>
      </c>
      <c r="AJ382" s="55" t="str">
        <f t="shared" si="774"/>
        <v/>
      </c>
      <c r="AK382" s="56" t="str">
        <f t="shared" si="774"/>
        <v/>
      </c>
      <c r="AL382" s="55" t="str">
        <f t="shared" si="774"/>
        <v/>
      </c>
      <c r="AM382" s="57" t="str">
        <f t="shared" si="774"/>
        <v/>
      </c>
    </row>
    <row r="383" spans="1:39" ht="15.75" customHeight="1">
      <c r="A383" s="61"/>
      <c r="B383" s="64"/>
      <c r="C383" s="49"/>
      <c r="D383" s="59"/>
      <c r="E383" s="59"/>
      <c r="F383" s="59"/>
      <c r="G383" s="65"/>
      <c r="H383" s="19" t="str">
        <f t="shared" ref="H383:W383" si="775">IF($G383=H$4&amp;"-"&amp;H$5,IF(COUNTIF($G$6:$G383,"="&amp;$G383)&gt;5,"",$F383),"")</f>
        <v/>
      </c>
      <c r="I383" s="20" t="str">
        <f t="shared" si="775"/>
        <v/>
      </c>
      <c r="J383" s="21" t="str">
        <f t="shared" si="775"/>
        <v/>
      </c>
      <c r="K383" s="20" t="str">
        <f t="shared" si="775"/>
        <v/>
      </c>
      <c r="L383" s="21" t="str">
        <f t="shared" si="775"/>
        <v/>
      </c>
      <c r="M383" s="20" t="str">
        <f t="shared" si="775"/>
        <v/>
      </c>
      <c r="N383" s="21" t="str">
        <f t="shared" si="775"/>
        <v/>
      </c>
      <c r="O383" s="20" t="str">
        <f t="shared" si="775"/>
        <v/>
      </c>
      <c r="P383" s="21" t="str">
        <f t="shared" si="775"/>
        <v/>
      </c>
      <c r="Q383" s="20" t="str">
        <f t="shared" si="775"/>
        <v/>
      </c>
      <c r="R383" s="21" t="str">
        <f t="shared" si="775"/>
        <v/>
      </c>
      <c r="S383" s="20" t="str">
        <f t="shared" si="775"/>
        <v/>
      </c>
      <c r="T383" s="21" t="str">
        <f t="shared" si="775"/>
        <v/>
      </c>
      <c r="U383" s="20" t="str">
        <f t="shared" si="775"/>
        <v/>
      </c>
      <c r="V383" s="21" t="str">
        <f t="shared" si="775"/>
        <v/>
      </c>
      <c r="W383" s="22" t="str">
        <f t="shared" si="775"/>
        <v/>
      </c>
      <c r="X383" s="55" t="str">
        <f t="shared" ref="X383:AM383" si="776">IF($G383=X$4&amp;"-"&amp;X$5,IF(COUNTIF($G$6:$G383,"="&amp;$G383)&gt;1000,"",MAX(X$6:X382)+1),"")</f>
        <v/>
      </c>
      <c r="Y383" s="56" t="str">
        <f t="shared" si="776"/>
        <v/>
      </c>
      <c r="Z383" s="55" t="str">
        <f t="shared" si="776"/>
        <v/>
      </c>
      <c r="AA383" s="56" t="str">
        <f t="shared" si="776"/>
        <v/>
      </c>
      <c r="AB383" s="55" t="str">
        <f t="shared" si="776"/>
        <v/>
      </c>
      <c r="AC383" s="56" t="str">
        <f t="shared" si="776"/>
        <v/>
      </c>
      <c r="AD383" s="55" t="str">
        <f t="shared" si="776"/>
        <v/>
      </c>
      <c r="AE383" s="56" t="str">
        <f t="shared" si="776"/>
        <v/>
      </c>
      <c r="AF383" s="55" t="str">
        <f t="shared" si="776"/>
        <v/>
      </c>
      <c r="AG383" s="56" t="str">
        <f t="shared" si="776"/>
        <v/>
      </c>
      <c r="AH383" s="55" t="str">
        <f t="shared" si="776"/>
        <v/>
      </c>
      <c r="AI383" s="56" t="str">
        <f t="shared" si="776"/>
        <v/>
      </c>
      <c r="AJ383" s="55" t="str">
        <f t="shared" si="776"/>
        <v/>
      </c>
      <c r="AK383" s="56" t="str">
        <f t="shared" si="776"/>
        <v/>
      </c>
      <c r="AL383" s="55" t="str">
        <f t="shared" si="776"/>
        <v/>
      </c>
      <c r="AM383" s="57" t="str">
        <f t="shared" si="776"/>
        <v/>
      </c>
    </row>
    <row r="384" spans="1:39" ht="15.75" customHeight="1">
      <c r="A384" s="58"/>
      <c r="B384" s="64"/>
      <c r="C384" s="49"/>
      <c r="D384" s="59"/>
      <c r="E384" s="59"/>
      <c r="F384" s="59"/>
      <c r="G384" s="65"/>
      <c r="H384" s="19" t="str">
        <f t="shared" ref="H384:W384" si="777">IF($G384=H$4&amp;"-"&amp;H$5,IF(COUNTIF($G$6:$G384,"="&amp;$G384)&gt;5,"",$F384),"")</f>
        <v/>
      </c>
      <c r="I384" s="20" t="str">
        <f t="shared" si="777"/>
        <v/>
      </c>
      <c r="J384" s="75" t="str">
        <f t="shared" si="777"/>
        <v/>
      </c>
      <c r="K384" s="76" t="str">
        <f t="shared" si="777"/>
        <v/>
      </c>
      <c r="L384" s="75" t="str">
        <f t="shared" si="777"/>
        <v/>
      </c>
      <c r="M384" s="76" t="str">
        <f t="shared" si="777"/>
        <v/>
      </c>
      <c r="N384" s="75" t="str">
        <f t="shared" si="777"/>
        <v/>
      </c>
      <c r="O384" s="76" t="str">
        <f t="shared" si="777"/>
        <v/>
      </c>
      <c r="P384" s="75" t="str">
        <f t="shared" si="777"/>
        <v/>
      </c>
      <c r="Q384" s="76" t="str">
        <f t="shared" si="777"/>
        <v/>
      </c>
      <c r="R384" s="75" t="str">
        <f t="shared" si="777"/>
        <v/>
      </c>
      <c r="S384" s="76" t="str">
        <f t="shared" si="777"/>
        <v/>
      </c>
      <c r="T384" s="75" t="str">
        <f t="shared" si="777"/>
        <v/>
      </c>
      <c r="U384" s="76" t="str">
        <f t="shared" si="777"/>
        <v/>
      </c>
      <c r="V384" s="75" t="str">
        <f t="shared" si="777"/>
        <v/>
      </c>
      <c r="W384" s="77" t="str">
        <f t="shared" si="777"/>
        <v/>
      </c>
      <c r="X384" s="23" t="str">
        <f t="shared" ref="X384:AM384" si="778">IF($G384=X$4&amp;"-"&amp;X$5,IF(COUNTIF($G$6:$G384,"="&amp;$G384)&gt;1000,"",MAX(X$6:X383)+1),"")</f>
        <v/>
      </c>
      <c r="Y384" s="74" t="str">
        <f t="shared" si="778"/>
        <v/>
      </c>
      <c r="Z384" s="23" t="str">
        <f t="shared" si="778"/>
        <v/>
      </c>
      <c r="AA384" s="74" t="str">
        <f t="shared" si="778"/>
        <v/>
      </c>
      <c r="AB384" s="23" t="str">
        <f t="shared" si="778"/>
        <v/>
      </c>
      <c r="AC384" s="74" t="str">
        <f t="shared" si="778"/>
        <v/>
      </c>
      <c r="AD384" s="23" t="str">
        <f t="shared" si="778"/>
        <v/>
      </c>
      <c r="AE384" s="74" t="str">
        <f t="shared" si="778"/>
        <v/>
      </c>
      <c r="AF384" s="23" t="str">
        <f t="shared" si="778"/>
        <v/>
      </c>
      <c r="AG384" s="74" t="str">
        <f t="shared" si="778"/>
        <v/>
      </c>
      <c r="AH384" s="23" t="str">
        <f t="shared" si="778"/>
        <v/>
      </c>
      <c r="AI384" s="74" t="str">
        <f t="shared" si="778"/>
        <v/>
      </c>
      <c r="AJ384" s="23" t="str">
        <f t="shared" si="778"/>
        <v/>
      </c>
      <c r="AK384" s="74" t="str">
        <f t="shared" si="778"/>
        <v/>
      </c>
      <c r="AL384" s="23" t="str">
        <f t="shared" si="778"/>
        <v/>
      </c>
      <c r="AM384" s="26" t="str">
        <f t="shared" si="778"/>
        <v/>
      </c>
    </row>
    <row r="385" spans="1:39" ht="15.75" customHeight="1">
      <c r="A385" s="61"/>
      <c r="B385" s="64"/>
      <c r="C385" s="49"/>
      <c r="D385" s="59"/>
      <c r="E385" s="59"/>
      <c r="F385" s="59"/>
      <c r="G385" s="65"/>
      <c r="H385" s="78" t="str">
        <f t="shared" ref="H385:W385" si="779">IF($G385=H$4&amp;"-"&amp;H$5,IF(COUNTIF($G$6:$G385,"="&amp;$G385)&gt;5,"",$F385),"")</f>
        <v/>
      </c>
      <c r="I385" s="79" t="str">
        <f t="shared" si="779"/>
        <v/>
      </c>
      <c r="J385" s="80" t="str">
        <f t="shared" si="779"/>
        <v/>
      </c>
      <c r="K385" s="81" t="str">
        <f t="shared" si="779"/>
        <v/>
      </c>
      <c r="L385" s="82" t="str">
        <f t="shared" si="779"/>
        <v/>
      </c>
      <c r="M385" s="81" t="str">
        <f t="shared" si="779"/>
        <v/>
      </c>
      <c r="N385" s="82" t="str">
        <f t="shared" si="779"/>
        <v/>
      </c>
      <c r="O385" s="81" t="str">
        <f t="shared" si="779"/>
        <v/>
      </c>
      <c r="P385" s="82" t="str">
        <f t="shared" si="779"/>
        <v/>
      </c>
      <c r="Q385" s="81" t="str">
        <f t="shared" si="779"/>
        <v/>
      </c>
      <c r="R385" s="82" t="str">
        <f t="shared" si="779"/>
        <v/>
      </c>
      <c r="S385" s="81" t="str">
        <f t="shared" si="779"/>
        <v/>
      </c>
      <c r="T385" s="82" t="str">
        <f t="shared" si="779"/>
        <v/>
      </c>
      <c r="U385" s="81" t="str">
        <f t="shared" si="779"/>
        <v/>
      </c>
      <c r="V385" s="82" t="str">
        <f t="shared" si="779"/>
        <v/>
      </c>
      <c r="W385" s="81" t="str">
        <f t="shared" si="779"/>
        <v/>
      </c>
      <c r="X385" s="83" t="str">
        <f t="shared" ref="X385:AM385" si="780">IF($G385=X$4&amp;"-"&amp;X$5,IF(COUNTIF($G$6:$G385,"="&amp;$G385)&gt;1000,"",MAX(X$6:X384)+1),"")</f>
        <v/>
      </c>
      <c r="Y385" s="84" t="str">
        <f t="shared" si="780"/>
        <v/>
      </c>
      <c r="Z385" s="85" t="str">
        <f t="shared" si="780"/>
        <v/>
      </c>
      <c r="AA385" s="84" t="str">
        <f t="shared" si="780"/>
        <v/>
      </c>
      <c r="AB385" s="85" t="str">
        <f t="shared" si="780"/>
        <v/>
      </c>
      <c r="AC385" s="84" t="str">
        <f t="shared" si="780"/>
        <v/>
      </c>
      <c r="AD385" s="85" t="str">
        <f t="shared" si="780"/>
        <v/>
      </c>
      <c r="AE385" s="84" t="str">
        <f t="shared" si="780"/>
        <v/>
      </c>
      <c r="AF385" s="85" t="str">
        <f t="shared" si="780"/>
        <v/>
      </c>
      <c r="AG385" s="84" t="str">
        <f t="shared" si="780"/>
        <v/>
      </c>
      <c r="AH385" s="85" t="str">
        <f t="shared" si="780"/>
        <v/>
      </c>
      <c r="AI385" s="84" t="str">
        <f t="shared" si="780"/>
        <v/>
      </c>
      <c r="AJ385" s="85" t="str">
        <f t="shared" si="780"/>
        <v/>
      </c>
      <c r="AK385" s="84" t="str">
        <f t="shared" si="780"/>
        <v/>
      </c>
      <c r="AL385" s="85" t="str">
        <f t="shared" si="780"/>
        <v/>
      </c>
      <c r="AM385" s="86" t="str">
        <f t="shared" si="780"/>
        <v/>
      </c>
    </row>
    <row r="386" spans="1:39" ht="15.75" customHeight="1">
      <c r="A386" s="61"/>
      <c r="B386" s="64"/>
      <c r="C386" s="49"/>
      <c r="D386" s="59"/>
      <c r="E386" s="59"/>
      <c r="F386" s="59"/>
      <c r="G386" s="65"/>
      <c r="J386" s="80" t="str">
        <f t="shared" ref="J386:W386" si="781">IF($G386=J$4&amp;"-"&amp;J$5,IF(COUNTIF($G$6:$G386,"="&amp;$G386)&gt;5,"",$F386),"")</f>
        <v/>
      </c>
      <c r="K386" s="81" t="str">
        <f t="shared" si="781"/>
        <v/>
      </c>
      <c r="L386" s="82" t="str">
        <f t="shared" si="781"/>
        <v/>
      </c>
      <c r="M386" s="81" t="str">
        <f t="shared" si="781"/>
        <v/>
      </c>
      <c r="N386" s="82" t="str">
        <f t="shared" si="781"/>
        <v/>
      </c>
      <c r="O386" s="81" t="str">
        <f t="shared" si="781"/>
        <v/>
      </c>
      <c r="P386" s="82" t="str">
        <f t="shared" si="781"/>
        <v/>
      </c>
      <c r="Q386" s="81" t="str">
        <f t="shared" si="781"/>
        <v/>
      </c>
      <c r="R386" s="82" t="str">
        <f t="shared" si="781"/>
        <v/>
      </c>
      <c r="S386" s="81" t="str">
        <f t="shared" si="781"/>
        <v/>
      </c>
      <c r="T386" s="82" t="str">
        <f t="shared" si="781"/>
        <v/>
      </c>
      <c r="U386" s="81" t="str">
        <f t="shared" si="781"/>
        <v/>
      </c>
      <c r="V386" s="82" t="str">
        <f t="shared" si="781"/>
        <v/>
      </c>
      <c r="W386" s="81" t="str">
        <f t="shared" si="781"/>
        <v/>
      </c>
      <c r="X386" s="87"/>
      <c r="Y386" s="88"/>
      <c r="Z386" s="89"/>
      <c r="AA386" s="88"/>
      <c r="AB386" s="89"/>
      <c r="AC386" s="88"/>
      <c r="AD386" s="89"/>
      <c r="AE386" s="88"/>
      <c r="AF386" s="89"/>
      <c r="AG386" s="88"/>
      <c r="AH386" s="89"/>
      <c r="AI386" s="88"/>
      <c r="AJ386" s="89"/>
      <c r="AK386" s="88"/>
      <c r="AL386" s="89"/>
      <c r="AM386" s="90"/>
    </row>
    <row r="387" spans="1:39" ht="15.75" customHeight="1">
      <c r="A387" s="58"/>
      <c r="B387" s="64"/>
      <c r="C387" s="49"/>
      <c r="D387" s="59"/>
      <c r="E387" s="59"/>
      <c r="F387" s="59"/>
      <c r="G387" s="65"/>
      <c r="J387" s="80" t="str">
        <f t="shared" ref="J387:W387" si="782">IF($G387=J$4&amp;"-"&amp;J$5,IF(COUNTIF($G$6:$G387,"="&amp;$G387)&gt;5,"",$F387),"")</f>
        <v/>
      </c>
      <c r="K387" s="81" t="str">
        <f t="shared" si="782"/>
        <v/>
      </c>
      <c r="L387" s="82" t="str">
        <f t="shared" si="782"/>
        <v/>
      </c>
      <c r="M387" s="81" t="str">
        <f t="shared" si="782"/>
        <v/>
      </c>
      <c r="N387" s="82" t="str">
        <f t="shared" si="782"/>
        <v/>
      </c>
      <c r="O387" s="81" t="str">
        <f t="shared" si="782"/>
        <v/>
      </c>
      <c r="P387" s="82" t="str">
        <f t="shared" si="782"/>
        <v/>
      </c>
      <c r="Q387" s="81" t="str">
        <f t="shared" si="782"/>
        <v/>
      </c>
      <c r="R387" s="82" t="str">
        <f t="shared" si="782"/>
        <v/>
      </c>
      <c r="S387" s="81" t="str">
        <f t="shared" si="782"/>
        <v/>
      </c>
      <c r="T387" s="82" t="str">
        <f t="shared" si="782"/>
        <v/>
      </c>
      <c r="U387" s="81" t="str">
        <f t="shared" si="782"/>
        <v/>
      </c>
      <c r="V387" s="82" t="str">
        <f t="shared" si="782"/>
        <v/>
      </c>
      <c r="W387" s="81" t="str">
        <f t="shared" si="782"/>
        <v/>
      </c>
      <c r="X387" s="87"/>
      <c r="Y387" s="88"/>
      <c r="Z387" s="89"/>
      <c r="AA387" s="88"/>
      <c r="AB387" s="89"/>
      <c r="AC387" s="88"/>
      <c r="AD387" s="89"/>
      <c r="AE387" s="88"/>
      <c r="AF387" s="89"/>
      <c r="AG387" s="88"/>
      <c r="AH387" s="89"/>
      <c r="AI387" s="88"/>
      <c r="AJ387" s="89"/>
      <c r="AK387" s="88"/>
      <c r="AL387" s="89"/>
      <c r="AM387" s="90"/>
    </row>
    <row r="388" spans="1:39" ht="15.75" customHeight="1">
      <c r="A388" s="61"/>
      <c r="B388" s="64"/>
      <c r="C388" s="49"/>
      <c r="D388" s="59"/>
      <c r="E388" s="59"/>
      <c r="F388" s="59"/>
      <c r="G388" s="65"/>
      <c r="J388" s="80" t="str">
        <f t="shared" ref="J388:W388" si="783">IF($G388=J$4&amp;"-"&amp;J$5,IF(COUNTIF($G$6:$G388,"="&amp;$G388)&gt;5,"",$F388),"")</f>
        <v/>
      </c>
      <c r="K388" s="81" t="str">
        <f t="shared" si="783"/>
        <v/>
      </c>
      <c r="L388" s="82" t="str">
        <f t="shared" si="783"/>
        <v/>
      </c>
      <c r="M388" s="81" t="str">
        <f t="shared" si="783"/>
        <v/>
      </c>
      <c r="N388" s="82" t="str">
        <f t="shared" si="783"/>
        <v/>
      </c>
      <c r="O388" s="81" t="str">
        <f t="shared" si="783"/>
        <v/>
      </c>
      <c r="P388" s="82" t="str">
        <f t="shared" si="783"/>
        <v/>
      </c>
      <c r="Q388" s="81" t="str">
        <f t="shared" si="783"/>
        <v/>
      </c>
      <c r="R388" s="82" t="str">
        <f t="shared" si="783"/>
        <v/>
      </c>
      <c r="S388" s="81" t="str">
        <f t="shared" si="783"/>
        <v/>
      </c>
      <c r="T388" s="82" t="str">
        <f t="shared" si="783"/>
        <v/>
      </c>
      <c r="U388" s="81" t="str">
        <f t="shared" si="783"/>
        <v/>
      </c>
      <c r="V388" s="82" t="str">
        <f t="shared" si="783"/>
        <v/>
      </c>
      <c r="W388" s="81" t="str">
        <f t="shared" si="783"/>
        <v/>
      </c>
      <c r="X388" s="87"/>
      <c r="Y388" s="88"/>
      <c r="Z388" s="89"/>
      <c r="AA388" s="88"/>
      <c r="AB388" s="89"/>
      <c r="AC388" s="88"/>
      <c r="AD388" s="89"/>
      <c r="AE388" s="88"/>
      <c r="AF388" s="89"/>
      <c r="AG388" s="88"/>
      <c r="AH388" s="89"/>
      <c r="AI388" s="88"/>
      <c r="AJ388" s="89"/>
      <c r="AK388" s="88"/>
      <c r="AL388" s="89"/>
      <c r="AM388" s="90"/>
    </row>
    <row r="389" spans="1:39" ht="15.75" customHeight="1">
      <c r="A389" s="61"/>
      <c r="B389" s="64"/>
      <c r="C389" s="49"/>
      <c r="D389" s="59"/>
      <c r="E389" s="59"/>
      <c r="F389" s="59"/>
      <c r="G389" s="65"/>
      <c r="J389" s="80" t="str">
        <f t="shared" ref="J389:W389" si="784">IF($G389=J$4&amp;"-"&amp;J$5,IF(COUNTIF($G$6:$G389,"="&amp;$G389)&gt;5,"",$F389),"")</f>
        <v/>
      </c>
      <c r="K389" s="81" t="str">
        <f t="shared" si="784"/>
        <v/>
      </c>
      <c r="L389" s="82" t="str">
        <f t="shared" si="784"/>
        <v/>
      </c>
      <c r="M389" s="81" t="str">
        <f t="shared" si="784"/>
        <v/>
      </c>
      <c r="N389" s="82" t="str">
        <f t="shared" si="784"/>
        <v/>
      </c>
      <c r="O389" s="81" t="str">
        <f t="shared" si="784"/>
        <v/>
      </c>
      <c r="P389" s="82" t="str">
        <f t="shared" si="784"/>
        <v/>
      </c>
      <c r="Q389" s="81" t="str">
        <f t="shared" si="784"/>
        <v/>
      </c>
      <c r="R389" s="82" t="str">
        <f t="shared" si="784"/>
        <v/>
      </c>
      <c r="S389" s="81" t="str">
        <f t="shared" si="784"/>
        <v/>
      </c>
      <c r="T389" s="82" t="str">
        <f t="shared" si="784"/>
        <v/>
      </c>
      <c r="U389" s="81" t="str">
        <f t="shared" si="784"/>
        <v/>
      </c>
      <c r="V389" s="82" t="str">
        <f t="shared" si="784"/>
        <v/>
      </c>
      <c r="W389" s="81" t="str">
        <f t="shared" si="784"/>
        <v/>
      </c>
      <c r="X389" s="87"/>
      <c r="Y389" s="88"/>
      <c r="Z389" s="89"/>
      <c r="AA389" s="88"/>
      <c r="AB389" s="89"/>
      <c r="AC389" s="88"/>
      <c r="AD389" s="89"/>
      <c r="AE389" s="88"/>
      <c r="AF389" s="89"/>
      <c r="AG389" s="88"/>
      <c r="AH389" s="89"/>
      <c r="AI389" s="88"/>
      <c r="AJ389" s="89"/>
      <c r="AK389" s="88"/>
      <c r="AL389" s="89"/>
      <c r="AM389" s="90"/>
    </row>
    <row r="390" spans="1:39" ht="15.75" customHeight="1">
      <c r="A390" s="58"/>
      <c r="B390" s="64"/>
      <c r="C390" s="49"/>
      <c r="D390" s="59"/>
      <c r="E390" s="59"/>
      <c r="F390" s="59"/>
      <c r="G390" s="65"/>
      <c r="J390" s="80" t="str">
        <f t="shared" ref="J390:W390" si="785">IF($G390=J$4&amp;"-"&amp;J$5,IF(COUNTIF($G$6:$G390,"="&amp;$G390)&gt;5,"",$F390),"")</f>
        <v/>
      </c>
      <c r="K390" s="81" t="str">
        <f t="shared" si="785"/>
        <v/>
      </c>
      <c r="L390" s="82" t="str">
        <f t="shared" si="785"/>
        <v/>
      </c>
      <c r="M390" s="81" t="str">
        <f t="shared" si="785"/>
        <v/>
      </c>
      <c r="N390" s="82" t="str">
        <f t="shared" si="785"/>
        <v/>
      </c>
      <c r="O390" s="81" t="str">
        <f t="shared" si="785"/>
        <v/>
      </c>
      <c r="P390" s="82" t="str">
        <f t="shared" si="785"/>
        <v/>
      </c>
      <c r="Q390" s="81" t="str">
        <f t="shared" si="785"/>
        <v/>
      </c>
      <c r="R390" s="82" t="str">
        <f t="shared" si="785"/>
        <v/>
      </c>
      <c r="S390" s="81" t="str">
        <f t="shared" si="785"/>
        <v/>
      </c>
      <c r="T390" s="82" t="str">
        <f t="shared" si="785"/>
        <v/>
      </c>
      <c r="U390" s="81" t="str">
        <f t="shared" si="785"/>
        <v/>
      </c>
      <c r="V390" s="82" t="str">
        <f t="shared" si="785"/>
        <v/>
      </c>
      <c r="W390" s="81" t="str">
        <f t="shared" si="785"/>
        <v/>
      </c>
      <c r="X390" s="87"/>
      <c r="Y390" s="88"/>
      <c r="Z390" s="89"/>
      <c r="AA390" s="88"/>
      <c r="AB390" s="89"/>
      <c r="AC390" s="88"/>
      <c r="AD390" s="89"/>
      <c r="AE390" s="88"/>
      <c r="AF390" s="89"/>
      <c r="AG390" s="88"/>
      <c r="AH390" s="89"/>
      <c r="AI390" s="88"/>
      <c r="AJ390" s="89"/>
      <c r="AK390" s="88"/>
      <c r="AL390" s="89"/>
      <c r="AM390" s="90"/>
    </row>
    <row r="391" spans="1:39" ht="15.75" customHeight="1">
      <c r="A391" s="61"/>
      <c r="B391" s="64"/>
      <c r="C391" s="49"/>
      <c r="D391" s="59"/>
      <c r="E391" s="59"/>
      <c r="F391" s="59"/>
      <c r="G391" s="65"/>
      <c r="J391" s="80" t="str">
        <f t="shared" ref="J391:W391" si="786">IF($G391=J$4&amp;"-"&amp;J$5,IF(COUNTIF($G$6:$G391,"="&amp;$G391)&gt;5,"",$F391),"")</f>
        <v/>
      </c>
      <c r="K391" s="81" t="str">
        <f t="shared" si="786"/>
        <v/>
      </c>
      <c r="L391" s="82" t="str">
        <f t="shared" si="786"/>
        <v/>
      </c>
      <c r="M391" s="81" t="str">
        <f t="shared" si="786"/>
        <v/>
      </c>
      <c r="N391" s="82" t="str">
        <f t="shared" si="786"/>
        <v/>
      </c>
      <c r="O391" s="81" t="str">
        <f t="shared" si="786"/>
        <v/>
      </c>
      <c r="P391" s="82" t="str">
        <f t="shared" si="786"/>
        <v/>
      </c>
      <c r="Q391" s="81" t="str">
        <f t="shared" si="786"/>
        <v/>
      </c>
      <c r="R391" s="82" t="str">
        <f t="shared" si="786"/>
        <v/>
      </c>
      <c r="S391" s="81" t="str">
        <f t="shared" si="786"/>
        <v/>
      </c>
      <c r="T391" s="82" t="str">
        <f t="shared" si="786"/>
        <v/>
      </c>
      <c r="U391" s="81" t="str">
        <f t="shared" si="786"/>
        <v/>
      </c>
      <c r="V391" s="82" t="str">
        <f t="shared" si="786"/>
        <v/>
      </c>
      <c r="W391" s="81" t="str">
        <f t="shared" si="786"/>
        <v/>
      </c>
      <c r="X391" s="87"/>
      <c r="Y391" s="88"/>
      <c r="Z391" s="89"/>
      <c r="AA391" s="88"/>
      <c r="AB391" s="89"/>
      <c r="AC391" s="88"/>
      <c r="AD391" s="89"/>
      <c r="AE391" s="88"/>
      <c r="AF391" s="89"/>
      <c r="AG391" s="88"/>
      <c r="AH391" s="89"/>
      <c r="AI391" s="88"/>
      <c r="AJ391" s="89"/>
      <c r="AK391" s="88"/>
      <c r="AL391" s="89"/>
      <c r="AM391" s="90"/>
    </row>
    <row r="392" spans="1:39" ht="15.75" customHeight="1">
      <c r="A392" s="61"/>
      <c r="B392" s="64"/>
      <c r="C392" s="49"/>
      <c r="D392" s="59"/>
      <c r="E392" s="59"/>
      <c r="F392" s="59"/>
      <c r="G392" s="65"/>
      <c r="J392" s="80" t="str">
        <f t="shared" ref="J392:W392" si="787">IF($G392=J$4&amp;"-"&amp;J$5,IF(COUNTIF($G$6:$G392,"="&amp;$G392)&gt;5,"",$F392),"")</f>
        <v/>
      </c>
      <c r="K392" s="81" t="str">
        <f t="shared" si="787"/>
        <v/>
      </c>
      <c r="L392" s="82" t="str">
        <f t="shared" si="787"/>
        <v/>
      </c>
      <c r="M392" s="81" t="str">
        <f t="shared" si="787"/>
        <v/>
      </c>
      <c r="N392" s="82" t="str">
        <f t="shared" si="787"/>
        <v/>
      </c>
      <c r="O392" s="81" t="str">
        <f t="shared" si="787"/>
        <v/>
      </c>
      <c r="P392" s="82" t="str">
        <f t="shared" si="787"/>
        <v/>
      </c>
      <c r="Q392" s="81" t="str">
        <f t="shared" si="787"/>
        <v/>
      </c>
      <c r="R392" s="82" t="str">
        <f t="shared" si="787"/>
        <v/>
      </c>
      <c r="S392" s="81" t="str">
        <f t="shared" si="787"/>
        <v/>
      </c>
      <c r="T392" s="82" t="str">
        <f t="shared" si="787"/>
        <v/>
      </c>
      <c r="U392" s="81" t="str">
        <f t="shared" si="787"/>
        <v/>
      </c>
      <c r="V392" s="82" t="str">
        <f t="shared" si="787"/>
        <v/>
      </c>
      <c r="W392" s="81" t="str">
        <f t="shared" si="787"/>
        <v/>
      </c>
      <c r="X392" s="87"/>
      <c r="Y392" s="88"/>
      <c r="Z392" s="89"/>
      <c r="AA392" s="88"/>
      <c r="AB392" s="89"/>
      <c r="AC392" s="88"/>
      <c r="AD392" s="89"/>
      <c r="AE392" s="88"/>
      <c r="AF392" s="89"/>
      <c r="AG392" s="88"/>
      <c r="AH392" s="89"/>
      <c r="AI392" s="88"/>
      <c r="AJ392" s="89"/>
      <c r="AK392" s="88"/>
      <c r="AL392" s="89"/>
      <c r="AM392" s="90"/>
    </row>
    <row r="393" spans="1:39" ht="15.75" customHeight="1">
      <c r="A393" s="58"/>
      <c r="B393" s="64"/>
      <c r="C393" s="49"/>
      <c r="D393" s="59"/>
      <c r="E393" s="59"/>
      <c r="F393" s="59"/>
      <c r="G393" s="65"/>
      <c r="J393" s="80" t="str">
        <f t="shared" ref="J393:W393" si="788">IF($G393=J$4&amp;"-"&amp;J$5,IF(COUNTIF($G$6:$G393,"="&amp;$G393)&gt;5,"",$F393),"")</f>
        <v/>
      </c>
      <c r="K393" s="81" t="str">
        <f t="shared" si="788"/>
        <v/>
      </c>
      <c r="L393" s="82" t="str">
        <f t="shared" si="788"/>
        <v/>
      </c>
      <c r="M393" s="81" t="str">
        <f t="shared" si="788"/>
        <v/>
      </c>
      <c r="N393" s="82" t="str">
        <f t="shared" si="788"/>
        <v/>
      </c>
      <c r="O393" s="81" t="str">
        <f t="shared" si="788"/>
        <v/>
      </c>
      <c r="P393" s="82" t="str">
        <f t="shared" si="788"/>
        <v/>
      </c>
      <c r="Q393" s="81" t="str">
        <f t="shared" si="788"/>
        <v/>
      </c>
      <c r="R393" s="82" t="str">
        <f t="shared" si="788"/>
        <v/>
      </c>
      <c r="S393" s="81" t="str">
        <f t="shared" si="788"/>
        <v/>
      </c>
      <c r="T393" s="82" t="str">
        <f t="shared" si="788"/>
        <v/>
      </c>
      <c r="U393" s="81" t="str">
        <f t="shared" si="788"/>
        <v/>
      </c>
      <c r="V393" s="82" t="str">
        <f t="shared" si="788"/>
        <v/>
      </c>
      <c r="W393" s="81" t="str">
        <f t="shared" si="788"/>
        <v/>
      </c>
      <c r="X393" s="87"/>
      <c r="Y393" s="88"/>
      <c r="Z393" s="89"/>
      <c r="AA393" s="88"/>
      <c r="AB393" s="89"/>
      <c r="AC393" s="88"/>
      <c r="AD393" s="89"/>
      <c r="AE393" s="88"/>
      <c r="AF393" s="89"/>
      <c r="AG393" s="88"/>
      <c r="AH393" s="89"/>
      <c r="AI393" s="88"/>
      <c r="AJ393" s="89"/>
      <c r="AK393" s="88"/>
      <c r="AL393" s="89"/>
      <c r="AM393" s="90"/>
    </row>
    <row r="394" spans="1:39" ht="15.75" customHeight="1">
      <c r="A394" s="61"/>
      <c r="B394" s="64"/>
      <c r="C394" s="49"/>
      <c r="D394" s="59"/>
      <c r="E394" s="59"/>
      <c r="F394" s="59"/>
      <c r="G394" s="65"/>
      <c r="J394" s="80" t="str">
        <f t="shared" ref="J394:W394" si="789">IF($G394=J$4&amp;"-"&amp;J$5,IF(COUNTIF($G$6:$G394,"="&amp;$G394)&gt;5,"",$F394),"")</f>
        <v/>
      </c>
      <c r="K394" s="81" t="str">
        <f t="shared" si="789"/>
        <v/>
      </c>
      <c r="L394" s="82" t="str">
        <f t="shared" si="789"/>
        <v/>
      </c>
      <c r="M394" s="81" t="str">
        <f t="shared" si="789"/>
        <v/>
      </c>
      <c r="N394" s="82" t="str">
        <f t="shared" si="789"/>
        <v/>
      </c>
      <c r="O394" s="81" t="str">
        <f t="shared" si="789"/>
        <v/>
      </c>
      <c r="P394" s="82" t="str">
        <f t="shared" si="789"/>
        <v/>
      </c>
      <c r="Q394" s="81" t="str">
        <f t="shared" si="789"/>
        <v/>
      </c>
      <c r="R394" s="82" t="str">
        <f t="shared" si="789"/>
        <v/>
      </c>
      <c r="S394" s="81" t="str">
        <f t="shared" si="789"/>
        <v/>
      </c>
      <c r="T394" s="82" t="str">
        <f t="shared" si="789"/>
        <v/>
      </c>
      <c r="U394" s="81" t="str">
        <f t="shared" si="789"/>
        <v/>
      </c>
      <c r="V394" s="82" t="str">
        <f t="shared" si="789"/>
        <v/>
      </c>
      <c r="W394" s="81" t="str">
        <f t="shared" si="789"/>
        <v/>
      </c>
      <c r="X394" s="87"/>
      <c r="Y394" s="88"/>
      <c r="Z394" s="89"/>
      <c r="AA394" s="88"/>
      <c r="AB394" s="89"/>
      <c r="AC394" s="88"/>
      <c r="AD394" s="89"/>
      <c r="AE394" s="88"/>
      <c r="AF394" s="89"/>
      <c r="AG394" s="88"/>
      <c r="AH394" s="89"/>
      <c r="AI394" s="88"/>
      <c r="AJ394" s="89"/>
      <c r="AK394" s="88"/>
      <c r="AL394" s="89"/>
      <c r="AM394" s="90"/>
    </row>
    <row r="395" spans="1:39" ht="15.75" customHeight="1">
      <c r="A395" s="61"/>
      <c r="B395" s="64"/>
      <c r="C395" s="49"/>
      <c r="D395" s="59"/>
      <c r="E395" s="59"/>
      <c r="F395" s="59"/>
      <c r="G395" s="65"/>
      <c r="J395" s="80" t="str">
        <f t="shared" ref="J395:W395" si="790">IF($G395=J$4&amp;"-"&amp;J$5,IF(COUNTIF($G$6:$G395,"="&amp;$G395)&gt;5,"",$F395),"")</f>
        <v/>
      </c>
      <c r="K395" s="81" t="str">
        <f t="shared" si="790"/>
        <v/>
      </c>
      <c r="L395" s="82" t="str">
        <f t="shared" si="790"/>
        <v/>
      </c>
      <c r="M395" s="81" t="str">
        <f t="shared" si="790"/>
        <v/>
      </c>
      <c r="N395" s="82" t="str">
        <f t="shared" si="790"/>
        <v/>
      </c>
      <c r="O395" s="81" t="str">
        <f t="shared" si="790"/>
        <v/>
      </c>
      <c r="P395" s="82" t="str">
        <f t="shared" si="790"/>
        <v/>
      </c>
      <c r="Q395" s="81" t="str">
        <f t="shared" si="790"/>
        <v/>
      </c>
      <c r="R395" s="82" t="str">
        <f t="shared" si="790"/>
        <v/>
      </c>
      <c r="S395" s="81" t="str">
        <f t="shared" si="790"/>
        <v/>
      </c>
      <c r="T395" s="82" t="str">
        <f t="shared" si="790"/>
        <v/>
      </c>
      <c r="U395" s="81" t="str">
        <f t="shared" si="790"/>
        <v/>
      </c>
      <c r="V395" s="82" t="str">
        <f t="shared" si="790"/>
        <v/>
      </c>
      <c r="W395" s="81" t="str">
        <f t="shared" si="790"/>
        <v/>
      </c>
      <c r="X395" s="87"/>
      <c r="Y395" s="88"/>
      <c r="Z395" s="89"/>
      <c r="AA395" s="88"/>
      <c r="AB395" s="89"/>
      <c r="AC395" s="88"/>
      <c r="AD395" s="89"/>
      <c r="AE395" s="88"/>
      <c r="AF395" s="89"/>
      <c r="AG395" s="88"/>
      <c r="AH395" s="89"/>
      <c r="AI395" s="88"/>
      <c r="AJ395" s="89"/>
      <c r="AK395" s="88"/>
      <c r="AL395" s="89"/>
      <c r="AM395" s="90"/>
    </row>
    <row r="396" spans="1:39" ht="15.75" customHeight="1">
      <c r="A396" s="58"/>
      <c r="B396" s="64"/>
      <c r="C396" s="49"/>
      <c r="D396" s="59"/>
      <c r="E396" s="59"/>
      <c r="F396" s="59"/>
      <c r="G396" s="65"/>
      <c r="J396" s="80" t="str">
        <f t="shared" ref="J396:W396" si="791">IF($G396=J$4&amp;"-"&amp;J$5,IF(COUNTIF($G$6:$G396,"="&amp;$G396)&gt;5,"",$F396),"")</f>
        <v/>
      </c>
      <c r="K396" s="81" t="str">
        <f t="shared" si="791"/>
        <v/>
      </c>
      <c r="L396" s="82" t="str">
        <f t="shared" si="791"/>
        <v/>
      </c>
      <c r="M396" s="81" t="str">
        <f t="shared" si="791"/>
        <v/>
      </c>
      <c r="N396" s="82" t="str">
        <f t="shared" si="791"/>
        <v/>
      </c>
      <c r="O396" s="81" t="str">
        <f t="shared" si="791"/>
        <v/>
      </c>
      <c r="P396" s="82" t="str">
        <f t="shared" si="791"/>
        <v/>
      </c>
      <c r="Q396" s="81" t="str">
        <f t="shared" si="791"/>
        <v/>
      </c>
      <c r="R396" s="82" t="str">
        <f t="shared" si="791"/>
        <v/>
      </c>
      <c r="S396" s="81" t="str">
        <f t="shared" si="791"/>
        <v/>
      </c>
      <c r="T396" s="82" t="str">
        <f t="shared" si="791"/>
        <v/>
      </c>
      <c r="U396" s="81" t="str">
        <f t="shared" si="791"/>
        <v/>
      </c>
      <c r="V396" s="82" t="str">
        <f t="shared" si="791"/>
        <v/>
      </c>
      <c r="W396" s="81" t="str">
        <f t="shared" si="791"/>
        <v/>
      </c>
      <c r="X396" s="87"/>
      <c r="Y396" s="88"/>
      <c r="Z396" s="89"/>
      <c r="AA396" s="88"/>
      <c r="AB396" s="89"/>
      <c r="AC396" s="88"/>
      <c r="AD396" s="89"/>
      <c r="AE396" s="88"/>
      <c r="AF396" s="89"/>
      <c r="AG396" s="88"/>
      <c r="AH396" s="89"/>
      <c r="AI396" s="88"/>
      <c r="AJ396" s="89"/>
      <c r="AK396" s="88"/>
      <c r="AL396" s="89"/>
      <c r="AM396" s="90"/>
    </row>
    <row r="397" spans="1:39" ht="15.75" customHeight="1">
      <c r="A397" s="61"/>
      <c r="B397" s="64"/>
      <c r="C397" s="49"/>
      <c r="D397" s="59"/>
      <c r="E397" s="59"/>
      <c r="F397" s="59"/>
      <c r="G397" s="65"/>
      <c r="J397" s="80" t="str">
        <f t="shared" ref="J397:W397" si="792">IF($G397=J$4&amp;"-"&amp;J$5,IF(COUNTIF($G$6:$G397,"="&amp;$G397)&gt;5,"",$F397),"")</f>
        <v/>
      </c>
      <c r="K397" s="81" t="str">
        <f t="shared" si="792"/>
        <v/>
      </c>
      <c r="L397" s="82" t="str">
        <f t="shared" si="792"/>
        <v/>
      </c>
      <c r="M397" s="81" t="str">
        <f t="shared" si="792"/>
        <v/>
      </c>
      <c r="N397" s="82" t="str">
        <f t="shared" si="792"/>
        <v/>
      </c>
      <c r="O397" s="81" t="str">
        <f t="shared" si="792"/>
        <v/>
      </c>
      <c r="P397" s="82" t="str">
        <f t="shared" si="792"/>
        <v/>
      </c>
      <c r="Q397" s="81" t="str">
        <f t="shared" si="792"/>
        <v/>
      </c>
      <c r="R397" s="82" t="str">
        <f t="shared" si="792"/>
        <v/>
      </c>
      <c r="S397" s="81" t="str">
        <f t="shared" si="792"/>
        <v/>
      </c>
      <c r="T397" s="82" t="str">
        <f t="shared" si="792"/>
        <v/>
      </c>
      <c r="U397" s="81" t="str">
        <f t="shared" si="792"/>
        <v/>
      </c>
      <c r="V397" s="82" t="str">
        <f t="shared" si="792"/>
        <v/>
      </c>
      <c r="W397" s="81" t="str">
        <f t="shared" si="792"/>
        <v/>
      </c>
      <c r="X397" s="87"/>
      <c r="Y397" s="88"/>
      <c r="Z397" s="89"/>
      <c r="AA397" s="88"/>
      <c r="AB397" s="89"/>
      <c r="AC397" s="88"/>
      <c r="AD397" s="89"/>
      <c r="AE397" s="88"/>
      <c r="AF397" s="89"/>
      <c r="AG397" s="88"/>
      <c r="AH397" s="89"/>
      <c r="AI397" s="88"/>
      <c r="AJ397" s="89"/>
      <c r="AK397" s="88"/>
      <c r="AL397" s="89"/>
      <c r="AM397" s="90"/>
    </row>
    <row r="398" spans="1:39" ht="15.75" customHeight="1">
      <c r="A398" s="61"/>
      <c r="B398" s="64"/>
      <c r="C398" s="49"/>
      <c r="D398" s="59"/>
      <c r="E398" s="59"/>
      <c r="F398" s="59"/>
      <c r="G398" s="65"/>
      <c r="J398" s="80" t="str">
        <f t="shared" ref="J398:W398" si="793">IF($G398=J$4&amp;"-"&amp;J$5,IF(COUNTIF($G$6:$G398,"="&amp;$G398)&gt;5,"",$F398),"")</f>
        <v/>
      </c>
      <c r="K398" s="81" t="str">
        <f t="shared" si="793"/>
        <v/>
      </c>
      <c r="L398" s="82" t="str">
        <f t="shared" si="793"/>
        <v/>
      </c>
      <c r="M398" s="81" t="str">
        <f t="shared" si="793"/>
        <v/>
      </c>
      <c r="N398" s="82" t="str">
        <f t="shared" si="793"/>
        <v/>
      </c>
      <c r="O398" s="81" t="str">
        <f t="shared" si="793"/>
        <v/>
      </c>
      <c r="P398" s="82" t="str">
        <f t="shared" si="793"/>
        <v/>
      </c>
      <c r="Q398" s="81" t="str">
        <f t="shared" si="793"/>
        <v/>
      </c>
      <c r="R398" s="82" t="str">
        <f t="shared" si="793"/>
        <v/>
      </c>
      <c r="S398" s="81" t="str">
        <f t="shared" si="793"/>
        <v/>
      </c>
      <c r="T398" s="82" t="str">
        <f t="shared" si="793"/>
        <v/>
      </c>
      <c r="U398" s="81" t="str">
        <f t="shared" si="793"/>
        <v/>
      </c>
      <c r="V398" s="82" t="str">
        <f t="shared" si="793"/>
        <v/>
      </c>
      <c r="W398" s="81" t="str">
        <f t="shared" si="793"/>
        <v/>
      </c>
      <c r="X398" s="87"/>
      <c r="Y398" s="88"/>
      <c r="Z398" s="89"/>
      <c r="AA398" s="88"/>
      <c r="AB398" s="89"/>
      <c r="AC398" s="88"/>
      <c r="AD398" s="89"/>
      <c r="AE398" s="88"/>
      <c r="AF398" s="89"/>
      <c r="AG398" s="88"/>
      <c r="AH398" s="89"/>
      <c r="AI398" s="88"/>
      <c r="AJ398" s="89"/>
      <c r="AK398" s="88"/>
      <c r="AL398" s="89"/>
      <c r="AM398" s="90"/>
    </row>
    <row r="399" spans="1:39" ht="15.75" customHeight="1">
      <c r="A399" s="58"/>
      <c r="B399" s="64"/>
      <c r="C399" s="49"/>
      <c r="D399" s="59"/>
      <c r="E399" s="59"/>
      <c r="F399" s="59"/>
      <c r="G399" s="65"/>
      <c r="J399" s="80" t="str">
        <f t="shared" ref="J399:W399" si="794">IF($G399=J$4&amp;"-"&amp;J$5,IF(COUNTIF($G$6:$G399,"="&amp;$G399)&gt;5,"",$F399),"")</f>
        <v/>
      </c>
      <c r="K399" s="81" t="str">
        <f t="shared" si="794"/>
        <v/>
      </c>
      <c r="L399" s="82" t="str">
        <f t="shared" si="794"/>
        <v/>
      </c>
      <c r="M399" s="81" t="str">
        <f t="shared" si="794"/>
        <v/>
      </c>
      <c r="N399" s="82" t="str">
        <f t="shared" si="794"/>
        <v/>
      </c>
      <c r="O399" s="81" t="str">
        <f t="shared" si="794"/>
        <v/>
      </c>
      <c r="P399" s="82" t="str">
        <f t="shared" si="794"/>
        <v/>
      </c>
      <c r="Q399" s="81" t="str">
        <f t="shared" si="794"/>
        <v/>
      </c>
      <c r="R399" s="82" t="str">
        <f t="shared" si="794"/>
        <v/>
      </c>
      <c r="S399" s="81" t="str">
        <f t="shared" si="794"/>
        <v/>
      </c>
      <c r="T399" s="82" t="str">
        <f t="shared" si="794"/>
        <v/>
      </c>
      <c r="U399" s="81" t="str">
        <f t="shared" si="794"/>
        <v/>
      </c>
      <c r="V399" s="82" t="str">
        <f t="shared" si="794"/>
        <v/>
      </c>
      <c r="W399" s="81" t="str">
        <f t="shared" si="794"/>
        <v/>
      </c>
      <c r="X399" s="87"/>
      <c r="Y399" s="88"/>
      <c r="Z399" s="89"/>
      <c r="AA399" s="88"/>
      <c r="AB399" s="89"/>
      <c r="AC399" s="88"/>
      <c r="AD399" s="89"/>
      <c r="AE399" s="88"/>
      <c r="AF399" s="89"/>
      <c r="AG399" s="88"/>
      <c r="AH399" s="89"/>
      <c r="AI399" s="88"/>
      <c r="AJ399" s="89"/>
      <c r="AK399" s="88"/>
      <c r="AL399" s="89"/>
      <c r="AM399" s="90"/>
    </row>
    <row r="400" spans="1:39" ht="15.75" customHeight="1">
      <c r="A400" s="61"/>
      <c r="B400" s="64"/>
      <c r="C400" s="49"/>
      <c r="D400" s="59"/>
      <c r="E400" s="59"/>
      <c r="F400" s="59"/>
      <c r="G400" s="65"/>
      <c r="J400" s="80" t="str">
        <f t="shared" ref="J400:W400" si="795">IF($G400=J$4&amp;"-"&amp;J$5,IF(COUNTIF($G$6:$G400,"="&amp;$G400)&gt;5,"",$F400),"")</f>
        <v/>
      </c>
      <c r="K400" s="81" t="str">
        <f t="shared" si="795"/>
        <v/>
      </c>
      <c r="L400" s="82" t="str">
        <f t="shared" si="795"/>
        <v/>
      </c>
      <c r="M400" s="81" t="str">
        <f t="shared" si="795"/>
        <v/>
      </c>
      <c r="N400" s="82" t="str">
        <f t="shared" si="795"/>
        <v/>
      </c>
      <c r="O400" s="81" t="str">
        <f t="shared" si="795"/>
        <v/>
      </c>
      <c r="P400" s="82" t="str">
        <f t="shared" si="795"/>
        <v/>
      </c>
      <c r="Q400" s="81" t="str">
        <f t="shared" si="795"/>
        <v/>
      </c>
      <c r="R400" s="82" t="str">
        <f t="shared" si="795"/>
        <v/>
      </c>
      <c r="S400" s="81" t="str">
        <f t="shared" si="795"/>
        <v/>
      </c>
      <c r="T400" s="82" t="str">
        <f t="shared" si="795"/>
        <v/>
      </c>
      <c r="U400" s="81" t="str">
        <f t="shared" si="795"/>
        <v/>
      </c>
      <c r="V400" s="82" t="str">
        <f t="shared" si="795"/>
        <v/>
      </c>
      <c r="W400" s="81" t="str">
        <f t="shared" si="795"/>
        <v/>
      </c>
      <c r="X400" s="87"/>
      <c r="Y400" s="88"/>
      <c r="Z400" s="89"/>
      <c r="AA400" s="88"/>
      <c r="AB400" s="89"/>
      <c r="AC400" s="88"/>
      <c r="AD400" s="89"/>
      <c r="AE400" s="88"/>
      <c r="AF400" s="89"/>
      <c r="AG400" s="88"/>
      <c r="AH400" s="89"/>
      <c r="AI400" s="88"/>
      <c r="AJ400" s="89"/>
      <c r="AK400" s="88"/>
      <c r="AL400" s="89"/>
      <c r="AM400" s="90"/>
    </row>
    <row r="401" spans="1:39" ht="15.75" customHeight="1">
      <c r="A401" s="61"/>
      <c r="B401" s="64"/>
      <c r="C401" s="49"/>
      <c r="D401" s="59"/>
      <c r="E401" s="59"/>
      <c r="F401" s="59"/>
      <c r="G401" s="65"/>
      <c r="J401" s="80" t="str">
        <f t="shared" ref="J401:W401" si="796">IF($G401=J$4&amp;"-"&amp;J$5,IF(COUNTIF($G$6:$G401,"="&amp;$G401)&gt;5,"",$F401),"")</f>
        <v/>
      </c>
      <c r="K401" s="81" t="str">
        <f t="shared" si="796"/>
        <v/>
      </c>
      <c r="L401" s="82" t="str">
        <f t="shared" si="796"/>
        <v/>
      </c>
      <c r="M401" s="81" t="str">
        <f t="shared" si="796"/>
        <v/>
      </c>
      <c r="N401" s="82" t="str">
        <f t="shared" si="796"/>
        <v/>
      </c>
      <c r="O401" s="81" t="str">
        <f t="shared" si="796"/>
        <v/>
      </c>
      <c r="P401" s="82" t="str">
        <f t="shared" si="796"/>
        <v/>
      </c>
      <c r="Q401" s="81" t="str">
        <f t="shared" si="796"/>
        <v/>
      </c>
      <c r="R401" s="82" t="str">
        <f t="shared" si="796"/>
        <v/>
      </c>
      <c r="S401" s="81" t="str">
        <f t="shared" si="796"/>
        <v/>
      </c>
      <c r="T401" s="82" t="str">
        <f t="shared" si="796"/>
        <v/>
      </c>
      <c r="U401" s="81" t="str">
        <f t="shared" si="796"/>
        <v/>
      </c>
      <c r="V401" s="82" t="str">
        <f t="shared" si="796"/>
        <v/>
      </c>
      <c r="W401" s="81" t="str">
        <f t="shared" si="796"/>
        <v/>
      </c>
      <c r="X401" s="87"/>
      <c r="Y401" s="88"/>
      <c r="Z401" s="89"/>
      <c r="AA401" s="88"/>
      <c r="AB401" s="89"/>
      <c r="AC401" s="88"/>
      <c r="AD401" s="89"/>
      <c r="AE401" s="88"/>
      <c r="AF401" s="89"/>
      <c r="AG401" s="88"/>
      <c r="AH401" s="89"/>
      <c r="AI401" s="88"/>
      <c r="AJ401" s="89"/>
      <c r="AK401" s="88"/>
      <c r="AL401" s="89"/>
      <c r="AM401" s="90"/>
    </row>
    <row r="402" spans="1:39" ht="15.75" customHeight="1">
      <c r="A402" s="58"/>
      <c r="B402" s="64"/>
      <c r="C402" s="49"/>
      <c r="D402" s="59"/>
      <c r="E402" s="59"/>
      <c r="F402" s="59"/>
      <c r="G402" s="65"/>
      <c r="J402" s="80" t="str">
        <f t="shared" ref="J402:W402" si="797">IF($G402=J$4&amp;"-"&amp;J$5,IF(COUNTIF($G$6:$G402,"="&amp;$G402)&gt;5,"",$F402),"")</f>
        <v/>
      </c>
      <c r="K402" s="81" t="str">
        <f t="shared" si="797"/>
        <v/>
      </c>
      <c r="L402" s="82" t="str">
        <f t="shared" si="797"/>
        <v/>
      </c>
      <c r="M402" s="81" t="str">
        <f t="shared" si="797"/>
        <v/>
      </c>
      <c r="N402" s="82" t="str">
        <f t="shared" si="797"/>
        <v/>
      </c>
      <c r="O402" s="81" t="str">
        <f t="shared" si="797"/>
        <v/>
      </c>
      <c r="P402" s="82" t="str">
        <f t="shared" si="797"/>
        <v/>
      </c>
      <c r="Q402" s="81" t="str">
        <f t="shared" si="797"/>
        <v/>
      </c>
      <c r="R402" s="82" t="str">
        <f t="shared" si="797"/>
        <v/>
      </c>
      <c r="S402" s="81" t="str">
        <f t="shared" si="797"/>
        <v/>
      </c>
      <c r="T402" s="82" t="str">
        <f t="shared" si="797"/>
        <v/>
      </c>
      <c r="U402" s="81" t="str">
        <f t="shared" si="797"/>
        <v/>
      </c>
      <c r="V402" s="82" t="str">
        <f t="shared" si="797"/>
        <v/>
      </c>
      <c r="W402" s="81" t="str">
        <f t="shared" si="797"/>
        <v/>
      </c>
      <c r="X402" s="87"/>
      <c r="Y402" s="88"/>
      <c r="Z402" s="89"/>
      <c r="AA402" s="88"/>
      <c r="AB402" s="89"/>
      <c r="AC402" s="88"/>
      <c r="AD402" s="89"/>
      <c r="AE402" s="88"/>
      <c r="AF402" s="89"/>
      <c r="AG402" s="88"/>
      <c r="AH402" s="89"/>
      <c r="AI402" s="88"/>
      <c r="AJ402" s="89"/>
      <c r="AK402" s="88"/>
      <c r="AL402" s="89"/>
      <c r="AM402" s="90"/>
    </row>
    <row r="403" spans="1:39" ht="15.75" customHeight="1">
      <c r="A403" s="61"/>
      <c r="B403" s="64"/>
      <c r="C403" s="49"/>
      <c r="D403" s="59"/>
      <c r="E403" s="59"/>
      <c r="F403" s="59"/>
      <c r="G403" s="65"/>
      <c r="J403" s="80" t="str">
        <f t="shared" ref="J403:W403" si="798">IF($G403=J$4&amp;"-"&amp;J$5,IF(COUNTIF($G$6:$G403,"="&amp;$G403)&gt;5,"",$F403),"")</f>
        <v/>
      </c>
      <c r="K403" s="81" t="str">
        <f t="shared" si="798"/>
        <v/>
      </c>
      <c r="L403" s="82" t="str">
        <f t="shared" si="798"/>
        <v/>
      </c>
      <c r="M403" s="81" t="str">
        <f t="shared" si="798"/>
        <v/>
      </c>
      <c r="N403" s="82" t="str">
        <f t="shared" si="798"/>
        <v/>
      </c>
      <c r="O403" s="81" t="str">
        <f t="shared" si="798"/>
        <v/>
      </c>
      <c r="P403" s="82" t="str">
        <f t="shared" si="798"/>
        <v/>
      </c>
      <c r="Q403" s="81" t="str">
        <f t="shared" si="798"/>
        <v/>
      </c>
      <c r="R403" s="82" t="str">
        <f t="shared" si="798"/>
        <v/>
      </c>
      <c r="S403" s="81" t="str">
        <f t="shared" si="798"/>
        <v/>
      </c>
      <c r="T403" s="82" t="str">
        <f t="shared" si="798"/>
        <v/>
      </c>
      <c r="U403" s="81" t="str">
        <f t="shared" si="798"/>
        <v/>
      </c>
      <c r="V403" s="82" t="str">
        <f t="shared" si="798"/>
        <v/>
      </c>
      <c r="W403" s="81" t="str">
        <f t="shared" si="798"/>
        <v/>
      </c>
      <c r="X403" s="87"/>
      <c r="Y403" s="88"/>
      <c r="Z403" s="89"/>
      <c r="AA403" s="88"/>
      <c r="AB403" s="89"/>
      <c r="AC403" s="88"/>
      <c r="AD403" s="89"/>
      <c r="AE403" s="88"/>
      <c r="AF403" s="89"/>
      <c r="AG403" s="88"/>
      <c r="AH403" s="89"/>
      <c r="AI403" s="88"/>
      <c r="AJ403" s="89"/>
      <c r="AK403" s="88"/>
      <c r="AL403" s="89"/>
      <c r="AM403" s="90"/>
    </row>
    <row r="404" spans="1:39" ht="15.75" customHeight="1">
      <c r="A404" s="61"/>
      <c r="B404" s="64"/>
      <c r="C404" s="49"/>
      <c r="D404" s="59"/>
      <c r="E404" s="59"/>
      <c r="F404" s="59"/>
      <c r="G404" s="65"/>
      <c r="J404" s="80" t="str">
        <f t="shared" ref="J404:W404" si="799">IF($G404=J$4&amp;"-"&amp;J$5,IF(COUNTIF($G$6:$G404,"="&amp;$G404)&gt;5,"",$F404),"")</f>
        <v/>
      </c>
      <c r="K404" s="81" t="str">
        <f t="shared" si="799"/>
        <v/>
      </c>
      <c r="L404" s="82" t="str">
        <f t="shared" si="799"/>
        <v/>
      </c>
      <c r="M404" s="81" t="str">
        <f t="shared" si="799"/>
        <v/>
      </c>
      <c r="N404" s="82" t="str">
        <f t="shared" si="799"/>
        <v/>
      </c>
      <c r="O404" s="81" t="str">
        <f t="shared" si="799"/>
        <v/>
      </c>
      <c r="P404" s="82" t="str">
        <f t="shared" si="799"/>
        <v/>
      </c>
      <c r="Q404" s="81" t="str">
        <f t="shared" si="799"/>
        <v/>
      </c>
      <c r="R404" s="82" t="str">
        <f t="shared" si="799"/>
        <v/>
      </c>
      <c r="S404" s="81" t="str">
        <f t="shared" si="799"/>
        <v/>
      </c>
      <c r="T404" s="82" t="str">
        <f t="shared" si="799"/>
        <v/>
      </c>
      <c r="U404" s="81" t="str">
        <f t="shared" si="799"/>
        <v/>
      </c>
      <c r="V404" s="82" t="str">
        <f t="shared" si="799"/>
        <v/>
      </c>
      <c r="W404" s="81" t="str">
        <f t="shared" si="799"/>
        <v/>
      </c>
      <c r="X404" s="87"/>
      <c r="Y404" s="88"/>
      <c r="Z404" s="89"/>
      <c r="AA404" s="88"/>
      <c r="AB404" s="89"/>
      <c r="AC404" s="88"/>
      <c r="AD404" s="89"/>
      <c r="AE404" s="88"/>
      <c r="AF404" s="89"/>
      <c r="AG404" s="88"/>
      <c r="AH404" s="89"/>
      <c r="AI404" s="88"/>
      <c r="AJ404" s="89"/>
      <c r="AK404" s="88"/>
      <c r="AL404" s="89"/>
      <c r="AM404" s="90"/>
    </row>
    <row r="405" spans="1:39" ht="15.75" customHeight="1">
      <c r="A405" s="61"/>
      <c r="B405" s="64"/>
      <c r="C405" s="49"/>
      <c r="D405" s="59"/>
      <c r="E405" s="59"/>
      <c r="F405" s="59"/>
      <c r="G405" s="65"/>
      <c r="X405" s="89"/>
      <c r="Y405" s="88"/>
      <c r="Z405" s="89"/>
      <c r="AA405" s="88"/>
      <c r="AB405" s="89"/>
      <c r="AC405" s="88"/>
      <c r="AD405" s="89"/>
      <c r="AE405" s="88"/>
      <c r="AF405" s="89"/>
      <c r="AG405" s="88"/>
      <c r="AH405" s="89"/>
      <c r="AI405" s="88"/>
      <c r="AJ405" s="89"/>
      <c r="AK405" s="88"/>
      <c r="AL405" s="89"/>
      <c r="AM405" s="90"/>
    </row>
    <row r="406" spans="1:39" ht="15.75" customHeight="1">
      <c r="X406" s="89"/>
      <c r="Y406" s="88"/>
      <c r="Z406" s="89"/>
      <c r="AA406" s="88"/>
      <c r="AB406" s="89"/>
      <c r="AC406" s="88"/>
      <c r="AD406" s="89"/>
      <c r="AE406" s="88"/>
      <c r="AF406" s="89"/>
      <c r="AG406" s="88"/>
      <c r="AH406" s="89"/>
      <c r="AI406" s="88"/>
      <c r="AJ406" s="89"/>
      <c r="AK406" s="88"/>
      <c r="AL406" s="89"/>
      <c r="AM406" s="90"/>
    </row>
    <row r="407" spans="1:39" ht="15.75" customHeight="1">
      <c r="X407" s="89"/>
      <c r="Y407" s="88"/>
      <c r="Z407" s="89"/>
      <c r="AA407" s="88"/>
      <c r="AB407" s="89"/>
      <c r="AC407" s="88"/>
      <c r="AD407" s="89"/>
      <c r="AE407" s="88"/>
      <c r="AF407" s="89"/>
      <c r="AG407" s="88"/>
      <c r="AH407" s="89"/>
      <c r="AI407" s="88"/>
      <c r="AJ407" s="89"/>
      <c r="AK407" s="88"/>
      <c r="AL407" s="89"/>
      <c r="AM407" s="90"/>
    </row>
    <row r="408" spans="1:39" ht="15.75" customHeight="1">
      <c r="X408" s="89"/>
      <c r="Y408" s="88"/>
      <c r="Z408" s="89"/>
      <c r="AA408" s="88"/>
      <c r="AB408" s="89"/>
      <c r="AC408" s="88"/>
      <c r="AD408" s="89"/>
      <c r="AE408" s="88"/>
      <c r="AF408" s="89"/>
      <c r="AG408" s="88"/>
      <c r="AH408" s="89"/>
      <c r="AI408" s="88"/>
      <c r="AJ408" s="89"/>
      <c r="AK408" s="88"/>
      <c r="AL408" s="89"/>
      <c r="AM408" s="90"/>
    </row>
    <row r="409" spans="1:39" ht="15.75" customHeight="1">
      <c r="X409" s="89"/>
      <c r="Y409" s="88"/>
      <c r="Z409" s="89"/>
      <c r="AA409" s="88"/>
      <c r="AB409" s="89"/>
      <c r="AC409" s="88"/>
      <c r="AD409" s="89"/>
      <c r="AE409" s="88"/>
      <c r="AF409" s="89"/>
      <c r="AG409" s="88"/>
      <c r="AH409" s="89"/>
      <c r="AI409" s="88"/>
      <c r="AJ409" s="89"/>
      <c r="AK409" s="88"/>
      <c r="AL409" s="89"/>
      <c r="AM409" s="90"/>
    </row>
    <row r="410" spans="1:39" ht="15.75" customHeight="1">
      <c r="X410" s="89"/>
      <c r="Y410" s="88"/>
      <c r="Z410" s="89"/>
      <c r="AA410" s="88"/>
      <c r="AB410" s="89"/>
      <c r="AC410" s="88"/>
      <c r="AD410" s="89"/>
      <c r="AE410" s="88"/>
      <c r="AF410" s="89"/>
      <c r="AG410" s="88"/>
      <c r="AH410" s="89"/>
      <c r="AI410" s="88"/>
      <c r="AJ410" s="89"/>
      <c r="AK410" s="88"/>
      <c r="AL410" s="89"/>
      <c r="AM410" s="90"/>
    </row>
    <row r="411" spans="1:39" ht="15.75" customHeight="1">
      <c r="X411" s="89"/>
      <c r="Y411" s="88"/>
      <c r="Z411" s="89"/>
      <c r="AA411" s="88"/>
      <c r="AB411" s="89"/>
      <c r="AC411" s="88"/>
      <c r="AD411" s="89"/>
      <c r="AE411" s="88"/>
      <c r="AF411" s="89"/>
      <c r="AG411" s="88"/>
      <c r="AH411" s="89"/>
      <c r="AI411" s="88"/>
      <c r="AJ411" s="89"/>
      <c r="AK411" s="88"/>
      <c r="AL411" s="89"/>
      <c r="AM411" s="90"/>
    </row>
    <row r="412" spans="1:39" ht="15.75" customHeight="1">
      <c r="X412" s="89"/>
      <c r="Y412" s="88"/>
      <c r="Z412" s="89"/>
      <c r="AA412" s="88"/>
      <c r="AB412" s="89"/>
      <c r="AC412" s="88"/>
      <c r="AD412" s="89"/>
      <c r="AE412" s="88"/>
      <c r="AF412" s="89"/>
      <c r="AG412" s="88"/>
      <c r="AH412" s="89"/>
      <c r="AI412" s="88"/>
      <c r="AJ412" s="89"/>
      <c r="AK412" s="88"/>
      <c r="AL412" s="89"/>
      <c r="AM412" s="90"/>
    </row>
    <row r="413" spans="1:39" ht="15.75" customHeight="1">
      <c r="X413" s="89"/>
      <c r="Y413" s="88"/>
      <c r="Z413" s="89"/>
      <c r="AA413" s="88"/>
      <c r="AB413" s="89"/>
      <c r="AC413" s="88"/>
      <c r="AD413" s="89"/>
      <c r="AE413" s="88"/>
      <c r="AF413" s="89"/>
      <c r="AG413" s="88"/>
      <c r="AH413" s="89"/>
      <c r="AI413" s="88"/>
      <c r="AJ413" s="89"/>
      <c r="AK413" s="88"/>
      <c r="AL413" s="89"/>
      <c r="AM413" s="90"/>
    </row>
    <row r="414" spans="1:39" ht="15.75" customHeight="1">
      <c r="X414" s="89"/>
      <c r="Y414" s="88"/>
      <c r="Z414" s="89"/>
      <c r="AA414" s="88"/>
      <c r="AB414" s="89"/>
      <c r="AC414" s="88"/>
      <c r="AD414" s="89"/>
      <c r="AE414" s="88"/>
      <c r="AF414" s="89"/>
      <c r="AG414" s="88"/>
      <c r="AH414" s="89"/>
      <c r="AI414" s="88"/>
      <c r="AJ414" s="89"/>
      <c r="AK414" s="88"/>
      <c r="AL414" s="89"/>
      <c r="AM414" s="90"/>
    </row>
    <row r="415" spans="1:39" ht="15.75" customHeight="1">
      <c r="X415" s="89"/>
      <c r="Y415" s="88"/>
      <c r="Z415" s="89"/>
      <c r="AA415" s="88"/>
      <c r="AB415" s="89"/>
      <c r="AC415" s="88"/>
      <c r="AD415" s="89"/>
      <c r="AE415" s="88"/>
      <c r="AF415" s="89"/>
      <c r="AG415" s="88"/>
      <c r="AH415" s="89"/>
      <c r="AI415" s="88"/>
      <c r="AJ415" s="89"/>
      <c r="AK415" s="88"/>
      <c r="AL415" s="89"/>
      <c r="AM415" s="90"/>
    </row>
    <row r="416" spans="1:39" ht="15.75" customHeight="1">
      <c r="X416" s="89"/>
      <c r="Y416" s="88"/>
      <c r="Z416" s="89"/>
      <c r="AA416" s="88"/>
      <c r="AB416" s="89"/>
      <c r="AC416" s="88"/>
      <c r="AD416" s="89"/>
      <c r="AE416" s="88"/>
      <c r="AF416" s="89"/>
      <c r="AG416" s="88"/>
      <c r="AH416" s="89"/>
      <c r="AI416" s="88"/>
      <c r="AJ416" s="89"/>
      <c r="AK416" s="88"/>
      <c r="AL416" s="89"/>
      <c r="AM416" s="90"/>
    </row>
    <row r="417" spans="24:39" ht="15.75" customHeight="1">
      <c r="X417" s="89"/>
      <c r="Y417" s="88"/>
      <c r="Z417" s="89"/>
      <c r="AA417" s="88"/>
      <c r="AB417" s="89"/>
      <c r="AC417" s="88"/>
      <c r="AD417" s="89"/>
      <c r="AE417" s="88"/>
      <c r="AF417" s="89"/>
      <c r="AG417" s="88"/>
      <c r="AH417" s="89"/>
      <c r="AI417" s="88"/>
      <c r="AJ417" s="89"/>
      <c r="AK417" s="88"/>
      <c r="AL417" s="89"/>
      <c r="AM417" s="90"/>
    </row>
    <row r="418" spans="24:39" ht="15.75" customHeight="1">
      <c r="X418" s="89"/>
      <c r="Y418" s="88"/>
      <c r="Z418" s="89"/>
      <c r="AA418" s="88"/>
      <c r="AB418" s="89"/>
      <c r="AC418" s="88"/>
      <c r="AD418" s="89"/>
      <c r="AE418" s="88"/>
      <c r="AF418" s="89"/>
      <c r="AG418" s="88"/>
      <c r="AH418" s="89"/>
      <c r="AI418" s="88"/>
      <c r="AJ418" s="89"/>
      <c r="AK418" s="88"/>
      <c r="AL418" s="89"/>
      <c r="AM418" s="90"/>
    </row>
    <row r="419" spans="24:39" ht="15.75" customHeight="1">
      <c r="X419" s="89"/>
      <c r="Y419" s="88"/>
      <c r="Z419" s="89"/>
      <c r="AA419" s="88"/>
      <c r="AB419" s="89"/>
      <c r="AC419" s="88"/>
      <c r="AD419" s="89"/>
      <c r="AE419" s="88"/>
      <c r="AF419" s="89"/>
      <c r="AG419" s="88"/>
      <c r="AH419" s="89"/>
      <c r="AI419" s="88"/>
      <c r="AJ419" s="89"/>
      <c r="AK419" s="88"/>
      <c r="AL419" s="89"/>
      <c r="AM419" s="90"/>
    </row>
    <row r="420" spans="24:39" ht="15.75" customHeight="1">
      <c r="X420" s="89"/>
      <c r="Y420" s="88"/>
      <c r="Z420" s="89"/>
      <c r="AA420" s="88"/>
      <c r="AB420" s="89"/>
      <c r="AC420" s="88"/>
      <c r="AD420" s="89"/>
      <c r="AE420" s="88"/>
      <c r="AF420" s="89"/>
      <c r="AG420" s="88"/>
      <c r="AH420" s="89"/>
      <c r="AI420" s="88"/>
      <c r="AJ420" s="89"/>
      <c r="AK420" s="88"/>
      <c r="AL420" s="89"/>
      <c r="AM420" s="90"/>
    </row>
    <row r="421" spans="24:39" ht="15.75" customHeight="1">
      <c r="X421" s="89"/>
      <c r="Y421" s="88"/>
      <c r="Z421" s="89"/>
      <c r="AA421" s="88"/>
      <c r="AB421" s="89"/>
      <c r="AC421" s="88"/>
      <c r="AD421" s="89"/>
      <c r="AE421" s="88"/>
      <c r="AF421" s="89"/>
      <c r="AG421" s="88"/>
      <c r="AH421" s="89"/>
      <c r="AI421" s="88"/>
      <c r="AJ421" s="89"/>
      <c r="AK421" s="88"/>
      <c r="AL421" s="89"/>
      <c r="AM421" s="90"/>
    </row>
    <row r="422" spans="24:39" ht="15.75" customHeight="1">
      <c r="X422" s="89"/>
      <c r="Y422" s="88"/>
      <c r="Z422" s="89"/>
      <c r="AA422" s="88"/>
      <c r="AB422" s="89"/>
      <c r="AC422" s="88"/>
      <c r="AD422" s="89"/>
      <c r="AE422" s="88"/>
      <c r="AF422" s="89"/>
      <c r="AG422" s="88"/>
      <c r="AH422" s="89"/>
      <c r="AI422" s="88"/>
      <c r="AJ422" s="89"/>
      <c r="AK422" s="88"/>
      <c r="AL422" s="89"/>
      <c r="AM422" s="90"/>
    </row>
    <row r="423" spans="24:39" ht="15.75" customHeight="1">
      <c r="X423" s="89"/>
      <c r="Y423" s="88"/>
      <c r="Z423" s="89"/>
      <c r="AA423" s="88"/>
      <c r="AB423" s="89"/>
      <c r="AC423" s="88"/>
      <c r="AD423" s="89"/>
      <c r="AE423" s="88"/>
      <c r="AF423" s="89"/>
      <c r="AG423" s="88"/>
      <c r="AH423" s="89"/>
      <c r="AI423" s="88"/>
      <c r="AJ423" s="89"/>
      <c r="AK423" s="88"/>
      <c r="AL423" s="89"/>
      <c r="AM423" s="90"/>
    </row>
    <row r="424" spans="24:39" ht="15.75" customHeight="1">
      <c r="X424" s="89"/>
      <c r="Y424" s="88"/>
      <c r="Z424" s="89"/>
      <c r="AA424" s="88"/>
      <c r="AB424" s="89"/>
      <c r="AC424" s="88"/>
      <c r="AD424" s="89"/>
      <c r="AE424" s="88"/>
      <c r="AF424" s="89"/>
      <c r="AG424" s="88"/>
      <c r="AH424" s="89"/>
      <c r="AI424" s="88"/>
      <c r="AJ424" s="89"/>
      <c r="AK424" s="88"/>
      <c r="AL424" s="89"/>
      <c r="AM424" s="90"/>
    </row>
    <row r="425" spans="24:39" ht="15.75" customHeight="1">
      <c r="X425" s="89"/>
      <c r="Y425" s="88"/>
      <c r="Z425" s="89"/>
      <c r="AA425" s="88"/>
      <c r="AB425" s="89"/>
      <c r="AC425" s="88"/>
      <c r="AD425" s="89"/>
      <c r="AE425" s="88"/>
      <c r="AF425" s="89"/>
      <c r="AG425" s="88"/>
      <c r="AH425" s="89"/>
      <c r="AI425" s="88"/>
      <c r="AJ425" s="89"/>
      <c r="AK425" s="88"/>
      <c r="AL425" s="89"/>
      <c r="AM425" s="90"/>
    </row>
    <row r="426" spans="24:39" ht="15.75" customHeight="1">
      <c r="X426" s="89"/>
      <c r="Y426" s="88"/>
      <c r="Z426" s="89"/>
      <c r="AA426" s="88"/>
      <c r="AB426" s="89"/>
      <c r="AC426" s="88"/>
      <c r="AD426" s="89"/>
      <c r="AE426" s="88"/>
      <c r="AF426" s="89"/>
      <c r="AG426" s="88"/>
      <c r="AH426" s="89"/>
      <c r="AI426" s="88"/>
      <c r="AJ426" s="89"/>
      <c r="AK426" s="88"/>
      <c r="AL426" s="89"/>
      <c r="AM426" s="90"/>
    </row>
    <row r="427" spans="24:39" ht="15.75" customHeight="1">
      <c r="X427" s="89"/>
      <c r="Y427" s="88"/>
      <c r="Z427" s="89"/>
      <c r="AA427" s="88"/>
      <c r="AB427" s="89"/>
      <c r="AC427" s="88"/>
      <c r="AD427" s="89"/>
      <c r="AE427" s="88"/>
      <c r="AF427" s="89"/>
      <c r="AG427" s="88"/>
      <c r="AH427" s="89"/>
      <c r="AI427" s="88"/>
      <c r="AJ427" s="89"/>
      <c r="AK427" s="88"/>
      <c r="AL427" s="89"/>
      <c r="AM427" s="90"/>
    </row>
    <row r="428" spans="24:39" ht="15.75" customHeight="1">
      <c r="X428" s="89"/>
      <c r="Y428" s="88"/>
      <c r="Z428" s="89"/>
      <c r="AA428" s="88"/>
      <c r="AB428" s="89"/>
      <c r="AC428" s="88"/>
      <c r="AD428" s="89"/>
      <c r="AE428" s="88"/>
      <c r="AF428" s="89"/>
      <c r="AG428" s="88"/>
      <c r="AH428" s="89"/>
      <c r="AI428" s="88"/>
      <c r="AJ428" s="89"/>
      <c r="AK428" s="88"/>
      <c r="AL428" s="89"/>
      <c r="AM428" s="90"/>
    </row>
    <row r="429" spans="24:39" ht="15.75" customHeight="1">
      <c r="X429" s="89"/>
      <c r="Y429" s="88"/>
      <c r="Z429" s="89"/>
      <c r="AA429" s="88"/>
      <c r="AB429" s="89"/>
      <c r="AC429" s="88"/>
      <c r="AD429" s="89"/>
      <c r="AE429" s="88"/>
      <c r="AF429" s="89"/>
      <c r="AG429" s="88"/>
      <c r="AH429" s="89"/>
      <c r="AI429" s="88"/>
      <c r="AJ429" s="89"/>
      <c r="AK429" s="88"/>
      <c r="AL429" s="89"/>
      <c r="AM429" s="90"/>
    </row>
    <row r="430" spans="24:39" ht="15.75" customHeight="1">
      <c r="X430" s="89"/>
      <c r="Y430" s="88"/>
      <c r="Z430" s="89"/>
      <c r="AA430" s="88"/>
      <c r="AB430" s="89"/>
      <c r="AC430" s="88"/>
      <c r="AD430" s="89"/>
      <c r="AE430" s="88"/>
      <c r="AF430" s="89"/>
      <c r="AG430" s="88"/>
      <c r="AH430" s="89"/>
      <c r="AI430" s="88"/>
      <c r="AJ430" s="89"/>
      <c r="AK430" s="88"/>
      <c r="AL430" s="89"/>
      <c r="AM430" s="90"/>
    </row>
    <row r="431" spans="24:39" ht="15.75" customHeight="1">
      <c r="X431" s="89"/>
      <c r="Y431" s="88"/>
      <c r="Z431" s="89"/>
      <c r="AA431" s="88"/>
      <c r="AB431" s="89"/>
      <c r="AC431" s="88"/>
      <c r="AD431" s="89"/>
      <c r="AE431" s="88"/>
      <c r="AF431" s="89"/>
      <c r="AG431" s="88"/>
      <c r="AH431" s="89"/>
      <c r="AI431" s="88"/>
      <c r="AJ431" s="89"/>
      <c r="AK431" s="88"/>
      <c r="AL431" s="89"/>
      <c r="AM431" s="90"/>
    </row>
    <row r="432" spans="24:39" ht="15.75" customHeight="1">
      <c r="X432" s="89"/>
      <c r="Y432" s="88"/>
      <c r="Z432" s="89"/>
      <c r="AA432" s="88"/>
      <c r="AB432" s="89"/>
      <c r="AC432" s="88"/>
      <c r="AD432" s="89"/>
      <c r="AE432" s="88"/>
      <c r="AF432" s="89"/>
      <c r="AG432" s="88"/>
      <c r="AH432" s="89"/>
      <c r="AI432" s="88"/>
      <c r="AJ432" s="89"/>
      <c r="AK432" s="88"/>
      <c r="AL432" s="89"/>
      <c r="AM432" s="90"/>
    </row>
    <row r="433" spans="24:39" ht="15.75" customHeight="1">
      <c r="X433" s="89"/>
      <c r="Y433" s="88"/>
      <c r="Z433" s="89"/>
      <c r="AA433" s="88"/>
      <c r="AB433" s="89"/>
      <c r="AC433" s="88"/>
      <c r="AD433" s="89"/>
      <c r="AE433" s="88"/>
      <c r="AF433" s="89"/>
      <c r="AG433" s="88"/>
      <c r="AH433" s="89"/>
      <c r="AI433" s="88"/>
      <c r="AJ433" s="89"/>
      <c r="AK433" s="88"/>
      <c r="AL433" s="89"/>
      <c r="AM433" s="90"/>
    </row>
    <row r="434" spans="24:39" ht="15.75" customHeight="1">
      <c r="X434" s="89"/>
      <c r="Y434" s="88"/>
      <c r="Z434" s="89"/>
      <c r="AA434" s="88"/>
      <c r="AB434" s="89"/>
      <c r="AC434" s="88"/>
      <c r="AD434" s="89"/>
      <c r="AE434" s="88"/>
      <c r="AF434" s="89"/>
      <c r="AG434" s="88"/>
      <c r="AH434" s="89"/>
      <c r="AI434" s="88"/>
      <c r="AJ434" s="89"/>
      <c r="AK434" s="88"/>
      <c r="AL434" s="89"/>
      <c r="AM434" s="90"/>
    </row>
    <row r="435" spans="24:39" ht="15.75" customHeight="1">
      <c r="X435" s="89"/>
      <c r="Y435" s="88"/>
      <c r="Z435" s="89"/>
      <c r="AA435" s="88"/>
      <c r="AB435" s="89"/>
      <c r="AC435" s="88"/>
      <c r="AD435" s="89"/>
      <c r="AE435" s="88"/>
      <c r="AF435" s="89"/>
      <c r="AG435" s="88"/>
      <c r="AH435" s="89"/>
      <c r="AI435" s="88"/>
      <c r="AJ435" s="89"/>
      <c r="AK435" s="88"/>
      <c r="AL435" s="89"/>
      <c r="AM435" s="90"/>
    </row>
    <row r="436" spans="24:39" ht="15.75" customHeight="1">
      <c r="X436" s="89"/>
      <c r="Y436" s="88"/>
      <c r="Z436" s="89"/>
      <c r="AA436" s="88"/>
      <c r="AB436" s="89"/>
      <c r="AC436" s="88"/>
      <c r="AD436" s="89"/>
      <c r="AE436" s="88"/>
      <c r="AF436" s="89"/>
      <c r="AG436" s="88"/>
      <c r="AH436" s="89"/>
      <c r="AI436" s="88"/>
      <c r="AJ436" s="89"/>
      <c r="AK436" s="88"/>
      <c r="AL436" s="89"/>
      <c r="AM436" s="90"/>
    </row>
    <row r="437" spans="24:39" ht="15.75" customHeight="1">
      <c r="X437" s="89"/>
      <c r="Y437" s="88"/>
      <c r="Z437" s="89"/>
      <c r="AA437" s="88"/>
      <c r="AB437" s="89"/>
      <c r="AC437" s="88"/>
      <c r="AD437" s="89"/>
      <c r="AE437" s="88"/>
      <c r="AF437" s="89"/>
      <c r="AG437" s="88"/>
      <c r="AH437" s="89"/>
      <c r="AI437" s="88"/>
      <c r="AJ437" s="89"/>
      <c r="AK437" s="88"/>
      <c r="AL437" s="89"/>
      <c r="AM437" s="90"/>
    </row>
    <row r="438" spans="24:39" ht="15.75" customHeight="1">
      <c r="X438" s="89"/>
      <c r="Y438" s="88"/>
      <c r="Z438" s="89"/>
      <c r="AA438" s="88"/>
      <c r="AB438" s="89"/>
      <c r="AC438" s="88"/>
      <c r="AD438" s="89"/>
      <c r="AE438" s="88"/>
      <c r="AF438" s="89"/>
      <c r="AG438" s="88"/>
      <c r="AH438" s="89"/>
      <c r="AI438" s="88"/>
      <c r="AJ438" s="89"/>
      <c r="AK438" s="88"/>
      <c r="AL438" s="89"/>
      <c r="AM438" s="90"/>
    </row>
    <row r="439" spans="24:39" ht="15.75" customHeight="1">
      <c r="X439" s="89"/>
      <c r="Y439" s="88"/>
      <c r="Z439" s="89"/>
      <c r="AA439" s="88"/>
      <c r="AB439" s="89"/>
      <c r="AC439" s="88"/>
      <c r="AD439" s="89"/>
      <c r="AE439" s="88"/>
      <c r="AF439" s="89"/>
      <c r="AG439" s="88"/>
      <c r="AH439" s="89"/>
      <c r="AI439" s="88"/>
      <c r="AJ439" s="89"/>
      <c r="AK439" s="88"/>
      <c r="AL439" s="89"/>
      <c r="AM439" s="90"/>
    </row>
    <row r="440" spans="24:39" ht="15.75" customHeight="1">
      <c r="X440" s="89"/>
      <c r="Y440" s="88"/>
      <c r="Z440" s="89"/>
      <c r="AA440" s="88"/>
      <c r="AB440" s="89"/>
      <c r="AC440" s="88"/>
      <c r="AD440" s="89"/>
      <c r="AE440" s="88"/>
      <c r="AF440" s="89"/>
      <c r="AG440" s="88"/>
      <c r="AH440" s="89"/>
      <c r="AI440" s="88"/>
      <c r="AJ440" s="89"/>
      <c r="AK440" s="88"/>
      <c r="AL440" s="89"/>
      <c r="AM440" s="90"/>
    </row>
    <row r="441" spans="24:39" ht="15.75" customHeight="1">
      <c r="X441" s="89"/>
      <c r="Y441" s="88"/>
      <c r="Z441" s="89"/>
      <c r="AA441" s="88"/>
      <c r="AB441" s="89"/>
      <c r="AC441" s="88"/>
      <c r="AD441" s="89"/>
      <c r="AE441" s="88"/>
      <c r="AF441" s="89"/>
      <c r="AG441" s="88"/>
      <c r="AH441" s="89"/>
      <c r="AI441" s="88"/>
      <c r="AJ441" s="89"/>
      <c r="AK441" s="88"/>
      <c r="AL441" s="89"/>
      <c r="AM441" s="90"/>
    </row>
    <row r="442" spans="24:39" ht="15.75" customHeight="1">
      <c r="X442" s="89"/>
      <c r="Y442" s="88"/>
      <c r="Z442" s="89"/>
      <c r="AA442" s="88"/>
      <c r="AB442" s="89"/>
      <c r="AC442" s="88"/>
      <c r="AD442" s="89"/>
      <c r="AE442" s="88"/>
      <c r="AF442" s="89"/>
      <c r="AG442" s="88"/>
      <c r="AH442" s="89"/>
      <c r="AI442" s="88"/>
      <c r="AJ442" s="89"/>
      <c r="AK442" s="88"/>
      <c r="AL442" s="89"/>
      <c r="AM442" s="90"/>
    </row>
    <row r="443" spans="24:39" ht="15.75" customHeight="1">
      <c r="X443" s="89"/>
      <c r="Y443" s="88"/>
      <c r="Z443" s="89"/>
      <c r="AA443" s="88"/>
      <c r="AB443" s="89"/>
      <c r="AC443" s="88"/>
      <c r="AD443" s="89"/>
      <c r="AE443" s="88"/>
      <c r="AF443" s="89"/>
      <c r="AG443" s="88"/>
      <c r="AH443" s="89"/>
      <c r="AI443" s="88"/>
      <c r="AJ443" s="89"/>
      <c r="AK443" s="88"/>
      <c r="AL443" s="89"/>
      <c r="AM443" s="90"/>
    </row>
    <row r="444" spans="24:39" ht="15.75" customHeight="1">
      <c r="X444" s="89"/>
      <c r="Y444" s="88"/>
      <c r="Z444" s="89"/>
      <c r="AA444" s="88"/>
      <c r="AB444" s="89"/>
      <c r="AC444" s="88"/>
      <c r="AD444" s="89"/>
      <c r="AE444" s="88"/>
      <c r="AF444" s="89"/>
      <c r="AG444" s="88"/>
      <c r="AH444" s="89"/>
      <c r="AI444" s="88"/>
      <c r="AJ444" s="89"/>
      <c r="AK444" s="88"/>
      <c r="AL444" s="89"/>
      <c r="AM444" s="90"/>
    </row>
    <row r="445" spans="24:39" ht="15.75" customHeight="1">
      <c r="X445" s="89"/>
      <c r="Y445" s="88"/>
      <c r="Z445" s="89"/>
      <c r="AA445" s="88"/>
      <c r="AB445" s="89"/>
      <c r="AC445" s="88"/>
      <c r="AD445" s="89"/>
      <c r="AE445" s="88"/>
      <c r="AF445" s="89"/>
      <c r="AG445" s="88"/>
      <c r="AH445" s="89"/>
      <c r="AI445" s="88"/>
      <c r="AJ445" s="89"/>
      <c r="AK445" s="88"/>
      <c r="AL445" s="89"/>
      <c r="AM445" s="90"/>
    </row>
    <row r="446" spans="24:39" ht="15.75" customHeight="1">
      <c r="X446" s="89"/>
      <c r="Y446" s="88"/>
      <c r="Z446" s="89"/>
      <c r="AA446" s="88"/>
      <c r="AB446" s="89"/>
      <c r="AC446" s="88"/>
      <c r="AD446" s="89"/>
      <c r="AE446" s="88"/>
      <c r="AF446" s="89"/>
      <c r="AG446" s="88"/>
      <c r="AH446" s="89"/>
      <c r="AI446" s="88"/>
      <c r="AJ446" s="89"/>
      <c r="AK446" s="88"/>
      <c r="AL446" s="89"/>
      <c r="AM446" s="90"/>
    </row>
    <row r="447" spans="24:39" ht="15.75" customHeight="1">
      <c r="X447" s="89"/>
      <c r="Y447" s="88"/>
      <c r="Z447" s="89"/>
      <c r="AA447" s="88"/>
      <c r="AB447" s="89"/>
      <c r="AC447" s="88"/>
      <c r="AD447" s="89"/>
      <c r="AE447" s="88"/>
      <c r="AF447" s="89"/>
      <c r="AG447" s="88"/>
      <c r="AH447" s="89"/>
      <c r="AI447" s="88"/>
      <c r="AJ447" s="89"/>
      <c r="AK447" s="88"/>
      <c r="AL447" s="89"/>
      <c r="AM447" s="90"/>
    </row>
    <row r="448" spans="24:39" ht="15.75" customHeight="1">
      <c r="X448" s="89"/>
      <c r="Y448" s="88"/>
      <c r="Z448" s="89"/>
      <c r="AA448" s="88"/>
      <c r="AB448" s="89"/>
      <c r="AC448" s="88"/>
      <c r="AD448" s="89"/>
      <c r="AE448" s="88"/>
      <c r="AF448" s="89"/>
      <c r="AG448" s="88"/>
      <c r="AH448" s="89"/>
      <c r="AI448" s="88"/>
      <c r="AJ448" s="89"/>
      <c r="AK448" s="88"/>
      <c r="AL448" s="89"/>
      <c r="AM448" s="90"/>
    </row>
    <row r="449" spans="24:39" ht="15.75" customHeight="1">
      <c r="X449" s="89"/>
      <c r="Y449" s="88"/>
      <c r="Z449" s="89"/>
      <c r="AA449" s="88"/>
      <c r="AB449" s="89"/>
      <c r="AC449" s="88"/>
      <c r="AD449" s="89"/>
      <c r="AE449" s="88"/>
      <c r="AF449" s="89"/>
      <c r="AG449" s="88"/>
      <c r="AH449" s="89"/>
      <c r="AI449" s="88"/>
      <c r="AJ449" s="89"/>
      <c r="AK449" s="88"/>
      <c r="AL449" s="89"/>
      <c r="AM449" s="90"/>
    </row>
    <row r="450" spans="24:39" ht="15.75" customHeight="1">
      <c r="X450" s="89"/>
      <c r="Y450" s="88"/>
      <c r="Z450" s="89"/>
      <c r="AA450" s="88"/>
      <c r="AB450" s="89"/>
      <c r="AC450" s="88"/>
      <c r="AD450" s="89"/>
      <c r="AE450" s="88"/>
      <c r="AF450" s="89"/>
      <c r="AG450" s="88"/>
      <c r="AH450" s="89"/>
      <c r="AI450" s="88"/>
      <c r="AJ450" s="89"/>
      <c r="AK450" s="88"/>
      <c r="AL450" s="89"/>
      <c r="AM450" s="90"/>
    </row>
    <row r="451" spans="24:39" ht="15.75" customHeight="1">
      <c r="X451" s="89"/>
      <c r="Y451" s="88"/>
      <c r="Z451" s="89"/>
      <c r="AA451" s="88"/>
      <c r="AB451" s="89"/>
      <c r="AC451" s="88"/>
      <c r="AD451" s="89"/>
      <c r="AE451" s="88"/>
      <c r="AF451" s="89"/>
      <c r="AG451" s="88"/>
      <c r="AH451" s="89"/>
      <c r="AI451" s="88"/>
      <c r="AJ451" s="89"/>
      <c r="AK451" s="88"/>
      <c r="AL451" s="89"/>
      <c r="AM451" s="90"/>
    </row>
    <row r="452" spans="24:39" ht="15.75" customHeight="1">
      <c r="X452" s="89"/>
      <c r="Y452" s="88"/>
      <c r="Z452" s="89"/>
      <c r="AA452" s="88"/>
      <c r="AB452" s="89"/>
      <c r="AC452" s="88"/>
      <c r="AD452" s="89"/>
      <c r="AE452" s="88"/>
      <c r="AF452" s="89"/>
      <c r="AG452" s="88"/>
      <c r="AH452" s="89"/>
      <c r="AI452" s="88"/>
      <c r="AJ452" s="89"/>
      <c r="AK452" s="88"/>
      <c r="AL452" s="89"/>
      <c r="AM452" s="90"/>
    </row>
    <row r="453" spans="24:39" ht="15.75" customHeight="1">
      <c r="X453" s="89"/>
      <c r="Y453" s="88"/>
      <c r="Z453" s="89"/>
      <c r="AA453" s="88"/>
      <c r="AB453" s="89"/>
      <c r="AC453" s="88"/>
      <c r="AD453" s="89"/>
      <c r="AE453" s="88"/>
      <c r="AF453" s="89"/>
      <c r="AG453" s="88"/>
      <c r="AH453" s="89"/>
      <c r="AI453" s="88"/>
      <c r="AJ453" s="89"/>
      <c r="AK453" s="88"/>
      <c r="AL453" s="89"/>
      <c r="AM453" s="90"/>
    </row>
    <row r="454" spans="24:39" ht="15.75" customHeight="1">
      <c r="X454" s="89"/>
      <c r="Y454" s="88"/>
      <c r="Z454" s="89"/>
      <c r="AA454" s="88"/>
      <c r="AB454" s="89"/>
      <c r="AC454" s="88"/>
      <c r="AD454" s="89"/>
      <c r="AE454" s="88"/>
      <c r="AF454" s="89"/>
      <c r="AG454" s="88"/>
      <c r="AH454" s="89"/>
      <c r="AI454" s="88"/>
      <c r="AJ454" s="89"/>
      <c r="AK454" s="88"/>
      <c r="AL454" s="89"/>
      <c r="AM454" s="90"/>
    </row>
    <row r="455" spans="24:39" ht="15.75" customHeight="1">
      <c r="X455" s="89"/>
      <c r="Y455" s="88"/>
      <c r="Z455" s="89"/>
      <c r="AA455" s="88"/>
      <c r="AB455" s="89"/>
      <c r="AC455" s="88"/>
      <c r="AD455" s="89"/>
      <c r="AE455" s="88"/>
      <c r="AF455" s="89"/>
      <c r="AG455" s="88"/>
      <c r="AH455" s="89"/>
      <c r="AI455" s="88"/>
      <c r="AJ455" s="89"/>
      <c r="AK455" s="88"/>
      <c r="AL455" s="89"/>
      <c r="AM455" s="90"/>
    </row>
    <row r="456" spans="24:39" ht="15.75" customHeight="1">
      <c r="X456" s="89"/>
      <c r="Y456" s="88"/>
      <c r="Z456" s="89"/>
      <c r="AA456" s="88"/>
      <c r="AB456" s="89"/>
      <c r="AC456" s="88"/>
      <c r="AD456" s="89"/>
      <c r="AE456" s="88"/>
      <c r="AF456" s="89"/>
      <c r="AG456" s="88"/>
      <c r="AH456" s="89"/>
      <c r="AI456" s="88"/>
      <c r="AJ456" s="89"/>
      <c r="AK456" s="88"/>
      <c r="AL456" s="89"/>
      <c r="AM456" s="90"/>
    </row>
    <row r="457" spans="24:39" ht="15.75" customHeight="1">
      <c r="X457" s="89"/>
      <c r="Y457" s="88"/>
      <c r="Z457" s="89"/>
      <c r="AA457" s="88"/>
      <c r="AB457" s="89"/>
      <c r="AC457" s="88"/>
      <c r="AD457" s="89"/>
      <c r="AE457" s="88"/>
      <c r="AF457" s="89"/>
      <c r="AG457" s="88"/>
      <c r="AH457" s="89"/>
      <c r="AI457" s="88"/>
      <c r="AJ457" s="89"/>
      <c r="AK457" s="88"/>
      <c r="AL457" s="89"/>
      <c r="AM457" s="90"/>
    </row>
    <row r="458" spans="24:39" ht="15.75" customHeight="1">
      <c r="X458" s="89"/>
      <c r="Y458" s="88"/>
      <c r="Z458" s="89"/>
      <c r="AA458" s="88"/>
      <c r="AB458" s="89"/>
      <c r="AC458" s="88"/>
      <c r="AD458" s="89"/>
      <c r="AE458" s="88"/>
      <c r="AF458" s="89"/>
      <c r="AG458" s="88"/>
      <c r="AH458" s="89"/>
      <c r="AI458" s="88"/>
      <c r="AJ458" s="89"/>
      <c r="AK458" s="88"/>
      <c r="AL458" s="89"/>
      <c r="AM458" s="90"/>
    </row>
    <row r="459" spans="24:39" ht="15.75" customHeight="1">
      <c r="X459" s="89"/>
      <c r="Y459" s="88"/>
      <c r="Z459" s="89"/>
      <c r="AA459" s="88"/>
      <c r="AB459" s="89"/>
      <c r="AC459" s="88"/>
      <c r="AD459" s="89"/>
      <c r="AE459" s="88"/>
      <c r="AF459" s="89"/>
      <c r="AG459" s="88"/>
      <c r="AH459" s="89"/>
      <c r="AI459" s="88"/>
      <c r="AJ459" s="89"/>
      <c r="AK459" s="88"/>
      <c r="AL459" s="89"/>
      <c r="AM459" s="90"/>
    </row>
    <row r="460" spans="24:39" ht="15.75" customHeight="1">
      <c r="X460" s="89"/>
      <c r="Y460" s="88"/>
      <c r="Z460" s="89"/>
      <c r="AA460" s="88"/>
      <c r="AB460" s="89"/>
      <c r="AC460" s="88"/>
      <c r="AD460" s="89"/>
      <c r="AE460" s="88"/>
      <c r="AF460" s="89"/>
      <c r="AG460" s="88"/>
      <c r="AH460" s="89"/>
      <c r="AI460" s="88"/>
      <c r="AJ460" s="89"/>
      <c r="AK460" s="88"/>
      <c r="AL460" s="89"/>
      <c r="AM460" s="90"/>
    </row>
    <row r="461" spans="24:39" ht="15.75" customHeight="1">
      <c r="X461" s="89"/>
      <c r="Y461" s="88"/>
      <c r="Z461" s="89"/>
      <c r="AA461" s="88"/>
      <c r="AB461" s="89"/>
      <c r="AC461" s="88"/>
      <c r="AD461" s="89"/>
      <c r="AE461" s="88"/>
      <c r="AF461" s="89"/>
      <c r="AG461" s="88"/>
      <c r="AH461" s="89"/>
      <c r="AI461" s="88"/>
      <c r="AJ461" s="89"/>
      <c r="AK461" s="88"/>
      <c r="AL461" s="89"/>
      <c r="AM461" s="90"/>
    </row>
    <row r="462" spans="24:39" ht="15.75" customHeight="1">
      <c r="X462" s="89"/>
      <c r="Y462" s="88"/>
      <c r="Z462" s="89"/>
      <c r="AA462" s="88"/>
      <c r="AB462" s="89"/>
      <c r="AC462" s="88"/>
      <c r="AD462" s="89"/>
      <c r="AE462" s="88"/>
      <c r="AF462" s="89"/>
      <c r="AG462" s="88"/>
      <c r="AH462" s="89"/>
      <c r="AI462" s="88"/>
      <c r="AJ462" s="89"/>
      <c r="AK462" s="88"/>
      <c r="AL462" s="89"/>
      <c r="AM462" s="90"/>
    </row>
    <row r="463" spans="24:39" ht="15.75" customHeight="1">
      <c r="X463" s="89"/>
      <c r="Y463" s="88"/>
      <c r="Z463" s="89"/>
      <c r="AA463" s="88"/>
      <c r="AB463" s="89"/>
      <c r="AC463" s="88"/>
      <c r="AD463" s="89"/>
      <c r="AE463" s="88"/>
      <c r="AF463" s="89"/>
      <c r="AG463" s="88"/>
      <c r="AH463" s="89"/>
      <c r="AI463" s="88"/>
      <c r="AJ463" s="89"/>
      <c r="AK463" s="88"/>
      <c r="AL463" s="89"/>
      <c r="AM463" s="90"/>
    </row>
    <row r="464" spans="24:39" ht="15.75" customHeight="1">
      <c r="X464" s="89"/>
      <c r="Y464" s="88"/>
      <c r="Z464" s="89"/>
      <c r="AA464" s="88"/>
      <c r="AB464" s="89"/>
      <c r="AC464" s="88"/>
      <c r="AD464" s="89"/>
      <c r="AE464" s="88"/>
      <c r="AF464" s="89"/>
      <c r="AG464" s="88"/>
      <c r="AH464" s="89"/>
      <c r="AI464" s="88"/>
      <c r="AJ464" s="89"/>
      <c r="AK464" s="88"/>
      <c r="AL464" s="89"/>
      <c r="AM464" s="90"/>
    </row>
    <row r="465" spans="24:39" ht="15.75" customHeight="1">
      <c r="X465" s="89"/>
      <c r="Y465" s="88"/>
      <c r="Z465" s="89"/>
      <c r="AA465" s="88"/>
      <c r="AB465" s="89"/>
      <c r="AC465" s="88"/>
      <c r="AD465" s="89"/>
      <c r="AE465" s="88"/>
      <c r="AF465" s="89"/>
      <c r="AG465" s="88"/>
      <c r="AH465" s="89"/>
      <c r="AI465" s="88"/>
      <c r="AJ465" s="89"/>
      <c r="AK465" s="88"/>
      <c r="AL465" s="89"/>
      <c r="AM465" s="90"/>
    </row>
    <row r="466" spans="24:39" ht="15.75" customHeight="1">
      <c r="X466" s="89"/>
      <c r="Y466" s="88"/>
      <c r="Z466" s="89"/>
      <c r="AA466" s="88"/>
      <c r="AB466" s="89"/>
      <c r="AC466" s="88"/>
      <c r="AD466" s="89"/>
      <c r="AE466" s="88"/>
      <c r="AF466" s="89"/>
      <c r="AG466" s="88"/>
      <c r="AH466" s="89"/>
      <c r="AI466" s="88"/>
      <c r="AJ466" s="89"/>
      <c r="AK466" s="88"/>
      <c r="AL466" s="89"/>
      <c r="AM466" s="90"/>
    </row>
    <row r="467" spans="24:39" ht="15.75" customHeight="1">
      <c r="X467" s="89"/>
      <c r="Y467" s="88"/>
      <c r="Z467" s="89"/>
      <c r="AA467" s="88"/>
      <c r="AB467" s="89"/>
      <c r="AC467" s="88"/>
      <c r="AD467" s="89"/>
      <c r="AE467" s="88"/>
      <c r="AF467" s="89"/>
      <c r="AG467" s="88"/>
      <c r="AH467" s="89"/>
      <c r="AI467" s="88"/>
      <c r="AJ467" s="89"/>
      <c r="AK467" s="88"/>
      <c r="AL467" s="89"/>
      <c r="AM467" s="90"/>
    </row>
    <row r="468" spans="24:39" ht="15.75" customHeight="1">
      <c r="X468" s="89"/>
      <c r="Y468" s="88"/>
      <c r="Z468" s="89"/>
      <c r="AA468" s="88"/>
      <c r="AB468" s="89"/>
      <c r="AC468" s="88"/>
      <c r="AD468" s="89"/>
      <c r="AE468" s="88"/>
      <c r="AF468" s="89"/>
      <c r="AG468" s="88"/>
      <c r="AH468" s="89"/>
      <c r="AI468" s="88"/>
      <c r="AJ468" s="89"/>
      <c r="AK468" s="88"/>
      <c r="AL468" s="89"/>
      <c r="AM468" s="90"/>
    </row>
    <row r="469" spans="24:39" ht="15.75" customHeight="1">
      <c r="X469" s="89"/>
      <c r="Y469" s="88"/>
      <c r="Z469" s="89"/>
      <c r="AA469" s="88"/>
      <c r="AB469" s="89"/>
      <c r="AC469" s="88"/>
      <c r="AD469" s="89"/>
      <c r="AE469" s="88"/>
      <c r="AF469" s="89"/>
      <c r="AG469" s="88"/>
      <c r="AH469" s="89"/>
      <c r="AI469" s="88"/>
      <c r="AJ469" s="89"/>
      <c r="AK469" s="88"/>
      <c r="AL469" s="89"/>
      <c r="AM469" s="90"/>
    </row>
    <row r="470" spans="24:39" ht="15.75" customHeight="1">
      <c r="X470" s="89"/>
      <c r="Y470" s="88"/>
      <c r="Z470" s="89"/>
      <c r="AA470" s="88"/>
      <c r="AB470" s="89"/>
      <c r="AC470" s="88"/>
      <c r="AD470" s="89"/>
      <c r="AE470" s="88"/>
      <c r="AF470" s="89"/>
      <c r="AG470" s="88"/>
      <c r="AH470" s="89"/>
      <c r="AI470" s="88"/>
      <c r="AJ470" s="89"/>
      <c r="AK470" s="88"/>
      <c r="AL470" s="89"/>
      <c r="AM470" s="90"/>
    </row>
    <row r="471" spans="24:39" ht="15.75" customHeight="1">
      <c r="X471" s="89"/>
      <c r="Y471" s="88"/>
      <c r="Z471" s="89"/>
      <c r="AA471" s="88"/>
      <c r="AB471" s="89"/>
      <c r="AC471" s="88"/>
      <c r="AD471" s="89"/>
      <c r="AE471" s="88"/>
      <c r="AF471" s="89"/>
      <c r="AG471" s="88"/>
      <c r="AH471" s="89"/>
      <c r="AI471" s="88"/>
      <c r="AJ471" s="89"/>
      <c r="AK471" s="88"/>
      <c r="AL471" s="89"/>
      <c r="AM471" s="90"/>
    </row>
    <row r="472" spans="24:39" ht="15.75" customHeight="1">
      <c r="X472" s="89"/>
      <c r="Y472" s="88"/>
      <c r="Z472" s="89"/>
      <c r="AA472" s="88"/>
      <c r="AB472" s="89"/>
      <c r="AC472" s="88"/>
      <c r="AD472" s="89"/>
      <c r="AE472" s="88"/>
      <c r="AF472" s="89"/>
      <c r="AG472" s="88"/>
      <c r="AH472" s="89"/>
      <c r="AI472" s="88"/>
      <c r="AJ472" s="89"/>
      <c r="AK472" s="88"/>
      <c r="AL472" s="89"/>
      <c r="AM472" s="90"/>
    </row>
    <row r="473" spans="24:39" ht="15.75" customHeight="1">
      <c r="X473" s="89"/>
      <c r="Y473" s="88"/>
      <c r="Z473" s="89"/>
      <c r="AA473" s="88"/>
      <c r="AB473" s="89"/>
      <c r="AC473" s="88"/>
      <c r="AD473" s="89"/>
      <c r="AE473" s="88"/>
      <c r="AF473" s="89"/>
      <c r="AG473" s="88"/>
      <c r="AH473" s="89"/>
      <c r="AI473" s="88"/>
      <c r="AJ473" s="89"/>
      <c r="AK473" s="88"/>
      <c r="AL473" s="89"/>
      <c r="AM473" s="90"/>
    </row>
    <row r="474" spans="24:39" ht="15.75" customHeight="1">
      <c r="X474" s="89"/>
      <c r="Y474" s="88"/>
      <c r="Z474" s="89"/>
      <c r="AA474" s="88"/>
      <c r="AB474" s="89"/>
      <c r="AC474" s="88"/>
      <c r="AD474" s="89"/>
      <c r="AE474" s="88"/>
      <c r="AF474" s="89"/>
      <c r="AG474" s="88"/>
      <c r="AH474" s="89"/>
      <c r="AI474" s="88"/>
      <c r="AJ474" s="89"/>
      <c r="AK474" s="88"/>
      <c r="AL474" s="89"/>
      <c r="AM474" s="90"/>
    </row>
    <row r="475" spans="24:39" ht="15.75" customHeight="1">
      <c r="X475" s="89"/>
      <c r="Y475" s="88"/>
      <c r="Z475" s="89"/>
      <c r="AA475" s="88"/>
      <c r="AB475" s="89"/>
      <c r="AC475" s="88"/>
      <c r="AD475" s="89"/>
      <c r="AE475" s="88"/>
      <c r="AF475" s="89"/>
      <c r="AG475" s="88"/>
      <c r="AH475" s="89"/>
      <c r="AI475" s="88"/>
      <c r="AJ475" s="89"/>
      <c r="AK475" s="88"/>
      <c r="AL475" s="89"/>
      <c r="AM475" s="90"/>
    </row>
    <row r="476" spans="24:39" ht="15.75" customHeight="1">
      <c r="X476" s="89"/>
      <c r="Y476" s="88"/>
      <c r="Z476" s="89"/>
      <c r="AA476" s="88"/>
      <c r="AB476" s="89"/>
      <c r="AC476" s="88"/>
      <c r="AD476" s="89"/>
      <c r="AE476" s="88"/>
      <c r="AF476" s="89"/>
      <c r="AG476" s="88"/>
      <c r="AH476" s="89"/>
      <c r="AI476" s="88"/>
      <c r="AJ476" s="89"/>
      <c r="AK476" s="88"/>
      <c r="AL476" s="89"/>
      <c r="AM476" s="90"/>
    </row>
    <row r="477" spans="24:39" ht="15.75" customHeight="1">
      <c r="X477" s="89"/>
      <c r="Y477" s="88"/>
      <c r="Z477" s="89"/>
      <c r="AA477" s="88"/>
      <c r="AB477" s="89"/>
      <c r="AC477" s="88"/>
      <c r="AD477" s="89"/>
      <c r="AE477" s="88"/>
      <c r="AF477" s="89"/>
      <c r="AG477" s="88"/>
      <c r="AH477" s="89"/>
      <c r="AI477" s="88"/>
      <c r="AJ477" s="89"/>
      <c r="AK477" s="88"/>
      <c r="AL477" s="89"/>
      <c r="AM477" s="90"/>
    </row>
    <row r="478" spans="24:39" ht="15.75" customHeight="1">
      <c r="X478" s="89"/>
      <c r="Y478" s="88"/>
      <c r="Z478" s="89"/>
      <c r="AA478" s="88"/>
      <c r="AB478" s="89"/>
      <c r="AC478" s="88"/>
      <c r="AD478" s="89"/>
      <c r="AE478" s="88"/>
      <c r="AF478" s="89"/>
      <c r="AG478" s="88"/>
      <c r="AH478" s="89"/>
      <c r="AI478" s="88"/>
      <c r="AJ478" s="89"/>
      <c r="AK478" s="88"/>
      <c r="AL478" s="89"/>
      <c r="AM478" s="90"/>
    </row>
    <row r="479" spans="24:39" ht="15.75" customHeight="1">
      <c r="X479" s="89"/>
      <c r="Y479" s="88"/>
      <c r="Z479" s="89"/>
      <c r="AA479" s="88"/>
      <c r="AB479" s="89"/>
      <c r="AC479" s="88"/>
      <c r="AD479" s="89"/>
      <c r="AE479" s="88"/>
      <c r="AF479" s="89"/>
      <c r="AG479" s="88"/>
      <c r="AH479" s="89"/>
      <c r="AI479" s="88"/>
      <c r="AJ479" s="89"/>
      <c r="AK479" s="88"/>
      <c r="AL479" s="89"/>
      <c r="AM479" s="90"/>
    </row>
    <row r="480" spans="24:39" ht="15.75" customHeight="1">
      <c r="X480" s="89"/>
      <c r="Y480" s="88"/>
      <c r="Z480" s="89"/>
      <c r="AA480" s="88"/>
      <c r="AB480" s="89"/>
      <c r="AC480" s="88"/>
      <c r="AD480" s="89"/>
      <c r="AE480" s="88"/>
      <c r="AF480" s="89"/>
      <c r="AG480" s="88"/>
      <c r="AH480" s="89"/>
      <c r="AI480" s="88"/>
      <c r="AJ480" s="89"/>
      <c r="AK480" s="88"/>
      <c r="AL480" s="89"/>
      <c r="AM480" s="90"/>
    </row>
    <row r="481" spans="24:39" ht="15.75" customHeight="1">
      <c r="X481" s="89"/>
      <c r="Y481" s="88"/>
      <c r="Z481" s="89"/>
      <c r="AA481" s="88"/>
      <c r="AB481" s="89"/>
      <c r="AC481" s="88"/>
      <c r="AD481" s="89"/>
      <c r="AE481" s="88"/>
      <c r="AF481" s="89"/>
      <c r="AG481" s="88"/>
      <c r="AH481" s="89"/>
      <c r="AI481" s="88"/>
      <c r="AJ481" s="89"/>
      <c r="AK481" s="88"/>
      <c r="AL481" s="89"/>
      <c r="AM481" s="90"/>
    </row>
    <row r="482" spans="24:39" ht="15.75" customHeight="1">
      <c r="X482" s="89"/>
      <c r="Y482" s="88"/>
      <c r="Z482" s="89"/>
      <c r="AA482" s="88"/>
      <c r="AB482" s="89"/>
      <c r="AC482" s="88"/>
      <c r="AD482" s="89"/>
      <c r="AE482" s="88"/>
      <c r="AF482" s="89"/>
      <c r="AG482" s="88"/>
      <c r="AH482" s="89"/>
      <c r="AI482" s="88"/>
      <c r="AJ482" s="89"/>
      <c r="AK482" s="88"/>
      <c r="AL482" s="89"/>
      <c r="AM482" s="90"/>
    </row>
    <row r="483" spans="24:39" ht="15.75" customHeight="1">
      <c r="X483" s="89"/>
      <c r="Y483" s="88"/>
      <c r="Z483" s="89"/>
      <c r="AA483" s="88"/>
      <c r="AB483" s="89"/>
      <c r="AC483" s="88"/>
      <c r="AD483" s="89"/>
      <c r="AE483" s="88"/>
      <c r="AF483" s="89"/>
      <c r="AG483" s="88"/>
      <c r="AH483" s="89"/>
      <c r="AI483" s="88"/>
      <c r="AJ483" s="89"/>
      <c r="AK483" s="88"/>
      <c r="AL483" s="89"/>
      <c r="AM483" s="90"/>
    </row>
    <row r="484" spans="24:39" ht="15.75" customHeight="1">
      <c r="X484" s="89"/>
      <c r="Y484" s="88"/>
      <c r="Z484" s="89"/>
      <c r="AA484" s="88"/>
      <c r="AB484" s="89"/>
      <c r="AC484" s="88"/>
      <c r="AD484" s="89"/>
      <c r="AE484" s="88"/>
      <c r="AF484" s="89"/>
      <c r="AG484" s="88"/>
      <c r="AH484" s="89"/>
      <c r="AI484" s="88"/>
      <c r="AJ484" s="89"/>
      <c r="AK484" s="88"/>
      <c r="AL484" s="89"/>
      <c r="AM484" s="90"/>
    </row>
    <row r="485" spans="24:39" ht="15.75" customHeight="1">
      <c r="X485" s="89"/>
      <c r="Y485" s="88"/>
      <c r="Z485" s="89"/>
      <c r="AA485" s="88"/>
      <c r="AB485" s="89"/>
      <c r="AC485" s="88"/>
      <c r="AD485" s="89"/>
      <c r="AE485" s="88"/>
      <c r="AF485" s="89"/>
      <c r="AG485" s="88"/>
      <c r="AH485" s="89"/>
      <c r="AI485" s="88"/>
      <c r="AJ485" s="89"/>
      <c r="AK485" s="88"/>
      <c r="AL485" s="89"/>
      <c r="AM485" s="90"/>
    </row>
    <row r="486" spans="24:39" ht="15.75" customHeight="1">
      <c r="X486" s="89"/>
      <c r="Y486" s="88"/>
      <c r="Z486" s="89"/>
      <c r="AA486" s="88"/>
      <c r="AB486" s="89"/>
      <c r="AC486" s="88"/>
      <c r="AD486" s="89"/>
      <c r="AE486" s="88"/>
      <c r="AF486" s="89"/>
      <c r="AG486" s="88"/>
      <c r="AH486" s="89"/>
      <c r="AI486" s="88"/>
      <c r="AJ486" s="89"/>
      <c r="AK486" s="88"/>
      <c r="AL486" s="89"/>
      <c r="AM486" s="90"/>
    </row>
    <row r="487" spans="24:39" ht="15.75" customHeight="1">
      <c r="X487" s="89"/>
      <c r="Y487" s="88"/>
      <c r="Z487" s="89"/>
      <c r="AA487" s="88"/>
      <c r="AB487" s="89"/>
      <c r="AC487" s="88"/>
      <c r="AD487" s="89"/>
      <c r="AE487" s="88"/>
      <c r="AF487" s="89"/>
      <c r="AG487" s="88"/>
      <c r="AH487" s="89"/>
      <c r="AI487" s="88"/>
      <c r="AJ487" s="89"/>
      <c r="AK487" s="88"/>
      <c r="AL487" s="89"/>
      <c r="AM487" s="90"/>
    </row>
    <row r="488" spans="24:39" ht="15.75" customHeight="1">
      <c r="X488" s="89"/>
      <c r="Y488" s="88"/>
      <c r="Z488" s="89"/>
      <c r="AA488" s="88"/>
      <c r="AB488" s="89"/>
      <c r="AC488" s="88"/>
      <c r="AD488" s="89"/>
      <c r="AE488" s="88"/>
      <c r="AF488" s="89"/>
      <c r="AG488" s="88"/>
      <c r="AH488" s="89"/>
      <c r="AI488" s="88"/>
      <c r="AJ488" s="89"/>
      <c r="AK488" s="88"/>
      <c r="AL488" s="89"/>
      <c r="AM488" s="90"/>
    </row>
    <row r="489" spans="24:39" ht="15.75" customHeight="1">
      <c r="X489" s="89"/>
      <c r="Y489" s="88"/>
      <c r="Z489" s="89"/>
      <c r="AA489" s="88"/>
      <c r="AB489" s="89"/>
      <c r="AC489" s="88"/>
      <c r="AD489" s="89"/>
      <c r="AE489" s="88"/>
      <c r="AF489" s="89"/>
      <c r="AG489" s="88"/>
      <c r="AH489" s="89"/>
      <c r="AI489" s="88"/>
      <c r="AJ489" s="89"/>
      <c r="AK489" s="88"/>
      <c r="AL489" s="89"/>
      <c r="AM489" s="90"/>
    </row>
    <row r="490" spans="24:39" ht="15.75" customHeight="1">
      <c r="X490" s="89"/>
      <c r="Y490" s="88"/>
      <c r="Z490" s="89"/>
      <c r="AA490" s="88"/>
      <c r="AB490" s="89"/>
      <c r="AC490" s="88"/>
      <c r="AD490" s="89"/>
      <c r="AE490" s="88"/>
      <c r="AF490" s="89"/>
      <c r="AG490" s="88"/>
      <c r="AH490" s="89"/>
      <c r="AI490" s="88"/>
      <c r="AJ490" s="89"/>
      <c r="AK490" s="88"/>
      <c r="AL490" s="89"/>
      <c r="AM490" s="90"/>
    </row>
    <row r="491" spans="24:39" ht="15.75" customHeight="1">
      <c r="X491" s="89"/>
      <c r="Y491" s="88"/>
      <c r="Z491" s="89"/>
      <c r="AA491" s="88"/>
      <c r="AB491" s="89"/>
      <c r="AC491" s="88"/>
      <c r="AD491" s="89"/>
      <c r="AE491" s="88"/>
      <c r="AF491" s="89"/>
      <c r="AG491" s="88"/>
      <c r="AH491" s="89"/>
      <c r="AI491" s="88"/>
      <c r="AJ491" s="89"/>
      <c r="AK491" s="88"/>
      <c r="AL491" s="89"/>
      <c r="AM491" s="90"/>
    </row>
    <row r="492" spans="24:39" ht="15.75" customHeight="1">
      <c r="X492" s="89"/>
      <c r="Y492" s="88"/>
      <c r="Z492" s="89"/>
      <c r="AA492" s="88"/>
      <c r="AB492" s="89"/>
      <c r="AC492" s="88"/>
      <c r="AD492" s="89"/>
      <c r="AE492" s="88"/>
      <c r="AF492" s="89"/>
      <c r="AG492" s="88"/>
      <c r="AH492" s="89"/>
      <c r="AI492" s="88"/>
      <c r="AJ492" s="89"/>
      <c r="AK492" s="88"/>
      <c r="AL492" s="89"/>
      <c r="AM492" s="90"/>
    </row>
    <row r="493" spans="24:39" ht="15.75" customHeight="1">
      <c r="X493" s="89"/>
      <c r="Y493" s="88"/>
      <c r="Z493" s="89"/>
      <c r="AA493" s="88"/>
      <c r="AB493" s="89"/>
      <c r="AC493" s="88"/>
      <c r="AD493" s="89"/>
      <c r="AE493" s="88"/>
      <c r="AF493" s="89"/>
      <c r="AG493" s="88"/>
      <c r="AH493" s="89"/>
      <c r="AI493" s="88"/>
      <c r="AJ493" s="89"/>
      <c r="AK493" s="88"/>
      <c r="AL493" s="89"/>
      <c r="AM493" s="90"/>
    </row>
    <row r="494" spans="24:39" ht="15.75" customHeight="1">
      <c r="X494" s="89"/>
      <c r="Y494" s="88"/>
      <c r="Z494" s="89"/>
      <c r="AA494" s="88"/>
      <c r="AB494" s="89"/>
      <c r="AC494" s="88"/>
      <c r="AD494" s="89"/>
      <c r="AE494" s="88"/>
      <c r="AF494" s="89"/>
      <c r="AG494" s="88"/>
      <c r="AH494" s="89"/>
      <c r="AI494" s="88"/>
      <c r="AJ494" s="89"/>
      <c r="AK494" s="88"/>
      <c r="AL494" s="89"/>
      <c r="AM494" s="90"/>
    </row>
    <row r="495" spans="24:39" ht="15.75" customHeight="1">
      <c r="X495" s="89"/>
      <c r="Y495" s="88"/>
      <c r="Z495" s="89"/>
      <c r="AA495" s="88"/>
      <c r="AB495" s="89"/>
      <c r="AC495" s="88"/>
      <c r="AD495" s="89"/>
      <c r="AE495" s="88"/>
      <c r="AF495" s="89"/>
      <c r="AG495" s="88"/>
      <c r="AH495" s="89"/>
      <c r="AI495" s="88"/>
      <c r="AJ495" s="89"/>
      <c r="AK495" s="88"/>
      <c r="AL495" s="89"/>
      <c r="AM495" s="90"/>
    </row>
    <row r="496" spans="24:39" ht="15.75" customHeight="1">
      <c r="X496" s="89"/>
      <c r="Y496" s="88"/>
      <c r="Z496" s="89"/>
      <c r="AA496" s="88"/>
      <c r="AB496" s="89"/>
      <c r="AC496" s="88"/>
      <c r="AD496" s="89"/>
      <c r="AE496" s="88"/>
      <c r="AF496" s="89"/>
      <c r="AG496" s="88"/>
      <c r="AH496" s="89"/>
      <c r="AI496" s="88"/>
      <c r="AJ496" s="89"/>
      <c r="AK496" s="88"/>
      <c r="AL496" s="89"/>
      <c r="AM496" s="90"/>
    </row>
    <row r="497" spans="24:39" ht="15.75" customHeight="1">
      <c r="X497" s="89"/>
      <c r="Y497" s="88"/>
      <c r="Z497" s="89"/>
      <c r="AA497" s="88"/>
      <c r="AB497" s="89"/>
      <c r="AC497" s="88"/>
      <c r="AD497" s="89"/>
      <c r="AE497" s="88"/>
      <c r="AF497" s="89"/>
      <c r="AG497" s="88"/>
      <c r="AH497" s="89"/>
      <c r="AI497" s="88"/>
      <c r="AJ497" s="89"/>
      <c r="AK497" s="88"/>
      <c r="AL497" s="89"/>
      <c r="AM497" s="90"/>
    </row>
    <row r="498" spans="24:39" ht="15.75" customHeight="1">
      <c r="X498" s="89"/>
      <c r="Y498" s="88"/>
      <c r="Z498" s="89"/>
      <c r="AA498" s="88"/>
      <c r="AB498" s="89"/>
      <c r="AC498" s="88"/>
      <c r="AD498" s="89"/>
      <c r="AE498" s="88"/>
      <c r="AF498" s="89"/>
      <c r="AG498" s="88"/>
      <c r="AH498" s="89"/>
      <c r="AI498" s="88"/>
      <c r="AJ498" s="89"/>
      <c r="AK498" s="88"/>
      <c r="AL498" s="89"/>
      <c r="AM498" s="90"/>
    </row>
    <row r="499" spans="24:39" ht="15.75" customHeight="1">
      <c r="X499" s="89"/>
      <c r="Y499" s="88"/>
      <c r="Z499" s="89"/>
      <c r="AA499" s="88"/>
      <c r="AB499" s="89"/>
      <c r="AC499" s="88"/>
      <c r="AD499" s="89"/>
      <c r="AE499" s="88"/>
      <c r="AF499" s="89"/>
      <c r="AG499" s="88"/>
      <c r="AH499" s="89"/>
      <c r="AI499" s="88"/>
      <c r="AJ499" s="89"/>
      <c r="AK499" s="88"/>
      <c r="AL499" s="89"/>
      <c r="AM499" s="90"/>
    </row>
    <row r="500" spans="24:39" ht="15.75" customHeight="1">
      <c r="X500" s="89"/>
      <c r="Y500" s="88"/>
      <c r="Z500" s="89"/>
      <c r="AA500" s="88"/>
      <c r="AB500" s="89"/>
      <c r="AC500" s="88"/>
      <c r="AD500" s="89"/>
      <c r="AE500" s="88"/>
      <c r="AF500" s="89"/>
      <c r="AG500" s="88"/>
      <c r="AH500" s="89"/>
      <c r="AI500" s="88"/>
      <c r="AJ500" s="89"/>
      <c r="AK500" s="88"/>
      <c r="AL500" s="89"/>
      <c r="AM500" s="90"/>
    </row>
    <row r="501" spans="24:39" ht="15.75" customHeight="1">
      <c r="X501" s="89"/>
      <c r="Y501" s="88"/>
      <c r="Z501" s="89"/>
      <c r="AA501" s="88"/>
      <c r="AB501" s="89"/>
      <c r="AC501" s="88"/>
      <c r="AD501" s="89"/>
      <c r="AE501" s="88"/>
      <c r="AF501" s="89"/>
      <c r="AG501" s="88"/>
      <c r="AH501" s="89"/>
      <c r="AI501" s="88"/>
      <c r="AJ501" s="89"/>
      <c r="AK501" s="88"/>
      <c r="AL501" s="89"/>
      <c r="AM501" s="90"/>
    </row>
    <row r="502" spans="24:39" ht="15.75" customHeight="1">
      <c r="X502" s="89"/>
      <c r="Y502" s="88"/>
      <c r="Z502" s="89"/>
      <c r="AA502" s="88"/>
      <c r="AB502" s="89"/>
      <c r="AC502" s="88"/>
      <c r="AD502" s="89"/>
      <c r="AE502" s="88"/>
      <c r="AF502" s="89"/>
      <c r="AG502" s="88"/>
      <c r="AH502" s="89"/>
      <c r="AI502" s="88"/>
      <c r="AJ502" s="89"/>
      <c r="AK502" s="88"/>
      <c r="AL502" s="89"/>
      <c r="AM502" s="90"/>
    </row>
    <row r="503" spans="24:39" ht="15.75" customHeight="1">
      <c r="X503" s="89"/>
      <c r="Y503" s="88"/>
      <c r="Z503" s="89"/>
      <c r="AA503" s="88"/>
      <c r="AB503" s="89"/>
      <c r="AC503" s="88"/>
      <c r="AD503" s="89"/>
      <c r="AE503" s="88"/>
      <c r="AF503" s="89"/>
      <c r="AG503" s="88"/>
      <c r="AH503" s="89"/>
      <c r="AI503" s="88"/>
      <c r="AJ503" s="89"/>
      <c r="AK503" s="88"/>
      <c r="AL503" s="89"/>
      <c r="AM503" s="90"/>
    </row>
    <row r="504" spans="24:39" ht="15.75" customHeight="1">
      <c r="X504" s="89"/>
      <c r="Y504" s="88"/>
      <c r="Z504" s="89"/>
      <c r="AA504" s="88"/>
      <c r="AB504" s="89"/>
      <c r="AC504" s="88"/>
      <c r="AD504" s="89"/>
      <c r="AE504" s="88"/>
      <c r="AF504" s="89"/>
      <c r="AG504" s="88"/>
      <c r="AH504" s="89"/>
      <c r="AI504" s="88"/>
      <c r="AJ504" s="89"/>
      <c r="AK504" s="88"/>
      <c r="AL504" s="89"/>
      <c r="AM504" s="90"/>
    </row>
    <row r="505" spans="24:39" ht="15.75" customHeight="1">
      <c r="X505" s="89"/>
      <c r="Y505" s="88"/>
      <c r="Z505" s="89"/>
      <c r="AA505" s="88"/>
      <c r="AB505" s="89"/>
      <c r="AC505" s="88"/>
      <c r="AD505" s="89"/>
      <c r="AE505" s="88"/>
      <c r="AF505" s="89"/>
      <c r="AG505" s="88"/>
      <c r="AH505" s="89"/>
      <c r="AI505" s="88"/>
      <c r="AJ505" s="89"/>
      <c r="AK505" s="88"/>
      <c r="AL505" s="89"/>
      <c r="AM505" s="90"/>
    </row>
    <row r="506" spans="24:39" ht="15.75" customHeight="1">
      <c r="X506" s="89"/>
      <c r="Y506" s="88"/>
      <c r="Z506" s="89"/>
      <c r="AA506" s="88"/>
      <c r="AB506" s="89"/>
      <c r="AC506" s="88"/>
      <c r="AD506" s="89"/>
      <c r="AE506" s="88"/>
      <c r="AF506" s="89"/>
      <c r="AG506" s="88"/>
      <c r="AH506" s="89"/>
      <c r="AI506" s="88"/>
      <c r="AJ506" s="89"/>
      <c r="AK506" s="88"/>
      <c r="AL506" s="89"/>
      <c r="AM506" s="90"/>
    </row>
    <row r="507" spans="24:39" ht="15.75" customHeight="1">
      <c r="X507" s="89"/>
      <c r="Y507" s="88"/>
      <c r="Z507" s="89"/>
      <c r="AA507" s="88"/>
      <c r="AB507" s="89"/>
      <c r="AC507" s="88"/>
      <c r="AD507" s="89"/>
      <c r="AE507" s="88"/>
      <c r="AF507" s="89"/>
      <c r="AG507" s="88"/>
      <c r="AH507" s="89"/>
      <c r="AI507" s="88"/>
      <c r="AJ507" s="89"/>
      <c r="AK507" s="88"/>
      <c r="AL507" s="89"/>
      <c r="AM507" s="90"/>
    </row>
    <row r="508" spans="24:39" ht="15.75" customHeight="1">
      <c r="X508" s="89"/>
      <c r="Y508" s="88"/>
      <c r="Z508" s="89"/>
      <c r="AA508" s="88"/>
      <c r="AB508" s="89"/>
      <c r="AC508" s="88"/>
      <c r="AD508" s="89"/>
      <c r="AE508" s="88"/>
      <c r="AF508" s="89"/>
      <c r="AG508" s="88"/>
      <c r="AH508" s="89"/>
      <c r="AI508" s="88"/>
      <c r="AJ508" s="89"/>
      <c r="AK508" s="88"/>
      <c r="AL508" s="89"/>
      <c r="AM508" s="90"/>
    </row>
    <row r="509" spans="24:39" ht="15.75" customHeight="1">
      <c r="X509" s="89"/>
      <c r="Y509" s="88"/>
      <c r="Z509" s="89"/>
      <c r="AA509" s="88"/>
      <c r="AB509" s="89"/>
      <c r="AC509" s="88"/>
      <c r="AD509" s="89"/>
      <c r="AE509" s="88"/>
      <c r="AF509" s="89"/>
      <c r="AG509" s="88"/>
      <c r="AH509" s="89"/>
      <c r="AI509" s="88"/>
      <c r="AJ509" s="89"/>
      <c r="AK509" s="88"/>
      <c r="AL509" s="89"/>
      <c r="AM509" s="90"/>
    </row>
    <row r="510" spans="24:39" ht="15.75" customHeight="1">
      <c r="X510" s="89"/>
      <c r="Y510" s="88"/>
      <c r="Z510" s="89"/>
      <c r="AA510" s="88"/>
      <c r="AB510" s="89"/>
      <c r="AC510" s="88"/>
      <c r="AD510" s="89"/>
      <c r="AE510" s="88"/>
      <c r="AF510" s="89"/>
      <c r="AG510" s="88"/>
      <c r="AH510" s="89"/>
      <c r="AI510" s="88"/>
      <c r="AJ510" s="89"/>
      <c r="AK510" s="88"/>
      <c r="AL510" s="89"/>
      <c r="AM510" s="90"/>
    </row>
    <row r="511" spans="24:39" ht="15.75" customHeight="1">
      <c r="X511" s="89"/>
      <c r="Y511" s="88"/>
      <c r="Z511" s="89"/>
      <c r="AA511" s="88"/>
      <c r="AB511" s="89"/>
      <c r="AC511" s="88"/>
      <c r="AD511" s="89"/>
      <c r="AE511" s="88"/>
      <c r="AF511" s="89"/>
      <c r="AG511" s="88"/>
      <c r="AH511" s="89"/>
      <c r="AI511" s="88"/>
      <c r="AJ511" s="89"/>
      <c r="AK511" s="88"/>
      <c r="AL511" s="89"/>
      <c r="AM511" s="90"/>
    </row>
    <row r="512" spans="24:39" ht="15.75" customHeight="1">
      <c r="X512" s="89"/>
      <c r="Y512" s="88"/>
      <c r="Z512" s="89"/>
      <c r="AA512" s="88"/>
      <c r="AB512" s="89"/>
      <c r="AC512" s="88"/>
      <c r="AD512" s="89"/>
      <c r="AE512" s="88"/>
      <c r="AF512" s="89"/>
      <c r="AG512" s="88"/>
      <c r="AH512" s="89"/>
      <c r="AI512" s="88"/>
      <c r="AJ512" s="89"/>
      <c r="AK512" s="88"/>
      <c r="AL512" s="89"/>
      <c r="AM512" s="90"/>
    </row>
    <row r="513" spans="24:39" ht="15.75" customHeight="1">
      <c r="X513" s="89"/>
      <c r="Y513" s="88"/>
      <c r="Z513" s="89"/>
      <c r="AA513" s="88"/>
      <c r="AB513" s="89"/>
      <c r="AC513" s="88"/>
      <c r="AD513" s="89"/>
      <c r="AE513" s="88"/>
      <c r="AF513" s="89"/>
      <c r="AG513" s="88"/>
      <c r="AH513" s="89"/>
      <c r="AI513" s="88"/>
      <c r="AJ513" s="89"/>
      <c r="AK513" s="88"/>
      <c r="AL513" s="89"/>
      <c r="AM513" s="90"/>
    </row>
    <row r="514" spans="24:39" ht="15.75" customHeight="1">
      <c r="X514" s="89"/>
      <c r="Y514" s="88"/>
      <c r="Z514" s="89"/>
      <c r="AA514" s="88"/>
      <c r="AB514" s="89"/>
      <c r="AC514" s="88"/>
      <c r="AD514" s="89"/>
      <c r="AE514" s="88"/>
      <c r="AF514" s="89"/>
      <c r="AG514" s="88"/>
      <c r="AH514" s="89"/>
      <c r="AI514" s="88"/>
      <c r="AJ514" s="89"/>
      <c r="AK514" s="88"/>
      <c r="AL514" s="89"/>
      <c r="AM514" s="90"/>
    </row>
    <row r="515" spans="24:39" ht="15.75" customHeight="1">
      <c r="X515" s="89"/>
      <c r="Y515" s="88"/>
      <c r="Z515" s="89"/>
      <c r="AA515" s="88"/>
      <c r="AB515" s="89"/>
      <c r="AC515" s="88"/>
      <c r="AD515" s="89"/>
      <c r="AE515" s="88"/>
      <c r="AF515" s="89"/>
      <c r="AG515" s="88"/>
      <c r="AH515" s="89"/>
      <c r="AI515" s="88"/>
      <c r="AJ515" s="89"/>
      <c r="AK515" s="88"/>
      <c r="AL515" s="89"/>
      <c r="AM515" s="90"/>
    </row>
    <row r="516" spans="24:39" ht="15.75" customHeight="1">
      <c r="X516" s="89"/>
      <c r="Y516" s="88"/>
      <c r="Z516" s="89"/>
      <c r="AA516" s="88"/>
      <c r="AB516" s="89"/>
      <c r="AC516" s="88"/>
      <c r="AD516" s="89"/>
      <c r="AE516" s="88"/>
      <c r="AF516" s="89"/>
      <c r="AG516" s="88"/>
      <c r="AH516" s="89"/>
      <c r="AI516" s="88"/>
      <c r="AJ516" s="89"/>
      <c r="AK516" s="88"/>
      <c r="AL516" s="89"/>
      <c r="AM516" s="90"/>
    </row>
    <row r="517" spans="24:39" ht="15.75" customHeight="1">
      <c r="X517" s="89"/>
      <c r="Y517" s="88"/>
      <c r="Z517" s="89"/>
      <c r="AA517" s="88"/>
      <c r="AB517" s="89"/>
      <c r="AC517" s="88"/>
      <c r="AD517" s="89"/>
      <c r="AE517" s="88"/>
      <c r="AF517" s="89"/>
      <c r="AG517" s="88"/>
      <c r="AH517" s="89"/>
      <c r="AI517" s="88"/>
      <c r="AJ517" s="89"/>
      <c r="AK517" s="88"/>
      <c r="AL517" s="89"/>
      <c r="AM517" s="90"/>
    </row>
    <row r="518" spans="24:39" ht="15.75" customHeight="1">
      <c r="X518" s="89"/>
      <c r="Y518" s="88"/>
      <c r="Z518" s="89"/>
      <c r="AA518" s="88"/>
      <c r="AB518" s="89"/>
      <c r="AC518" s="88"/>
      <c r="AD518" s="89"/>
      <c r="AE518" s="88"/>
      <c r="AF518" s="89"/>
      <c r="AG518" s="88"/>
      <c r="AH518" s="89"/>
      <c r="AI518" s="88"/>
      <c r="AJ518" s="89"/>
      <c r="AK518" s="88"/>
      <c r="AL518" s="89"/>
      <c r="AM518" s="90"/>
    </row>
    <row r="519" spans="24:39" ht="15.75" customHeight="1">
      <c r="X519" s="89"/>
      <c r="Y519" s="88"/>
      <c r="Z519" s="89"/>
      <c r="AA519" s="88"/>
      <c r="AB519" s="89"/>
      <c r="AC519" s="88"/>
      <c r="AD519" s="89"/>
      <c r="AE519" s="88"/>
      <c r="AF519" s="89"/>
      <c r="AG519" s="88"/>
      <c r="AH519" s="89"/>
      <c r="AI519" s="88"/>
      <c r="AJ519" s="89"/>
      <c r="AK519" s="88"/>
      <c r="AL519" s="89"/>
      <c r="AM519" s="90"/>
    </row>
    <row r="520" spans="24:39" ht="15.75" customHeight="1">
      <c r="X520" s="89"/>
      <c r="Y520" s="88"/>
      <c r="Z520" s="89"/>
      <c r="AA520" s="88"/>
      <c r="AB520" s="89"/>
      <c r="AC520" s="88"/>
      <c r="AD520" s="89"/>
      <c r="AE520" s="88"/>
      <c r="AF520" s="89"/>
      <c r="AG520" s="88"/>
      <c r="AH520" s="89"/>
      <c r="AI520" s="88"/>
      <c r="AJ520" s="89"/>
      <c r="AK520" s="88"/>
      <c r="AL520" s="89"/>
      <c r="AM520" s="90"/>
    </row>
    <row r="521" spans="24:39" ht="15.75" customHeight="1">
      <c r="X521" s="89"/>
      <c r="Y521" s="88"/>
      <c r="Z521" s="89"/>
      <c r="AA521" s="88"/>
      <c r="AB521" s="89"/>
      <c r="AC521" s="88"/>
      <c r="AD521" s="89"/>
      <c r="AE521" s="88"/>
      <c r="AF521" s="89"/>
      <c r="AG521" s="88"/>
      <c r="AH521" s="89"/>
      <c r="AI521" s="88"/>
      <c r="AJ521" s="89"/>
      <c r="AK521" s="88"/>
      <c r="AL521" s="89"/>
      <c r="AM521" s="90"/>
    </row>
    <row r="522" spans="24:39" ht="15.75" customHeight="1">
      <c r="X522" s="89"/>
      <c r="Y522" s="88"/>
      <c r="Z522" s="89"/>
      <c r="AA522" s="88"/>
      <c r="AB522" s="89"/>
      <c r="AC522" s="88"/>
      <c r="AD522" s="89"/>
      <c r="AE522" s="88"/>
      <c r="AF522" s="89"/>
      <c r="AG522" s="88"/>
      <c r="AH522" s="89"/>
      <c r="AI522" s="88"/>
      <c r="AJ522" s="89"/>
      <c r="AK522" s="88"/>
      <c r="AL522" s="89"/>
      <c r="AM522" s="90"/>
    </row>
    <row r="523" spans="24:39" ht="15.75" customHeight="1">
      <c r="X523" s="89"/>
      <c r="Y523" s="88"/>
      <c r="Z523" s="89"/>
      <c r="AA523" s="88"/>
      <c r="AB523" s="89"/>
      <c r="AC523" s="88"/>
      <c r="AD523" s="89"/>
      <c r="AE523" s="88"/>
      <c r="AF523" s="89"/>
      <c r="AG523" s="88"/>
      <c r="AH523" s="89"/>
      <c r="AI523" s="88"/>
      <c r="AJ523" s="89"/>
      <c r="AK523" s="88"/>
      <c r="AL523" s="89"/>
      <c r="AM523" s="90"/>
    </row>
    <row r="524" spans="24:39" ht="15.75" customHeight="1">
      <c r="X524" s="89"/>
      <c r="Y524" s="88"/>
      <c r="Z524" s="89"/>
      <c r="AA524" s="88"/>
      <c r="AB524" s="89"/>
      <c r="AC524" s="88"/>
      <c r="AD524" s="89"/>
      <c r="AE524" s="88"/>
      <c r="AF524" s="89"/>
      <c r="AG524" s="88"/>
      <c r="AH524" s="89"/>
      <c r="AI524" s="88"/>
      <c r="AJ524" s="89"/>
      <c r="AK524" s="88"/>
      <c r="AL524" s="89"/>
      <c r="AM524" s="90"/>
    </row>
    <row r="525" spans="24:39" ht="15.75" customHeight="1">
      <c r="X525" s="89"/>
      <c r="Y525" s="88"/>
      <c r="Z525" s="89"/>
      <c r="AA525" s="88"/>
      <c r="AB525" s="89"/>
      <c r="AC525" s="88"/>
      <c r="AD525" s="89"/>
      <c r="AE525" s="88"/>
      <c r="AF525" s="89"/>
      <c r="AG525" s="88"/>
      <c r="AH525" s="89"/>
      <c r="AI525" s="88"/>
      <c r="AJ525" s="89"/>
      <c r="AK525" s="88"/>
      <c r="AL525" s="89"/>
      <c r="AM525" s="90"/>
    </row>
    <row r="526" spans="24:39" ht="15.75" customHeight="1">
      <c r="X526" s="89"/>
      <c r="Y526" s="88"/>
      <c r="Z526" s="89"/>
      <c r="AA526" s="88"/>
      <c r="AB526" s="89"/>
      <c r="AC526" s="88"/>
      <c r="AD526" s="89"/>
      <c r="AE526" s="88"/>
      <c r="AF526" s="89"/>
      <c r="AG526" s="88"/>
      <c r="AH526" s="89"/>
      <c r="AI526" s="88"/>
      <c r="AJ526" s="89"/>
      <c r="AK526" s="88"/>
      <c r="AL526" s="89"/>
      <c r="AM526" s="90"/>
    </row>
    <row r="527" spans="24:39" ht="15.75" customHeight="1">
      <c r="X527" s="89"/>
      <c r="Y527" s="88"/>
      <c r="Z527" s="89"/>
      <c r="AA527" s="88"/>
      <c r="AB527" s="89"/>
      <c r="AC527" s="88"/>
      <c r="AD527" s="89"/>
      <c r="AE527" s="88"/>
      <c r="AF527" s="89"/>
      <c r="AG527" s="88"/>
      <c r="AH527" s="89"/>
      <c r="AI527" s="88"/>
      <c r="AJ527" s="89"/>
      <c r="AK527" s="88"/>
      <c r="AL527" s="89"/>
      <c r="AM527" s="90"/>
    </row>
    <row r="528" spans="24:39" ht="15.75" customHeight="1">
      <c r="X528" s="89"/>
      <c r="Y528" s="88"/>
      <c r="Z528" s="89"/>
      <c r="AA528" s="88"/>
      <c r="AB528" s="89"/>
      <c r="AC528" s="88"/>
      <c r="AD528" s="89"/>
      <c r="AE528" s="88"/>
      <c r="AF528" s="89"/>
      <c r="AG528" s="88"/>
      <c r="AH528" s="89"/>
      <c r="AI528" s="88"/>
      <c r="AJ528" s="89"/>
      <c r="AK528" s="88"/>
      <c r="AL528" s="89"/>
      <c r="AM528" s="90"/>
    </row>
    <row r="529" spans="24:39" ht="15.75" customHeight="1">
      <c r="X529" s="89"/>
      <c r="Y529" s="88"/>
      <c r="Z529" s="89"/>
      <c r="AA529" s="88"/>
      <c r="AB529" s="89"/>
      <c r="AC529" s="88"/>
      <c r="AD529" s="89"/>
      <c r="AE529" s="88"/>
      <c r="AF529" s="89"/>
      <c r="AG529" s="88"/>
      <c r="AH529" s="89"/>
      <c r="AI529" s="88"/>
      <c r="AJ529" s="89"/>
      <c r="AK529" s="88"/>
      <c r="AL529" s="89"/>
      <c r="AM529" s="90"/>
    </row>
    <row r="530" spans="24:39" ht="15.75" customHeight="1">
      <c r="X530" s="89"/>
      <c r="Y530" s="88"/>
      <c r="Z530" s="89"/>
      <c r="AA530" s="88"/>
      <c r="AB530" s="89"/>
      <c r="AC530" s="88"/>
      <c r="AD530" s="89"/>
      <c r="AE530" s="88"/>
      <c r="AF530" s="89"/>
      <c r="AG530" s="88"/>
      <c r="AH530" s="89"/>
      <c r="AI530" s="88"/>
      <c r="AJ530" s="89"/>
      <c r="AK530" s="88"/>
      <c r="AL530" s="89"/>
      <c r="AM530" s="90"/>
    </row>
    <row r="531" spans="24:39" ht="15.75" customHeight="1">
      <c r="X531" s="89"/>
      <c r="Y531" s="88"/>
      <c r="Z531" s="89"/>
      <c r="AA531" s="88"/>
      <c r="AB531" s="89"/>
      <c r="AC531" s="88"/>
      <c r="AD531" s="89"/>
      <c r="AE531" s="88"/>
      <c r="AF531" s="89"/>
      <c r="AG531" s="88"/>
      <c r="AH531" s="89"/>
      <c r="AI531" s="88"/>
      <c r="AJ531" s="89"/>
      <c r="AK531" s="88"/>
      <c r="AL531" s="89"/>
      <c r="AM531" s="90"/>
    </row>
    <row r="532" spans="24:39" ht="15.75" customHeight="1">
      <c r="X532" s="89"/>
      <c r="Y532" s="88"/>
      <c r="Z532" s="89"/>
      <c r="AA532" s="88"/>
      <c r="AB532" s="89"/>
      <c r="AC532" s="88"/>
      <c r="AD532" s="89"/>
      <c r="AE532" s="88"/>
      <c r="AF532" s="89"/>
      <c r="AG532" s="88"/>
      <c r="AH532" s="89"/>
      <c r="AI532" s="88"/>
      <c r="AJ532" s="89"/>
      <c r="AK532" s="88"/>
      <c r="AL532" s="89"/>
      <c r="AM532" s="90"/>
    </row>
    <row r="533" spans="24:39" ht="15.75" customHeight="1">
      <c r="X533" s="89"/>
      <c r="Y533" s="88"/>
      <c r="Z533" s="89"/>
      <c r="AA533" s="88"/>
      <c r="AB533" s="89"/>
      <c r="AC533" s="88"/>
      <c r="AD533" s="89"/>
      <c r="AE533" s="88"/>
      <c r="AF533" s="89"/>
      <c r="AG533" s="88"/>
      <c r="AH533" s="89"/>
      <c r="AI533" s="88"/>
      <c r="AJ533" s="89"/>
      <c r="AK533" s="88"/>
      <c r="AL533" s="89"/>
      <c r="AM533" s="90"/>
    </row>
    <row r="534" spans="24:39" ht="15.75" customHeight="1">
      <c r="X534" s="89"/>
      <c r="Y534" s="88"/>
      <c r="Z534" s="89"/>
      <c r="AA534" s="88"/>
      <c r="AB534" s="89"/>
      <c r="AC534" s="88"/>
      <c r="AD534" s="89"/>
      <c r="AE534" s="88"/>
      <c r="AF534" s="89"/>
      <c r="AG534" s="88"/>
      <c r="AH534" s="89"/>
      <c r="AI534" s="88"/>
      <c r="AJ534" s="89"/>
      <c r="AK534" s="88"/>
      <c r="AL534" s="89"/>
      <c r="AM534" s="90"/>
    </row>
    <row r="535" spans="24:39" ht="15.75" customHeight="1">
      <c r="X535" s="89"/>
      <c r="Y535" s="88"/>
      <c r="Z535" s="89"/>
      <c r="AA535" s="88"/>
      <c r="AB535" s="89"/>
      <c r="AC535" s="88"/>
      <c r="AD535" s="89"/>
      <c r="AE535" s="88"/>
      <c r="AF535" s="89"/>
      <c r="AG535" s="88"/>
      <c r="AH535" s="89"/>
      <c r="AI535" s="88"/>
      <c r="AJ535" s="89"/>
      <c r="AK535" s="88"/>
      <c r="AL535" s="89"/>
      <c r="AM535" s="90"/>
    </row>
    <row r="536" spans="24:39" ht="15.75" customHeight="1">
      <c r="X536" s="89"/>
      <c r="Y536" s="88"/>
      <c r="Z536" s="89"/>
      <c r="AA536" s="88"/>
      <c r="AB536" s="89"/>
      <c r="AC536" s="88"/>
      <c r="AD536" s="89"/>
      <c r="AE536" s="88"/>
      <c r="AF536" s="89"/>
      <c r="AG536" s="88"/>
      <c r="AH536" s="89"/>
      <c r="AI536" s="88"/>
      <c r="AJ536" s="89"/>
      <c r="AK536" s="88"/>
      <c r="AL536" s="89"/>
      <c r="AM536" s="90"/>
    </row>
    <row r="537" spans="24:39" ht="15.75" customHeight="1">
      <c r="X537" s="89"/>
      <c r="Y537" s="88"/>
      <c r="Z537" s="89"/>
      <c r="AA537" s="88"/>
      <c r="AB537" s="89"/>
      <c r="AC537" s="88"/>
      <c r="AD537" s="89"/>
      <c r="AE537" s="88"/>
      <c r="AF537" s="89"/>
      <c r="AG537" s="88"/>
      <c r="AH537" s="89"/>
      <c r="AI537" s="88"/>
      <c r="AJ537" s="89"/>
      <c r="AK537" s="88"/>
      <c r="AL537" s="89"/>
      <c r="AM537" s="90"/>
    </row>
    <row r="538" spans="24:39" ht="15.75" customHeight="1">
      <c r="X538" s="89"/>
      <c r="Y538" s="88"/>
      <c r="Z538" s="89"/>
      <c r="AA538" s="88"/>
      <c r="AB538" s="89"/>
      <c r="AC538" s="88"/>
      <c r="AD538" s="89"/>
      <c r="AE538" s="88"/>
      <c r="AF538" s="89"/>
      <c r="AG538" s="88"/>
      <c r="AH538" s="89"/>
      <c r="AI538" s="88"/>
      <c r="AJ538" s="89"/>
      <c r="AK538" s="88"/>
      <c r="AL538" s="89"/>
      <c r="AM538" s="90"/>
    </row>
    <row r="539" spans="24:39" ht="15.75" customHeight="1">
      <c r="X539" s="89"/>
      <c r="Y539" s="88"/>
      <c r="Z539" s="89"/>
      <c r="AA539" s="88"/>
      <c r="AB539" s="89"/>
      <c r="AC539" s="88"/>
      <c r="AD539" s="89"/>
      <c r="AE539" s="88"/>
      <c r="AF539" s="89"/>
      <c r="AG539" s="88"/>
      <c r="AH539" s="89"/>
      <c r="AI539" s="88"/>
      <c r="AJ539" s="89"/>
      <c r="AK539" s="88"/>
      <c r="AL539" s="89"/>
      <c r="AM539" s="90"/>
    </row>
    <row r="540" spans="24:39" ht="15.75" customHeight="1">
      <c r="X540" s="89"/>
      <c r="Y540" s="88"/>
      <c r="Z540" s="89"/>
      <c r="AA540" s="88"/>
      <c r="AB540" s="89"/>
      <c r="AC540" s="88"/>
      <c r="AD540" s="89"/>
      <c r="AE540" s="88"/>
      <c r="AF540" s="89"/>
      <c r="AG540" s="88"/>
      <c r="AH540" s="89"/>
      <c r="AI540" s="88"/>
      <c r="AJ540" s="89"/>
      <c r="AK540" s="88"/>
      <c r="AL540" s="89"/>
      <c r="AM540" s="90"/>
    </row>
    <row r="541" spans="24:39" ht="15.75" customHeight="1">
      <c r="X541" s="89"/>
      <c r="Y541" s="88"/>
      <c r="Z541" s="89"/>
      <c r="AA541" s="88"/>
      <c r="AB541" s="89"/>
      <c r="AC541" s="88"/>
      <c r="AD541" s="89"/>
      <c r="AE541" s="88"/>
      <c r="AF541" s="89"/>
      <c r="AG541" s="88"/>
      <c r="AH541" s="89"/>
      <c r="AI541" s="88"/>
      <c r="AJ541" s="89"/>
      <c r="AK541" s="88"/>
      <c r="AL541" s="89"/>
      <c r="AM541" s="90"/>
    </row>
    <row r="542" spans="24:39" ht="15.75" customHeight="1">
      <c r="X542" s="89"/>
      <c r="Y542" s="88"/>
      <c r="Z542" s="89"/>
      <c r="AA542" s="88"/>
      <c r="AB542" s="89"/>
      <c r="AC542" s="88"/>
      <c r="AD542" s="89"/>
      <c r="AE542" s="88"/>
      <c r="AF542" s="89"/>
      <c r="AG542" s="88"/>
      <c r="AH542" s="89"/>
      <c r="AI542" s="88"/>
      <c r="AJ542" s="89"/>
      <c r="AK542" s="88"/>
      <c r="AL542" s="89"/>
      <c r="AM542" s="90"/>
    </row>
    <row r="543" spans="24:39" ht="15.75" customHeight="1">
      <c r="X543" s="89"/>
      <c r="Y543" s="88"/>
      <c r="Z543" s="89"/>
      <c r="AA543" s="88"/>
      <c r="AB543" s="89"/>
      <c r="AC543" s="88"/>
      <c r="AD543" s="89"/>
      <c r="AE543" s="88"/>
      <c r="AF543" s="89"/>
      <c r="AG543" s="88"/>
      <c r="AH543" s="89"/>
      <c r="AI543" s="88"/>
      <c r="AJ543" s="89"/>
      <c r="AK543" s="88"/>
      <c r="AL543" s="89"/>
      <c r="AM543" s="90"/>
    </row>
    <row r="544" spans="24:39" ht="15.75" customHeight="1">
      <c r="X544" s="89"/>
      <c r="Y544" s="88"/>
      <c r="Z544" s="89"/>
      <c r="AA544" s="88"/>
      <c r="AB544" s="89"/>
      <c r="AC544" s="88"/>
      <c r="AD544" s="89"/>
      <c r="AE544" s="88"/>
      <c r="AF544" s="89"/>
      <c r="AG544" s="88"/>
      <c r="AH544" s="89"/>
      <c r="AI544" s="88"/>
      <c r="AJ544" s="89"/>
      <c r="AK544" s="88"/>
      <c r="AL544" s="89"/>
      <c r="AM544" s="90"/>
    </row>
    <row r="545" spans="24:39" ht="15.75" customHeight="1">
      <c r="X545" s="89"/>
      <c r="Y545" s="88"/>
      <c r="Z545" s="89"/>
      <c r="AA545" s="88"/>
      <c r="AB545" s="89"/>
      <c r="AC545" s="88"/>
      <c r="AD545" s="89"/>
      <c r="AE545" s="88"/>
      <c r="AF545" s="89"/>
      <c r="AG545" s="88"/>
      <c r="AH545" s="89"/>
      <c r="AI545" s="88"/>
      <c r="AJ545" s="89"/>
      <c r="AK545" s="88"/>
      <c r="AL545" s="89"/>
      <c r="AM545" s="90"/>
    </row>
    <row r="546" spans="24:39" ht="15.75" customHeight="1">
      <c r="X546" s="89"/>
      <c r="Y546" s="88"/>
      <c r="Z546" s="89"/>
      <c r="AA546" s="88"/>
      <c r="AB546" s="89"/>
      <c r="AC546" s="88"/>
      <c r="AD546" s="89"/>
      <c r="AE546" s="88"/>
      <c r="AF546" s="89"/>
      <c r="AG546" s="88"/>
      <c r="AH546" s="89"/>
      <c r="AI546" s="88"/>
      <c r="AJ546" s="89"/>
      <c r="AK546" s="88"/>
      <c r="AL546" s="89"/>
      <c r="AM546" s="90"/>
    </row>
    <row r="547" spans="24:39" ht="15.75" customHeight="1">
      <c r="X547" s="89"/>
      <c r="Y547" s="88"/>
      <c r="Z547" s="89"/>
      <c r="AA547" s="88"/>
      <c r="AB547" s="89"/>
      <c r="AC547" s="88"/>
      <c r="AD547" s="89"/>
      <c r="AE547" s="88"/>
      <c r="AF547" s="89"/>
      <c r="AG547" s="88"/>
      <c r="AH547" s="89"/>
      <c r="AI547" s="88"/>
      <c r="AJ547" s="89"/>
      <c r="AK547" s="88"/>
      <c r="AL547" s="89"/>
      <c r="AM547" s="90"/>
    </row>
    <row r="548" spans="24:39" ht="15.75" customHeight="1">
      <c r="X548" s="89"/>
      <c r="Y548" s="88"/>
      <c r="Z548" s="89"/>
      <c r="AA548" s="88"/>
      <c r="AB548" s="89"/>
      <c r="AC548" s="88"/>
      <c r="AD548" s="89"/>
      <c r="AE548" s="88"/>
      <c r="AF548" s="89"/>
      <c r="AG548" s="88"/>
      <c r="AH548" s="89"/>
      <c r="AI548" s="88"/>
      <c r="AJ548" s="89"/>
      <c r="AK548" s="88"/>
      <c r="AL548" s="89"/>
      <c r="AM548" s="90"/>
    </row>
    <row r="549" spans="24:39" ht="15.75" customHeight="1">
      <c r="X549" s="89"/>
      <c r="Y549" s="88"/>
      <c r="Z549" s="89"/>
      <c r="AA549" s="88"/>
      <c r="AB549" s="89"/>
      <c r="AC549" s="88"/>
      <c r="AD549" s="89"/>
      <c r="AE549" s="88"/>
      <c r="AF549" s="89"/>
      <c r="AG549" s="88"/>
      <c r="AH549" s="89"/>
      <c r="AI549" s="88"/>
      <c r="AJ549" s="89"/>
      <c r="AK549" s="88"/>
      <c r="AL549" s="89"/>
      <c r="AM549" s="90"/>
    </row>
    <row r="550" spans="24:39" ht="15.75" customHeight="1">
      <c r="X550" s="89"/>
      <c r="Y550" s="88"/>
      <c r="Z550" s="89"/>
      <c r="AA550" s="88"/>
      <c r="AB550" s="89"/>
      <c r="AC550" s="88"/>
      <c r="AD550" s="89"/>
      <c r="AE550" s="88"/>
      <c r="AF550" s="89"/>
      <c r="AG550" s="88"/>
      <c r="AH550" s="89"/>
      <c r="AI550" s="88"/>
      <c r="AJ550" s="89"/>
      <c r="AK550" s="88"/>
      <c r="AL550" s="89"/>
      <c r="AM550" s="90"/>
    </row>
    <row r="551" spans="24:39" ht="15.75" customHeight="1">
      <c r="X551" s="89"/>
      <c r="Y551" s="88"/>
      <c r="Z551" s="89"/>
      <c r="AA551" s="88"/>
      <c r="AB551" s="89"/>
      <c r="AC551" s="88"/>
      <c r="AD551" s="89"/>
      <c r="AE551" s="88"/>
      <c r="AF551" s="89"/>
      <c r="AG551" s="88"/>
      <c r="AH551" s="89"/>
      <c r="AI551" s="88"/>
      <c r="AJ551" s="89"/>
      <c r="AK551" s="88"/>
      <c r="AL551" s="89"/>
      <c r="AM551" s="90"/>
    </row>
    <row r="552" spans="24:39" ht="15.75" customHeight="1">
      <c r="X552" s="89"/>
      <c r="Y552" s="88"/>
      <c r="Z552" s="89"/>
      <c r="AA552" s="88"/>
      <c r="AB552" s="89"/>
      <c r="AC552" s="88"/>
      <c r="AD552" s="89"/>
      <c r="AE552" s="88"/>
      <c r="AF552" s="89"/>
      <c r="AG552" s="88"/>
      <c r="AH552" s="89"/>
      <c r="AI552" s="88"/>
      <c r="AJ552" s="89"/>
      <c r="AK552" s="88"/>
      <c r="AL552" s="89"/>
      <c r="AM552" s="90"/>
    </row>
    <row r="553" spans="24:39" ht="15.75" customHeight="1">
      <c r="X553" s="89"/>
      <c r="Y553" s="88"/>
      <c r="Z553" s="89"/>
      <c r="AA553" s="88"/>
      <c r="AB553" s="89"/>
      <c r="AC553" s="88"/>
      <c r="AD553" s="89"/>
      <c r="AE553" s="88"/>
      <c r="AF553" s="89"/>
      <c r="AG553" s="88"/>
      <c r="AH553" s="89"/>
      <c r="AI553" s="88"/>
      <c r="AJ553" s="89"/>
      <c r="AK553" s="88"/>
      <c r="AL553" s="89"/>
      <c r="AM553" s="90"/>
    </row>
    <row r="554" spans="24:39" ht="15.75" customHeight="1">
      <c r="X554" s="89"/>
      <c r="Y554" s="88"/>
      <c r="Z554" s="89"/>
      <c r="AA554" s="88"/>
      <c r="AB554" s="89"/>
      <c r="AC554" s="88"/>
      <c r="AD554" s="89"/>
      <c r="AE554" s="88"/>
      <c r="AF554" s="89"/>
      <c r="AG554" s="88"/>
      <c r="AH554" s="89"/>
      <c r="AI554" s="88"/>
      <c r="AJ554" s="89"/>
      <c r="AK554" s="88"/>
      <c r="AL554" s="89"/>
      <c r="AM554" s="90"/>
    </row>
    <row r="555" spans="24:39" ht="15.75" customHeight="1">
      <c r="X555" s="89"/>
      <c r="Y555" s="88"/>
      <c r="Z555" s="89"/>
      <c r="AA555" s="88"/>
      <c r="AB555" s="89"/>
      <c r="AC555" s="88"/>
      <c r="AD555" s="89"/>
      <c r="AE555" s="88"/>
      <c r="AF555" s="89"/>
      <c r="AG555" s="88"/>
      <c r="AH555" s="89"/>
      <c r="AI555" s="88"/>
      <c r="AJ555" s="89"/>
      <c r="AK555" s="88"/>
      <c r="AL555" s="89"/>
      <c r="AM555" s="90"/>
    </row>
    <row r="556" spans="24:39" ht="15.75" customHeight="1">
      <c r="X556" s="89"/>
      <c r="Y556" s="88"/>
      <c r="Z556" s="89"/>
      <c r="AA556" s="88"/>
      <c r="AB556" s="89"/>
      <c r="AC556" s="88"/>
      <c r="AD556" s="89"/>
      <c r="AE556" s="88"/>
      <c r="AF556" s="89"/>
      <c r="AG556" s="88"/>
      <c r="AH556" s="89"/>
      <c r="AI556" s="88"/>
      <c r="AJ556" s="89"/>
      <c r="AK556" s="88"/>
      <c r="AL556" s="89"/>
      <c r="AM556" s="90"/>
    </row>
    <row r="557" spans="24:39" ht="15.75" customHeight="1">
      <c r="X557" s="89"/>
      <c r="Y557" s="88"/>
      <c r="Z557" s="89"/>
      <c r="AA557" s="88"/>
      <c r="AB557" s="89"/>
      <c r="AC557" s="88"/>
      <c r="AD557" s="89"/>
      <c r="AE557" s="88"/>
      <c r="AF557" s="89"/>
      <c r="AG557" s="88"/>
      <c r="AH557" s="89"/>
      <c r="AI557" s="88"/>
      <c r="AJ557" s="89"/>
      <c r="AK557" s="88"/>
      <c r="AL557" s="89"/>
      <c r="AM557" s="90"/>
    </row>
    <row r="558" spans="24:39" ht="15.75" customHeight="1">
      <c r="X558" s="89"/>
      <c r="Y558" s="88"/>
      <c r="Z558" s="89"/>
      <c r="AA558" s="88"/>
      <c r="AB558" s="89"/>
      <c r="AC558" s="88"/>
      <c r="AD558" s="89"/>
      <c r="AE558" s="88"/>
      <c r="AF558" s="89"/>
      <c r="AG558" s="88"/>
      <c r="AH558" s="89"/>
      <c r="AI558" s="88"/>
      <c r="AJ558" s="89"/>
      <c r="AK558" s="88"/>
      <c r="AL558" s="89"/>
      <c r="AM558" s="90"/>
    </row>
    <row r="559" spans="24:39" ht="15.75" customHeight="1">
      <c r="X559" s="89"/>
      <c r="Y559" s="88"/>
      <c r="Z559" s="89"/>
      <c r="AA559" s="88"/>
      <c r="AB559" s="89"/>
      <c r="AC559" s="88"/>
      <c r="AD559" s="89"/>
      <c r="AE559" s="88"/>
      <c r="AF559" s="89"/>
      <c r="AG559" s="88"/>
      <c r="AH559" s="89"/>
      <c r="AI559" s="88"/>
      <c r="AJ559" s="89"/>
      <c r="AK559" s="88"/>
      <c r="AL559" s="89"/>
      <c r="AM559" s="90"/>
    </row>
    <row r="560" spans="24:39" ht="15.75" customHeight="1">
      <c r="X560" s="89"/>
      <c r="Y560" s="88"/>
      <c r="Z560" s="89"/>
      <c r="AA560" s="88"/>
      <c r="AB560" s="89"/>
      <c r="AC560" s="88"/>
      <c r="AD560" s="89"/>
      <c r="AE560" s="88"/>
      <c r="AF560" s="89"/>
      <c r="AG560" s="88"/>
      <c r="AH560" s="89"/>
      <c r="AI560" s="88"/>
      <c r="AJ560" s="89"/>
      <c r="AK560" s="88"/>
      <c r="AL560" s="89"/>
      <c r="AM560" s="90"/>
    </row>
    <row r="561" spans="24:39" ht="15.75" customHeight="1">
      <c r="X561" s="89"/>
      <c r="Y561" s="88"/>
      <c r="Z561" s="89"/>
      <c r="AA561" s="88"/>
      <c r="AB561" s="89"/>
      <c r="AC561" s="88"/>
      <c r="AD561" s="89"/>
      <c r="AE561" s="88"/>
      <c r="AF561" s="89"/>
      <c r="AG561" s="88"/>
      <c r="AH561" s="89"/>
      <c r="AI561" s="88"/>
      <c r="AJ561" s="89"/>
      <c r="AK561" s="88"/>
      <c r="AL561" s="89"/>
      <c r="AM561" s="90"/>
    </row>
    <row r="562" spans="24:39" ht="15.75" customHeight="1">
      <c r="X562" s="89"/>
      <c r="Y562" s="88"/>
      <c r="Z562" s="89"/>
      <c r="AA562" s="88"/>
      <c r="AB562" s="89"/>
      <c r="AC562" s="88"/>
      <c r="AD562" s="89"/>
      <c r="AE562" s="88"/>
      <c r="AF562" s="89"/>
      <c r="AG562" s="88"/>
      <c r="AH562" s="89"/>
      <c r="AI562" s="88"/>
      <c r="AJ562" s="89"/>
      <c r="AK562" s="88"/>
      <c r="AL562" s="89"/>
      <c r="AM562" s="90"/>
    </row>
    <row r="563" spans="24:39" ht="15.75" customHeight="1">
      <c r="X563" s="89"/>
      <c r="Y563" s="88"/>
      <c r="Z563" s="89"/>
      <c r="AA563" s="88"/>
      <c r="AB563" s="89"/>
      <c r="AC563" s="88"/>
      <c r="AD563" s="89"/>
      <c r="AE563" s="88"/>
      <c r="AF563" s="89"/>
      <c r="AG563" s="88"/>
      <c r="AH563" s="89"/>
      <c r="AI563" s="88"/>
      <c r="AJ563" s="89"/>
      <c r="AK563" s="88"/>
      <c r="AL563" s="89"/>
      <c r="AM563" s="90"/>
    </row>
    <row r="564" spans="24:39" ht="15.75" customHeight="1">
      <c r="X564" s="89"/>
      <c r="Y564" s="88"/>
      <c r="Z564" s="89"/>
      <c r="AA564" s="88"/>
      <c r="AB564" s="89"/>
      <c r="AC564" s="88"/>
      <c r="AD564" s="89"/>
      <c r="AE564" s="88"/>
      <c r="AF564" s="89"/>
      <c r="AG564" s="88"/>
      <c r="AH564" s="89"/>
      <c r="AI564" s="88"/>
      <c r="AJ564" s="89"/>
      <c r="AK564" s="88"/>
      <c r="AL564" s="89"/>
      <c r="AM564" s="90"/>
    </row>
    <row r="565" spans="24:39" ht="15.75" customHeight="1">
      <c r="X565" s="89"/>
      <c r="Y565" s="88"/>
      <c r="Z565" s="89"/>
      <c r="AA565" s="88"/>
      <c r="AB565" s="89"/>
      <c r="AC565" s="88"/>
      <c r="AD565" s="89"/>
      <c r="AE565" s="88"/>
      <c r="AF565" s="89"/>
      <c r="AG565" s="88"/>
      <c r="AH565" s="89"/>
      <c r="AI565" s="88"/>
      <c r="AJ565" s="89"/>
      <c r="AK565" s="88"/>
      <c r="AL565" s="89"/>
      <c r="AM565" s="90"/>
    </row>
    <row r="566" spans="24:39" ht="15.75" customHeight="1">
      <c r="X566" s="89"/>
      <c r="Y566" s="88"/>
      <c r="Z566" s="89"/>
      <c r="AA566" s="88"/>
      <c r="AB566" s="89"/>
      <c r="AC566" s="88"/>
      <c r="AD566" s="89"/>
      <c r="AE566" s="88"/>
      <c r="AF566" s="89"/>
      <c r="AG566" s="88"/>
      <c r="AH566" s="89"/>
      <c r="AI566" s="88"/>
      <c r="AJ566" s="89"/>
      <c r="AK566" s="88"/>
      <c r="AL566" s="89"/>
      <c r="AM566" s="90"/>
    </row>
    <row r="567" spans="24:39" ht="15.75" customHeight="1">
      <c r="X567" s="89"/>
      <c r="Y567" s="88"/>
      <c r="Z567" s="89"/>
      <c r="AA567" s="88"/>
      <c r="AB567" s="89"/>
      <c r="AC567" s="88"/>
      <c r="AD567" s="89"/>
      <c r="AE567" s="88"/>
      <c r="AF567" s="89"/>
      <c r="AG567" s="88"/>
      <c r="AH567" s="89"/>
      <c r="AI567" s="88"/>
      <c r="AJ567" s="89"/>
      <c r="AK567" s="88"/>
      <c r="AL567" s="89"/>
      <c r="AM567" s="90"/>
    </row>
    <row r="568" spans="24:39" ht="15.75" customHeight="1">
      <c r="X568" s="89"/>
      <c r="Y568" s="88"/>
      <c r="Z568" s="89"/>
      <c r="AA568" s="88"/>
      <c r="AB568" s="89"/>
      <c r="AC568" s="88"/>
      <c r="AD568" s="89"/>
      <c r="AE568" s="88"/>
      <c r="AF568" s="89"/>
      <c r="AG568" s="88"/>
      <c r="AH568" s="89"/>
      <c r="AI568" s="88"/>
      <c r="AJ568" s="89"/>
      <c r="AK568" s="88"/>
      <c r="AL568" s="89"/>
      <c r="AM568" s="90"/>
    </row>
    <row r="569" spans="24:39" ht="15.75" customHeight="1">
      <c r="X569" s="89"/>
      <c r="Y569" s="88"/>
      <c r="Z569" s="89"/>
      <c r="AA569" s="88"/>
      <c r="AB569" s="89"/>
      <c r="AC569" s="88"/>
      <c r="AD569" s="89"/>
      <c r="AE569" s="88"/>
      <c r="AF569" s="89"/>
      <c r="AG569" s="88"/>
      <c r="AH569" s="89"/>
      <c r="AI569" s="88"/>
      <c r="AJ569" s="89"/>
      <c r="AK569" s="88"/>
      <c r="AL569" s="89"/>
      <c r="AM569" s="90"/>
    </row>
    <row r="570" spans="24:39" ht="15.75" customHeight="1">
      <c r="X570" s="89"/>
      <c r="Y570" s="88"/>
      <c r="Z570" s="89"/>
      <c r="AA570" s="88"/>
      <c r="AB570" s="89"/>
      <c r="AC570" s="88"/>
      <c r="AD570" s="89"/>
      <c r="AE570" s="88"/>
      <c r="AF570" s="89"/>
      <c r="AG570" s="88"/>
      <c r="AH570" s="89"/>
      <c r="AI570" s="88"/>
      <c r="AJ570" s="89"/>
      <c r="AK570" s="88"/>
      <c r="AL570" s="89"/>
      <c r="AM570" s="90"/>
    </row>
    <row r="571" spans="24:39" ht="15.75" customHeight="1">
      <c r="X571" s="89"/>
      <c r="Y571" s="88"/>
      <c r="Z571" s="89"/>
      <c r="AA571" s="88"/>
      <c r="AB571" s="89"/>
      <c r="AC571" s="88"/>
      <c r="AD571" s="89"/>
      <c r="AE571" s="88"/>
      <c r="AF571" s="89"/>
      <c r="AG571" s="88"/>
      <c r="AH571" s="89"/>
      <c r="AI571" s="88"/>
      <c r="AJ571" s="89"/>
      <c r="AK571" s="88"/>
      <c r="AL571" s="89"/>
      <c r="AM571" s="90"/>
    </row>
    <row r="572" spans="24:39" ht="15.75" customHeight="1">
      <c r="X572" s="89"/>
      <c r="Y572" s="88"/>
      <c r="Z572" s="89"/>
      <c r="AA572" s="88"/>
      <c r="AB572" s="89"/>
      <c r="AC572" s="88"/>
      <c r="AD572" s="89"/>
      <c r="AE572" s="88"/>
      <c r="AF572" s="89"/>
      <c r="AG572" s="88"/>
      <c r="AH572" s="89"/>
      <c r="AI572" s="88"/>
      <c r="AJ572" s="89"/>
      <c r="AK572" s="88"/>
      <c r="AL572" s="89"/>
      <c r="AM572" s="90"/>
    </row>
    <row r="573" spans="24:39" ht="15.75" customHeight="1">
      <c r="X573" s="89"/>
      <c r="Y573" s="88"/>
      <c r="Z573" s="89"/>
      <c r="AA573" s="88"/>
      <c r="AB573" s="89"/>
      <c r="AC573" s="88"/>
      <c r="AD573" s="89"/>
      <c r="AE573" s="88"/>
      <c r="AF573" s="89"/>
      <c r="AG573" s="88"/>
      <c r="AH573" s="89"/>
      <c r="AI573" s="88"/>
      <c r="AJ573" s="89"/>
      <c r="AK573" s="88"/>
      <c r="AL573" s="89"/>
      <c r="AM573" s="90"/>
    </row>
    <row r="574" spans="24:39" ht="15.75" customHeight="1">
      <c r="X574" s="89"/>
      <c r="Y574" s="88"/>
      <c r="Z574" s="89"/>
      <c r="AA574" s="88"/>
      <c r="AB574" s="89"/>
      <c r="AC574" s="88"/>
      <c r="AD574" s="89"/>
      <c r="AE574" s="88"/>
      <c r="AF574" s="89"/>
      <c r="AG574" s="88"/>
      <c r="AH574" s="89"/>
      <c r="AI574" s="88"/>
      <c r="AJ574" s="89"/>
      <c r="AK574" s="88"/>
      <c r="AL574" s="89"/>
      <c r="AM574" s="90"/>
    </row>
    <row r="575" spans="24:39" ht="15.75" customHeight="1">
      <c r="X575" s="89"/>
      <c r="Y575" s="88"/>
      <c r="Z575" s="89"/>
      <c r="AA575" s="88"/>
      <c r="AB575" s="89"/>
      <c r="AC575" s="88"/>
      <c r="AD575" s="89"/>
      <c r="AE575" s="88"/>
      <c r="AF575" s="89"/>
      <c r="AG575" s="88"/>
      <c r="AH575" s="89"/>
      <c r="AI575" s="88"/>
      <c r="AJ575" s="89"/>
      <c r="AK575" s="88"/>
      <c r="AL575" s="89"/>
      <c r="AM575" s="90"/>
    </row>
    <row r="576" spans="24:39" ht="15.75" customHeight="1">
      <c r="X576" s="89"/>
      <c r="Y576" s="88"/>
      <c r="Z576" s="89"/>
      <c r="AA576" s="88"/>
      <c r="AB576" s="89"/>
      <c r="AC576" s="88"/>
      <c r="AD576" s="89"/>
      <c r="AE576" s="88"/>
      <c r="AF576" s="89"/>
      <c r="AG576" s="88"/>
      <c r="AH576" s="89"/>
      <c r="AI576" s="88"/>
      <c r="AJ576" s="89"/>
      <c r="AK576" s="88"/>
      <c r="AL576" s="89"/>
      <c r="AM576" s="90"/>
    </row>
    <row r="577" spans="24:39" ht="15.75" customHeight="1">
      <c r="X577" s="89"/>
      <c r="Y577" s="88"/>
      <c r="Z577" s="89"/>
      <c r="AA577" s="88"/>
      <c r="AB577" s="89"/>
      <c r="AC577" s="88"/>
      <c r="AD577" s="89"/>
      <c r="AE577" s="88"/>
      <c r="AF577" s="89"/>
      <c r="AG577" s="88"/>
      <c r="AH577" s="89"/>
      <c r="AI577" s="88"/>
      <c r="AJ577" s="89"/>
      <c r="AK577" s="88"/>
      <c r="AL577" s="89"/>
      <c r="AM577" s="90"/>
    </row>
    <row r="578" spans="24:39" ht="15.75" customHeight="1">
      <c r="X578" s="89"/>
      <c r="Y578" s="88"/>
      <c r="Z578" s="89"/>
      <c r="AA578" s="88"/>
      <c r="AB578" s="89"/>
      <c r="AC578" s="88"/>
      <c r="AD578" s="89"/>
      <c r="AE578" s="88"/>
      <c r="AF578" s="89"/>
      <c r="AG578" s="88"/>
      <c r="AH578" s="89"/>
      <c r="AI578" s="88"/>
      <c r="AJ578" s="89"/>
      <c r="AK578" s="88"/>
      <c r="AL578" s="89"/>
      <c r="AM578" s="90"/>
    </row>
    <row r="579" spans="24:39" ht="15.75" customHeight="1">
      <c r="X579" s="89"/>
      <c r="Y579" s="88"/>
      <c r="Z579" s="89"/>
      <c r="AA579" s="88"/>
      <c r="AB579" s="89"/>
      <c r="AC579" s="88"/>
      <c r="AD579" s="89"/>
      <c r="AE579" s="88"/>
      <c r="AF579" s="89"/>
      <c r="AG579" s="88"/>
      <c r="AH579" s="89"/>
      <c r="AI579" s="88"/>
      <c r="AJ579" s="89"/>
      <c r="AK579" s="88"/>
      <c r="AL579" s="89"/>
      <c r="AM579" s="90"/>
    </row>
    <row r="580" spans="24:39" ht="15.75" customHeight="1">
      <c r="X580" s="89"/>
      <c r="Y580" s="88"/>
      <c r="Z580" s="89"/>
      <c r="AA580" s="88"/>
      <c r="AB580" s="89"/>
      <c r="AC580" s="88"/>
      <c r="AD580" s="89"/>
      <c r="AE580" s="88"/>
      <c r="AF580" s="89"/>
      <c r="AG580" s="88"/>
      <c r="AH580" s="89"/>
      <c r="AI580" s="88"/>
      <c r="AJ580" s="89"/>
      <c r="AK580" s="88"/>
      <c r="AL580" s="89"/>
      <c r="AM580" s="90"/>
    </row>
    <row r="581" spans="24:39" ht="15.75" customHeight="1">
      <c r="X581" s="89"/>
      <c r="Y581" s="88"/>
      <c r="Z581" s="89"/>
      <c r="AA581" s="88"/>
      <c r="AB581" s="89"/>
      <c r="AC581" s="88"/>
      <c r="AD581" s="89"/>
      <c r="AE581" s="88"/>
      <c r="AF581" s="89"/>
      <c r="AG581" s="88"/>
      <c r="AH581" s="89"/>
      <c r="AI581" s="88"/>
      <c r="AJ581" s="89"/>
      <c r="AK581" s="88"/>
      <c r="AL581" s="89"/>
      <c r="AM581" s="90"/>
    </row>
    <row r="582" spans="24:39" ht="15.75" customHeight="1">
      <c r="X582" s="89"/>
      <c r="Y582" s="88"/>
      <c r="Z582" s="89"/>
      <c r="AA582" s="88"/>
      <c r="AB582" s="89"/>
      <c r="AC582" s="88"/>
      <c r="AD582" s="89"/>
      <c r="AE582" s="88"/>
      <c r="AF582" s="89"/>
      <c r="AG582" s="88"/>
      <c r="AH582" s="89"/>
      <c r="AI582" s="88"/>
      <c r="AJ582" s="89"/>
      <c r="AK582" s="88"/>
      <c r="AL582" s="89"/>
      <c r="AM582" s="90"/>
    </row>
    <row r="583" spans="24:39" ht="15.75" customHeight="1">
      <c r="X583" s="89"/>
      <c r="Y583" s="88"/>
      <c r="Z583" s="89"/>
      <c r="AA583" s="88"/>
      <c r="AB583" s="89"/>
      <c r="AC583" s="88"/>
      <c r="AD583" s="89"/>
      <c r="AE583" s="88"/>
      <c r="AF583" s="89"/>
      <c r="AG583" s="88"/>
      <c r="AH583" s="89"/>
      <c r="AI583" s="88"/>
      <c r="AJ583" s="89"/>
      <c r="AK583" s="88"/>
      <c r="AL583" s="89"/>
      <c r="AM583" s="90"/>
    </row>
    <row r="584" spans="24:39" ht="15.75" customHeight="1">
      <c r="X584" s="89"/>
      <c r="Y584" s="88"/>
      <c r="Z584" s="89"/>
      <c r="AA584" s="88"/>
      <c r="AB584" s="89"/>
      <c r="AC584" s="88"/>
      <c r="AD584" s="89"/>
      <c r="AE584" s="88"/>
      <c r="AF584" s="89"/>
      <c r="AG584" s="88"/>
      <c r="AH584" s="89"/>
      <c r="AI584" s="88"/>
      <c r="AJ584" s="89"/>
      <c r="AK584" s="88"/>
      <c r="AL584" s="89"/>
      <c r="AM584" s="90"/>
    </row>
    <row r="585" spans="24:39" ht="15.75" customHeight="1">
      <c r="X585" s="89"/>
      <c r="Y585" s="88"/>
      <c r="Z585" s="89"/>
      <c r="AA585" s="88"/>
      <c r="AB585" s="89"/>
      <c r="AC585" s="88"/>
      <c r="AD585" s="89"/>
      <c r="AE585" s="88"/>
      <c r="AF585" s="89"/>
      <c r="AG585" s="88"/>
      <c r="AH585" s="89"/>
      <c r="AI585" s="88"/>
      <c r="AJ585" s="89"/>
      <c r="AK585" s="88"/>
      <c r="AL585" s="89"/>
      <c r="AM585" s="90"/>
    </row>
    <row r="586" spans="24:39" ht="15.75" customHeight="1">
      <c r="X586" s="89"/>
      <c r="Y586" s="88"/>
      <c r="Z586" s="89"/>
      <c r="AA586" s="88"/>
      <c r="AB586" s="89"/>
      <c r="AC586" s="88"/>
      <c r="AD586" s="89"/>
      <c r="AE586" s="88"/>
      <c r="AF586" s="89"/>
      <c r="AG586" s="88"/>
      <c r="AH586" s="89"/>
      <c r="AI586" s="88"/>
      <c r="AJ586" s="89"/>
      <c r="AK586" s="88"/>
      <c r="AL586" s="89"/>
      <c r="AM586" s="90"/>
    </row>
    <row r="587" spans="24:39" ht="15.75" customHeight="1">
      <c r="X587" s="89"/>
      <c r="Y587" s="88"/>
      <c r="Z587" s="89"/>
      <c r="AA587" s="88"/>
      <c r="AB587" s="89"/>
      <c r="AC587" s="88"/>
      <c r="AD587" s="89"/>
      <c r="AE587" s="88"/>
      <c r="AF587" s="89"/>
      <c r="AG587" s="88"/>
      <c r="AH587" s="89"/>
      <c r="AI587" s="88"/>
      <c r="AJ587" s="89"/>
      <c r="AK587" s="88"/>
      <c r="AL587" s="89"/>
      <c r="AM587" s="90"/>
    </row>
    <row r="588" spans="24:39" ht="15.75" customHeight="1">
      <c r="X588" s="89"/>
      <c r="Y588" s="88"/>
      <c r="Z588" s="89"/>
      <c r="AA588" s="88"/>
      <c r="AB588" s="89"/>
      <c r="AC588" s="88"/>
      <c r="AD588" s="89"/>
      <c r="AE588" s="88"/>
      <c r="AF588" s="89"/>
      <c r="AG588" s="88"/>
      <c r="AH588" s="89"/>
      <c r="AI588" s="88"/>
      <c r="AJ588" s="89"/>
      <c r="AK588" s="88"/>
      <c r="AL588" s="89"/>
      <c r="AM588" s="90"/>
    </row>
    <row r="589" spans="24:39" ht="15.75" customHeight="1">
      <c r="X589" s="89"/>
      <c r="Y589" s="88"/>
      <c r="Z589" s="89"/>
      <c r="AA589" s="88"/>
      <c r="AB589" s="89"/>
      <c r="AC589" s="88"/>
      <c r="AD589" s="89"/>
      <c r="AE589" s="88"/>
      <c r="AF589" s="89"/>
      <c r="AG589" s="88"/>
      <c r="AH589" s="89"/>
      <c r="AI589" s="88"/>
      <c r="AJ589" s="89"/>
      <c r="AK589" s="88"/>
      <c r="AL589" s="89"/>
      <c r="AM589" s="90"/>
    </row>
    <row r="590" spans="24:39" ht="15.75" customHeight="1">
      <c r="X590" s="89"/>
      <c r="Y590" s="88"/>
      <c r="Z590" s="89"/>
      <c r="AA590" s="88"/>
      <c r="AB590" s="89"/>
      <c r="AC590" s="88"/>
      <c r="AD590" s="89"/>
      <c r="AE590" s="88"/>
      <c r="AF590" s="89"/>
      <c r="AG590" s="88"/>
      <c r="AH590" s="89"/>
      <c r="AI590" s="88"/>
      <c r="AJ590" s="89"/>
      <c r="AK590" s="88"/>
      <c r="AL590" s="89"/>
      <c r="AM590" s="90"/>
    </row>
    <row r="591" spans="24:39" ht="15.75" customHeight="1">
      <c r="X591" s="89"/>
      <c r="Y591" s="88"/>
      <c r="Z591" s="89"/>
      <c r="AA591" s="88"/>
      <c r="AB591" s="89"/>
      <c r="AC591" s="88"/>
      <c r="AD591" s="89"/>
      <c r="AE591" s="88"/>
      <c r="AF591" s="89"/>
      <c r="AG591" s="88"/>
      <c r="AH591" s="89"/>
      <c r="AI591" s="88"/>
      <c r="AJ591" s="89"/>
      <c r="AK591" s="88"/>
      <c r="AL591" s="89"/>
      <c r="AM591" s="90"/>
    </row>
    <row r="592" spans="24:39" ht="15.75" customHeight="1">
      <c r="X592" s="89"/>
      <c r="Y592" s="88"/>
      <c r="Z592" s="89"/>
      <c r="AA592" s="88"/>
      <c r="AB592" s="89"/>
      <c r="AC592" s="88"/>
      <c r="AD592" s="89"/>
      <c r="AE592" s="88"/>
      <c r="AF592" s="89"/>
      <c r="AG592" s="88"/>
      <c r="AH592" s="89"/>
      <c r="AI592" s="88"/>
      <c r="AJ592" s="89"/>
      <c r="AK592" s="88"/>
      <c r="AL592" s="89"/>
      <c r="AM592" s="90"/>
    </row>
    <row r="593" spans="24:39" ht="15.75" customHeight="1">
      <c r="X593" s="89"/>
      <c r="Y593" s="88"/>
      <c r="Z593" s="89"/>
      <c r="AA593" s="88"/>
      <c r="AB593" s="89"/>
      <c r="AC593" s="88"/>
      <c r="AD593" s="89"/>
      <c r="AE593" s="88"/>
      <c r="AF593" s="89"/>
      <c r="AG593" s="88"/>
      <c r="AH593" s="89"/>
      <c r="AI593" s="88"/>
      <c r="AJ593" s="89"/>
      <c r="AK593" s="88"/>
      <c r="AL593" s="89"/>
      <c r="AM593" s="90"/>
    </row>
    <row r="594" spans="24:39" ht="15.75" customHeight="1">
      <c r="X594" s="89"/>
      <c r="Y594" s="88"/>
      <c r="Z594" s="89"/>
      <c r="AA594" s="88"/>
      <c r="AB594" s="89"/>
      <c r="AC594" s="88"/>
      <c r="AD594" s="89"/>
      <c r="AE594" s="88"/>
      <c r="AF594" s="89"/>
      <c r="AG594" s="88"/>
      <c r="AH594" s="89"/>
      <c r="AI594" s="88"/>
      <c r="AJ594" s="89"/>
      <c r="AK594" s="88"/>
      <c r="AL594" s="89"/>
      <c r="AM594" s="90"/>
    </row>
    <row r="595" spans="24:39" ht="15.75" customHeight="1">
      <c r="X595" s="89"/>
      <c r="Y595" s="88"/>
      <c r="Z595" s="89"/>
      <c r="AA595" s="88"/>
      <c r="AB595" s="89"/>
      <c r="AC595" s="88"/>
      <c r="AD595" s="89"/>
      <c r="AE595" s="88"/>
      <c r="AF595" s="89"/>
      <c r="AG595" s="88"/>
      <c r="AH595" s="89"/>
      <c r="AI595" s="88"/>
      <c r="AJ595" s="89"/>
      <c r="AK595" s="88"/>
      <c r="AL595" s="89"/>
      <c r="AM595" s="90"/>
    </row>
    <row r="596" spans="24:39" ht="15.75" customHeight="1">
      <c r="X596" s="89"/>
      <c r="Y596" s="88"/>
      <c r="Z596" s="89"/>
      <c r="AA596" s="88"/>
      <c r="AB596" s="89"/>
      <c r="AC596" s="88"/>
      <c r="AD596" s="89"/>
      <c r="AE596" s="88"/>
      <c r="AF596" s="89"/>
      <c r="AG596" s="88"/>
      <c r="AH596" s="89"/>
      <c r="AI596" s="88"/>
      <c r="AJ596" s="89"/>
      <c r="AK596" s="88"/>
      <c r="AL596" s="89"/>
      <c r="AM596" s="90"/>
    </row>
    <row r="597" spans="24:39" ht="15.75" customHeight="1">
      <c r="X597" s="89"/>
      <c r="Y597" s="88"/>
      <c r="Z597" s="89"/>
      <c r="AA597" s="88"/>
      <c r="AB597" s="89"/>
      <c r="AC597" s="88"/>
      <c r="AD597" s="89"/>
      <c r="AE597" s="88"/>
      <c r="AF597" s="89"/>
      <c r="AG597" s="88"/>
      <c r="AH597" s="89"/>
      <c r="AI597" s="88"/>
      <c r="AJ597" s="89"/>
      <c r="AK597" s="88"/>
      <c r="AL597" s="89"/>
      <c r="AM597" s="90"/>
    </row>
    <row r="598" spans="24:39" ht="15.75" customHeight="1">
      <c r="X598" s="89"/>
      <c r="Y598" s="88"/>
      <c r="Z598" s="89"/>
      <c r="AA598" s="88"/>
      <c r="AB598" s="89"/>
      <c r="AC598" s="88"/>
      <c r="AD598" s="89"/>
      <c r="AE598" s="88"/>
      <c r="AF598" s="89"/>
      <c r="AG598" s="88"/>
      <c r="AH598" s="89"/>
      <c r="AI598" s="88"/>
      <c r="AJ598" s="89"/>
      <c r="AK598" s="88"/>
      <c r="AL598" s="89"/>
      <c r="AM598" s="90"/>
    </row>
    <row r="599" spans="24:39" ht="15.75" customHeight="1">
      <c r="X599" s="89"/>
      <c r="Y599" s="88"/>
      <c r="Z599" s="89"/>
      <c r="AA599" s="88"/>
      <c r="AB599" s="89"/>
      <c r="AC599" s="88"/>
      <c r="AD599" s="89"/>
      <c r="AE599" s="88"/>
      <c r="AF599" s="89"/>
      <c r="AG599" s="88"/>
      <c r="AH599" s="89"/>
      <c r="AI599" s="88"/>
      <c r="AJ599" s="89"/>
      <c r="AK599" s="88"/>
      <c r="AL599" s="89"/>
      <c r="AM599" s="90"/>
    </row>
    <row r="600" spans="24:39" ht="15.75" customHeight="1">
      <c r="X600" s="89"/>
      <c r="Y600" s="88"/>
      <c r="Z600" s="89"/>
      <c r="AA600" s="88"/>
      <c r="AB600" s="89"/>
      <c r="AC600" s="88"/>
      <c r="AD600" s="89"/>
      <c r="AE600" s="88"/>
      <c r="AF600" s="89"/>
      <c r="AG600" s="88"/>
      <c r="AH600" s="89"/>
      <c r="AI600" s="88"/>
      <c r="AJ600" s="89"/>
      <c r="AK600" s="88"/>
      <c r="AL600" s="89"/>
      <c r="AM600" s="90"/>
    </row>
    <row r="601" spans="24:39" ht="15.75" customHeight="1">
      <c r="X601" s="89"/>
      <c r="Y601" s="88"/>
      <c r="Z601" s="89"/>
      <c r="AA601" s="88"/>
      <c r="AB601" s="89"/>
      <c r="AC601" s="88"/>
      <c r="AD601" s="89"/>
      <c r="AE601" s="88"/>
      <c r="AF601" s="89"/>
      <c r="AG601" s="88"/>
      <c r="AH601" s="89"/>
      <c r="AI601" s="88"/>
      <c r="AJ601" s="89"/>
      <c r="AK601" s="88"/>
      <c r="AL601" s="89"/>
      <c r="AM601" s="90"/>
    </row>
    <row r="602" spans="24:39" ht="15.75" customHeight="1">
      <c r="X602" s="89"/>
      <c r="Y602" s="88"/>
      <c r="Z602" s="89"/>
      <c r="AA602" s="88"/>
      <c r="AB602" s="89"/>
      <c r="AC602" s="88"/>
      <c r="AD602" s="89"/>
      <c r="AE602" s="88"/>
      <c r="AF602" s="89"/>
      <c r="AG602" s="88"/>
      <c r="AH602" s="89"/>
      <c r="AI602" s="88"/>
      <c r="AJ602" s="89"/>
      <c r="AK602" s="88"/>
      <c r="AL602" s="89"/>
      <c r="AM602" s="90"/>
    </row>
    <row r="603" spans="24:39" ht="15.75" customHeight="1">
      <c r="X603" s="89"/>
      <c r="Y603" s="88"/>
      <c r="Z603" s="89"/>
      <c r="AA603" s="88"/>
      <c r="AB603" s="89"/>
      <c r="AC603" s="88"/>
      <c r="AD603" s="89"/>
      <c r="AE603" s="88"/>
      <c r="AF603" s="89"/>
      <c r="AG603" s="88"/>
      <c r="AH603" s="89"/>
      <c r="AI603" s="88"/>
      <c r="AJ603" s="89"/>
      <c r="AK603" s="88"/>
      <c r="AL603" s="89"/>
      <c r="AM603" s="90"/>
    </row>
    <row r="604" spans="24:39" ht="15.75" customHeight="1">
      <c r="X604" s="89"/>
      <c r="Y604" s="88"/>
      <c r="Z604" s="89"/>
      <c r="AA604" s="88"/>
      <c r="AB604" s="89"/>
      <c r="AC604" s="88"/>
      <c r="AD604" s="89"/>
      <c r="AE604" s="88"/>
      <c r="AF604" s="89"/>
      <c r="AG604" s="88"/>
      <c r="AH604" s="89"/>
      <c r="AI604" s="88"/>
      <c r="AJ604" s="89"/>
      <c r="AK604" s="88"/>
      <c r="AL604" s="89"/>
      <c r="AM604" s="90"/>
    </row>
    <row r="605" spans="24:39" ht="15.75" customHeight="1">
      <c r="X605" s="89"/>
      <c r="Y605" s="88"/>
      <c r="Z605" s="89"/>
      <c r="AA605" s="88"/>
      <c r="AB605" s="89"/>
      <c r="AC605" s="88"/>
      <c r="AD605" s="89"/>
      <c r="AE605" s="88"/>
      <c r="AF605" s="89"/>
      <c r="AG605" s="88"/>
      <c r="AH605" s="89"/>
      <c r="AI605" s="88"/>
      <c r="AJ605" s="89"/>
      <c r="AK605" s="88"/>
      <c r="AL605" s="89"/>
      <c r="AM605" s="90"/>
    </row>
    <row r="606" spans="24:39" ht="15.75" customHeight="1">
      <c r="X606" s="89"/>
      <c r="Y606" s="88"/>
      <c r="Z606" s="89"/>
      <c r="AA606" s="88"/>
      <c r="AB606" s="89"/>
      <c r="AC606" s="88"/>
      <c r="AD606" s="89"/>
      <c r="AE606" s="88"/>
      <c r="AF606" s="89"/>
      <c r="AG606" s="88"/>
      <c r="AH606" s="89"/>
      <c r="AI606" s="88"/>
      <c r="AJ606" s="89"/>
      <c r="AK606" s="88"/>
      <c r="AL606" s="89"/>
      <c r="AM606" s="90"/>
    </row>
    <row r="607" spans="24:39" ht="15.75" customHeight="1">
      <c r="X607" s="89"/>
      <c r="Y607" s="88"/>
      <c r="Z607" s="89"/>
      <c r="AA607" s="88"/>
      <c r="AB607" s="89"/>
      <c r="AC607" s="88"/>
      <c r="AD607" s="89"/>
      <c r="AE607" s="88"/>
      <c r="AF607" s="89"/>
      <c r="AG607" s="88"/>
      <c r="AH607" s="89"/>
      <c r="AI607" s="88"/>
      <c r="AJ607" s="89"/>
      <c r="AK607" s="88"/>
      <c r="AL607" s="89"/>
      <c r="AM607" s="90"/>
    </row>
    <row r="608" spans="24:39" ht="15.75" customHeight="1">
      <c r="X608" s="89"/>
      <c r="Y608" s="88"/>
      <c r="Z608" s="89"/>
      <c r="AA608" s="88"/>
      <c r="AB608" s="89"/>
      <c r="AC608" s="88"/>
      <c r="AD608" s="89"/>
      <c r="AE608" s="88"/>
      <c r="AF608" s="89"/>
      <c r="AG608" s="88"/>
      <c r="AH608" s="89"/>
      <c r="AI608" s="88"/>
      <c r="AJ608" s="89"/>
      <c r="AK608" s="88"/>
      <c r="AL608" s="89"/>
      <c r="AM608" s="90"/>
    </row>
    <row r="609" spans="24:39" ht="15.75" customHeight="1">
      <c r="X609" s="89"/>
      <c r="Y609" s="88"/>
      <c r="Z609" s="89"/>
      <c r="AA609" s="88"/>
      <c r="AB609" s="89"/>
      <c r="AC609" s="88"/>
      <c r="AD609" s="89"/>
      <c r="AE609" s="88"/>
      <c r="AF609" s="89"/>
      <c r="AG609" s="88"/>
      <c r="AH609" s="89"/>
      <c r="AI609" s="88"/>
      <c r="AJ609" s="89"/>
      <c r="AK609" s="88"/>
      <c r="AL609" s="89"/>
      <c r="AM609" s="90"/>
    </row>
    <row r="610" spans="24:39" ht="15.75" customHeight="1">
      <c r="X610" s="89"/>
      <c r="Y610" s="88"/>
      <c r="Z610" s="89"/>
      <c r="AA610" s="88"/>
      <c r="AB610" s="89"/>
      <c r="AC610" s="88"/>
      <c r="AD610" s="89"/>
      <c r="AE610" s="88"/>
      <c r="AF610" s="89"/>
      <c r="AG610" s="88"/>
      <c r="AH610" s="89"/>
      <c r="AI610" s="88"/>
      <c r="AJ610" s="89"/>
      <c r="AK610" s="88"/>
      <c r="AL610" s="89"/>
      <c r="AM610" s="90"/>
    </row>
    <row r="611" spans="24:39" ht="15.75" customHeight="1">
      <c r="X611" s="89"/>
      <c r="Y611" s="88"/>
      <c r="Z611" s="89"/>
      <c r="AA611" s="88"/>
      <c r="AB611" s="89"/>
      <c r="AC611" s="88"/>
      <c r="AD611" s="89"/>
      <c r="AE611" s="88"/>
      <c r="AF611" s="89"/>
      <c r="AG611" s="88"/>
      <c r="AH611" s="89"/>
      <c r="AI611" s="88"/>
      <c r="AJ611" s="89"/>
      <c r="AK611" s="88"/>
      <c r="AL611" s="89"/>
      <c r="AM611" s="90"/>
    </row>
    <row r="612" spans="24:39" ht="15.75" customHeight="1">
      <c r="X612" s="89"/>
      <c r="Y612" s="88"/>
      <c r="Z612" s="89"/>
      <c r="AA612" s="88"/>
      <c r="AB612" s="89"/>
      <c r="AC612" s="88"/>
      <c r="AD612" s="89"/>
      <c r="AE612" s="88"/>
      <c r="AF612" s="89"/>
      <c r="AG612" s="88"/>
      <c r="AH612" s="89"/>
      <c r="AI612" s="88"/>
      <c r="AJ612" s="89"/>
      <c r="AK612" s="88"/>
      <c r="AL612" s="89"/>
      <c r="AM612" s="90"/>
    </row>
    <row r="613" spans="24:39" ht="15.75" customHeight="1">
      <c r="X613" s="89"/>
      <c r="Y613" s="88"/>
      <c r="Z613" s="89"/>
      <c r="AA613" s="88"/>
      <c r="AB613" s="89"/>
      <c r="AC613" s="88"/>
      <c r="AD613" s="89"/>
      <c r="AE613" s="88"/>
      <c r="AF613" s="89"/>
      <c r="AG613" s="88"/>
      <c r="AH613" s="89"/>
      <c r="AI613" s="88"/>
      <c r="AJ613" s="89"/>
      <c r="AK613" s="88"/>
      <c r="AL613" s="89"/>
      <c r="AM613" s="90"/>
    </row>
    <row r="614" spans="24:39" ht="15.75" customHeight="1">
      <c r="X614" s="89"/>
      <c r="Y614" s="88"/>
      <c r="Z614" s="89"/>
      <c r="AA614" s="88"/>
      <c r="AB614" s="89"/>
      <c r="AC614" s="88"/>
      <c r="AD614" s="89"/>
      <c r="AE614" s="88"/>
      <c r="AF614" s="89"/>
      <c r="AG614" s="88"/>
      <c r="AH614" s="89"/>
      <c r="AI614" s="88"/>
      <c r="AJ614" s="89"/>
      <c r="AK614" s="88"/>
      <c r="AL614" s="89"/>
      <c r="AM614" s="90"/>
    </row>
    <row r="615" spans="24:39" ht="15.75" customHeight="1">
      <c r="X615" s="89"/>
      <c r="Y615" s="88"/>
      <c r="Z615" s="89"/>
      <c r="AA615" s="88"/>
      <c r="AB615" s="89"/>
      <c r="AC615" s="88"/>
      <c r="AD615" s="89"/>
      <c r="AE615" s="88"/>
      <c r="AF615" s="89"/>
      <c r="AG615" s="88"/>
      <c r="AH615" s="89"/>
      <c r="AI615" s="88"/>
      <c r="AJ615" s="89"/>
      <c r="AK615" s="88"/>
      <c r="AL615" s="89"/>
      <c r="AM615" s="90"/>
    </row>
    <row r="616" spans="24:39" ht="15.75" customHeight="1">
      <c r="X616" s="89"/>
      <c r="Y616" s="88"/>
      <c r="Z616" s="89"/>
      <c r="AA616" s="88"/>
      <c r="AB616" s="89"/>
      <c r="AC616" s="88"/>
      <c r="AD616" s="89"/>
      <c r="AE616" s="88"/>
      <c r="AF616" s="89"/>
      <c r="AG616" s="88"/>
      <c r="AH616" s="89"/>
      <c r="AI616" s="88"/>
      <c r="AJ616" s="89"/>
      <c r="AK616" s="88"/>
      <c r="AL616" s="89"/>
      <c r="AM616" s="90"/>
    </row>
    <row r="617" spans="24:39" ht="15.75" customHeight="1">
      <c r="X617" s="89"/>
      <c r="Y617" s="88"/>
      <c r="Z617" s="89"/>
      <c r="AA617" s="88"/>
      <c r="AB617" s="89"/>
      <c r="AC617" s="88"/>
      <c r="AD617" s="89"/>
      <c r="AE617" s="88"/>
      <c r="AF617" s="89"/>
      <c r="AG617" s="88"/>
      <c r="AH617" s="89"/>
      <c r="AI617" s="88"/>
      <c r="AJ617" s="89"/>
      <c r="AK617" s="88"/>
      <c r="AL617" s="89"/>
      <c r="AM617" s="90"/>
    </row>
    <row r="618" spans="24:39" ht="15.75" customHeight="1">
      <c r="X618" s="89"/>
      <c r="Y618" s="88"/>
      <c r="Z618" s="89"/>
      <c r="AA618" s="88"/>
      <c r="AB618" s="89"/>
      <c r="AC618" s="88"/>
      <c r="AD618" s="89"/>
      <c r="AE618" s="88"/>
      <c r="AF618" s="89"/>
      <c r="AG618" s="88"/>
      <c r="AH618" s="89"/>
      <c r="AI618" s="88"/>
      <c r="AJ618" s="89"/>
      <c r="AK618" s="88"/>
      <c r="AL618" s="89"/>
      <c r="AM618" s="90"/>
    </row>
    <row r="619" spans="24:39" ht="15.75" customHeight="1">
      <c r="X619" s="89"/>
      <c r="Y619" s="88"/>
      <c r="Z619" s="89"/>
      <c r="AA619" s="88"/>
      <c r="AB619" s="89"/>
      <c r="AC619" s="88"/>
      <c r="AD619" s="89"/>
      <c r="AE619" s="88"/>
      <c r="AF619" s="89"/>
      <c r="AG619" s="88"/>
      <c r="AH619" s="89"/>
      <c r="AI619" s="88"/>
      <c r="AJ619" s="89"/>
      <c r="AK619" s="88"/>
      <c r="AL619" s="89"/>
      <c r="AM619" s="90"/>
    </row>
    <row r="620" spans="24:39" ht="15.75" customHeight="1">
      <c r="X620" s="89"/>
      <c r="Y620" s="88"/>
      <c r="Z620" s="89"/>
      <c r="AA620" s="88"/>
      <c r="AB620" s="89"/>
      <c r="AC620" s="88"/>
      <c r="AD620" s="89"/>
      <c r="AE620" s="88"/>
      <c r="AF620" s="89"/>
      <c r="AG620" s="88"/>
      <c r="AH620" s="89"/>
      <c r="AI620" s="88"/>
      <c r="AJ620" s="89"/>
      <c r="AK620" s="88"/>
      <c r="AL620" s="89"/>
      <c r="AM620" s="90"/>
    </row>
    <row r="621" spans="24:39" ht="15.75" customHeight="1">
      <c r="X621" s="89"/>
      <c r="Y621" s="88"/>
      <c r="Z621" s="89"/>
      <c r="AA621" s="88"/>
      <c r="AB621" s="89"/>
      <c r="AC621" s="88"/>
      <c r="AD621" s="89"/>
      <c r="AE621" s="88"/>
      <c r="AF621" s="89"/>
      <c r="AG621" s="88"/>
      <c r="AH621" s="89"/>
      <c r="AI621" s="88"/>
      <c r="AJ621" s="89"/>
      <c r="AK621" s="88"/>
      <c r="AL621" s="89"/>
      <c r="AM621" s="90"/>
    </row>
    <row r="622" spans="24:39" ht="15.75" customHeight="1">
      <c r="X622" s="89"/>
      <c r="Y622" s="88"/>
      <c r="Z622" s="89"/>
      <c r="AA622" s="88"/>
      <c r="AB622" s="89"/>
      <c r="AC622" s="88"/>
      <c r="AD622" s="89"/>
      <c r="AE622" s="88"/>
      <c r="AF622" s="89"/>
      <c r="AG622" s="88"/>
      <c r="AH622" s="89"/>
      <c r="AI622" s="88"/>
      <c r="AJ622" s="89"/>
      <c r="AK622" s="88"/>
      <c r="AL622" s="89"/>
      <c r="AM622" s="90"/>
    </row>
    <row r="623" spans="24:39" ht="15.75" customHeight="1">
      <c r="X623" s="89"/>
      <c r="Y623" s="88"/>
      <c r="Z623" s="89"/>
      <c r="AA623" s="88"/>
      <c r="AB623" s="89"/>
      <c r="AC623" s="88"/>
      <c r="AD623" s="89"/>
      <c r="AE623" s="88"/>
      <c r="AF623" s="89"/>
      <c r="AG623" s="88"/>
      <c r="AH623" s="89"/>
      <c r="AI623" s="88"/>
      <c r="AJ623" s="89"/>
      <c r="AK623" s="88"/>
      <c r="AL623" s="89"/>
      <c r="AM623" s="90"/>
    </row>
    <row r="624" spans="24:39" ht="15.75" customHeight="1">
      <c r="X624" s="89"/>
      <c r="Y624" s="88"/>
      <c r="Z624" s="89"/>
      <c r="AA624" s="88"/>
      <c r="AB624" s="89"/>
      <c r="AC624" s="88"/>
      <c r="AD624" s="89"/>
      <c r="AE624" s="88"/>
      <c r="AF624" s="89"/>
      <c r="AG624" s="88"/>
      <c r="AH624" s="89"/>
      <c r="AI624" s="88"/>
      <c r="AJ624" s="89"/>
      <c r="AK624" s="88"/>
      <c r="AL624" s="89"/>
      <c r="AM624" s="90"/>
    </row>
    <row r="625" spans="24:39" ht="15.75" customHeight="1">
      <c r="X625" s="89"/>
      <c r="Y625" s="88"/>
      <c r="Z625" s="89"/>
      <c r="AA625" s="88"/>
      <c r="AB625" s="89"/>
      <c r="AC625" s="88"/>
      <c r="AD625" s="89"/>
      <c r="AE625" s="88"/>
      <c r="AF625" s="89"/>
      <c r="AG625" s="88"/>
      <c r="AH625" s="89"/>
      <c r="AI625" s="88"/>
      <c r="AJ625" s="89"/>
      <c r="AK625" s="88"/>
      <c r="AL625" s="89"/>
      <c r="AM625" s="90"/>
    </row>
    <row r="626" spans="24:39" ht="15.75" customHeight="1">
      <c r="X626" s="89"/>
      <c r="Y626" s="88"/>
      <c r="Z626" s="89"/>
      <c r="AA626" s="88"/>
      <c r="AB626" s="89"/>
      <c r="AC626" s="88"/>
      <c r="AD626" s="89"/>
      <c r="AE626" s="88"/>
      <c r="AF626" s="89"/>
      <c r="AG626" s="88"/>
      <c r="AH626" s="89"/>
      <c r="AI626" s="88"/>
      <c r="AJ626" s="89"/>
      <c r="AK626" s="88"/>
      <c r="AL626" s="89"/>
      <c r="AM626" s="90"/>
    </row>
    <row r="627" spans="24:39" ht="15.75" customHeight="1">
      <c r="X627" s="89"/>
      <c r="Y627" s="88"/>
      <c r="Z627" s="89"/>
      <c r="AA627" s="88"/>
      <c r="AB627" s="89"/>
      <c r="AC627" s="88"/>
      <c r="AD627" s="89"/>
      <c r="AE627" s="88"/>
      <c r="AF627" s="89"/>
      <c r="AG627" s="88"/>
      <c r="AH627" s="89"/>
      <c r="AI627" s="88"/>
      <c r="AJ627" s="89"/>
      <c r="AK627" s="88"/>
      <c r="AL627" s="89"/>
      <c r="AM627" s="90"/>
    </row>
    <row r="628" spans="24:39" ht="15.75" customHeight="1">
      <c r="X628" s="89"/>
      <c r="Y628" s="88"/>
      <c r="Z628" s="89"/>
      <c r="AA628" s="88"/>
      <c r="AB628" s="89"/>
      <c r="AC628" s="88"/>
      <c r="AD628" s="89"/>
      <c r="AE628" s="88"/>
      <c r="AF628" s="89"/>
      <c r="AG628" s="88"/>
      <c r="AH628" s="89"/>
      <c r="AI628" s="88"/>
      <c r="AJ628" s="89"/>
      <c r="AK628" s="88"/>
      <c r="AL628" s="89"/>
      <c r="AM628" s="90"/>
    </row>
    <row r="629" spans="24:39" ht="15.75" customHeight="1">
      <c r="X629" s="89"/>
      <c r="Y629" s="88"/>
      <c r="Z629" s="89"/>
      <c r="AA629" s="88"/>
      <c r="AB629" s="89"/>
      <c r="AC629" s="88"/>
      <c r="AD629" s="89"/>
      <c r="AE629" s="88"/>
      <c r="AF629" s="89"/>
      <c r="AG629" s="88"/>
      <c r="AH629" s="89"/>
      <c r="AI629" s="88"/>
      <c r="AJ629" s="89"/>
      <c r="AK629" s="88"/>
      <c r="AL629" s="89"/>
      <c r="AM629" s="90"/>
    </row>
    <row r="630" spans="24:39" ht="15.75" customHeight="1">
      <c r="X630" s="89"/>
      <c r="Y630" s="88"/>
      <c r="Z630" s="89"/>
      <c r="AA630" s="88"/>
      <c r="AB630" s="89"/>
      <c r="AC630" s="88"/>
      <c r="AD630" s="89"/>
      <c r="AE630" s="88"/>
      <c r="AF630" s="89"/>
      <c r="AG630" s="88"/>
      <c r="AH630" s="89"/>
      <c r="AI630" s="88"/>
      <c r="AJ630" s="89"/>
      <c r="AK630" s="88"/>
      <c r="AL630" s="89"/>
      <c r="AM630" s="90"/>
    </row>
    <row r="631" spans="24:39" ht="15.75" customHeight="1">
      <c r="X631" s="89"/>
      <c r="Y631" s="88"/>
      <c r="Z631" s="89"/>
      <c r="AA631" s="88"/>
      <c r="AB631" s="89"/>
      <c r="AC631" s="88"/>
      <c r="AD631" s="89"/>
      <c r="AE631" s="88"/>
      <c r="AF631" s="89"/>
      <c r="AG631" s="88"/>
      <c r="AH631" s="89"/>
      <c r="AI631" s="88"/>
      <c r="AJ631" s="89"/>
      <c r="AK631" s="88"/>
      <c r="AL631" s="89"/>
      <c r="AM631" s="90"/>
    </row>
    <row r="632" spans="24:39" ht="15.75" customHeight="1">
      <c r="X632" s="89"/>
      <c r="Y632" s="88"/>
      <c r="Z632" s="89"/>
      <c r="AA632" s="88"/>
      <c r="AB632" s="89"/>
      <c r="AC632" s="88"/>
      <c r="AD632" s="89"/>
      <c r="AE632" s="88"/>
      <c r="AF632" s="89"/>
      <c r="AG632" s="88"/>
      <c r="AH632" s="89"/>
      <c r="AI632" s="88"/>
      <c r="AJ632" s="89"/>
      <c r="AK632" s="88"/>
      <c r="AL632" s="89"/>
      <c r="AM632" s="90"/>
    </row>
    <row r="633" spans="24:39" ht="15.75" customHeight="1">
      <c r="X633" s="89"/>
      <c r="Y633" s="88"/>
      <c r="Z633" s="89"/>
      <c r="AA633" s="88"/>
      <c r="AB633" s="89"/>
      <c r="AC633" s="88"/>
      <c r="AD633" s="89"/>
      <c r="AE633" s="88"/>
      <c r="AF633" s="89"/>
      <c r="AG633" s="88"/>
      <c r="AH633" s="89"/>
      <c r="AI633" s="88"/>
      <c r="AJ633" s="89"/>
      <c r="AK633" s="88"/>
      <c r="AL633" s="89"/>
      <c r="AM633" s="90"/>
    </row>
    <row r="634" spans="24:39" ht="15.75" customHeight="1">
      <c r="X634" s="89"/>
      <c r="Y634" s="88"/>
      <c r="Z634" s="89"/>
      <c r="AA634" s="88"/>
      <c r="AB634" s="89"/>
      <c r="AC634" s="88"/>
      <c r="AD634" s="89"/>
      <c r="AE634" s="88"/>
      <c r="AF634" s="89"/>
      <c r="AG634" s="88"/>
      <c r="AH634" s="89"/>
      <c r="AI634" s="88"/>
      <c r="AJ634" s="89"/>
      <c r="AK634" s="88"/>
      <c r="AL634" s="89"/>
      <c r="AM634" s="90"/>
    </row>
    <row r="635" spans="24:39" ht="15.75" customHeight="1">
      <c r="X635" s="89"/>
      <c r="Y635" s="88"/>
      <c r="Z635" s="89"/>
      <c r="AA635" s="88"/>
      <c r="AB635" s="89"/>
      <c r="AC635" s="88"/>
      <c r="AD635" s="89"/>
      <c r="AE635" s="88"/>
      <c r="AF635" s="89"/>
      <c r="AG635" s="88"/>
      <c r="AH635" s="89"/>
      <c r="AI635" s="88"/>
      <c r="AJ635" s="89"/>
      <c r="AK635" s="88"/>
      <c r="AL635" s="89"/>
      <c r="AM635" s="90"/>
    </row>
    <row r="636" spans="24:39" ht="15.75" customHeight="1">
      <c r="X636" s="89"/>
      <c r="Y636" s="88"/>
      <c r="Z636" s="89"/>
      <c r="AA636" s="88"/>
      <c r="AB636" s="89"/>
      <c r="AC636" s="88"/>
      <c r="AD636" s="89"/>
      <c r="AE636" s="88"/>
      <c r="AF636" s="89"/>
      <c r="AG636" s="88"/>
      <c r="AH636" s="89"/>
      <c r="AI636" s="88"/>
      <c r="AJ636" s="89"/>
      <c r="AK636" s="88"/>
      <c r="AL636" s="89"/>
      <c r="AM636" s="90"/>
    </row>
    <row r="637" spans="24:39" ht="15.75" customHeight="1">
      <c r="X637" s="89"/>
      <c r="Y637" s="88"/>
      <c r="Z637" s="89"/>
      <c r="AA637" s="88"/>
      <c r="AB637" s="89"/>
      <c r="AC637" s="88"/>
      <c r="AD637" s="89"/>
      <c r="AE637" s="88"/>
      <c r="AF637" s="89"/>
      <c r="AG637" s="88"/>
      <c r="AH637" s="89"/>
      <c r="AI637" s="88"/>
      <c r="AJ637" s="89"/>
      <c r="AK637" s="88"/>
      <c r="AL637" s="89"/>
      <c r="AM637" s="90"/>
    </row>
    <row r="638" spans="24:39" ht="15.75" customHeight="1">
      <c r="X638" s="89"/>
      <c r="Y638" s="88"/>
      <c r="Z638" s="89"/>
      <c r="AA638" s="88"/>
      <c r="AB638" s="89"/>
      <c r="AC638" s="88"/>
      <c r="AD638" s="89"/>
      <c r="AE638" s="88"/>
      <c r="AF638" s="89"/>
      <c r="AG638" s="88"/>
      <c r="AH638" s="89"/>
      <c r="AI638" s="88"/>
      <c r="AJ638" s="89"/>
      <c r="AK638" s="88"/>
      <c r="AL638" s="89"/>
      <c r="AM638" s="90"/>
    </row>
    <row r="639" spans="24:39" ht="15.75" customHeight="1">
      <c r="X639" s="89"/>
      <c r="Y639" s="88"/>
      <c r="Z639" s="89"/>
      <c r="AA639" s="88"/>
      <c r="AB639" s="89"/>
      <c r="AC639" s="88"/>
      <c r="AD639" s="89"/>
      <c r="AE639" s="88"/>
      <c r="AF639" s="89"/>
      <c r="AG639" s="88"/>
      <c r="AH639" s="89"/>
      <c r="AI639" s="88"/>
      <c r="AJ639" s="89"/>
      <c r="AK639" s="88"/>
      <c r="AL639" s="89"/>
      <c r="AM639" s="90"/>
    </row>
    <row r="640" spans="24:39" ht="15.75" customHeight="1">
      <c r="X640" s="89"/>
      <c r="Y640" s="88"/>
      <c r="Z640" s="89"/>
      <c r="AA640" s="88"/>
      <c r="AB640" s="89"/>
      <c r="AC640" s="88"/>
      <c r="AD640" s="89"/>
      <c r="AE640" s="88"/>
      <c r="AF640" s="89"/>
      <c r="AG640" s="88"/>
      <c r="AH640" s="89"/>
      <c r="AI640" s="88"/>
      <c r="AJ640" s="89"/>
      <c r="AK640" s="88"/>
      <c r="AL640" s="89"/>
      <c r="AM640" s="90"/>
    </row>
    <row r="641" spans="24:39" ht="15.75" customHeight="1">
      <c r="X641" s="89"/>
      <c r="Y641" s="88"/>
      <c r="Z641" s="89"/>
      <c r="AA641" s="88"/>
      <c r="AB641" s="89"/>
      <c r="AC641" s="88"/>
      <c r="AD641" s="89"/>
      <c r="AE641" s="88"/>
      <c r="AF641" s="89"/>
      <c r="AG641" s="88"/>
      <c r="AH641" s="89"/>
      <c r="AI641" s="88"/>
      <c r="AJ641" s="89"/>
      <c r="AK641" s="88"/>
      <c r="AL641" s="89"/>
      <c r="AM641" s="90"/>
    </row>
    <row r="642" spans="24:39" ht="15.75" customHeight="1">
      <c r="X642" s="89"/>
      <c r="Y642" s="88"/>
      <c r="Z642" s="89"/>
      <c r="AA642" s="88"/>
      <c r="AB642" s="89"/>
      <c r="AC642" s="88"/>
      <c r="AD642" s="89"/>
      <c r="AE642" s="88"/>
      <c r="AF642" s="89"/>
      <c r="AG642" s="88"/>
      <c r="AH642" s="89"/>
      <c r="AI642" s="88"/>
      <c r="AJ642" s="89"/>
      <c r="AK642" s="88"/>
      <c r="AL642" s="89"/>
      <c r="AM642" s="90"/>
    </row>
    <row r="643" spans="24:39" ht="15.75" customHeight="1">
      <c r="X643" s="89"/>
      <c r="Y643" s="88"/>
      <c r="Z643" s="89"/>
      <c r="AA643" s="88"/>
      <c r="AB643" s="89"/>
      <c r="AC643" s="88"/>
      <c r="AD643" s="89"/>
      <c r="AE643" s="88"/>
      <c r="AF643" s="89"/>
      <c r="AG643" s="88"/>
      <c r="AH643" s="89"/>
      <c r="AI643" s="88"/>
      <c r="AJ643" s="89"/>
      <c r="AK643" s="88"/>
      <c r="AL643" s="89"/>
      <c r="AM643" s="90"/>
    </row>
    <row r="644" spans="24:39" ht="15.75" customHeight="1">
      <c r="X644" s="89"/>
      <c r="Y644" s="88"/>
      <c r="Z644" s="89"/>
      <c r="AA644" s="88"/>
      <c r="AB644" s="89"/>
      <c r="AC644" s="88"/>
      <c r="AD644" s="89"/>
      <c r="AE644" s="88"/>
      <c r="AF644" s="89"/>
      <c r="AG644" s="88"/>
      <c r="AH644" s="89"/>
      <c r="AI644" s="88"/>
      <c r="AJ644" s="89"/>
      <c r="AK644" s="88"/>
      <c r="AL644" s="89"/>
      <c r="AM644" s="90"/>
    </row>
    <row r="645" spans="24:39" ht="15.75" customHeight="1">
      <c r="X645" s="89"/>
      <c r="Y645" s="88"/>
      <c r="Z645" s="89"/>
      <c r="AA645" s="88"/>
      <c r="AB645" s="89"/>
      <c r="AC645" s="88"/>
      <c r="AD645" s="89"/>
      <c r="AE645" s="88"/>
      <c r="AF645" s="89"/>
      <c r="AG645" s="88"/>
      <c r="AH645" s="89"/>
      <c r="AI645" s="88"/>
      <c r="AJ645" s="89"/>
      <c r="AK645" s="88"/>
      <c r="AL645" s="89"/>
      <c r="AM645" s="90"/>
    </row>
    <row r="646" spans="24:39" ht="15.75" customHeight="1">
      <c r="X646" s="89"/>
      <c r="Y646" s="88"/>
      <c r="Z646" s="89"/>
      <c r="AA646" s="88"/>
      <c r="AB646" s="89"/>
      <c r="AC646" s="88"/>
      <c r="AD646" s="89"/>
      <c r="AE646" s="88"/>
      <c r="AF646" s="89"/>
      <c r="AG646" s="88"/>
      <c r="AH646" s="89"/>
      <c r="AI646" s="88"/>
      <c r="AJ646" s="89"/>
      <c r="AK646" s="88"/>
      <c r="AL646" s="89"/>
      <c r="AM646" s="90"/>
    </row>
    <row r="647" spans="24:39" ht="15.75" customHeight="1">
      <c r="X647" s="89"/>
      <c r="Y647" s="88"/>
      <c r="Z647" s="89"/>
      <c r="AA647" s="88"/>
      <c r="AB647" s="89"/>
      <c r="AC647" s="88"/>
      <c r="AD647" s="89"/>
      <c r="AE647" s="88"/>
      <c r="AF647" s="89"/>
      <c r="AG647" s="88"/>
      <c r="AH647" s="89"/>
      <c r="AI647" s="88"/>
      <c r="AJ647" s="89"/>
      <c r="AK647" s="88"/>
      <c r="AL647" s="89"/>
      <c r="AM647" s="90"/>
    </row>
    <row r="648" spans="24:39" ht="15.75" customHeight="1">
      <c r="X648" s="89"/>
      <c r="Y648" s="88"/>
      <c r="Z648" s="89"/>
      <c r="AA648" s="88"/>
      <c r="AB648" s="89"/>
      <c r="AC648" s="88"/>
      <c r="AD648" s="89"/>
      <c r="AE648" s="88"/>
      <c r="AF648" s="89"/>
      <c r="AG648" s="88"/>
      <c r="AH648" s="89"/>
      <c r="AI648" s="88"/>
      <c r="AJ648" s="89"/>
      <c r="AK648" s="88"/>
      <c r="AL648" s="89"/>
      <c r="AM648" s="90"/>
    </row>
    <row r="649" spans="24:39" ht="15.75" customHeight="1">
      <c r="X649" s="89"/>
      <c r="Y649" s="88"/>
      <c r="Z649" s="89"/>
      <c r="AA649" s="88"/>
      <c r="AB649" s="89"/>
      <c r="AC649" s="88"/>
      <c r="AD649" s="89"/>
      <c r="AE649" s="88"/>
      <c r="AF649" s="89"/>
      <c r="AG649" s="88"/>
      <c r="AH649" s="89"/>
      <c r="AI649" s="88"/>
      <c r="AJ649" s="89"/>
      <c r="AK649" s="88"/>
      <c r="AL649" s="89"/>
      <c r="AM649" s="90"/>
    </row>
    <row r="650" spans="24:39" ht="15.75" customHeight="1">
      <c r="X650" s="89"/>
      <c r="Y650" s="88"/>
      <c r="Z650" s="89"/>
      <c r="AA650" s="88"/>
      <c r="AB650" s="89"/>
      <c r="AC650" s="88"/>
      <c r="AD650" s="89"/>
      <c r="AE650" s="88"/>
      <c r="AF650" s="89"/>
      <c r="AG650" s="88"/>
      <c r="AH650" s="89"/>
      <c r="AI650" s="88"/>
      <c r="AJ650" s="89"/>
      <c r="AK650" s="88"/>
      <c r="AL650" s="89"/>
      <c r="AM650" s="90"/>
    </row>
    <row r="651" spans="24:39" ht="15.75" customHeight="1">
      <c r="X651" s="89"/>
      <c r="Y651" s="88"/>
      <c r="Z651" s="89"/>
      <c r="AA651" s="88"/>
      <c r="AB651" s="89"/>
      <c r="AC651" s="88"/>
      <c r="AD651" s="89"/>
      <c r="AE651" s="88"/>
      <c r="AF651" s="89"/>
      <c r="AG651" s="88"/>
      <c r="AH651" s="89"/>
      <c r="AI651" s="88"/>
      <c r="AJ651" s="89"/>
      <c r="AK651" s="88"/>
      <c r="AL651" s="89"/>
      <c r="AM651" s="90"/>
    </row>
    <row r="652" spans="24:39" ht="15.75" customHeight="1">
      <c r="X652" s="89"/>
      <c r="Y652" s="88"/>
      <c r="Z652" s="89"/>
      <c r="AA652" s="88"/>
      <c r="AB652" s="89"/>
      <c r="AC652" s="88"/>
      <c r="AD652" s="89"/>
      <c r="AE652" s="88"/>
      <c r="AF652" s="89"/>
      <c r="AG652" s="88"/>
      <c r="AH652" s="89"/>
      <c r="AI652" s="88"/>
      <c r="AJ652" s="89"/>
      <c r="AK652" s="88"/>
      <c r="AL652" s="89"/>
      <c r="AM652" s="90"/>
    </row>
    <row r="653" spans="24:39" ht="15.75" customHeight="1">
      <c r="X653" s="89"/>
      <c r="Y653" s="88"/>
      <c r="Z653" s="89"/>
      <c r="AA653" s="88"/>
      <c r="AB653" s="89"/>
      <c r="AC653" s="88"/>
      <c r="AD653" s="89"/>
      <c r="AE653" s="88"/>
      <c r="AF653" s="89"/>
      <c r="AG653" s="88"/>
      <c r="AH653" s="89"/>
      <c r="AI653" s="88"/>
      <c r="AJ653" s="89"/>
      <c r="AK653" s="88"/>
      <c r="AL653" s="89"/>
      <c r="AM653" s="90"/>
    </row>
    <row r="654" spans="24:39" ht="15.75" customHeight="1">
      <c r="X654" s="89"/>
      <c r="Y654" s="88"/>
      <c r="Z654" s="89"/>
      <c r="AA654" s="88"/>
      <c r="AB654" s="89"/>
      <c r="AC654" s="88"/>
      <c r="AD654" s="89"/>
      <c r="AE654" s="88"/>
      <c r="AF654" s="89"/>
      <c r="AG654" s="88"/>
      <c r="AH654" s="89"/>
      <c r="AI654" s="88"/>
      <c r="AJ654" s="89"/>
      <c r="AK654" s="88"/>
      <c r="AL654" s="89"/>
      <c r="AM654" s="90"/>
    </row>
    <row r="655" spans="24:39" ht="15.75" customHeight="1">
      <c r="X655" s="89"/>
      <c r="Y655" s="88"/>
      <c r="Z655" s="89"/>
      <c r="AA655" s="88"/>
      <c r="AB655" s="89"/>
      <c r="AC655" s="88"/>
      <c r="AD655" s="89"/>
      <c r="AE655" s="88"/>
      <c r="AF655" s="89"/>
      <c r="AG655" s="88"/>
      <c r="AH655" s="89"/>
      <c r="AI655" s="88"/>
      <c r="AJ655" s="89"/>
      <c r="AK655" s="88"/>
      <c r="AL655" s="89"/>
      <c r="AM655" s="90"/>
    </row>
    <row r="656" spans="24:39" ht="15.75" customHeight="1">
      <c r="X656" s="89"/>
      <c r="Y656" s="88"/>
      <c r="Z656" s="89"/>
      <c r="AA656" s="88"/>
      <c r="AB656" s="89"/>
      <c r="AC656" s="88"/>
      <c r="AD656" s="89"/>
      <c r="AE656" s="88"/>
      <c r="AF656" s="89"/>
      <c r="AG656" s="88"/>
      <c r="AH656" s="89"/>
      <c r="AI656" s="88"/>
      <c r="AJ656" s="89"/>
      <c r="AK656" s="88"/>
      <c r="AL656" s="89"/>
      <c r="AM656" s="90"/>
    </row>
    <row r="657" spans="24:39" ht="15.75" customHeight="1">
      <c r="X657" s="89"/>
      <c r="Y657" s="88"/>
      <c r="Z657" s="89"/>
      <c r="AA657" s="88"/>
      <c r="AB657" s="89"/>
      <c r="AC657" s="88"/>
      <c r="AD657" s="89"/>
      <c r="AE657" s="88"/>
      <c r="AF657" s="89"/>
      <c r="AG657" s="88"/>
      <c r="AH657" s="89"/>
      <c r="AI657" s="88"/>
      <c r="AJ657" s="89"/>
      <c r="AK657" s="88"/>
      <c r="AL657" s="89"/>
      <c r="AM657" s="90"/>
    </row>
    <row r="658" spans="24:39" ht="15.75" customHeight="1">
      <c r="X658" s="89"/>
      <c r="Y658" s="88"/>
      <c r="Z658" s="89"/>
      <c r="AA658" s="88"/>
      <c r="AB658" s="89"/>
      <c r="AC658" s="88"/>
      <c r="AD658" s="89"/>
      <c r="AE658" s="88"/>
      <c r="AF658" s="89"/>
      <c r="AG658" s="88"/>
      <c r="AH658" s="89"/>
      <c r="AI658" s="88"/>
      <c r="AJ658" s="89"/>
      <c r="AK658" s="88"/>
      <c r="AL658" s="89"/>
      <c r="AM658" s="90"/>
    </row>
    <row r="659" spans="24:39" ht="15.75" customHeight="1">
      <c r="X659" s="89"/>
      <c r="Y659" s="88"/>
      <c r="Z659" s="89"/>
      <c r="AA659" s="88"/>
      <c r="AB659" s="89"/>
      <c r="AC659" s="88"/>
      <c r="AD659" s="89"/>
      <c r="AE659" s="88"/>
      <c r="AF659" s="89"/>
      <c r="AG659" s="88"/>
      <c r="AH659" s="89"/>
      <c r="AI659" s="88"/>
      <c r="AJ659" s="89"/>
      <c r="AK659" s="88"/>
      <c r="AL659" s="89"/>
      <c r="AM659" s="90"/>
    </row>
    <row r="660" spans="24:39" ht="15.75" customHeight="1">
      <c r="X660" s="89"/>
      <c r="Y660" s="88"/>
      <c r="Z660" s="89"/>
      <c r="AA660" s="88"/>
      <c r="AB660" s="89"/>
      <c r="AC660" s="88"/>
      <c r="AD660" s="89"/>
      <c r="AE660" s="88"/>
      <c r="AF660" s="89"/>
      <c r="AG660" s="88"/>
      <c r="AH660" s="89"/>
      <c r="AI660" s="88"/>
      <c r="AJ660" s="89"/>
      <c r="AK660" s="88"/>
      <c r="AL660" s="89"/>
      <c r="AM660" s="90"/>
    </row>
    <row r="661" spans="24:39" ht="15.75" customHeight="1">
      <c r="X661" s="89"/>
      <c r="Y661" s="88"/>
      <c r="Z661" s="89"/>
      <c r="AA661" s="88"/>
      <c r="AB661" s="89"/>
      <c r="AC661" s="88"/>
      <c r="AD661" s="89"/>
      <c r="AE661" s="88"/>
      <c r="AF661" s="89"/>
      <c r="AG661" s="88"/>
      <c r="AH661" s="89"/>
      <c r="AI661" s="88"/>
      <c r="AJ661" s="89"/>
      <c r="AK661" s="88"/>
      <c r="AL661" s="89"/>
      <c r="AM661" s="90"/>
    </row>
    <row r="662" spans="24:39" ht="15.75" customHeight="1">
      <c r="X662" s="89"/>
      <c r="Y662" s="88"/>
      <c r="Z662" s="89"/>
      <c r="AA662" s="88"/>
      <c r="AB662" s="89"/>
      <c r="AC662" s="88"/>
      <c r="AD662" s="89"/>
      <c r="AE662" s="88"/>
      <c r="AF662" s="89"/>
      <c r="AG662" s="88"/>
      <c r="AH662" s="89"/>
      <c r="AI662" s="88"/>
      <c r="AJ662" s="89"/>
      <c r="AK662" s="88"/>
      <c r="AL662" s="89"/>
      <c r="AM662" s="90"/>
    </row>
    <row r="663" spans="24:39" ht="15.75" customHeight="1">
      <c r="X663" s="89"/>
      <c r="Y663" s="88"/>
      <c r="Z663" s="89"/>
      <c r="AA663" s="88"/>
      <c r="AB663" s="89"/>
      <c r="AC663" s="88"/>
      <c r="AD663" s="89"/>
      <c r="AE663" s="88"/>
      <c r="AF663" s="89"/>
      <c r="AG663" s="88"/>
      <c r="AH663" s="89"/>
      <c r="AI663" s="88"/>
      <c r="AJ663" s="89"/>
      <c r="AK663" s="88"/>
      <c r="AL663" s="89"/>
      <c r="AM663" s="90"/>
    </row>
    <row r="664" spans="24:39" ht="15.75" customHeight="1">
      <c r="X664" s="89"/>
      <c r="Y664" s="88"/>
      <c r="Z664" s="89"/>
      <c r="AA664" s="88"/>
      <c r="AB664" s="89"/>
      <c r="AC664" s="88"/>
      <c r="AD664" s="89"/>
      <c r="AE664" s="88"/>
      <c r="AF664" s="89"/>
      <c r="AG664" s="88"/>
      <c r="AH664" s="89"/>
      <c r="AI664" s="88"/>
      <c r="AJ664" s="89"/>
      <c r="AK664" s="88"/>
      <c r="AL664" s="89"/>
      <c r="AM664" s="90"/>
    </row>
    <row r="665" spans="24:39" ht="15.75" customHeight="1">
      <c r="X665" s="89"/>
      <c r="Y665" s="88"/>
      <c r="Z665" s="89"/>
      <c r="AA665" s="88"/>
      <c r="AB665" s="89"/>
      <c r="AC665" s="88"/>
      <c r="AD665" s="89"/>
      <c r="AE665" s="88"/>
      <c r="AF665" s="89"/>
      <c r="AG665" s="88"/>
      <c r="AH665" s="89"/>
      <c r="AI665" s="88"/>
      <c r="AJ665" s="89"/>
      <c r="AK665" s="88"/>
      <c r="AL665" s="89"/>
      <c r="AM665" s="90"/>
    </row>
    <row r="666" spans="24:39" ht="15.75" customHeight="1">
      <c r="X666" s="89"/>
      <c r="Y666" s="88"/>
      <c r="Z666" s="89"/>
      <c r="AA666" s="88"/>
      <c r="AB666" s="89"/>
      <c r="AC666" s="88"/>
      <c r="AD666" s="89"/>
      <c r="AE666" s="88"/>
      <c r="AF666" s="89"/>
      <c r="AG666" s="88"/>
      <c r="AH666" s="89"/>
      <c r="AI666" s="88"/>
      <c r="AJ666" s="89"/>
      <c r="AK666" s="88"/>
      <c r="AL666" s="89"/>
      <c r="AM666" s="90"/>
    </row>
    <row r="667" spans="24:39" ht="15.75" customHeight="1">
      <c r="X667" s="89"/>
      <c r="Y667" s="88"/>
      <c r="Z667" s="89"/>
      <c r="AA667" s="88"/>
      <c r="AB667" s="89"/>
      <c r="AC667" s="88"/>
      <c r="AD667" s="89"/>
      <c r="AE667" s="88"/>
      <c r="AF667" s="89"/>
      <c r="AG667" s="88"/>
      <c r="AH667" s="89"/>
      <c r="AI667" s="88"/>
      <c r="AJ667" s="89"/>
      <c r="AK667" s="88"/>
      <c r="AL667" s="89"/>
      <c r="AM667" s="90"/>
    </row>
    <row r="668" spans="24:39" ht="15.75" customHeight="1">
      <c r="X668" s="89"/>
      <c r="Y668" s="88"/>
      <c r="Z668" s="89"/>
      <c r="AA668" s="88"/>
      <c r="AB668" s="89"/>
      <c r="AC668" s="88"/>
      <c r="AD668" s="89"/>
      <c r="AE668" s="88"/>
      <c r="AF668" s="89"/>
      <c r="AG668" s="88"/>
      <c r="AH668" s="89"/>
      <c r="AI668" s="88"/>
      <c r="AJ668" s="89"/>
      <c r="AK668" s="88"/>
      <c r="AL668" s="89"/>
      <c r="AM668" s="90"/>
    </row>
    <row r="669" spans="24:39" ht="15.75" customHeight="1">
      <c r="X669" s="89"/>
      <c r="Y669" s="88"/>
      <c r="Z669" s="89"/>
      <c r="AA669" s="88"/>
      <c r="AB669" s="89"/>
      <c r="AC669" s="88"/>
      <c r="AD669" s="89"/>
      <c r="AE669" s="88"/>
      <c r="AF669" s="89"/>
      <c r="AG669" s="88"/>
      <c r="AH669" s="89"/>
      <c r="AI669" s="88"/>
      <c r="AJ669" s="89"/>
      <c r="AK669" s="88"/>
      <c r="AL669" s="89"/>
      <c r="AM669" s="90"/>
    </row>
    <row r="670" spans="24:39" ht="15.75" customHeight="1">
      <c r="X670" s="89"/>
      <c r="Y670" s="88"/>
      <c r="Z670" s="89"/>
      <c r="AA670" s="88"/>
      <c r="AB670" s="89"/>
      <c r="AC670" s="88"/>
      <c r="AD670" s="89"/>
      <c r="AE670" s="88"/>
      <c r="AF670" s="89"/>
      <c r="AG670" s="88"/>
      <c r="AH670" s="89"/>
      <c r="AI670" s="88"/>
      <c r="AJ670" s="89"/>
      <c r="AK670" s="88"/>
      <c r="AL670" s="89"/>
      <c r="AM670" s="90"/>
    </row>
    <row r="671" spans="24:39" ht="15.75" customHeight="1">
      <c r="X671" s="89"/>
      <c r="Y671" s="88"/>
      <c r="Z671" s="89"/>
      <c r="AA671" s="88"/>
      <c r="AB671" s="89"/>
      <c r="AC671" s="88"/>
      <c r="AD671" s="89"/>
      <c r="AE671" s="88"/>
      <c r="AF671" s="89"/>
      <c r="AG671" s="88"/>
      <c r="AH671" s="89"/>
      <c r="AI671" s="88"/>
      <c r="AJ671" s="89"/>
      <c r="AK671" s="88"/>
      <c r="AL671" s="89"/>
      <c r="AM671" s="90"/>
    </row>
    <row r="672" spans="24:39" ht="15.75" customHeight="1">
      <c r="X672" s="89"/>
      <c r="Y672" s="88"/>
      <c r="Z672" s="89"/>
      <c r="AA672" s="88"/>
      <c r="AB672" s="89"/>
      <c r="AC672" s="88"/>
      <c r="AD672" s="89"/>
      <c r="AE672" s="88"/>
      <c r="AF672" s="89"/>
      <c r="AG672" s="88"/>
      <c r="AH672" s="89"/>
      <c r="AI672" s="88"/>
      <c r="AJ672" s="89"/>
      <c r="AK672" s="88"/>
      <c r="AL672" s="89"/>
      <c r="AM672" s="90"/>
    </row>
    <row r="673" spans="24:39" ht="15.75" customHeight="1">
      <c r="X673" s="89"/>
      <c r="Y673" s="88"/>
      <c r="Z673" s="89"/>
      <c r="AA673" s="88"/>
      <c r="AB673" s="89"/>
      <c r="AC673" s="88"/>
      <c r="AD673" s="89"/>
      <c r="AE673" s="88"/>
      <c r="AF673" s="89"/>
      <c r="AG673" s="88"/>
      <c r="AH673" s="89"/>
      <c r="AI673" s="88"/>
      <c r="AJ673" s="89"/>
      <c r="AK673" s="88"/>
      <c r="AL673" s="89"/>
      <c r="AM673" s="90"/>
    </row>
    <row r="674" spans="24:39" ht="15.75" customHeight="1">
      <c r="X674" s="89"/>
      <c r="Y674" s="88"/>
      <c r="Z674" s="89"/>
      <c r="AA674" s="88"/>
      <c r="AB674" s="89"/>
      <c r="AC674" s="88"/>
      <c r="AD674" s="89"/>
      <c r="AE674" s="88"/>
      <c r="AF674" s="89"/>
      <c r="AG674" s="88"/>
      <c r="AH674" s="89"/>
      <c r="AI674" s="88"/>
      <c r="AJ674" s="89"/>
      <c r="AK674" s="88"/>
      <c r="AL674" s="89"/>
      <c r="AM674" s="90"/>
    </row>
    <row r="675" spans="24:39" ht="15.75" customHeight="1">
      <c r="X675" s="89"/>
      <c r="Y675" s="88"/>
      <c r="Z675" s="89"/>
      <c r="AA675" s="88"/>
      <c r="AB675" s="89"/>
      <c r="AC675" s="88"/>
      <c r="AD675" s="89"/>
      <c r="AE675" s="88"/>
      <c r="AF675" s="89"/>
      <c r="AG675" s="88"/>
      <c r="AH675" s="89"/>
      <c r="AI675" s="88"/>
      <c r="AJ675" s="89"/>
      <c r="AK675" s="88"/>
      <c r="AL675" s="89"/>
      <c r="AM675" s="90"/>
    </row>
    <row r="676" spans="24:39" ht="15.75" customHeight="1">
      <c r="X676" s="89"/>
      <c r="Y676" s="88"/>
      <c r="Z676" s="89"/>
      <c r="AA676" s="88"/>
      <c r="AB676" s="89"/>
      <c r="AC676" s="88"/>
      <c r="AD676" s="89"/>
      <c r="AE676" s="88"/>
      <c r="AF676" s="89"/>
      <c r="AG676" s="88"/>
      <c r="AH676" s="89"/>
      <c r="AI676" s="88"/>
      <c r="AJ676" s="89"/>
      <c r="AK676" s="88"/>
      <c r="AL676" s="89"/>
      <c r="AM676" s="90"/>
    </row>
    <row r="677" spans="24:39" ht="15.75" customHeight="1">
      <c r="X677" s="89"/>
      <c r="Y677" s="88"/>
      <c r="Z677" s="89"/>
      <c r="AA677" s="88"/>
      <c r="AB677" s="89"/>
      <c r="AC677" s="88"/>
      <c r="AD677" s="89"/>
      <c r="AE677" s="88"/>
      <c r="AF677" s="89"/>
      <c r="AG677" s="88"/>
      <c r="AH677" s="89"/>
      <c r="AI677" s="88"/>
      <c r="AJ677" s="89"/>
      <c r="AK677" s="88"/>
      <c r="AL677" s="89"/>
      <c r="AM677" s="90"/>
    </row>
    <row r="678" spans="24:39" ht="15.75" customHeight="1">
      <c r="X678" s="89"/>
      <c r="Y678" s="88"/>
      <c r="Z678" s="89"/>
      <c r="AA678" s="88"/>
      <c r="AB678" s="89"/>
      <c r="AC678" s="88"/>
      <c r="AD678" s="89"/>
      <c r="AE678" s="88"/>
      <c r="AF678" s="89"/>
      <c r="AG678" s="88"/>
      <c r="AH678" s="89"/>
      <c r="AI678" s="88"/>
      <c r="AJ678" s="89"/>
      <c r="AK678" s="88"/>
      <c r="AL678" s="89"/>
      <c r="AM678" s="90"/>
    </row>
    <row r="679" spans="24:39" ht="15.75" customHeight="1">
      <c r="X679" s="89"/>
      <c r="Y679" s="88"/>
      <c r="Z679" s="89"/>
      <c r="AA679" s="88"/>
      <c r="AB679" s="89"/>
      <c r="AC679" s="88"/>
      <c r="AD679" s="89"/>
      <c r="AE679" s="88"/>
      <c r="AF679" s="89"/>
      <c r="AG679" s="88"/>
      <c r="AH679" s="89"/>
      <c r="AI679" s="88"/>
      <c r="AJ679" s="89"/>
      <c r="AK679" s="88"/>
      <c r="AL679" s="89"/>
      <c r="AM679" s="90"/>
    </row>
    <row r="680" spans="24:39" ht="15.75" customHeight="1">
      <c r="X680" s="89"/>
      <c r="Y680" s="88"/>
      <c r="Z680" s="89"/>
      <c r="AA680" s="88"/>
      <c r="AB680" s="89"/>
      <c r="AC680" s="88"/>
      <c r="AD680" s="89"/>
      <c r="AE680" s="88"/>
      <c r="AF680" s="89"/>
      <c r="AG680" s="88"/>
      <c r="AH680" s="89"/>
      <c r="AI680" s="88"/>
      <c r="AJ680" s="89"/>
      <c r="AK680" s="88"/>
      <c r="AL680" s="89"/>
      <c r="AM680" s="90"/>
    </row>
    <row r="681" spans="24:39" ht="15.75" customHeight="1">
      <c r="X681" s="89"/>
      <c r="Y681" s="88"/>
      <c r="Z681" s="89"/>
      <c r="AA681" s="88"/>
      <c r="AB681" s="89"/>
      <c r="AC681" s="88"/>
      <c r="AD681" s="89"/>
      <c r="AE681" s="88"/>
      <c r="AF681" s="89"/>
      <c r="AG681" s="88"/>
      <c r="AH681" s="89"/>
      <c r="AI681" s="88"/>
      <c r="AJ681" s="89"/>
      <c r="AK681" s="88"/>
      <c r="AL681" s="89"/>
      <c r="AM681" s="90"/>
    </row>
    <row r="682" spans="24:39" ht="15.75" customHeight="1">
      <c r="X682" s="89"/>
      <c r="Y682" s="88"/>
      <c r="Z682" s="89"/>
      <c r="AA682" s="88"/>
      <c r="AB682" s="89"/>
      <c r="AC682" s="88"/>
      <c r="AD682" s="89"/>
      <c r="AE682" s="88"/>
      <c r="AF682" s="89"/>
      <c r="AG682" s="88"/>
      <c r="AH682" s="89"/>
      <c r="AI682" s="88"/>
      <c r="AJ682" s="89"/>
      <c r="AK682" s="88"/>
      <c r="AL682" s="89"/>
      <c r="AM682" s="90"/>
    </row>
    <row r="683" spans="24:39" ht="15.75" customHeight="1">
      <c r="X683" s="89"/>
      <c r="Y683" s="88"/>
      <c r="Z683" s="89"/>
      <c r="AA683" s="88"/>
      <c r="AB683" s="89"/>
      <c r="AC683" s="88"/>
      <c r="AD683" s="89"/>
      <c r="AE683" s="88"/>
      <c r="AF683" s="89"/>
      <c r="AG683" s="88"/>
      <c r="AH683" s="89"/>
      <c r="AI683" s="88"/>
      <c r="AJ683" s="89"/>
      <c r="AK683" s="88"/>
      <c r="AL683" s="89"/>
      <c r="AM683" s="90"/>
    </row>
    <row r="684" spans="24:39" ht="15.75" customHeight="1">
      <c r="X684" s="89"/>
      <c r="Y684" s="88"/>
      <c r="Z684" s="89"/>
      <c r="AA684" s="88"/>
      <c r="AB684" s="89"/>
      <c r="AC684" s="88"/>
      <c r="AD684" s="89"/>
      <c r="AE684" s="88"/>
      <c r="AF684" s="89"/>
      <c r="AG684" s="88"/>
      <c r="AH684" s="89"/>
      <c r="AI684" s="88"/>
      <c r="AJ684" s="89"/>
      <c r="AK684" s="88"/>
      <c r="AL684" s="89"/>
      <c r="AM684" s="90"/>
    </row>
    <row r="685" spans="24:39" ht="15.75" customHeight="1">
      <c r="X685" s="89"/>
      <c r="Y685" s="88"/>
      <c r="Z685" s="89"/>
      <c r="AA685" s="88"/>
      <c r="AB685" s="89"/>
      <c r="AC685" s="88"/>
      <c r="AD685" s="89"/>
      <c r="AE685" s="88"/>
      <c r="AF685" s="89"/>
      <c r="AG685" s="88"/>
      <c r="AH685" s="89"/>
      <c r="AI685" s="88"/>
      <c r="AJ685" s="89"/>
      <c r="AK685" s="88"/>
      <c r="AL685" s="89"/>
      <c r="AM685" s="90"/>
    </row>
    <row r="686" spans="24:39" ht="15.75" customHeight="1">
      <c r="X686" s="89"/>
      <c r="Y686" s="88"/>
      <c r="Z686" s="89"/>
      <c r="AA686" s="88"/>
      <c r="AB686" s="89"/>
      <c r="AC686" s="88"/>
      <c r="AD686" s="89"/>
      <c r="AE686" s="88"/>
      <c r="AF686" s="89"/>
      <c r="AG686" s="88"/>
      <c r="AH686" s="89"/>
      <c r="AI686" s="88"/>
      <c r="AJ686" s="89"/>
      <c r="AK686" s="88"/>
      <c r="AL686" s="89"/>
      <c r="AM686" s="90"/>
    </row>
    <row r="687" spans="24:39" ht="15.75" customHeight="1">
      <c r="X687" s="89"/>
      <c r="Y687" s="88"/>
      <c r="Z687" s="89"/>
      <c r="AA687" s="88"/>
      <c r="AB687" s="89"/>
      <c r="AC687" s="88"/>
      <c r="AD687" s="89"/>
      <c r="AE687" s="88"/>
      <c r="AF687" s="89"/>
      <c r="AG687" s="88"/>
      <c r="AH687" s="89"/>
      <c r="AI687" s="88"/>
      <c r="AJ687" s="89"/>
      <c r="AK687" s="88"/>
      <c r="AL687" s="89"/>
      <c r="AM687" s="90"/>
    </row>
    <row r="688" spans="24:39" ht="15.75" customHeight="1">
      <c r="X688" s="89"/>
      <c r="Y688" s="88"/>
      <c r="Z688" s="89"/>
      <c r="AA688" s="88"/>
      <c r="AB688" s="89"/>
      <c r="AC688" s="88"/>
      <c r="AD688" s="89"/>
      <c r="AE688" s="88"/>
      <c r="AF688" s="89"/>
      <c r="AG688" s="88"/>
      <c r="AH688" s="89"/>
      <c r="AI688" s="88"/>
      <c r="AJ688" s="89"/>
      <c r="AK688" s="88"/>
      <c r="AL688" s="89"/>
      <c r="AM688" s="90"/>
    </row>
    <row r="689" spans="24:39" ht="15.75" customHeight="1">
      <c r="X689" s="89"/>
      <c r="Y689" s="88"/>
      <c r="Z689" s="89"/>
      <c r="AA689" s="88"/>
      <c r="AB689" s="89"/>
      <c r="AC689" s="88"/>
      <c r="AD689" s="89"/>
      <c r="AE689" s="88"/>
      <c r="AF689" s="89"/>
      <c r="AG689" s="88"/>
      <c r="AH689" s="89"/>
      <c r="AI689" s="88"/>
      <c r="AJ689" s="89"/>
      <c r="AK689" s="88"/>
      <c r="AL689" s="89"/>
      <c r="AM689" s="90"/>
    </row>
    <row r="690" spans="24:39" ht="15.75" customHeight="1">
      <c r="X690" s="89"/>
      <c r="Y690" s="88"/>
      <c r="Z690" s="89"/>
      <c r="AA690" s="88"/>
      <c r="AB690" s="89"/>
      <c r="AC690" s="88"/>
      <c r="AD690" s="89"/>
      <c r="AE690" s="88"/>
      <c r="AF690" s="89"/>
      <c r="AG690" s="88"/>
      <c r="AH690" s="89"/>
      <c r="AI690" s="88"/>
      <c r="AJ690" s="89"/>
      <c r="AK690" s="88"/>
      <c r="AL690" s="89"/>
      <c r="AM690" s="90"/>
    </row>
    <row r="691" spans="24:39" ht="15.75" customHeight="1">
      <c r="X691" s="89"/>
      <c r="Y691" s="88"/>
      <c r="Z691" s="89"/>
      <c r="AA691" s="88"/>
      <c r="AB691" s="89"/>
      <c r="AC691" s="88"/>
      <c r="AD691" s="89"/>
      <c r="AE691" s="88"/>
      <c r="AF691" s="89"/>
      <c r="AG691" s="88"/>
      <c r="AH691" s="89"/>
      <c r="AI691" s="88"/>
      <c r="AJ691" s="89"/>
      <c r="AK691" s="88"/>
      <c r="AL691" s="89"/>
      <c r="AM691" s="90"/>
    </row>
    <row r="692" spans="24:39" ht="15.75" customHeight="1">
      <c r="X692" s="89"/>
      <c r="Y692" s="88"/>
      <c r="Z692" s="89"/>
      <c r="AA692" s="88"/>
      <c r="AB692" s="89"/>
      <c r="AC692" s="88"/>
      <c r="AD692" s="89"/>
      <c r="AE692" s="88"/>
      <c r="AF692" s="89"/>
      <c r="AG692" s="88"/>
      <c r="AH692" s="89"/>
      <c r="AI692" s="88"/>
      <c r="AJ692" s="89"/>
      <c r="AK692" s="88"/>
      <c r="AL692" s="89"/>
      <c r="AM692" s="90"/>
    </row>
    <row r="693" spans="24:39" ht="15.75" customHeight="1">
      <c r="X693" s="89"/>
      <c r="Y693" s="88"/>
      <c r="Z693" s="89"/>
      <c r="AA693" s="88"/>
      <c r="AB693" s="89"/>
      <c r="AC693" s="88"/>
      <c r="AD693" s="89"/>
      <c r="AE693" s="88"/>
      <c r="AF693" s="89"/>
      <c r="AG693" s="88"/>
      <c r="AH693" s="89"/>
      <c r="AI693" s="88"/>
      <c r="AJ693" s="89"/>
      <c r="AK693" s="88"/>
      <c r="AL693" s="89"/>
      <c r="AM693" s="90"/>
    </row>
    <row r="694" spans="24:39" ht="15.75" customHeight="1">
      <c r="X694" s="89"/>
      <c r="Y694" s="88"/>
      <c r="Z694" s="89"/>
      <c r="AA694" s="88"/>
      <c r="AB694" s="89"/>
      <c r="AC694" s="88"/>
      <c r="AD694" s="89"/>
      <c r="AE694" s="88"/>
      <c r="AF694" s="89"/>
      <c r="AG694" s="88"/>
      <c r="AH694" s="89"/>
      <c r="AI694" s="88"/>
      <c r="AJ694" s="89"/>
      <c r="AK694" s="88"/>
      <c r="AL694" s="89"/>
      <c r="AM694" s="90"/>
    </row>
    <row r="695" spans="24:39" ht="15.75" customHeight="1">
      <c r="X695" s="89"/>
      <c r="Y695" s="88"/>
      <c r="Z695" s="89"/>
      <c r="AA695" s="88"/>
      <c r="AB695" s="89"/>
      <c r="AC695" s="88"/>
      <c r="AD695" s="89"/>
      <c r="AE695" s="88"/>
      <c r="AF695" s="89"/>
      <c r="AG695" s="88"/>
      <c r="AH695" s="89"/>
      <c r="AI695" s="88"/>
      <c r="AJ695" s="89"/>
      <c r="AK695" s="88"/>
      <c r="AL695" s="89"/>
      <c r="AM695" s="90"/>
    </row>
    <row r="696" spans="24:39" ht="15.75" customHeight="1">
      <c r="X696" s="89"/>
      <c r="Y696" s="88"/>
      <c r="Z696" s="89"/>
      <c r="AA696" s="88"/>
      <c r="AB696" s="89"/>
      <c r="AC696" s="88"/>
      <c r="AD696" s="89"/>
      <c r="AE696" s="88"/>
      <c r="AF696" s="89"/>
      <c r="AG696" s="88"/>
      <c r="AH696" s="89"/>
      <c r="AI696" s="88"/>
      <c r="AJ696" s="89"/>
      <c r="AK696" s="88"/>
      <c r="AL696" s="89"/>
      <c r="AM696" s="90"/>
    </row>
    <row r="697" spans="24:39" ht="15.75" customHeight="1">
      <c r="X697" s="89"/>
      <c r="Y697" s="88"/>
      <c r="Z697" s="89"/>
      <c r="AA697" s="88"/>
      <c r="AB697" s="89"/>
      <c r="AC697" s="88"/>
      <c r="AD697" s="89"/>
      <c r="AE697" s="88"/>
      <c r="AF697" s="89"/>
      <c r="AG697" s="88"/>
      <c r="AH697" s="89"/>
      <c r="AI697" s="88"/>
      <c r="AJ697" s="89"/>
      <c r="AK697" s="88"/>
      <c r="AL697" s="89"/>
      <c r="AM697" s="90"/>
    </row>
    <row r="698" spans="24:39" ht="15.75" customHeight="1">
      <c r="X698" s="89"/>
      <c r="Y698" s="88"/>
      <c r="Z698" s="89"/>
      <c r="AA698" s="88"/>
      <c r="AB698" s="89"/>
      <c r="AC698" s="88"/>
      <c r="AD698" s="89"/>
      <c r="AE698" s="88"/>
      <c r="AF698" s="89"/>
      <c r="AG698" s="88"/>
      <c r="AH698" s="89"/>
      <c r="AI698" s="88"/>
      <c r="AJ698" s="89"/>
      <c r="AK698" s="88"/>
      <c r="AL698" s="89"/>
      <c r="AM698" s="90"/>
    </row>
    <row r="699" spans="24:39" ht="15.75" customHeight="1">
      <c r="X699" s="89"/>
      <c r="Y699" s="88"/>
      <c r="Z699" s="89"/>
      <c r="AA699" s="88"/>
      <c r="AB699" s="89"/>
      <c r="AC699" s="88"/>
      <c r="AD699" s="89"/>
      <c r="AE699" s="88"/>
      <c r="AF699" s="89"/>
      <c r="AG699" s="88"/>
      <c r="AH699" s="89"/>
      <c r="AI699" s="88"/>
      <c r="AJ699" s="89"/>
      <c r="AK699" s="88"/>
      <c r="AL699" s="89"/>
      <c r="AM699" s="90"/>
    </row>
    <row r="700" spans="24:39" ht="15.75" customHeight="1">
      <c r="X700" s="89"/>
      <c r="Y700" s="88"/>
      <c r="Z700" s="89"/>
      <c r="AA700" s="88"/>
      <c r="AB700" s="89"/>
      <c r="AC700" s="88"/>
      <c r="AD700" s="89"/>
      <c r="AE700" s="88"/>
      <c r="AF700" s="89"/>
      <c r="AG700" s="88"/>
      <c r="AH700" s="89"/>
      <c r="AI700" s="88"/>
      <c r="AJ700" s="89"/>
      <c r="AK700" s="88"/>
      <c r="AL700" s="89"/>
      <c r="AM700" s="90"/>
    </row>
    <row r="701" spans="24:39" ht="15.75" customHeight="1">
      <c r="X701" s="89"/>
      <c r="Y701" s="88"/>
      <c r="Z701" s="89"/>
      <c r="AA701" s="88"/>
      <c r="AB701" s="89"/>
      <c r="AC701" s="88"/>
      <c r="AD701" s="89"/>
      <c r="AE701" s="88"/>
      <c r="AF701" s="89"/>
      <c r="AG701" s="88"/>
      <c r="AH701" s="89"/>
      <c r="AI701" s="88"/>
      <c r="AJ701" s="89"/>
      <c r="AK701" s="88"/>
      <c r="AL701" s="89"/>
      <c r="AM701" s="90"/>
    </row>
    <row r="702" spans="24:39" ht="15.75" customHeight="1">
      <c r="X702" s="89"/>
      <c r="Y702" s="88"/>
      <c r="Z702" s="89"/>
      <c r="AA702" s="88"/>
      <c r="AB702" s="89"/>
      <c r="AC702" s="88"/>
      <c r="AD702" s="89"/>
      <c r="AE702" s="88"/>
      <c r="AF702" s="89"/>
      <c r="AG702" s="88"/>
      <c r="AH702" s="89"/>
      <c r="AI702" s="88"/>
      <c r="AJ702" s="89"/>
      <c r="AK702" s="88"/>
      <c r="AL702" s="89"/>
      <c r="AM702" s="90"/>
    </row>
    <row r="703" spans="24:39" ht="15.75" customHeight="1">
      <c r="X703" s="89"/>
      <c r="Y703" s="88"/>
      <c r="Z703" s="89"/>
      <c r="AA703" s="88"/>
      <c r="AB703" s="89"/>
      <c r="AC703" s="88"/>
      <c r="AD703" s="89"/>
      <c r="AE703" s="88"/>
      <c r="AF703" s="89"/>
      <c r="AG703" s="88"/>
      <c r="AH703" s="89"/>
      <c r="AI703" s="88"/>
      <c r="AJ703" s="89"/>
      <c r="AK703" s="88"/>
      <c r="AL703" s="89"/>
      <c r="AM703" s="90"/>
    </row>
    <row r="704" spans="24:39" ht="15.75" customHeight="1">
      <c r="X704" s="89"/>
      <c r="Y704" s="88"/>
      <c r="Z704" s="89"/>
      <c r="AA704" s="88"/>
      <c r="AB704" s="89"/>
      <c r="AC704" s="88"/>
      <c r="AD704" s="89"/>
      <c r="AE704" s="88"/>
      <c r="AF704" s="89"/>
      <c r="AG704" s="88"/>
      <c r="AH704" s="89"/>
      <c r="AI704" s="88"/>
      <c r="AJ704" s="89"/>
      <c r="AK704" s="88"/>
      <c r="AL704" s="89"/>
      <c r="AM704" s="90"/>
    </row>
    <row r="705" spans="24:39" ht="15.75" customHeight="1">
      <c r="X705" s="89"/>
      <c r="Y705" s="88"/>
      <c r="Z705" s="89"/>
      <c r="AA705" s="88"/>
      <c r="AB705" s="89"/>
      <c r="AC705" s="88"/>
      <c r="AD705" s="89"/>
      <c r="AE705" s="88"/>
      <c r="AF705" s="89"/>
      <c r="AG705" s="88"/>
      <c r="AH705" s="89"/>
      <c r="AI705" s="88"/>
      <c r="AJ705" s="89"/>
      <c r="AK705" s="88"/>
      <c r="AL705" s="89"/>
      <c r="AM705" s="90"/>
    </row>
    <row r="706" spans="24:39" ht="15.75" customHeight="1">
      <c r="X706" s="89"/>
      <c r="Y706" s="88"/>
      <c r="Z706" s="89"/>
      <c r="AA706" s="88"/>
      <c r="AB706" s="89"/>
      <c r="AC706" s="88"/>
      <c r="AD706" s="89"/>
      <c r="AE706" s="88"/>
      <c r="AF706" s="89"/>
      <c r="AG706" s="88"/>
      <c r="AH706" s="89"/>
      <c r="AI706" s="88"/>
      <c r="AJ706" s="89"/>
      <c r="AK706" s="88"/>
      <c r="AL706" s="89"/>
      <c r="AM706" s="90"/>
    </row>
    <row r="707" spans="24:39" ht="15.75" customHeight="1">
      <c r="X707" s="89"/>
      <c r="Y707" s="88"/>
      <c r="Z707" s="89"/>
      <c r="AA707" s="88"/>
      <c r="AB707" s="89"/>
      <c r="AC707" s="88"/>
      <c r="AD707" s="89"/>
      <c r="AE707" s="88"/>
      <c r="AF707" s="89"/>
      <c r="AG707" s="88"/>
      <c r="AH707" s="89"/>
      <c r="AI707" s="88"/>
      <c r="AJ707" s="89"/>
      <c r="AK707" s="88"/>
      <c r="AL707" s="89"/>
      <c r="AM707" s="90"/>
    </row>
    <row r="708" spans="24:39" ht="15.75" customHeight="1">
      <c r="X708" s="89"/>
      <c r="Y708" s="88"/>
      <c r="Z708" s="89"/>
      <c r="AA708" s="88"/>
      <c r="AB708" s="89"/>
      <c r="AC708" s="88"/>
      <c r="AD708" s="89"/>
      <c r="AE708" s="88"/>
      <c r="AF708" s="89"/>
      <c r="AG708" s="88"/>
      <c r="AH708" s="89"/>
      <c r="AI708" s="88"/>
      <c r="AJ708" s="89"/>
      <c r="AK708" s="88"/>
      <c r="AL708" s="89"/>
      <c r="AM708" s="90"/>
    </row>
    <row r="709" spans="24:39" ht="15.75" customHeight="1">
      <c r="X709" s="89"/>
      <c r="Y709" s="88"/>
      <c r="Z709" s="89"/>
      <c r="AA709" s="88"/>
      <c r="AB709" s="89"/>
      <c r="AC709" s="88"/>
      <c r="AD709" s="89"/>
      <c r="AE709" s="88"/>
      <c r="AF709" s="89"/>
      <c r="AG709" s="88"/>
      <c r="AH709" s="89"/>
      <c r="AI709" s="88"/>
      <c r="AJ709" s="89"/>
      <c r="AK709" s="88"/>
      <c r="AL709" s="89"/>
      <c r="AM709" s="90"/>
    </row>
    <row r="710" spans="24:39" ht="15.75" customHeight="1">
      <c r="X710" s="89"/>
      <c r="Y710" s="88"/>
      <c r="Z710" s="89"/>
      <c r="AA710" s="88"/>
      <c r="AB710" s="89"/>
      <c r="AC710" s="88"/>
      <c r="AD710" s="89"/>
      <c r="AE710" s="88"/>
      <c r="AF710" s="89"/>
      <c r="AG710" s="88"/>
      <c r="AH710" s="89"/>
      <c r="AI710" s="88"/>
      <c r="AJ710" s="89"/>
      <c r="AK710" s="88"/>
      <c r="AL710" s="89"/>
      <c r="AM710" s="90"/>
    </row>
    <row r="711" spans="24:39" ht="15.75" customHeight="1">
      <c r="X711" s="89"/>
      <c r="Y711" s="88"/>
      <c r="Z711" s="89"/>
      <c r="AA711" s="88"/>
      <c r="AB711" s="89"/>
      <c r="AC711" s="88"/>
      <c r="AD711" s="89"/>
      <c r="AE711" s="88"/>
      <c r="AF711" s="89"/>
      <c r="AG711" s="88"/>
      <c r="AH711" s="89"/>
      <c r="AI711" s="88"/>
      <c r="AJ711" s="89"/>
      <c r="AK711" s="88"/>
      <c r="AL711" s="89"/>
      <c r="AM711" s="90"/>
    </row>
    <row r="712" spans="24:39" ht="15.75" customHeight="1">
      <c r="X712" s="89"/>
      <c r="Y712" s="88"/>
      <c r="Z712" s="89"/>
      <c r="AA712" s="88"/>
      <c r="AB712" s="89"/>
      <c r="AC712" s="88"/>
      <c r="AD712" s="89"/>
      <c r="AE712" s="88"/>
      <c r="AF712" s="89"/>
      <c r="AG712" s="88"/>
      <c r="AH712" s="89"/>
      <c r="AI712" s="88"/>
      <c r="AJ712" s="89"/>
      <c r="AK712" s="88"/>
      <c r="AL712" s="89"/>
      <c r="AM712" s="90"/>
    </row>
    <row r="713" spans="24:39" ht="15.75" customHeight="1">
      <c r="X713" s="89"/>
      <c r="Y713" s="88"/>
      <c r="Z713" s="89"/>
      <c r="AA713" s="88"/>
      <c r="AB713" s="89"/>
      <c r="AC713" s="88"/>
      <c r="AD713" s="89"/>
      <c r="AE713" s="88"/>
      <c r="AF713" s="89"/>
      <c r="AG713" s="88"/>
      <c r="AH713" s="89"/>
      <c r="AI713" s="88"/>
      <c r="AJ713" s="89"/>
      <c r="AK713" s="88"/>
      <c r="AL713" s="89"/>
      <c r="AM713" s="90"/>
    </row>
    <row r="714" spans="24:39" ht="15.75" customHeight="1">
      <c r="X714" s="89"/>
      <c r="Y714" s="88"/>
      <c r="Z714" s="89"/>
      <c r="AA714" s="88"/>
      <c r="AB714" s="89"/>
      <c r="AC714" s="88"/>
      <c r="AD714" s="89"/>
      <c r="AE714" s="88"/>
      <c r="AF714" s="89"/>
      <c r="AG714" s="88"/>
      <c r="AH714" s="89"/>
      <c r="AI714" s="88"/>
      <c r="AJ714" s="89"/>
      <c r="AK714" s="88"/>
      <c r="AL714" s="89"/>
      <c r="AM714" s="90"/>
    </row>
    <row r="715" spans="24:39" ht="15.75" customHeight="1">
      <c r="X715" s="89"/>
      <c r="Y715" s="88"/>
      <c r="Z715" s="89"/>
      <c r="AA715" s="88"/>
      <c r="AB715" s="89"/>
      <c r="AC715" s="88"/>
      <c r="AD715" s="89"/>
      <c r="AE715" s="88"/>
      <c r="AF715" s="89"/>
      <c r="AG715" s="88"/>
      <c r="AH715" s="89"/>
      <c r="AI715" s="88"/>
      <c r="AJ715" s="89"/>
      <c r="AK715" s="88"/>
      <c r="AL715" s="89"/>
      <c r="AM715" s="90"/>
    </row>
    <row r="716" spans="24:39" ht="15.75" customHeight="1">
      <c r="X716" s="89"/>
      <c r="Y716" s="88"/>
      <c r="Z716" s="89"/>
      <c r="AA716" s="88"/>
      <c r="AB716" s="89"/>
      <c r="AC716" s="88"/>
      <c r="AD716" s="89"/>
      <c r="AE716" s="88"/>
      <c r="AF716" s="89"/>
      <c r="AG716" s="88"/>
      <c r="AH716" s="89"/>
      <c r="AI716" s="88"/>
      <c r="AJ716" s="89"/>
      <c r="AK716" s="88"/>
      <c r="AL716" s="89"/>
      <c r="AM716" s="90"/>
    </row>
    <row r="717" spans="24:39" ht="15.75" customHeight="1">
      <c r="X717" s="89"/>
      <c r="Y717" s="88"/>
      <c r="Z717" s="89"/>
      <c r="AA717" s="88"/>
      <c r="AB717" s="89"/>
      <c r="AC717" s="88"/>
      <c r="AD717" s="89"/>
      <c r="AE717" s="88"/>
      <c r="AF717" s="89"/>
      <c r="AG717" s="88"/>
      <c r="AH717" s="89"/>
      <c r="AI717" s="88"/>
      <c r="AJ717" s="89"/>
      <c r="AK717" s="88"/>
      <c r="AL717" s="89"/>
      <c r="AM717" s="90"/>
    </row>
    <row r="718" spans="24:39" ht="15.75" customHeight="1">
      <c r="X718" s="89"/>
      <c r="Y718" s="88"/>
      <c r="Z718" s="89"/>
      <c r="AA718" s="88"/>
      <c r="AB718" s="89"/>
      <c r="AC718" s="88"/>
      <c r="AD718" s="89"/>
      <c r="AE718" s="88"/>
      <c r="AF718" s="89"/>
      <c r="AG718" s="88"/>
      <c r="AH718" s="89"/>
      <c r="AI718" s="88"/>
      <c r="AJ718" s="89"/>
      <c r="AK718" s="88"/>
      <c r="AL718" s="89"/>
      <c r="AM718" s="90"/>
    </row>
    <row r="719" spans="24:39" ht="15.75" customHeight="1">
      <c r="X719" s="89"/>
      <c r="Y719" s="88"/>
      <c r="Z719" s="89"/>
      <c r="AA719" s="88"/>
      <c r="AB719" s="89"/>
      <c r="AC719" s="88"/>
      <c r="AD719" s="89"/>
      <c r="AE719" s="88"/>
      <c r="AF719" s="89"/>
      <c r="AG719" s="88"/>
      <c r="AH719" s="89"/>
      <c r="AI719" s="88"/>
      <c r="AJ719" s="89"/>
      <c r="AK719" s="88"/>
      <c r="AL719" s="89"/>
      <c r="AM719" s="90"/>
    </row>
    <row r="720" spans="24:39" ht="15.75" customHeight="1">
      <c r="X720" s="89"/>
      <c r="Y720" s="88"/>
      <c r="Z720" s="89"/>
      <c r="AA720" s="88"/>
      <c r="AB720" s="89"/>
      <c r="AC720" s="88"/>
      <c r="AD720" s="89"/>
      <c r="AE720" s="88"/>
      <c r="AF720" s="89"/>
      <c r="AG720" s="88"/>
      <c r="AH720" s="89"/>
      <c r="AI720" s="88"/>
      <c r="AJ720" s="89"/>
      <c r="AK720" s="88"/>
      <c r="AL720" s="89"/>
      <c r="AM720" s="90"/>
    </row>
    <row r="721" spans="24:39" ht="15.75" customHeight="1">
      <c r="X721" s="89"/>
      <c r="Y721" s="88"/>
      <c r="Z721" s="89"/>
      <c r="AA721" s="88"/>
      <c r="AB721" s="89"/>
      <c r="AC721" s="88"/>
      <c r="AD721" s="89"/>
      <c r="AE721" s="88"/>
      <c r="AF721" s="89"/>
      <c r="AG721" s="88"/>
      <c r="AH721" s="89"/>
      <c r="AI721" s="88"/>
      <c r="AJ721" s="89"/>
      <c r="AK721" s="88"/>
      <c r="AL721" s="89"/>
      <c r="AM721" s="90"/>
    </row>
    <row r="722" spans="24:39" ht="15.75" customHeight="1">
      <c r="X722" s="89"/>
      <c r="Y722" s="88"/>
      <c r="Z722" s="89"/>
      <c r="AA722" s="88"/>
      <c r="AB722" s="89"/>
      <c r="AC722" s="88"/>
      <c r="AD722" s="89"/>
      <c r="AE722" s="88"/>
      <c r="AF722" s="89"/>
      <c r="AG722" s="88"/>
      <c r="AH722" s="89"/>
      <c r="AI722" s="88"/>
      <c r="AJ722" s="89"/>
      <c r="AK722" s="88"/>
      <c r="AL722" s="89"/>
      <c r="AM722" s="90"/>
    </row>
    <row r="723" spans="24:39" ht="15.75" customHeight="1">
      <c r="X723" s="89"/>
      <c r="Y723" s="88"/>
      <c r="Z723" s="89"/>
      <c r="AA723" s="88"/>
      <c r="AB723" s="89"/>
      <c r="AC723" s="88"/>
      <c r="AD723" s="89"/>
      <c r="AE723" s="88"/>
      <c r="AF723" s="89"/>
      <c r="AG723" s="88"/>
      <c r="AH723" s="89"/>
      <c r="AI723" s="88"/>
      <c r="AJ723" s="89"/>
      <c r="AK723" s="88"/>
      <c r="AL723" s="89"/>
      <c r="AM723" s="90"/>
    </row>
    <row r="724" spans="24:39" ht="15.75" customHeight="1">
      <c r="X724" s="89"/>
      <c r="Y724" s="88"/>
      <c r="Z724" s="89"/>
      <c r="AA724" s="88"/>
      <c r="AB724" s="89"/>
      <c r="AC724" s="88"/>
      <c r="AD724" s="89"/>
      <c r="AE724" s="88"/>
      <c r="AF724" s="89"/>
      <c r="AG724" s="88"/>
      <c r="AH724" s="89"/>
      <c r="AI724" s="88"/>
      <c r="AJ724" s="89"/>
      <c r="AK724" s="88"/>
      <c r="AL724" s="89"/>
      <c r="AM724" s="90"/>
    </row>
    <row r="725" spans="24:39" ht="15.75" customHeight="1">
      <c r="X725" s="89"/>
      <c r="Y725" s="88"/>
      <c r="Z725" s="89"/>
      <c r="AA725" s="88"/>
      <c r="AB725" s="89"/>
      <c r="AC725" s="88"/>
      <c r="AD725" s="89"/>
      <c r="AE725" s="88"/>
      <c r="AF725" s="89"/>
      <c r="AG725" s="88"/>
      <c r="AH725" s="89"/>
      <c r="AI725" s="88"/>
      <c r="AJ725" s="89"/>
      <c r="AK725" s="88"/>
      <c r="AL725" s="89"/>
      <c r="AM725" s="90"/>
    </row>
    <row r="726" spans="24:39" ht="15.75" customHeight="1">
      <c r="X726" s="89"/>
      <c r="Y726" s="88"/>
      <c r="Z726" s="89"/>
      <c r="AA726" s="88"/>
      <c r="AB726" s="89"/>
      <c r="AC726" s="88"/>
      <c r="AD726" s="89"/>
      <c r="AE726" s="88"/>
      <c r="AF726" s="89"/>
      <c r="AG726" s="88"/>
      <c r="AH726" s="89"/>
      <c r="AI726" s="88"/>
      <c r="AJ726" s="89"/>
      <c r="AK726" s="88"/>
      <c r="AL726" s="89"/>
      <c r="AM726" s="90"/>
    </row>
    <row r="727" spans="24:39" ht="15.75" customHeight="1">
      <c r="X727" s="89"/>
      <c r="Y727" s="88"/>
      <c r="Z727" s="89"/>
      <c r="AA727" s="88"/>
      <c r="AB727" s="89"/>
      <c r="AC727" s="88"/>
      <c r="AD727" s="89"/>
      <c r="AE727" s="88"/>
      <c r="AF727" s="89"/>
      <c r="AG727" s="88"/>
      <c r="AH727" s="89"/>
      <c r="AI727" s="88"/>
      <c r="AJ727" s="89"/>
      <c r="AK727" s="88"/>
      <c r="AL727" s="89"/>
      <c r="AM727" s="90"/>
    </row>
    <row r="728" spans="24:39" ht="15.75" customHeight="1">
      <c r="X728" s="89"/>
      <c r="Y728" s="88"/>
      <c r="Z728" s="89"/>
      <c r="AA728" s="88"/>
      <c r="AB728" s="89"/>
      <c r="AC728" s="88"/>
      <c r="AD728" s="89"/>
      <c r="AE728" s="88"/>
      <c r="AF728" s="89"/>
      <c r="AG728" s="88"/>
      <c r="AH728" s="89"/>
      <c r="AI728" s="88"/>
      <c r="AJ728" s="89"/>
      <c r="AK728" s="88"/>
      <c r="AL728" s="89"/>
      <c r="AM728" s="90"/>
    </row>
    <row r="729" spans="24:39" ht="15.75" customHeight="1">
      <c r="X729" s="89"/>
      <c r="Y729" s="88"/>
      <c r="Z729" s="89"/>
      <c r="AA729" s="88"/>
      <c r="AB729" s="89"/>
      <c r="AC729" s="88"/>
      <c r="AD729" s="89"/>
      <c r="AE729" s="88"/>
      <c r="AF729" s="89"/>
      <c r="AG729" s="88"/>
      <c r="AH729" s="89"/>
      <c r="AI729" s="88"/>
      <c r="AJ729" s="89"/>
      <c r="AK729" s="88"/>
      <c r="AL729" s="89"/>
      <c r="AM729" s="90"/>
    </row>
    <row r="730" spans="24:39" ht="15.75" customHeight="1">
      <c r="X730" s="89"/>
      <c r="Y730" s="88"/>
      <c r="Z730" s="89"/>
      <c r="AA730" s="88"/>
      <c r="AB730" s="89"/>
      <c r="AC730" s="88"/>
      <c r="AD730" s="89"/>
      <c r="AE730" s="88"/>
      <c r="AF730" s="89"/>
      <c r="AG730" s="88"/>
      <c r="AH730" s="89"/>
      <c r="AI730" s="88"/>
      <c r="AJ730" s="89"/>
      <c r="AK730" s="88"/>
      <c r="AL730" s="89"/>
      <c r="AM730" s="90"/>
    </row>
    <row r="731" spans="24:39" ht="15.75" customHeight="1">
      <c r="X731" s="89"/>
      <c r="Y731" s="88"/>
      <c r="Z731" s="89"/>
      <c r="AA731" s="88"/>
      <c r="AB731" s="89"/>
      <c r="AC731" s="88"/>
      <c r="AD731" s="89"/>
      <c r="AE731" s="88"/>
      <c r="AF731" s="89"/>
      <c r="AG731" s="88"/>
      <c r="AH731" s="89"/>
      <c r="AI731" s="88"/>
      <c r="AJ731" s="89"/>
      <c r="AK731" s="88"/>
      <c r="AL731" s="89"/>
      <c r="AM731" s="90"/>
    </row>
    <row r="732" spans="24:39" ht="15.75" customHeight="1">
      <c r="X732" s="89"/>
      <c r="Y732" s="88"/>
      <c r="Z732" s="89"/>
      <c r="AA732" s="88"/>
      <c r="AB732" s="89"/>
      <c r="AC732" s="88"/>
      <c r="AD732" s="89"/>
      <c r="AE732" s="88"/>
      <c r="AF732" s="89"/>
      <c r="AG732" s="88"/>
      <c r="AH732" s="89"/>
      <c r="AI732" s="88"/>
      <c r="AJ732" s="89"/>
      <c r="AK732" s="88"/>
      <c r="AL732" s="89"/>
      <c r="AM732" s="90"/>
    </row>
    <row r="733" spans="24:39" ht="15.75" customHeight="1">
      <c r="X733" s="89"/>
      <c r="Y733" s="88"/>
      <c r="Z733" s="89"/>
      <c r="AA733" s="88"/>
      <c r="AB733" s="89"/>
      <c r="AC733" s="88"/>
      <c r="AD733" s="89"/>
      <c r="AE733" s="88"/>
      <c r="AF733" s="89"/>
      <c r="AG733" s="88"/>
      <c r="AH733" s="89"/>
      <c r="AI733" s="88"/>
      <c r="AJ733" s="89"/>
      <c r="AK733" s="88"/>
      <c r="AL733" s="89"/>
      <c r="AM733" s="90"/>
    </row>
    <row r="734" spans="24:39" ht="15.75" customHeight="1">
      <c r="X734" s="89"/>
      <c r="Y734" s="88"/>
      <c r="Z734" s="89"/>
      <c r="AA734" s="88"/>
      <c r="AB734" s="89"/>
      <c r="AC734" s="88"/>
      <c r="AD734" s="89"/>
      <c r="AE734" s="88"/>
      <c r="AF734" s="89"/>
      <c r="AG734" s="88"/>
      <c r="AH734" s="89"/>
      <c r="AI734" s="88"/>
      <c r="AJ734" s="89"/>
      <c r="AK734" s="88"/>
      <c r="AL734" s="89"/>
      <c r="AM734" s="90"/>
    </row>
    <row r="735" spans="24:39" ht="15.75" customHeight="1">
      <c r="X735" s="89"/>
      <c r="Y735" s="88"/>
      <c r="Z735" s="89"/>
      <c r="AA735" s="88"/>
      <c r="AB735" s="89"/>
      <c r="AC735" s="88"/>
      <c r="AD735" s="89"/>
      <c r="AE735" s="88"/>
      <c r="AF735" s="89"/>
      <c r="AG735" s="88"/>
      <c r="AH735" s="89"/>
      <c r="AI735" s="88"/>
      <c r="AJ735" s="89"/>
      <c r="AK735" s="88"/>
      <c r="AL735" s="89"/>
      <c r="AM735" s="90"/>
    </row>
    <row r="736" spans="24:39" ht="15.75" customHeight="1">
      <c r="X736" s="89"/>
      <c r="Y736" s="88"/>
      <c r="Z736" s="89"/>
      <c r="AA736" s="88"/>
      <c r="AB736" s="89"/>
      <c r="AC736" s="88"/>
      <c r="AD736" s="89"/>
      <c r="AE736" s="88"/>
      <c r="AF736" s="89"/>
      <c r="AG736" s="88"/>
      <c r="AH736" s="89"/>
      <c r="AI736" s="88"/>
      <c r="AJ736" s="89"/>
      <c r="AK736" s="88"/>
      <c r="AL736" s="89"/>
      <c r="AM736" s="90"/>
    </row>
    <row r="737" spans="24:39" ht="15.75" customHeight="1">
      <c r="X737" s="89"/>
      <c r="Y737" s="88"/>
      <c r="Z737" s="89"/>
      <c r="AA737" s="88"/>
      <c r="AB737" s="89"/>
      <c r="AC737" s="88"/>
      <c r="AD737" s="89"/>
      <c r="AE737" s="88"/>
      <c r="AF737" s="89"/>
      <c r="AG737" s="88"/>
      <c r="AH737" s="89"/>
      <c r="AI737" s="88"/>
      <c r="AJ737" s="89"/>
      <c r="AK737" s="88"/>
      <c r="AL737" s="89"/>
      <c r="AM737" s="90"/>
    </row>
    <row r="738" spans="24:39" ht="15.75" customHeight="1">
      <c r="X738" s="89"/>
      <c r="Y738" s="88"/>
      <c r="Z738" s="89"/>
      <c r="AA738" s="88"/>
      <c r="AB738" s="89"/>
      <c r="AC738" s="88"/>
      <c r="AD738" s="89"/>
      <c r="AE738" s="88"/>
      <c r="AF738" s="89"/>
      <c r="AG738" s="88"/>
      <c r="AH738" s="89"/>
      <c r="AI738" s="88"/>
      <c r="AJ738" s="89"/>
      <c r="AK738" s="88"/>
      <c r="AL738" s="89"/>
      <c r="AM738" s="90"/>
    </row>
    <row r="739" spans="24:39" ht="15.75" customHeight="1">
      <c r="X739" s="89"/>
      <c r="Y739" s="88"/>
      <c r="Z739" s="89"/>
      <c r="AA739" s="88"/>
      <c r="AB739" s="89"/>
      <c r="AC739" s="88"/>
      <c r="AD739" s="89"/>
      <c r="AE739" s="88"/>
      <c r="AF739" s="89"/>
      <c r="AG739" s="88"/>
      <c r="AH739" s="89"/>
      <c r="AI739" s="88"/>
      <c r="AJ739" s="89"/>
      <c r="AK739" s="88"/>
      <c r="AL739" s="89"/>
      <c r="AM739" s="90"/>
    </row>
    <row r="740" spans="24:39" ht="15.75" customHeight="1">
      <c r="X740" s="89"/>
      <c r="Y740" s="88"/>
      <c r="Z740" s="89"/>
      <c r="AA740" s="88"/>
      <c r="AB740" s="89"/>
      <c r="AC740" s="88"/>
      <c r="AD740" s="89"/>
      <c r="AE740" s="88"/>
      <c r="AF740" s="89"/>
      <c r="AG740" s="88"/>
      <c r="AH740" s="89"/>
      <c r="AI740" s="88"/>
      <c r="AJ740" s="89"/>
      <c r="AK740" s="88"/>
      <c r="AL740" s="89"/>
      <c r="AM740" s="90"/>
    </row>
    <row r="741" spans="24:39" ht="15.75" customHeight="1">
      <c r="X741" s="89"/>
      <c r="Y741" s="88"/>
      <c r="Z741" s="89"/>
      <c r="AA741" s="88"/>
      <c r="AB741" s="89"/>
      <c r="AC741" s="88"/>
      <c r="AD741" s="89"/>
      <c r="AE741" s="88"/>
      <c r="AF741" s="89"/>
      <c r="AG741" s="88"/>
      <c r="AH741" s="89"/>
      <c r="AI741" s="88"/>
      <c r="AJ741" s="89"/>
      <c r="AK741" s="88"/>
      <c r="AL741" s="89"/>
      <c r="AM741" s="90"/>
    </row>
    <row r="742" spans="24:39" ht="15.75" customHeight="1">
      <c r="X742" s="89"/>
      <c r="Y742" s="88"/>
      <c r="Z742" s="89"/>
      <c r="AA742" s="88"/>
      <c r="AB742" s="89"/>
      <c r="AC742" s="88"/>
      <c r="AD742" s="89"/>
      <c r="AE742" s="88"/>
      <c r="AF742" s="89"/>
      <c r="AG742" s="88"/>
      <c r="AH742" s="89"/>
      <c r="AI742" s="88"/>
      <c r="AJ742" s="89"/>
      <c r="AK742" s="88"/>
      <c r="AL742" s="89"/>
      <c r="AM742" s="90"/>
    </row>
    <row r="743" spans="24:39" ht="15.75" customHeight="1">
      <c r="X743" s="89"/>
      <c r="Y743" s="88"/>
      <c r="Z743" s="89"/>
      <c r="AA743" s="88"/>
      <c r="AB743" s="89"/>
      <c r="AC743" s="88"/>
      <c r="AD743" s="89"/>
      <c r="AE743" s="88"/>
      <c r="AF743" s="89"/>
      <c r="AG743" s="88"/>
      <c r="AH743" s="89"/>
      <c r="AI743" s="88"/>
      <c r="AJ743" s="89"/>
      <c r="AK743" s="88"/>
      <c r="AL743" s="89"/>
      <c r="AM743" s="90"/>
    </row>
    <row r="744" spans="24:39" ht="15.75" customHeight="1">
      <c r="X744" s="89"/>
      <c r="Y744" s="88"/>
      <c r="Z744" s="89"/>
      <c r="AA744" s="88"/>
      <c r="AB744" s="89"/>
      <c r="AC744" s="88"/>
      <c r="AD744" s="89"/>
      <c r="AE744" s="88"/>
      <c r="AF744" s="89"/>
      <c r="AG744" s="88"/>
      <c r="AH744" s="89"/>
      <c r="AI744" s="88"/>
      <c r="AJ744" s="89"/>
      <c r="AK744" s="88"/>
      <c r="AL744" s="89"/>
      <c r="AM744" s="90"/>
    </row>
    <row r="745" spans="24:39" ht="15.75" customHeight="1">
      <c r="X745" s="89"/>
      <c r="Y745" s="88"/>
      <c r="Z745" s="89"/>
      <c r="AA745" s="88"/>
      <c r="AB745" s="89"/>
      <c r="AC745" s="88"/>
      <c r="AD745" s="89"/>
      <c r="AE745" s="88"/>
      <c r="AF745" s="89"/>
      <c r="AG745" s="88"/>
      <c r="AH745" s="89"/>
      <c r="AI745" s="88"/>
      <c r="AJ745" s="89"/>
      <c r="AK745" s="88"/>
      <c r="AL745" s="89"/>
      <c r="AM745" s="90"/>
    </row>
    <row r="746" spans="24:39" ht="15.75" customHeight="1">
      <c r="X746" s="89"/>
      <c r="Y746" s="88"/>
      <c r="Z746" s="89"/>
      <c r="AA746" s="88"/>
      <c r="AB746" s="89"/>
      <c r="AC746" s="88"/>
      <c r="AD746" s="89"/>
      <c r="AE746" s="88"/>
      <c r="AF746" s="89"/>
      <c r="AG746" s="88"/>
      <c r="AH746" s="89"/>
      <c r="AI746" s="88"/>
      <c r="AJ746" s="89"/>
      <c r="AK746" s="88"/>
      <c r="AL746" s="89"/>
      <c r="AM746" s="90"/>
    </row>
    <row r="747" spans="24:39" ht="15.75" customHeight="1">
      <c r="X747" s="89"/>
      <c r="Y747" s="88"/>
      <c r="Z747" s="89"/>
      <c r="AA747" s="88"/>
      <c r="AB747" s="89"/>
      <c r="AC747" s="88"/>
      <c r="AD747" s="89"/>
      <c r="AE747" s="88"/>
      <c r="AF747" s="89"/>
      <c r="AG747" s="88"/>
      <c r="AH747" s="89"/>
      <c r="AI747" s="88"/>
      <c r="AJ747" s="89"/>
      <c r="AK747" s="88"/>
      <c r="AL747" s="89"/>
      <c r="AM747" s="90"/>
    </row>
    <row r="748" spans="24:39" ht="15.75" customHeight="1">
      <c r="X748" s="89"/>
      <c r="Y748" s="88"/>
      <c r="Z748" s="89"/>
      <c r="AA748" s="88"/>
      <c r="AB748" s="89"/>
      <c r="AC748" s="88"/>
      <c r="AD748" s="89"/>
      <c r="AE748" s="88"/>
      <c r="AF748" s="89"/>
      <c r="AG748" s="88"/>
      <c r="AH748" s="89"/>
      <c r="AI748" s="88"/>
      <c r="AJ748" s="89"/>
      <c r="AK748" s="88"/>
      <c r="AL748" s="89"/>
      <c r="AM748" s="90"/>
    </row>
    <row r="749" spans="24:39" ht="15.75" customHeight="1">
      <c r="X749" s="89"/>
      <c r="Y749" s="88"/>
      <c r="Z749" s="89"/>
      <c r="AA749" s="88"/>
      <c r="AB749" s="89"/>
      <c r="AC749" s="88"/>
      <c r="AD749" s="89"/>
      <c r="AE749" s="88"/>
      <c r="AF749" s="89"/>
      <c r="AG749" s="88"/>
      <c r="AH749" s="89"/>
      <c r="AI749" s="88"/>
      <c r="AJ749" s="89"/>
      <c r="AK749" s="88"/>
      <c r="AL749" s="89"/>
      <c r="AM749" s="90"/>
    </row>
    <row r="750" spans="24:39" ht="15.75" customHeight="1">
      <c r="X750" s="89"/>
      <c r="Y750" s="88"/>
      <c r="Z750" s="89"/>
      <c r="AA750" s="88"/>
      <c r="AB750" s="89"/>
      <c r="AC750" s="88"/>
      <c r="AD750" s="89"/>
      <c r="AE750" s="88"/>
      <c r="AF750" s="89"/>
      <c r="AG750" s="88"/>
      <c r="AH750" s="89"/>
      <c r="AI750" s="88"/>
      <c r="AJ750" s="89"/>
      <c r="AK750" s="88"/>
      <c r="AL750" s="89"/>
      <c r="AM750" s="90"/>
    </row>
    <row r="751" spans="24:39" ht="15.75" customHeight="1">
      <c r="X751" s="89"/>
      <c r="Y751" s="88"/>
      <c r="Z751" s="89"/>
      <c r="AA751" s="88"/>
      <c r="AB751" s="89"/>
      <c r="AC751" s="88"/>
      <c r="AD751" s="89"/>
      <c r="AE751" s="88"/>
      <c r="AF751" s="89"/>
      <c r="AG751" s="88"/>
      <c r="AH751" s="89"/>
      <c r="AI751" s="88"/>
      <c r="AJ751" s="89"/>
      <c r="AK751" s="88"/>
      <c r="AL751" s="89"/>
      <c r="AM751" s="90"/>
    </row>
    <row r="752" spans="24:39" ht="15.75" customHeight="1">
      <c r="X752" s="89"/>
      <c r="Y752" s="88"/>
      <c r="Z752" s="89"/>
      <c r="AA752" s="88"/>
      <c r="AB752" s="89"/>
      <c r="AC752" s="88"/>
      <c r="AD752" s="89"/>
      <c r="AE752" s="88"/>
      <c r="AF752" s="89"/>
      <c r="AG752" s="88"/>
      <c r="AH752" s="89"/>
      <c r="AI752" s="88"/>
      <c r="AJ752" s="89"/>
      <c r="AK752" s="88"/>
      <c r="AL752" s="89"/>
      <c r="AM752" s="90"/>
    </row>
    <row r="753" spans="24:39" ht="15.75" customHeight="1">
      <c r="X753" s="89"/>
      <c r="Y753" s="88"/>
      <c r="Z753" s="89"/>
      <c r="AA753" s="88"/>
      <c r="AB753" s="89"/>
      <c r="AC753" s="88"/>
      <c r="AD753" s="89"/>
      <c r="AE753" s="88"/>
      <c r="AF753" s="89"/>
      <c r="AG753" s="88"/>
      <c r="AH753" s="89"/>
      <c r="AI753" s="88"/>
      <c r="AJ753" s="89"/>
      <c r="AK753" s="88"/>
      <c r="AL753" s="89"/>
      <c r="AM753" s="90"/>
    </row>
    <row r="754" spans="24:39" ht="15.75" customHeight="1">
      <c r="X754" s="89"/>
      <c r="Y754" s="88"/>
      <c r="Z754" s="89"/>
      <c r="AA754" s="88"/>
      <c r="AB754" s="89"/>
      <c r="AC754" s="88"/>
      <c r="AD754" s="89"/>
      <c r="AE754" s="88"/>
      <c r="AF754" s="89"/>
      <c r="AG754" s="88"/>
      <c r="AH754" s="89"/>
      <c r="AI754" s="88"/>
      <c r="AJ754" s="89"/>
      <c r="AK754" s="88"/>
      <c r="AL754" s="89"/>
      <c r="AM754" s="90"/>
    </row>
    <row r="755" spans="24:39" ht="15.75" customHeight="1">
      <c r="X755" s="89"/>
      <c r="Y755" s="88"/>
      <c r="Z755" s="89"/>
      <c r="AA755" s="88"/>
      <c r="AB755" s="89"/>
      <c r="AC755" s="88"/>
      <c r="AD755" s="89"/>
      <c r="AE755" s="88"/>
      <c r="AF755" s="89"/>
      <c r="AG755" s="88"/>
      <c r="AH755" s="89"/>
      <c r="AI755" s="88"/>
      <c r="AJ755" s="89"/>
      <c r="AK755" s="88"/>
      <c r="AL755" s="89"/>
      <c r="AM755" s="90"/>
    </row>
    <row r="756" spans="24:39" ht="15.75" customHeight="1">
      <c r="X756" s="89"/>
      <c r="Y756" s="88"/>
      <c r="Z756" s="89"/>
      <c r="AA756" s="88"/>
      <c r="AB756" s="89"/>
      <c r="AC756" s="88"/>
      <c r="AD756" s="89"/>
      <c r="AE756" s="88"/>
      <c r="AF756" s="89"/>
      <c r="AG756" s="88"/>
      <c r="AH756" s="89"/>
      <c r="AI756" s="88"/>
      <c r="AJ756" s="89"/>
      <c r="AK756" s="88"/>
      <c r="AL756" s="89"/>
      <c r="AM756" s="90"/>
    </row>
    <row r="757" spans="24:39" ht="15.75" customHeight="1">
      <c r="X757" s="89"/>
      <c r="Y757" s="88"/>
      <c r="Z757" s="89"/>
      <c r="AA757" s="88"/>
      <c r="AB757" s="89"/>
      <c r="AC757" s="88"/>
      <c r="AD757" s="89"/>
      <c r="AE757" s="88"/>
      <c r="AF757" s="89"/>
      <c r="AG757" s="88"/>
      <c r="AH757" s="89"/>
      <c r="AI757" s="88"/>
      <c r="AJ757" s="89"/>
      <c r="AK757" s="88"/>
      <c r="AL757" s="89"/>
      <c r="AM757" s="90"/>
    </row>
    <row r="758" spans="24:39" ht="15.75" customHeight="1">
      <c r="X758" s="89"/>
      <c r="Y758" s="88"/>
      <c r="Z758" s="89"/>
      <c r="AA758" s="88"/>
      <c r="AB758" s="89"/>
      <c r="AC758" s="88"/>
      <c r="AD758" s="89"/>
      <c r="AE758" s="88"/>
      <c r="AF758" s="89"/>
      <c r="AG758" s="88"/>
      <c r="AH758" s="89"/>
      <c r="AI758" s="88"/>
      <c r="AJ758" s="89"/>
      <c r="AK758" s="88"/>
      <c r="AL758" s="89"/>
      <c r="AM758" s="90"/>
    </row>
    <row r="759" spans="24:39" ht="15.75" customHeight="1">
      <c r="X759" s="89"/>
      <c r="Y759" s="88"/>
      <c r="Z759" s="89"/>
      <c r="AA759" s="88"/>
      <c r="AB759" s="89"/>
      <c r="AC759" s="88"/>
      <c r="AD759" s="89"/>
      <c r="AE759" s="88"/>
      <c r="AF759" s="89"/>
      <c r="AG759" s="88"/>
      <c r="AH759" s="89"/>
      <c r="AI759" s="88"/>
      <c r="AJ759" s="89"/>
      <c r="AK759" s="88"/>
      <c r="AL759" s="89"/>
      <c r="AM759" s="90"/>
    </row>
    <row r="760" spans="24:39" ht="15.75" customHeight="1">
      <c r="X760" s="89"/>
      <c r="Y760" s="88"/>
      <c r="Z760" s="89"/>
      <c r="AA760" s="88"/>
      <c r="AB760" s="89"/>
      <c r="AC760" s="88"/>
      <c r="AD760" s="89"/>
      <c r="AE760" s="88"/>
      <c r="AF760" s="89"/>
      <c r="AG760" s="88"/>
      <c r="AH760" s="89"/>
      <c r="AI760" s="88"/>
      <c r="AJ760" s="89"/>
      <c r="AK760" s="88"/>
      <c r="AL760" s="89"/>
      <c r="AM760" s="90"/>
    </row>
    <row r="761" spans="24:39" ht="15.75" customHeight="1">
      <c r="X761" s="89"/>
      <c r="Y761" s="88"/>
      <c r="Z761" s="89"/>
      <c r="AA761" s="88"/>
      <c r="AB761" s="89"/>
      <c r="AC761" s="88"/>
      <c r="AD761" s="89"/>
      <c r="AE761" s="88"/>
      <c r="AF761" s="89"/>
      <c r="AG761" s="88"/>
      <c r="AH761" s="89"/>
      <c r="AI761" s="88"/>
      <c r="AJ761" s="89"/>
      <c r="AK761" s="88"/>
      <c r="AL761" s="89"/>
      <c r="AM761" s="90"/>
    </row>
    <row r="762" spans="24:39" ht="15.75" customHeight="1">
      <c r="X762" s="89"/>
      <c r="Y762" s="88"/>
      <c r="Z762" s="89"/>
      <c r="AA762" s="88"/>
      <c r="AB762" s="89"/>
      <c r="AC762" s="88"/>
      <c r="AD762" s="89"/>
      <c r="AE762" s="88"/>
      <c r="AF762" s="89"/>
      <c r="AG762" s="88"/>
      <c r="AH762" s="89"/>
      <c r="AI762" s="88"/>
      <c r="AJ762" s="89"/>
      <c r="AK762" s="88"/>
      <c r="AL762" s="89"/>
      <c r="AM762" s="90"/>
    </row>
    <row r="763" spans="24:39" ht="15.75" customHeight="1">
      <c r="X763" s="89"/>
      <c r="Y763" s="88"/>
      <c r="Z763" s="89"/>
      <c r="AA763" s="88"/>
      <c r="AB763" s="89"/>
      <c r="AC763" s="88"/>
      <c r="AD763" s="89"/>
      <c r="AE763" s="88"/>
      <c r="AF763" s="89"/>
      <c r="AG763" s="88"/>
      <c r="AH763" s="89"/>
      <c r="AI763" s="88"/>
      <c r="AJ763" s="89"/>
      <c r="AK763" s="88"/>
      <c r="AL763" s="89"/>
      <c r="AM763" s="90"/>
    </row>
    <row r="764" spans="24:39" ht="15.75" customHeight="1">
      <c r="X764" s="89"/>
      <c r="Y764" s="88"/>
      <c r="Z764" s="89"/>
      <c r="AA764" s="88"/>
      <c r="AB764" s="89"/>
      <c r="AC764" s="88"/>
      <c r="AD764" s="89"/>
      <c r="AE764" s="88"/>
      <c r="AF764" s="89"/>
      <c r="AG764" s="88"/>
      <c r="AH764" s="89"/>
      <c r="AI764" s="88"/>
      <c r="AJ764" s="89"/>
      <c r="AK764" s="88"/>
      <c r="AL764" s="89"/>
      <c r="AM764" s="90"/>
    </row>
    <row r="765" spans="24:39" ht="15.75" customHeight="1">
      <c r="X765" s="89"/>
      <c r="Y765" s="88"/>
      <c r="Z765" s="89"/>
      <c r="AA765" s="88"/>
      <c r="AB765" s="89"/>
      <c r="AC765" s="88"/>
      <c r="AD765" s="89"/>
      <c r="AE765" s="88"/>
      <c r="AF765" s="89"/>
      <c r="AG765" s="88"/>
      <c r="AH765" s="89"/>
      <c r="AI765" s="88"/>
      <c r="AJ765" s="89"/>
      <c r="AK765" s="88"/>
      <c r="AL765" s="89"/>
      <c r="AM765" s="90"/>
    </row>
    <row r="766" spans="24:39" ht="15.75" customHeight="1">
      <c r="X766" s="89"/>
      <c r="Y766" s="88"/>
      <c r="Z766" s="89"/>
      <c r="AA766" s="88"/>
      <c r="AB766" s="89"/>
      <c r="AC766" s="88"/>
      <c r="AD766" s="89"/>
      <c r="AE766" s="88"/>
      <c r="AF766" s="89"/>
      <c r="AG766" s="88"/>
      <c r="AH766" s="89"/>
      <c r="AI766" s="88"/>
      <c r="AJ766" s="89"/>
      <c r="AK766" s="88"/>
      <c r="AL766" s="89"/>
      <c r="AM766" s="90"/>
    </row>
    <row r="767" spans="24:39" ht="15.75" customHeight="1">
      <c r="X767" s="89"/>
      <c r="Y767" s="88"/>
      <c r="Z767" s="89"/>
      <c r="AA767" s="88"/>
      <c r="AB767" s="89"/>
      <c r="AC767" s="88"/>
      <c r="AD767" s="89"/>
      <c r="AE767" s="88"/>
      <c r="AF767" s="89"/>
      <c r="AG767" s="88"/>
      <c r="AH767" s="89"/>
      <c r="AI767" s="88"/>
      <c r="AJ767" s="89"/>
      <c r="AK767" s="88"/>
      <c r="AL767" s="89"/>
      <c r="AM767" s="90"/>
    </row>
    <row r="768" spans="24:39" ht="15.75" customHeight="1">
      <c r="X768" s="89"/>
      <c r="Y768" s="88"/>
      <c r="Z768" s="89"/>
      <c r="AA768" s="88"/>
      <c r="AB768" s="89"/>
      <c r="AC768" s="88"/>
      <c r="AD768" s="89"/>
      <c r="AE768" s="88"/>
      <c r="AF768" s="89"/>
      <c r="AG768" s="88"/>
      <c r="AH768" s="89"/>
      <c r="AI768" s="88"/>
      <c r="AJ768" s="89"/>
      <c r="AK768" s="88"/>
      <c r="AL768" s="89"/>
      <c r="AM768" s="90"/>
    </row>
    <row r="769" spans="24:39" ht="15.75" customHeight="1">
      <c r="X769" s="89"/>
      <c r="Y769" s="88"/>
      <c r="Z769" s="89"/>
      <c r="AA769" s="88"/>
      <c r="AB769" s="89"/>
      <c r="AC769" s="88"/>
      <c r="AD769" s="89"/>
      <c r="AE769" s="88"/>
      <c r="AF769" s="89"/>
      <c r="AG769" s="88"/>
      <c r="AH769" s="89"/>
      <c r="AI769" s="88"/>
      <c r="AJ769" s="89"/>
      <c r="AK769" s="88"/>
      <c r="AL769" s="89"/>
      <c r="AM769" s="90"/>
    </row>
    <row r="770" spans="24:39" ht="15.75" customHeight="1">
      <c r="X770" s="89"/>
      <c r="Y770" s="88"/>
      <c r="Z770" s="89"/>
      <c r="AA770" s="88"/>
      <c r="AB770" s="89"/>
      <c r="AC770" s="88"/>
      <c r="AD770" s="89"/>
      <c r="AE770" s="88"/>
      <c r="AF770" s="89"/>
      <c r="AG770" s="88"/>
      <c r="AH770" s="89"/>
      <c r="AI770" s="88"/>
      <c r="AJ770" s="89"/>
      <c r="AK770" s="88"/>
      <c r="AL770" s="89"/>
      <c r="AM770" s="90"/>
    </row>
    <row r="771" spans="24:39" ht="15.75" customHeight="1">
      <c r="X771" s="89"/>
      <c r="Y771" s="88"/>
      <c r="Z771" s="89"/>
      <c r="AA771" s="88"/>
      <c r="AB771" s="89"/>
      <c r="AC771" s="88"/>
      <c r="AD771" s="89"/>
      <c r="AE771" s="88"/>
      <c r="AF771" s="89"/>
      <c r="AG771" s="88"/>
      <c r="AH771" s="89"/>
      <c r="AI771" s="88"/>
      <c r="AJ771" s="89"/>
      <c r="AK771" s="88"/>
      <c r="AL771" s="89"/>
      <c r="AM771" s="90"/>
    </row>
    <row r="772" spans="24:39" ht="15.75" customHeight="1">
      <c r="X772" s="89"/>
      <c r="Y772" s="88"/>
      <c r="Z772" s="89"/>
      <c r="AA772" s="88"/>
      <c r="AB772" s="89"/>
      <c r="AC772" s="88"/>
      <c r="AD772" s="89"/>
      <c r="AE772" s="88"/>
      <c r="AF772" s="89"/>
      <c r="AG772" s="88"/>
      <c r="AH772" s="89"/>
      <c r="AI772" s="88"/>
      <c r="AJ772" s="89"/>
      <c r="AK772" s="88"/>
      <c r="AL772" s="89"/>
      <c r="AM772" s="90"/>
    </row>
    <row r="773" spans="24:39" ht="15.75" customHeight="1">
      <c r="X773" s="89"/>
      <c r="Y773" s="88"/>
      <c r="Z773" s="89"/>
      <c r="AA773" s="88"/>
      <c r="AB773" s="89"/>
      <c r="AC773" s="88"/>
      <c r="AD773" s="89"/>
      <c r="AE773" s="88"/>
      <c r="AF773" s="89"/>
      <c r="AG773" s="88"/>
      <c r="AH773" s="89"/>
      <c r="AI773" s="88"/>
      <c r="AJ773" s="89"/>
      <c r="AK773" s="88"/>
      <c r="AL773" s="89"/>
      <c r="AM773" s="90"/>
    </row>
    <row r="774" spans="24:39" ht="15.75" customHeight="1">
      <c r="X774" s="89"/>
      <c r="Y774" s="88"/>
      <c r="Z774" s="89"/>
      <c r="AA774" s="88"/>
      <c r="AB774" s="89"/>
      <c r="AC774" s="88"/>
      <c r="AD774" s="89"/>
      <c r="AE774" s="88"/>
      <c r="AF774" s="89"/>
      <c r="AG774" s="88"/>
      <c r="AH774" s="89"/>
      <c r="AI774" s="88"/>
      <c r="AJ774" s="89"/>
      <c r="AK774" s="88"/>
      <c r="AL774" s="89"/>
      <c r="AM774" s="90"/>
    </row>
    <row r="775" spans="24:39" ht="15.75" customHeight="1">
      <c r="X775" s="89"/>
      <c r="Y775" s="88"/>
      <c r="Z775" s="89"/>
      <c r="AA775" s="88"/>
      <c r="AB775" s="89"/>
      <c r="AC775" s="88"/>
      <c r="AD775" s="89"/>
      <c r="AE775" s="88"/>
      <c r="AF775" s="89"/>
      <c r="AG775" s="88"/>
      <c r="AH775" s="89"/>
      <c r="AI775" s="88"/>
      <c r="AJ775" s="89"/>
      <c r="AK775" s="88"/>
      <c r="AL775" s="89"/>
      <c r="AM775" s="90"/>
    </row>
    <row r="776" spans="24:39" ht="15.75" customHeight="1">
      <c r="X776" s="89"/>
      <c r="Y776" s="88"/>
      <c r="Z776" s="89"/>
      <c r="AA776" s="88"/>
      <c r="AB776" s="89"/>
      <c r="AC776" s="88"/>
      <c r="AD776" s="89"/>
      <c r="AE776" s="88"/>
      <c r="AF776" s="89"/>
      <c r="AG776" s="88"/>
      <c r="AH776" s="89"/>
      <c r="AI776" s="88"/>
      <c r="AJ776" s="89"/>
      <c r="AK776" s="88"/>
      <c r="AL776" s="89"/>
      <c r="AM776" s="90"/>
    </row>
    <row r="777" spans="24:39" ht="15.75" customHeight="1">
      <c r="X777" s="89"/>
      <c r="Y777" s="88"/>
      <c r="Z777" s="89"/>
      <c r="AA777" s="88"/>
      <c r="AB777" s="89"/>
      <c r="AC777" s="88"/>
      <c r="AD777" s="89"/>
      <c r="AE777" s="88"/>
      <c r="AF777" s="89"/>
      <c r="AG777" s="88"/>
      <c r="AH777" s="89"/>
      <c r="AI777" s="88"/>
      <c r="AJ777" s="89"/>
      <c r="AK777" s="88"/>
      <c r="AL777" s="89"/>
      <c r="AM777" s="90"/>
    </row>
    <row r="778" spans="24:39" ht="15.75" customHeight="1">
      <c r="X778" s="89"/>
      <c r="Y778" s="88"/>
      <c r="Z778" s="89"/>
      <c r="AA778" s="88"/>
      <c r="AB778" s="89"/>
      <c r="AC778" s="88"/>
      <c r="AD778" s="89"/>
      <c r="AE778" s="88"/>
      <c r="AF778" s="89"/>
      <c r="AG778" s="88"/>
      <c r="AH778" s="89"/>
      <c r="AI778" s="88"/>
      <c r="AJ778" s="89"/>
      <c r="AK778" s="88"/>
      <c r="AL778" s="89"/>
      <c r="AM778" s="90"/>
    </row>
    <row r="779" spans="24:39" ht="15.75" customHeight="1">
      <c r="X779" s="89"/>
      <c r="Y779" s="88"/>
      <c r="Z779" s="89"/>
      <c r="AA779" s="88"/>
      <c r="AB779" s="89"/>
      <c r="AC779" s="88"/>
      <c r="AD779" s="89"/>
      <c r="AE779" s="88"/>
      <c r="AF779" s="89"/>
      <c r="AG779" s="88"/>
      <c r="AH779" s="89"/>
      <c r="AI779" s="88"/>
      <c r="AJ779" s="89"/>
      <c r="AK779" s="88"/>
      <c r="AL779" s="89"/>
      <c r="AM779" s="90"/>
    </row>
    <row r="780" spans="24:39" ht="15.75" customHeight="1">
      <c r="X780" s="89"/>
      <c r="Y780" s="88"/>
      <c r="Z780" s="89"/>
      <c r="AA780" s="88"/>
      <c r="AB780" s="89"/>
      <c r="AC780" s="88"/>
      <c r="AD780" s="89"/>
      <c r="AE780" s="88"/>
      <c r="AF780" s="89"/>
      <c r="AG780" s="88"/>
      <c r="AH780" s="89"/>
      <c r="AI780" s="88"/>
      <c r="AJ780" s="89"/>
      <c r="AK780" s="88"/>
      <c r="AL780" s="89"/>
      <c r="AM780" s="90"/>
    </row>
    <row r="781" spans="24:39" ht="15.75" customHeight="1">
      <c r="X781" s="89"/>
      <c r="Y781" s="88"/>
      <c r="Z781" s="89"/>
      <c r="AA781" s="88"/>
      <c r="AB781" s="89"/>
      <c r="AC781" s="88"/>
      <c r="AD781" s="89"/>
      <c r="AE781" s="88"/>
      <c r="AF781" s="89"/>
      <c r="AG781" s="88"/>
      <c r="AH781" s="89"/>
      <c r="AI781" s="88"/>
      <c r="AJ781" s="89"/>
      <c r="AK781" s="88"/>
      <c r="AL781" s="89"/>
      <c r="AM781" s="90"/>
    </row>
    <row r="782" spans="24:39" ht="15.75" customHeight="1">
      <c r="X782" s="89"/>
      <c r="Y782" s="88"/>
      <c r="Z782" s="89"/>
      <c r="AA782" s="88"/>
      <c r="AB782" s="89"/>
      <c r="AC782" s="88"/>
      <c r="AD782" s="89"/>
      <c r="AE782" s="88"/>
      <c r="AF782" s="89"/>
      <c r="AG782" s="88"/>
      <c r="AH782" s="89"/>
      <c r="AI782" s="88"/>
      <c r="AJ782" s="89"/>
      <c r="AK782" s="88"/>
      <c r="AL782" s="89"/>
      <c r="AM782" s="90"/>
    </row>
    <row r="783" spans="24:39" ht="15.75" customHeight="1">
      <c r="X783" s="89"/>
      <c r="Y783" s="88"/>
      <c r="Z783" s="89"/>
      <c r="AA783" s="88"/>
      <c r="AB783" s="89"/>
      <c r="AC783" s="88"/>
      <c r="AD783" s="89"/>
      <c r="AE783" s="88"/>
      <c r="AF783" s="89"/>
      <c r="AG783" s="88"/>
      <c r="AH783" s="89"/>
      <c r="AI783" s="88"/>
      <c r="AJ783" s="89"/>
      <c r="AK783" s="88"/>
      <c r="AL783" s="89"/>
      <c r="AM783" s="90"/>
    </row>
    <row r="784" spans="24:39" ht="15.75" customHeight="1">
      <c r="X784" s="89"/>
      <c r="Y784" s="88"/>
      <c r="Z784" s="89"/>
      <c r="AA784" s="88"/>
      <c r="AB784" s="89"/>
      <c r="AC784" s="88"/>
      <c r="AD784" s="89"/>
      <c r="AE784" s="88"/>
      <c r="AF784" s="89"/>
      <c r="AG784" s="88"/>
      <c r="AH784" s="89"/>
      <c r="AI784" s="88"/>
      <c r="AJ784" s="89"/>
      <c r="AK784" s="88"/>
      <c r="AL784" s="89"/>
      <c r="AM784" s="90"/>
    </row>
    <row r="785" spans="24:39" ht="15.75" customHeight="1">
      <c r="X785" s="89"/>
      <c r="Y785" s="88"/>
      <c r="Z785" s="89"/>
      <c r="AA785" s="88"/>
      <c r="AB785" s="89"/>
      <c r="AC785" s="88"/>
      <c r="AD785" s="89"/>
      <c r="AE785" s="88"/>
      <c r="AF785" s="89"/>
      <c r="AG785" s="88"/>
      <c r="AH785" s="89"/>
      <c r="AI785" s="88"/>
      <c r="AJ785" s="89"/>
      <c r="AK785" s="88"/>
      <c r="AL785" s="89"/>
      <c r="AM785" s="90"/>
    </row>
    <row r="786" spans="24:39" ht="15.75" customHeight="1">
      <c r="X786" s="89"/>
      <c r="Y786" s="88"/>
      <c r="Z786" s="89"/>
      <c r="AA786" s="88"/>
      <c r="AB786" s="89"/>
      <c r="AC786" s="88"/>
      <c r="AD786" s="89"/>
      <c r="AE786" s="88"/>
      <c r="AF786" s="89"/>
      <c r="AG786" s="88"/>
      <c r="AH786" s="89"/>
      <c r="AI786" s="88"/>
      <c r="AJ786" s="89"/>
      <c r="AK786" s="88"/>
      <c r="AL786" s="89"/>
      <c r="AM786" s="90"/>
    </row>
    <row r="787" spans="24:39" ht="15.75" customHeight="1">
      <c r="X787" s="89"/>
      <c r="Y787" s="88"/>
      <c r="Z787" s="89"/>
      <c r="AA787" s="88"/>
      <c r="AB787" s="89"/>
      <c r="AC787" s="88"/>
      <c r="AD787" s="89"/>
      <c r="AE787" s="88"/>
      <c r="AF787" s="89"/>
      <c r="AG787" s="88"/>
      <c r="AH787" s="89"/>
      <c r="AI787" s="88"/>
      <c r="AJ787" s="89"/>
      <c r="AK787" s="88"/>
      <c r="AL787" s="89"/>
      <c r="AM787" s="90"/>
    </row>
    <row r="788" spans="24:39" ht="15.75" customHeight="1">
      <c r="X788" s="89"/>
      <c r="Y788" s="88"/>
      <c r="Z788" s="89"/>
      <c r="AA788" s="88"/>
      <c r="AB788" s="89"/>
      <c r="AC788" s="88"/>
      <c r="AD788" s="89"/>
      <c r="AE788" s="88"/>
      <c r="AF788" s="89"/>
      <c r="AG788" s="88"/>
      <c r="AH788" s="89"/>
      <c r="AI788" s="88"/>
      <c r="AJ788" s="89"/>
      <c r="AK788" s="88"/>
      <c r="AL788" s="89"/>
      <c r="AM788" s="90"/>
    </row>
    <row r="789" spans="24:39" ht="15.75" customHeight="1">
      <c r="X789" s="89"/>
      <c r="Y789" s="88"/>
      <c r="Z789" s="89"/>
      <c r="AA789" s="88"/>
      <c r="AB789" s="89"/>
      <c r="AC789" s="88"/>
      <c r="AD789" s="89"/>
      <c r="AE789" s="88"/>
      <c r="AF789" s="89"/>
      <c r="AG789" s="88"/>
      <c r="AH789" s="89"/>
      <c r="AI789" s="88"/>
      <c r="AJ789" s="89"/>
      <c r="AK789" s="88"/>
      <c r="AL789" s="89"/>
      <c r="AM789" s="90"/>
    </row>
    <row r="790" spans="24:39" ht="15.75" customHeight="1">
      <c r="X790" s="89"/>
      <c r="Y790" s="88"/>
      <c r="Z790" s="89"/>
      <c r="AA790" s="88"/>
      <c r="AB790" s="89"/>
      <c r="AC790" s="88"/>
      <c r="AD790" s="89"/>
      <c r="AE790" s="88"/>
      <c r="AF790" s="89"/>
      <c r="AG790" s="88"/>
      <c r="AH790" s="89"/>
      <c r="AI790" s="88"/>
      <c r="AJ790" s="89"/>
      <c r="AK790" s="88"/>
      <c r="AL790" s="89"/>
      <c r="AM790" s="90"/>
    </row>
    <row r="791" spans="24:39" ht="15.75" customHeight="1">
      <c r="X791" s="89"/>
      <c r="Y791" s="88"/>
      <c r="Z791" s="89"/>
      <c r="AA791" s="88"/>
      <c r="AB791" s="89"/>
      <c r="AC791" s="88"/>
      <c r="AD791" s="89"/>
      <c r="AE791" s="88"/>
      <c r="AF791" s="89"/>
      <c r="AG791" s="88"/>
      <c r="AH791" s="89"/>
      <c r="AI791" s="88"/>
      <c r="AJ791" s="89"/>
      <c r="AK791" s="88"/>
      <c r="AL791" s="89"/>
      <c r="AM791" s="90"/>
    </row>
    <row r="792" spans="24:39" ht="15.75" customHeight="1">
      <c r="X792" s="89"/>
      <c r="Y792" s="88"/>
      <c r="Z792" s="89"/>
      <c r="AA792" s="88"/>
      <c r="AB792" s="89"/>
      <c r="AC792" s="88"/>
      <c r="AD792" s="89"/>
      <c r="AE792" s="88"/>
      <c r="AF792" s="89"/>
      <c r="AG792" s="88"/>
      <c r="AH792" s="89"/>
      <c r="AI792" s="88"/>
      <c r="AJ792" s="89"/>
      <c r="AK792" s="88"/>
      <c r="AL792" s="89"/>
      <c r="AM792" s="90"/>
    </row>
    <row r="793" spans="24:39" ht="15.75" customHeight="1">
      <c r="X793" s="89"/>
      <c r="Y793" s="88"/>
      <c r="Z793" s="89"/>
      <c r="AA793" s="88"/>
      <c r="AB793" s="89"/>
      <c r="AC793" s="88"/>
      <c r="AD793" s="89"/>
      <c r="AE793" s="88"/>
      <c r="AF793" s="89"/>
      <c r="AG793" s="88"/>
      <c r="AH793" s="89"/>
      <c r="AI793" s="88"/>
      <c r="AJ793" s="89"/>
      <c r="AK793" s="88"/>
      <c r="AL793" s="89"/>
      <c r="AM793" s="90"/>
    </row>
    <row r="794" spans="24:39" ht="15.75" customHeight="1">
      <c r="X794" s="89"/>
      <c r="Y794" s="88"/>
      <c r="Z794" s="89"/>
      <c r="AA794" s="88"/>
      <c r="AB794" s="89"/>
      <c r="AC794" s="88"/>
      <c r="AD794" s="89"/>
      <c r="AE794" s="88"/>
      <c r="AF794" s="89"/>
      <c r="AG794" s="88"/>
      <c r="AH794" s="89"/>
      <c r="AI794" s="88"/>
      <c r="AJ794" s="89"/>
      <c r="AK794" s="88"/>
      <c r="AL794" s="89"/>
      <c r="AM794" s="90"/>
    </row>
    <row r="795" spans="24:39" ht="15.75" customHeight="1">
      <c r="X795" s="89"/>
      <c r="Y795" s="88"/>
      <c r="Z795" s="89"/>
      <c r="AA795" s="88"/>
      <c r="AB795" s="89"/>
      <c r="AC795" s="88"/>
      <c r="AD795" s="89"/>
      <c r="AE795" s="88"/>
      <c r="AF795" s="89"/>
      <c r="AG795" s="88"/>
      <c r="AH795" s="89"/>
      <c r="AI795" s="88"/>
      <c r="AJ795" s="89"/>
      <c r="AK795" s="88"/>
      <c r="AL795" s="89"/>
      <c r="AM795" s="90"/>
    </row>
    <row r="796" spans="24:39" ht="15.75" customHeight="1">
      <c r="X796" s="89"/>
      <c r="Y796" s="88"/>
      <c r="Z796" s="89"/>
      <c r="AA796" s="88"/>
      <c r="AB796" s="89"/>
      <c r="AC796" s="88"/>
      <c r="AD796" s="89"/>
      <c r="AE796" s="88"/>
      <c r="AF796" s="89"/>
      <c r="AG796" s="88"/>
      <c r="AH796" s="89"/>
      <c r="AI796" s="88"/>
      <c r="AJ796" s="89"/>
      <c r="AK796" s="88"/>
      <c r="AL796" s="89"/>
      <c r="AM796" s="90"/>
    </row>
    <row r="797" spans="24:39" ht="15.75" customHeight="1">
      <c r="X797" s="89"/>
      <c r="Y797" s="88"/>
      <c r="Z797" s="89"/>
      <c r="AA797" s="88"/>
      <c r="AB797" s="89"/>
      <c r="AC797" s="88"/>
      <c r="AD797" s="89"/>
      <c r="AE797" s="88"/>
      <c r="AF797" s="89"/>
      <c r="AG797" s="88"/>
      <c r="AH797" s="89"/>
      <c r="AI797" s="88"/>
      <c r="AJ797" s="89"/>
      <c r="AK797" s="88"/>
      <c r="AL797" s="89"/>
      <c r="AM797" s="90"/>
    </row>
    <row r="798" spans="24:39" ht="15.75" customHeight="1">
      <c r="X798" s="89"/>
      <c r="Y798" s="88"/>
      <c r="Z798" s="89"/>
      <c r="AA798" s="88"/>
      <c r="AB798" s="89"/>
      <c r="AC798" s="88"/>
      <c r="AD798" s="89"/>
      <c r="AE798" s="88"/>
      <c r="AF798" s="89"/>
      <c r="AG798" s="88"/>
      <c r="AH798" s="89"/>
      <c r="AI798" s="88"/>
      <c r="AJ798" s="89"/>
      <c r="AK798" s="88"/>
      <c r="AL798" s="89"/>
      <c r="AM798" s="90"/>
    </row>
    <row r="799" spans="24:39" ht="15.75" customHeight="1">
      <c r="X799" s="89"/>
      <c r="Y799" s="88"/>
      <c r="Z799" s="89"/>
      <c r="AA799" s="88"/>
      <c r="AB799" s="89"/>
      <c r="AC799" s="88"/>
      <c r="AD799" s="89"/>
      <c r="AE799" s="88"/>
      <c r="AF799" s="89"/>
      <c r="AG799" s="88"/>
      <c r="AH799" s="89"/>
      <c r="AI799" s="88"/>
      <c r="AJ799" s="89"/>
      <c r="AK799" s="88"/>
      <c r="AL799" s="89"/>
      <c r="AM799" s="90"/>
    </row>
    <row r="800" spans="24:39" ht="15.75" customHeight="1">
      <c r="X800" s="89"/>
      <c r="Y800" s="88"/>
      <c r="Z800" s="89"/>
      <c r="AA800" s="88"/>
      <c r="AB800" s="89"/>
      <c r="AC800" s="88"/>
      <c r="AD800" s="89"/>
      <c r="AE800" s="88"/>
      <c r="AF800" s="89"/>
      <c r="AG800" s="88"/>
      <c r="AH800" s="89"/>
      <c r="AI800" s="88"/>
      <c r="AJ800" s="89"/>
      <c r="AK800" s="88"/>
      <c r="AL800" s="89"/>
      <c r="AM800" s="90"/>
    </row>
    <row r="801" spans="24:39" ht="15.75" customHeight="1">
      <c r="X801" s="89"/>
      <c r="Y801" s="88"/>
      <c r="Z801" s="89"/>
      <c r="AA801" s="88"/>
      <c r="AB801" s="89"/>
      <c r="AC801" s="88"/>
      <c r="AD801" s="89"/>
      <c r="AE801" s="88"/>
      <c r="AF801" s="89"/>
      <c r="AG801" s="88"/>
      <c r="AH801" s="89"/>
      <c r="AI801" s="88"/>
      <c r="AJ801" s="89"/>
      <c r="AK801" s="88"/>
      <c r="AL801" s="89"/>
      <c r="AM801" s="90"/>
    </row>
    <row r="802" spans="24:39" ht="15.75" customHeight="1">
      <c r="X802" s="89"/>
      <c r="Y802" s="88"/>
      <c r="Z802" s="89"/>
      <c r="AA802" s="88"/>
      <c r="AB802" s="89"/>
      <c r="AC802" s="88"/>
      <c r="AD802" s="89"/>
      <c r="AE802" s="88"/>
      <c r="AF802" s="89"/>
      <c r="AG802" s="88"/>
      <c r="AH802" s="89"/>
      <c r="AI802" s="88"/>
      <c r="AJ802" s="89"/>
      <c r="AK802" s="88"/>
      <c r="AL802" s="89"/>
      <c r="AM802" s="90"/>
    </row>
    <row r="803" spans="24:39" ht="15.75" customHeight="1">
      <c r="X803" s="89"/>
      <c r="Y803" s="88"/>
      <c r="Z803" s="89"/>
      <c r="AA803" s="88"/>
      <c r="AB803" s="89"/>
      <c r="AC803" s="88"/>
      <c r="AD803" s="89"/>
      <c r="AE803" s="88"/>
      <c r="AF803" s="89"/>
      <c r="AG803" s="88"/>
      <c r="AH803" s="89"/>
      <c r="AI803" s="88"/>
      <c r="AJ803" s="89"/>
      <c r="AK803" s="88"/>
      <c r="AL803" s="89"/>
      <c r="AM803" s="90"/>
    </row>
    <row r="804" spans="24:39" ht="15.75" customHeight="1">
      <c r="X804" s="89"/>
      <c r="Y804" s="88"/>
      <c r="Z804" s="89"/>
      <c r="AA804" s="88"/>
      <c r="AB804" s="89"/>
      <c r="AC804" s="88"/>
      <c r="AD804" s="89"/>
      <c r="AE804" s="88"/>
      <c r="AF804" s="89"/>
      <c r="AG804" s="88"/>
      <c r="AH804" s="89"/>
      <c r="AI804" s="88"/>
      <c r="AJ804" s="89"/>
      <c r="AK804" s="88"/>
      <c r="AL804" s="89"/>
      <c r="AM804" s="90"/>
    </row>
    <row r="805" spans="24:39" ht="15.75" customHeight="1">
      <c r="X805" s="89"/>
      <c r="Y805" s="88"/>
      <c r="Z805" s="89"/>
      <c r="AA805" s="88"/>
      <c r="AB805" s="89"/>
      <c r="AC805" s="88"/>
      <c r="AD805" s="89"/>
      <c r="AE805" s="88"/>
      <c r="AF805" s="89"/>
      <c r="AG805" s="88"/>
      <c r="AH805" s="89"/>
      <c r="AI805" s="88"/>
      <c r="AJ805" s="89"/>
      <c r="AK805" s="88"/>
      <c r="AL805" s="89"/>
      <c r="AM805" s="90"/>
    </row>
    <row r="806" spans="24:39" ht="15.75" customHeight="1">
      <c r="X806" s="89"/>
      <c r="Y806" s="88"/>
      <c r="Z806" s="89"/>
      <c r="AA806" s="88"/>
      <c r="AB806" s="89"/>
      <c r="AC806" s="88"/>
      <c r="AD806" s="89"/>
      <c r="AE806" s="88"/>
      <c r="AF806" s="89"/>
      <c r="AG806" s="88"/>
      <c r="AH806" s="89"/>
      <c r="AI806" s="88"/>
      <c r="AJ806" s="89"/>
      <c r="AK806" s="88"/>
      <c r="AL806" s="89"/>
      <c r="AM806" s="90"/>
    </row>
    <row r="807" spans="24:39" ht="15.75" customHeight="1">
      <c r="X807" s="89"/>
      <c r="Y807" s="88"/>
      <c r="Z807" s="89"/>
      <c r="AA807" s="88"/>
      <c r="AB807" s="89"/>
      <c r="AC807" s="88"/>
      <c r="AD807" s="89"/>
      <c r="AE807" s="88"/>
      <c r="AF807" s="89"/>
      <c r="AG807" s="88"/>
      <c r="AH807" s="89"/>
      <c r="AI807" s="88"/>
      <c r="AJ807" s="89"/>
      <c r="AK807" s="88"/>
      <c r="AL807" s="89"/>
      <c r="AM807" s="90"/>
    </row>
    <row r="808" spans="24:39" ht="15.75" customHeight="1">
      <c r="X808" s="89"/>
      <c r="Y808" s="88"/>
      <c r="Z808" s="89"/>
      <c r="AA808" s="88"/>
      <c r="AB808" s="89"/>
      <c r="AC808" s="88"/>
      <c r="AD808" s="89"/>
      <c r="AE808" s="88"/>
      <c r="AF808" s="89"/>
      <c r="AG808" s="88"/>
      <c r="AH808" s="89"/>
      <c r="AI808" s="88"/>
      <c r="AJ808" s="89"/>
      <c r="AK808" s="88"/>
      <c r="AL808" s="89"/>
      <c r="AM808" s="90"/>
    </row>
    <row r="809" spans="24:39" ht="15.75" customHeight="1">
      <c r="X809" s="89"/>
      <c r="Y809" s="88"/>
      <c r="Z809" s="89"/>
      <c r="AA809" s="88"/>
      <c r="AB809" s="89"/>
      <c r="AC809" s="88"/>
      <c r="AD809" s="89"/>
      <c r="AE809" s="88"/>
      <c r="AF809" s="89"/>
      <c r="AG809" s="88"/>
      <c r="AH809" s="89"/>
      <c r="AI809" s="88"/>
      <c r="AJ809" s="89"/>
      <c r="AK809" s="88"/>
      <c r="AL809" s="89"/>
      <c r="AM809" s="90"/>
    </row>
    <row r="810" spans="24:39" ht="15.75" customHeight="1">
      <c r="X810" s="89"/>
      <c r="Y810" s="88"/>
      <c r="Z810" s="89"/>
      <c r="AA810" s="88"/>
      <c r="AB810" s="89"/>
      <c r="AC810" s="88"/>
      <c r="AD810" s="89"/>
      <c r="AE810" s="88"/>
      <c r="AF810" s="89"/>
      <c r="AG810" s="88"/>
      <c r="AH810" s="89"/>
      <c r="AI810" s="88"/>
      <c r="AJ810" s="89"/>
      <c r="AK810" s="88"/>
      <c r="AL810" s="89"/>
      <c r="AM810" s="90"/>
    </row>
    <row r="811" spans="24:39" ht="15.75" customHeight="1">
      <c r="X811" s="89"/>
      <c r="Y811" s="88"/>
      <c r="Z811" s="89"/>
      <c r="AA811" s="88"/>
      <c r="AB811" s="89"/>
      <c r="AC811" s="88"/>
      <c r="AD811" s="89"/>
      <c r="AE811" s="88"/>
      <c r="AF811" s="89"/>
      <c r="AG811" s="88"/>
      <c r="AH811" s="89"/>
      <c r="AI811" s="88"/>
      <c r="AJ811" s="89"/>
      <c r="AK811" s="88"/>
      <c r="AL811" s="89"/>
      <c r="AM811" s="90"/>
    </row>
    <row r="812" spans="24:39" ht="15.75" customHeight="1">
      <c r="X812" s="89"/>
      <c r="Y812" s="88"/>
      <c r="Z812" s="89"/>
      <c r="AA812" s="88"/>
      <c r="AB812" s="89"/>
      <c r="AC812" s="88"/>
      <c r="AD812" s="89"/>
      <c r="AE812" s="88"/>
      <c r="AF812" s="89"/>
      <c r="AG812" s="88"/>
      <c r="AH812" s="89"/>
      <c r="AI812" s="88"/>
      <c r="AJ812" s="89"/>
      <c r="AK812" s="88"/>
      <c r="AL812" s="89"/>
      <c r="AM812" s="90"/>
    </row>
    <row r="813" spans="24:39" ht="15.75" customHeight="1">
      <c r="X813" s="89"/>
      <c r="Y813" s="88"/>
      <c r="Z813" s="89"/>
      <c r="AA813" s="88"/>
      <c r="AB813" s="89"/>
      <c r="AC813" s="88"/>
      <c r="AD813" s="89"/>
      <c r="AE813" s="88"/>
      <c r="AF813" s="89"/>
      <c r="AG813" s="88"/>
      <c r="AH813" s="89"/>
      <c r="AI813" s="88"/>
      <c r="AJ813" s="89"/>
      <c r="AK813" s="88"/>
      <c r="AL813" s="89"/>
      <c r="AM813" s="90"/>
    </row>
    <row r="814" spans="24:39" ht="15.75" customHeight="1">
      <c r="X814" s="89"/>
      <c r="Y814" s="88"/>
      <c r="Z814" s="89"/>
      <c r="AA814" s="88"/>
      <c r="AB814" s="89"/>
      <c r="AC814" s="88"/>
      <c r="AD814" s="89"/>
      <c r="AE814" s="88"/>
      <c r="AF814" s="89"/>
      <c r="AG814" s="88"/>
      <c r="AH814" s="89"/>
      <c r="AI814" s="88"/>
      <c r="AJ814" s="89"/>
      <c r="AK814" s="88"/>
      <c r="AL814" s="89"/>
      <c r="AM814" s="90"/>
    </row>
    <row r="815" spans="24:39" ht="15.75" customHeight="1">
      <c r="X815" s="89"/>
      <c r="Y815" s="88"/>
      <c r="Z815" s="89"/>
      <c r="AA815" s="88"/>
      <c r="AB815" s="89"/>
      <c r="AC815" s="88"/>
      <c r="AD815" s="89"/>
      <c r="AE815" s="88"/>
      <c r="AF815" s="89"/>
      <c r="AG815" s="88"/>
      <c r="AH815" s="89"/>
      <c r="AI815" s="88"/>
      <c r="AJ815" s="89"/>
      <c r="AK815" s="88"/>
      <c r="AL815" s="89"/>
      <c r="AM815" s="90"/>
    </row>
    <row r="816" spans="24:39" ht="15.75" customHeight="1">
      <c r="X816" s="89"/>
      <c r="Y816" s="88"/>
      <c r="Z816" s="89"/>
      <c r="AA816" s="88"/>
      <c r="AB816" s="89"/>
      <c r="AC816" s="88"/>
      <c r="AD816" s="89"/>
      <c r="AE816" s="88"/>
      <c r="AF816" s="89"/>
      <c r="AG816" s="88"/>
      <c r="AH816" s="89"/>
      <c r="AI816" s="88"/>
      <c r="AJ816" s="89"/>
      <c r="AK816" s="88"/>
      <c r="AL816" s="89"/>
      <c r="AM816" s="90"/>
    </row>
    <row r="817" spans="24:39" ht="15.75" customHeight="1">
      <c r="X817" s="89"/>
      <c r="Y817" s="88"/>
      <c r="Z817" s="89"/>
      <c r="AA817" s="88"/>
      <c r="AB817" s="89"/>
      <c r="AC817" s="88"/>
      <c r="AD817" s="89"/>
      <c r="AE817" s="88"/>
      <c r="AF817" s="89"/>
      <c r="AG817" s="88"/>
      <c r="AH817" s="89"/>
      <c r="AI817" s="88"/>
      <c r="AJ817" s="89"/>
      <c r="AK817" s="88"/>
      <c r="AL817" s="89"/>
      <c r="AM817" s="90"/>
    </row>
    <row r="818" spans="24:39" ht="15.75" customHeight="1">
      <c r="X818" s="89"/>
      <c r="Y818" s="88"/>
      <c r="Z818" s="89"/>
      <c r="AA818" s="88"/>
      <c r="AB818" s="89"/>
      <c r="AC818" s="88"/>
      <c r="AD818" s="89"/>
      <c r="AE818" s="88"/>
      <c r="AF818" s="89"/>
      <c r="AG818" s="88"/>
      <c r="AH818" s="89"/>
      <c r="AI818" s="88"/>
      <c r="AJ818" s="89"/>
      <c r="AK818" s="88"/>
      <c r="AL818" s="89"/>
      <c r="AM818" s="90"/>
    </row>
    <row r="819" spans="24:39" ht="15.75" customHeight="1">
      <c r="X819" s="89"/>
      <c r="Y819" s="88"/>
      <c r="Z819" s="89"/>
      <c r="AA819" s="88"/>
      <c r="AB819" s="89"/>
      <c r="AC819" s="88"/>
      <c r="AD819" s="89"/>
      <c r="AE819" s="88"/>
      <c r="AF819" s="89"/>
      <c r="AG819" s="88"/>
      <c r="AH819" s="89"/>
      <c r="AI819" s="88"/>
      <c r="AJ819" s="89"/>
      <c r="AK819" s="88"/>
      <c r="AL819" s="89"/>
      <c r="AM819" s="90"/>
    </row>
    <row r="820" spans="24:39" ht="15.75" customHeight="1">
      <c r="X820" s="89"/>
      <c r="Y820" s="88"/>
      <c r="Z820" s="89"/>
      <c r="AA820" s="88"/>
      <c r="AB820" s="89"/>
      <c r="AC820" s="88"/>
      <c r="AD820" s="89"/>
      <c r="AE820" s="88"/>
      <c r="AF820" s="89"/>
      <c r="AG820" s="88"/>
      <c r="AH820" s="89"/>
      <c r="AI820" s="88"/>
      <c r="AJ820" s="89"/>
      <c r="AK820" s="88"/>
      <c r="AL820" s="89"/>
      <c r="AM820" s="90"/>
    </row>
    <row r="821" spans="24:39" ht="15.75" customHeight="1">
      <c r="X821" s="89"/>
      <c r="Y821" s="88"/>
      <c r="Z821" s="89"/>
      <c r="AA821" s="88"/>
      <c r="AB821" s="89"/>
      <c r="AC821" s="88"/>
      <c r="AD821" s="89"/>
      <c r="AE821" s="88"/>
      <c r="AF821" s="89"/>
      <c r="AG821" s="88"/>
      <c r="AH821" s="89"/>
      <c r="AI821" s="88"/>
      <c r="AJ821" s="89"/>
      <c r="AK821" s="88"/>
      <c r="AL821" s="89"/>
      <c r="AM821" s="90"/>
    </row>
    <row r="822" spans="24:39" ht="15.75" customHeight="1">
      <c r="X822" s="89"/>
      <c r="Y822" s="88"/>
      <c r="Z822" s="89"/>
      <c r="AA822" s="88"/>
      <c r="AB822" s="89"/>
      <c r="AC822" s="88"/>
      <c r="AD822" s="89"/>
      <c r="AE822" s="88"/>
      <c r="AF822" s="89"/>
      <c r="AG822" s="88"/>
      <c r="AH822" s="89"/>
      <c r="AI822" s="88"/>
      <c r="AJ822" s="89"/>
      <c r="AK822" s="88"/>
      <c r="AL822" s="89"/>
      <c r="AM822" s="90"/>
    </row>
    <row r="823" spans="24:39" ht="15.75" customHeight="1">
      <c r="X823" s="89"/>
      <c r="Y823" s="88"/>
      <c r="Z823" s="89"/>
      <c r="AA823" s="88"/>
      <c r="AB823" s="89"/>
      <c r="AC823" s="88"/>
      <c r="AD823" s="89"/>
      <c r="AE823" s="88"/>
      <c r="AF823" s="89"/>
      <c r="AG823" s="88"/>
      <c r="AH823" s="89"/>
      <c r="AI823" s="88"/>
      <c r="AJ823" s="89"/>
      <c r="AK823" s="88"/>
      <c r="AL823" s="89"/>
      <c r="AM823" s="90"/>
    </row>
    <row r="824" spans="24:39" ht="15.75" customHeight="1">
      <c r="X824" s="89"/>
      <c r="Y824" s="88"/>
      <c r="Z824" s="89"/>
      <c r="AA824" s="88"/>
      <c r="AB824" s="89"/>
      <c r="AC824" s="88"/>
      <c r="AD824" s="89"/>
      <c r="AE824" s="88"/>
      <c r="AF824" s="89"/>
      <c r="AG824" s="88"/>
      <c r="AH824" s="89"/>
      <c r="AI824" s="88"/>
      <c r="AJ824" s="89"/>
      <c r="AK824" s="88"/>
      <c r="AL824" s="89"/>
      <c r="AM824" s="90"/>
    </row>
    <row r="825" spans="24:39" ht="15.75" customHeight="1">
      <c r="X825" s="89"/>
      <c r="Y825" s="88"/>
      <c r="Z825" s="89"/>
      <c r="AA825" s="88"/>
      <c r="AB825" s="89"/>
      <c r="AC825" s="88"/>
      <c r="AD825" s="89"/>
      <c r="AE825" s="88"/>
      <c r="AF825" s="89"/>
      <c r="AG825" s="88"/>
      <c r="AH825" s="89"/>
      <c r="AI825" s="88"/>
      <c r="AJ825" s="89"/>
      <c r="AK825" s="88"/>
      <c r="AL825" s="89"/>
      <c r="AM825" s="90"/>
    </row>
    <row r="826" spans="24:39" ht="15.75" customHeight="1">
      <c r="X826" s="89"/>
      <c r="Y826" s="88"/>
      <c r="Z826" s="89"/>
      <c r="AA826" s="88"/>
      <c r="AB826" s="89"/>
      <c r="AC826" s="88"/>
      <c r="AD826" s="89"/>
      <c r="AE826" s="88"/>
      <c r="AF826" s="89"/>
      <c r="AG826" s="88"/>
      <c r="AH826" s="89"/>
      <c r="AI826" s="88"/>
      <c r="AJ826" s="89"/>
      <c r="AK826" s="88"/>
      <c r="AL826" s="89"/>
      <c r="AM826" s="90"/>
    </row>
    <row r="827" spans="24:39" ht="15.75" customHeight="1">
      <c r="X827" s="89"/>
      <c r="Y827" s="88"/>
      <c r="Z827" s="89"/>
      <c r="AA827" s="88"/>
      <c r="AB827" s="89"/>
      <c r="AC827" s="88"/>
      <c r="AD827" s="89"/>
      <c r="AE827" s="88"/>
      <c r="AF827" s="89"/>
      <c r="AG827" s="88"/>
      <c r="AH827" s="89"/>
      <c r="AI827" s="88"/>
      <c r="AJ827" s="89"/>
      <c r="AK827" s="88"/>
      <c r="AL827" s="89"/>
      <c r="AM827" s="90"/>
    </row>
    <row r="828" spans="24:39" ht="15.75" customHeight="1">
      <c r="X828" s="89"/>
      <c r="Y828" s="88"/>
      <c r="Z828" s="89"/>
      <c r="AA828" s="88"/>
      <c r="AB828" s="89"/>
      <c r="AC828" s="88"/>
      <c r="AD828" s="89"/>
      <c r="AE828" s="88"/>
      <c r="AF828" s="89"/>
      <c r="AG828" s="88"/>
      <c r="AH828" s="89"/>
      <c r="AI828" s="88"/>
      <c r="AJ828" s="89"/>
      <c r="AK828" s="88"/>
      <c r="AL828" s="89"/>
      <c r="AM828" s="90"/>
    </row>
    <row r="829" spans="24:39" ht="15.75" customHeight="1">
      <c r="X829" s="89"/>
      <c r="Y829" s="88"/>
      <c r="Z829" s="89"/>
      <c r="AA829" s="88"/>
      <c r="AB829" s="89"/>
      <c r="AC829" s="88"/>
      <c r="AD829" s="89"/>
      <c r="AE829" s="88"/>
      <c r="AF829" s="89"/>
      <c r="AG829" s="88"/>
      <c r="AH829" s="89"/>
      <c r="AI829" s="88"/>
      <c r="AJ829" s="89"/>
      <c r="AK829" s="88"/>
      <c r="AL829" s="89"/>
      <c r="AM829" s="90"/>
    </row>
    <row r="830" spans="24:39" ht="15.75" customHeight="1">
      <c r="X830" s="89"/>
      <c r="Y830" s="88"/>
      <c r="Z830" s="89"/>
      <c r="AA830" s="88"/>
      <c r="AB830" s="89"/>
      <c r="AC830" s="88"/>
      <c r="AD830" s="89"/>
      <c r="AE830" s="88"/>
      <c r="AF830" s="89"/>
      <c r="AG830" s="88"/>
      <c r="AH830" s="89"/>
      <c r="AI830" s="88"/>
      <c r="AJ830" s="89"/>
      <c r="AK830" s="88"/>
      <c r="AL830" s="89"/>
      <c r="AM830" s="90"/>
    </row>
    <row r="831" spans="24:39" ht="15.75" customHeight="1">
      <c r="X831" s="89"/>
      <c r="Y831" s="88"/>
      <c r="Z831" s="89"/>
      <c r="AA831" s="88"/>
      <c r="AB831" s="89"/>
      <c r="AC831" s="88"/>
      <c r="AD831" s="89"/>
      <c r="AE831" s="88"/>
      <c r="AF831" s="89"/>
      <c r="AG831" s="88"/>
      <c r="AH831" s="89"/>
      <c r="AI831" s="88"/>
      <c r="AJ831" s="89"/>
      <c r="AK831" s="88"/>
      <c r="AL831" s="89"/>
      <c r="AM831" s="90"/>
    </row>
    <row r="832" spans="24:39" ht="15.75" customHeight="1">
      <c r="X832" s="89"/>
      <c r="Y832" s="88"/>
      <c r="Z832" s="89"/>
      <c r="AA832" s="88"/>
      <c r="AB832" s="89"/>
      <c r="AC832" s="88"/>
      <c r="AD832" s="89"/>
      <c r="AE832" s="88"/>
      <c r="AF832" s="89"/>
      <c r="AG832" s="88"/>
      <c r="AH832" s="89"/>
      <c r="AI832" s="88"/>
      <c r="AJ832" s="89"/>
      <c r="AK832" s="88"/>
      <c r="AL832" s="89"/>
      <c r="AM832" s="90"/>
    </row>
    <row r="833" spans="24:39" ht="15.75" customHeight="1">
      <c r="X833" s="89"/>
      <c r="Y833" s="88"/>
      <c r="Z833" s="89"/>
      <c r="AA833" s="88"/>
      <c r="AB833" s="89"/>
      <c r="AC833" s="88"/>
      <c r="AD833" s="89"/>
      <c r="AE833" s="88"/>
      <c r="AF833" s="89"/>
      <c r="AG833" s="88"/>
      <c r="AH833" s="89"/>
      <c r="AI833" s="88"/>
      <c r="AJ833" s="89"/>
      <c r="AK833" s="88"/>
      <c r="AL833" s="89"/>
      <c r="AM833" s="90"/>
    </row>
    <row r="834" spans="24:39" ht="15.75" customHeight="1">
      <c r="X834" s="89"/>
      <c r="Y834" s="88"/>
      <c r="Z834" s="89"/>
      <c r="AA834" s="88"/>
      <c r="AB834" s="89"/>
      <c r="AC834" s="88"/>
      <c r="AD834" s="89"/>
      <c r="AE834" s="88"/>
      <c r="AF834" s="89"/>
      <c r="AG834" s="88"/>
      <c r="AH834" s="89"/>
      <c r="AI834" s="88"/>
      <c r="AJ834" s="89"/>
      <c r="AK834" s="88"/>
      <c r="AL834" s="89"/>
      <c r="AM834" s="90"/>
    </row>
    <row r="835" spans="24:39" ht="15.75" customHeight="1">
      <c r="X835" s="89"/>
      <c r="Y835" s="88"/>
      <c r="Z835" s="89"/>
      <c r="AA835" s="88"/>
      <c r="AB835" s="89"/>
      <c r="AC835" s="88"/>
      <c r="AD835" s="89"/>
      <c r="AE835" s="88"/>
      <c r="AF835" s="89"/>
      <c r="AG835" s="88"/>
      <c r="AH835" s="89"/>
      <c r="AI835" s="88"/>
      <c r="AJ835" s="89"/>
      <c r="AK835" s="88"/>
      <c r="AL835" s="89"/>
      <c r="AM835" s="90"/>
    </row>
    <row r="836" spans="24:39" ht="15.75" customHeight="1">
      <c r="X836" s="89"/>
      <c r="Y836" s="88"/>
      <c r="Z836" s="89"/>
      <c r="AA836" s="88"/>
      <c r="AB836" s="89"/>
      <c r="AC836" s="88"/>
      <c r="AD836" s="89"/>
      <c r="AE836" s="88"/>
      <c r="AF836" s="89"/>
      <c r="AG836" s="88"/>
      <c r="AH836" s="89"/>
      <c r="AI836" s="88"/>
      <c r="AJ836" s="89"/>
      <c r="AK836" s="88"/>
      <c r="AL836" s="89"/>
      <c r="AM836" s="90"/>
    </row>
    <row r="837" spans="24:39" ht="15.75" customHeight="1">
      <c r="X837" s="89"/>
      <c r="Y837" s="88"/>
      <c r="Z837" s="89"/>
      <c r="AA837" s="88"/>
      <c r="AB837" s="89"/>
      <c r="AC837" s="88"/>
      <c r="AD837" s="89"/>
      <c r="AE837" s="88"/>
      <c r="AF837" s="89"/>
      <c r="AG837" s="88"/>
      <c r="AH837" s="89"/>
      <c r="AI837" s="88"/>
      <c r="AJ837" s="89"/>
      <c r="AK837" s="88"/>
      <c r="AL837" s="89"/>
      <c r="AM837" s="90"/>
    </row>
    <row r="838" spans="24:39" ht="15.75" customHeight="1">
      <c r="X838" s="89"/>
      <c r="Y838" s="88"/>
      <c r="Z838" s="89"/>
      <c r="AA838" s="88"/>
      <c r="AB838" s="89"/>
      <c r="AC838" s="88"/>
      <c r="AD838" s="89"/>
      <c r="AE838" s="88"/>
      <c r="AF838" s="89"/>
      <c r="AG838" s="88"/>
      <c r="AH838" s="89"/>
      <c r="AI838" s="88"/>
      <c r="AJ838" s="89"/>
      <c r="AK838" s="88"/>
      <c r="AL838" s="89"/>
      <c r="AM838" s="90"/>
    </row>
    <row r="839" spans="24:39" ht="15.75" customHeight="1">
      <c r="X839" s="89"/>
      <c r="Y839" s="88"/>
      <c r="Z839" s="89"/>
      <c r="AA839" s="88"/>
      <c r="AB839" s="89"/>
      <c r="AC839" s="88"/>
      <c r="AD839" s="89"/>
      <c r="AE839" s="88"/>
      <c r="AF839" s="89"/>
      <c r="AG839" s="88"/>
      <c r="AH839" s="89"/>
      <c r="AI839" s="88"/>
      <c r="AJ839" s="89"/>
      <c r="AK839" s="88"/>
      <c r="AL839" s="89"/>
      <c r="AM839" s="90"/>
    </row>
    <row r="840" spans="24:39" ht="15.75" customHeight="1">
      <c r="X840" s="89"/>
      <c r="Y840" s="88"/>
      <c r="Z840" s="89"/>
      <c r="AA840" s="88"/>
      <c r="AB840" s="89"/>
      <c r="AC840" s="88"/>
      <c r="AD840" s="89"/>
      <c r="AE840" s="88"/>
      <c r="AF840" s="89"/>
      <c r="AG840" s="88"/>
      <c r="AH840" s="89"/>
      <c r="AI840" s="88"/>
      <c r="AJ840" s="89"/>
      <c r="AK840" s="88"/>
      <c r="AL840" s="89"/>
      <c r="AM840" s="90"/>
    </row>
    <row r="841" spans="24:39" ht="15.75" customHeight="1">
      <c r="X841" s="89"/>
      <c r="Y841" s="88"/>
      <c r="Z841" s="89"/>
      <c r="AA841" s="88"/>
      <c r="AB841" s="89"/>
      <c r="AC841" s="88"/>
      <c r="AD841" s="89"/>
      <c r="AE841" s="88"/>
      <c r="AF841" s="89"/>
      <c r="AG841" s="88"/>
      <c r="AH841" s="89"/>
      <c r="AI841" s="88"/>
      <c r="AJ841" s="89"/>
      <c r="AK841" s="88"/>
      <c r="AL841" s="89"/>
      <c r="AM841" s="90"/>
    </row>
    <row r="842" spans="24:39" ht="15.75" customHeight="1">
      <c r="X842" s="89"/>
      <c r="Y842" s="88"/>
      <c r="Z842" s="89"/>
      <c r="AA842" s="88"/>
      <c r="AB842" s="89"/>
      <c r="AC842" s="88"/>
      <c r="AD842" s="89"/>
      <c r="AE842" s="88"/>
      <c r="AF842" s="89"/>
      <c r="AG842" s="88"/>
      <c r="AH842" s="89"/>
      <c r="AI842" s="88"/>
      <c r="AJ842" s="89"/>
      <c r="AK842" s="88"/>
      <c r="AL842" s="89"/>
      <c r="AM842" s="90"/>
    </row>
    <row r="843" spans="24:39" ht="15.75" customHeight="1">
      <c r="X843" s="89"/>
      <c r="Y843" s="88"/>
      <c r="Z843" s="89"/>
      <c r="AA843" s="88"/>
      <c r="AB843" s="89"/>
      <c r="AC843" s="88"/>
      <c r="AD843" s="89"/>
      <c r="AE843" s="88"/>
      <c r="AF843" s="89"/>
      <c r="AG843" s="88"/>
      <c r="AH843" s="89"/>
      <c r="AI843" s="88"/>
      <c r="AJ843" s="89"/>
      <c r="AK843" s="88"/>
      <c r="AL843" s="89"/>
      <c r="AM843" s="90"/>
    </row>
    <row r="844" spans="24:39" ht="15.75" customHeight="1">
      <c r="X844" s="89"/>
      <c r="Y844" s="88"/>
      <c r="Z844" s="89"/>
      <c r="AA844" s="88"/>
      <c r="AB844" s="89"/>
      <c r="AC844" s="88"/>
      <c r="AD844" s="89"/>
      <c r="AE844" s="88"/>
      <c r="AF844" s="89"/>
      <c r="AG844" s="88"/>
      <c r="AH844" s="89"/>
      <c r="AI844" s="88"/>
      <c r="AJ844" s="89"/>
      <c r="AK844" s="88"/>
      <c r="AL844" s="89"/>
      <c r="AM844" s="90"/>
    </row>
    <row r="845" spans="24:39" ht="15.75" customHeight="1">
      <c r="X845" s="89"/>
      <c r="Y845" s="88"/>
      <c r="Z845" s="89"/>
      <c r="AA845" s="88"/>
      <c r="AB845" s="89"/>
      <c r="AC845" s="88"/>
      <c r="AD845" s="89"/>
      <c r="AE845" s="88"/>
      <c r="AF845" s="89"/>
      <c r="AG845" s="88"/>
      <c r="AH845" s="89"/>
      <c r="AI845" s="88"/>
      <c r="AJ845" s="89"/>
      <c r="AK845" s="88"/>
      <c r="AL845" s="89"/>
      <c r="AM845" s="90"/>
    </row>
    <row r="846" spans="24:39" ht="15.75" customHeight="1">
      <c r="X846" s="89"/>
      <c r="Y846" s="88"/>
      <c r="Z846" s="89"/>
      <c r="AA846" s="88"/>
      <c r="AB846" s="89"/>
      <c r="AC846" s="88"/>
      <c r="AD846" s="89"/>
      <c r="AE846" s="88"/>
      <c r="AF846" s="89"/>
      <c r="AG846" s="88"/>
      <c r="AH846" s="89"/>
      <c r="AI846" s="88"/>
      <c r="AJ846" s="89"/>
      <c r="AK846" s="88"/>
      <c r="AL846" s="89"/>
      <c r="AM846" s="90"/>
    </row>
    <row r="847" spans="24:39" ht="15.75" customHeight="1">
      <c r="X847" s="89"/>
      <c r="Y847" s="88"/>
      <c r="Z847" s="89"/>
      <c r="AA847" s="88"/>
      <c r="AB847" s="89"/>
      <c r="AC847" s="88"/>
      <c r="AD847" s="89"/>
      <c r="AE847" s="88"/>
      <c r="AF847" s="89"/>
      <c r="AG847" s="88"/>
      <c r="AH847" s="89"/>
      <c r="AI847" s="88"/>
      <c r="AJ847" s="89"/>
      <c r="AK847" s="88"/>
      <c r="AL847" s="89"/>
      <c r="AM847" s="90"/>
    </row>
    <row r="848" spans="24:39" ht="15.75" customHeight="1">
      <c r="X848" s="89"/>
      <c r="Y848" s="88"/>
      <c r="Z848" s="89"/>
      <c r="AA848" s="88"/>
      <c r="AB848" s="89"/>
      <c r="AC848" s="88"/>
      <c r="AD848" s="89"/>
      <c r="AE848" s="88"/>
      <c r="AF848" s="89"/>
      <c r="AG848" s="88"/>
      <c r="AH848" s="89"/>
      <c r="AI848" s="88"/>
      <c r="AJ848" s="89"/>
      <c r="AK848" s="88"/>
      <c r="AL848" s="89"/>
      <c r="AM848" s="90"/>
    </row>
    <row r="849" spans="24:39" ht="15.75" customHeight="1">
      <c r="X849" s="89"/>
      <c r="Y849" s="88"/>
      <c r="Z849" s="89"/>
      <c r="AA849" s="88"/>
      <c r="AB849" s="89"/>
      <c r="AC849" s="88"/>
      <c r="AD849" s="89"/>
      <c r="AE849" s="88"/>
      <c r="AF849" s="89"/>
      <c r="AG849" s="88"/>
      <c r="AH849" s="89"/>
      <c r="AI849" s="88"/>
      <c r="AJ849" s="89"/>
      <c r="AK849" s="88"/>
      <c r="AL849" s="89"/>
      <c r="AM849" s="90"/>
    </row>
    <row r="850" spans="24:39" ht="15.75" customHeight="1">
      <c r="X850" s="89"/>
      <c r="Y850" s="88"/>
      <c r="Z850" s="89"/>
      <c r="AA850" s="88"/>
      <c r="AB850" s="89"/>
      <c r="AC850" s="88"/>
      <c r="AD850" s="89"/>
      <c r="AE850" s="88"/>
      <c r="AF850" s="89"/>
      <c r="AG850" s="88"/>
      <c r="AH850" s="89"/>
      <c r="AI850" s="88"/>
      <c r="AJ850" s="89"/>
      <c r="AK850" s="88"/>
      <c r="AL850" s="89"/>
      <c r="AM850" s="90"/>
    </row>
    <row r="851" spans="24:39" ht="15.75" customHeight="1">
      <c r="X851" s="89"/>
      <c r="Y851" s="88"/>
      <c r="Z851" s="89"/>
      <c r="AA851" s="88"/>
      <c r="AB851" s="89"/>
      <c r="AC851" s="88"/>
      <c r="AD851" s="89"/>
      <c r="AE851" s="88"/>
      <c r="AF851" s="89"/>
      <c r="AG851" s="88"/>
      <c r="AH851" s="89"/>
      <c r="AI851" s="88"/>
      <c r="AJ851" s="89"/>
      <c r="AK851" s="88"/>
      <c r="AL851" s="89"/>
      <c r="AM851" s="90"/>
    </row>
    <row r="852" spans="24:39" ht="15.75" customHeight="1">
      <c r="X852" s="89"/>
      <c r="Y852" s="88"/>
      <c r="Z852" s="89"/>
      <c r="AA852" s="88"/>
      <c r="AB852" s="89"/>
      <c r="AC852" s="88"/>
      <c r="AD852" s="89"/>
      <c r="AE852" s="88"/>
      <c r="AF852" s="89"/>
      <c r="AG852" s="88"/>
      <c r="AH852" s="89"/>
      <c r="AI852" s="88"/>
      <c r="AJ852" s="89"/>
      <c r="AK852" s="88"/>
      <c r="AL852" s="89"/>
      <c r="AM852" s="90"/>
    </row>
    <row r="853" spans="24:39" ht="15.75" customHeight="1">
      <c r="X853" s="89"/>
      <c r="Y853" s="88"/>
      <c r="Z853" s="89"/>
      <c r="AA853" s="88"/>
      <c r="AB853" s="89"/>
      <c r="AC853" s="88"/>
      <c r="AD853" s="89"/>
      <c r="AE853" s="88"/>
      <c r="AF853" s="89"/>
      <c r="AG853" s="88"/>
      <c r="AH853" s="89"/>
      <c r="AI853" s="88"/>
      <c r="AJ853" s="89"/>
      <c r="AK853" s="88"/>
      <c r="AL853" s="89"/>
      <c r="AM853" s="90"/>
    </row>
    <row r="854" spans="24:39" ht="15.75" customHeight="1">
      <c r="X854" s="89"/>
      <c r="Y854" s="88"/>
      <c r="Z854" s="89"/>
      <c r="AA854" s="88"/>
      <c r="AB854" s="89"/>
      <c r="AC854" s="88"/>
      <c r="AD854" s="89"/>
      <c r="AE854" s="88"/>
      <c r="AF854" s="89"/>
      <c r="AG854" s="88"/>
      <c r="AH854" s="89"/>
      <c r="AI854" s="88"/>
      <c r="AJ854" s="89"/>
      <c r="AK854" s="88"/>
      <c r="AL854" s="89"/>
      <c r="AM854" s="90"/>
    </row>
    <row r="855" spans="24:39" ht="15.75" customHeight="1">
      <c r="X855" s="89"/>
      <c r="Y855" s="88"/>
      <c r="Z855" s="89"/>
      <c r="AA855" s="88"/>
      <c r="AB855" s="89"/>
      <c r="AC855" s="88"/>
      <c r="AD855" s="89"/>
      <c r="AE855" s="88"/>
      <c r="AF855" s="89"/>
      <c r="AG855" s="88"/>
      <c r="AH855" s="89"/>
      <c r="AI855" s="88"/>
      <c r="AJ855" s="89"/>
      <c r="AK855" s="88"/>
      <c r="AL855" s="89"/>
      <c r="AM855" s="90"/>
    </row>
    <row r="856" spans="24:39" ht="15.75" customHeight="1">
      <c r="X856" s="89"/>
      <c r="Y856" s="88"/>
      <c r="Z856" s="89"/>
      <c r="AA856" s="88"/>
      <c r="AB856" s="89"/>
      <c r="AC856" s="88"/>
      <c r="AD856" s="89"/>
      <c r="AE856" s="88"/>
      <c r="AF856" s="89"/>
      <c r="AG856" s="88"/>
      <c r="AH856" s="89"/>
      <c r="AI856" s="88"/>
      <c r="AJ856" s="89"/>
      <c r="AK856" s="88"/>
      <c r="AL856" s="89"/>
      <c r="AM856" s="90"/>
    </row>
    <row r="857" spans="24:39" ht="15.75" customHeight="1">
      <c r="X857" s="89"/>
      <c r="Y857" s="88"/>
      <c r="Z857" s="89"/>
      <c r="AA857" s="88"/>
      <c r="AB857" s="89"/>
      <c r="AC857" s="88"/>
      <c r="AD857" s="89"/>
      <c r="AE857" s="88"/>
      <c r="AF857" s="89"/>
      <c r="AG857" s="88"/>
      <c r="AH857" s="89"/>
      <c r="AI857" s="88"/>
      <c r="AJ857" s="89"/>
      <c r="AK857" s="88"/>
      <c r="AL857" s="89"/>
      <c r="AM857" s="90"/>
    </row>
    <row r="858" spans="24:39" ht="15.75" customHeight="1">
      <c r="X858" s="89"/>
      <c r="Y858" s="88"/>
      <c r="Z858" s="89"/>
      <c r="AA858" s="88"/>
      <c r="AB858" s="89"/>
      <c r="AC858" s="88"/>
      <c r="AD858" s="89"/>
      <c r="AE858" s="88"/>
      <c r="AF858" s="89"/>
      <c r="AG858" s="88"/>
      <c r="AH858" s="89"/>
      <c r="AI858" s="88"/>
      <c r="AJ858" s="89"/>
      <c r="AK858" s="88"/>
      <c r="AL858" s="89"/>
      <c r="AM858" s="90"/>
    </row>
    <row r="859" spans="24:39" ht="15.75" customHeight="1">
      <c r="X859" s="89"/>
      <c r="Y859" s="88"/>
      <c r="Z859" s="89"/>
      <c r="AA859" s="88"/>
      <c r="AB859" s="89"/>
      <c r="AC859" s="88"/>
      <c r="AD859" s="89"/>
      <c r="AE859" s="88"/>
      <c r="AF859" s="89"/>
      <c r="AG859" s="88"/>
      <c r="AH859" s="89"/>
      <c r="AI859" s="88"/>
      <c r="AJ859" s="89"/>
      <c r="AK859" s="88"/>
      <c r="AL859" s="89"/>
      <c r="AM859" s="90"/>
    </row>
    <row r="860" spans="24:39" ht="15.75" customHeight="1">
      <c r="X860" s="89"/>
      <c r="Y860" s="88"/>
      <c r="Z860" s="89"/>
      <c r="AA860" s="88"/>
      <c r="AB860" s="89"/>
      <c r="AC860" s="88"/>
      <c r="AD860" s="89"/>
      <c r="AE860" s="88"/>
      <c r="AF860" s="89"/>
      <c r="AG860" s="88"/>
      <c r="AH860" s="89"/>
      <c r="AI860" s="88"/>
      <c r="AJ860" s="89"/>
      <c r="AK860" s="88"/>
      <c r="AL860" s="89"/>
      <c r="AM860" s="90"/>
    </row>
    <row r="861" spans="24:39" ht="15.75" customHeight="1">
      <c r="X861" s="89"/>
      <c r="Y861" s="88"/>
      <c r="Z861" s="89"/>
      <c r="AA861" s="88"/>
      <c r="AB861" s="89"/>
      <c r="AC861" s="88"/>
      <c r="AD861" s="89"/>
      <c r="AE861" s="88"/>
      <c r="AF861" s="89"/>
      <c r="AG861" s="88"/>
      <c r="AH861" s="89"/>
      <c r="AI861" s="88"/>
      <c r="AJ861" s="89"/>
      <c r="AK861" s="88"/>
      <c r="AL861" s="89"/>
      <c r="AM861" s="90"/>
    </row>
    <row r="862" spans="24:39" ht="15.75" customHeight="1">
      <c r="X862" s="89"/>
      <c r="Y862" s="88"/>
      <c r="Z862" s="89"/>
      <c r="AA862" s="88"/>
      <c r="AB862" s="89"/>
      <c r="AC862" s="88"/>
      <c r="AD862" s="89"/>
      <c r="AE862" s="88"/>
      <c r="AF862" s="89"/>
      <c r="AG862" s="88"/>
      <c r="AH862" s="89"/>
      <c r="AI862" s="88"/>
      <c r="AJ862" s="89"/>
      <c r="AK862" s="88"/>
      <c r="AL862" s="89"/>
      <c r="AM862" s="90"/>
    </row>
    <row r="863" spans="24:39" ht="15.75" customHeight="1">
      <c r="X863" s="89"/>
      <c r="Y863" s="88"/>
      <c r="Z863" s="89"/>
      <c r="AA863" s="88"/>
      <c r="AB863" s="89"/>
      <c r="AC863" s="88"/>
      <c r="AD863" s="89"/>
      <c r="AE863" s="88"/>
      <c r="AF863" s="89"/>
      <c r="AG863" s="88"/>
      <c r="AH863" s="89"/>
      <c r="AI863" s="88"/>
      <c r="AJ863" s="89"/>
      <c r="AK863" s="88"/>
      <c r="AL863" s="89"/>
      <c r="AM863" s="90"/>
    </row>
    <row r="864" spans="24:39" ht="15.75" customHeight="1">
      <c r="X864" s="89"/>
      <c r="Y864" s="88"/>
      <c r="Z864" s="89"/>
      <c r="AA864" s="88"/>
      <c r="AB864" s="89"/>
      <c r="AC864" s="88"/>
      <c r="AD864" s="89"/>
      <c r="AE864" s="88"/>
      <c r="AF864" s="89"/>
      <c r="AG864" s="88"/>
      <c r="AH864" s="89"/>
      <c r="AI864" s="88"/>
      <c r="AJ864" s="89"/>
      <c r="AK864" s="88"/>
      <c r="AL864" s="89"/>
      <c r="AM864" s="90"/>
    </row>
    <row r="865" spans="24:39" ht="15.75" customHeight="1">
      <c r="X865" s="89"/>
      <c r="Y865" s="88"/>
      <c r="Z865" s="89"/>
      <c r="AA865" s="88"/>
      <c r="AB865" s="89"/>
      <c r="AC865" s="88"/>
      <c r="AD865" s="89"/>
      <c r="AE865" s="88"/>
      <c r="AF865" s="89"/>
      <c r="AG865" s="88"/>
      <c r="AH865" s="89"/>
      <c r="AI865" s="88"/>
      <c r="AJ865" s="89"/>
      <c r="AK865" s="88"/>
      <c r="AL865" s="89"/>
      <c r="AM865" s="90"/>
    </row>
    <row r="866" spans="24:39" ht="15.75" customHeight="1">
      <c r="X866" s="89"/>
      <c r="Y866" s="88"/>
      <c r="Z866" s="89"/>
      <c r="AA866" s="88"/>
      <c r="AB866" s="89"/>
      <c r="AC866" s="88"/>
      <c r="AD866" s="89"/>
      <c r="AE866" s="88"/>
      <c r="AF866" s="89"/>
      <c r="AG866" s="88"/>
      <c r="AH866" s="89"/>
      <c r="AI866" s="88"/>
      <c r="AJ866" s="89"/>
      <c r="AK866" s="88"/>
      <c r="AL866" s="89"/>
      <c r="AM866" s="90"/>
    </row>
    <row r="867" spans="24:39" ht="15.75" customHeight="1">
      <c r="X867" s="89"/>
      <c r="Y867" s="88"/>
      <c r="Z867" s="89"/>
      <c r="AA867" s="88"/>
      <c r="AB867" s="89"/>
      <c r="AC867" s="88"/>
      <c r="AD867" s="89"/>
      <c r="AE867" s="88"/>
      <c r="AF867" s="89"/>
      <c r="AG867" s="88"/>
      <c r="AH867" s="89"/>
      <c r="AI867" s="88"/>
      <c r="AJ867" s="89"/>
      <c r="AK867" s="88"/>
      <c r="AL867" s="89"/>
      <c r="AM867" s="90"/>
    </row>
    <row r="868" spans="24:39" ht="15.75" customHeight="1">
      <c r="X868" s="89"/>
      <c r="Y868" s="88"/>
      <c r="Z868" s="89"/>
      <c r="AA868" s="88"/>
      <c r="AB868" s="89"/>
      <c r="AC868" s="88"/>
      <c r="AD868" s="89"/>
      <c r="AE868" s="88"/>
      <c r="AF868" s="89"/>
      <c r="AG868" s="88"/>
      <c r="AH868" s="89"/>
      <c r="AI868" s="88"/>
      <c r="AJ868" s="89"/>
      <c r="AK868" s="88"/>
      <c r="AL868" s="89"/>
      <c r="AM868" s="90"/>
    </row>
    <row r="869" spans="24:39" ht="15.75" customHeight="1">
      <c r="X869" s="89"/>
      <c r="Y869" s="88"/>
      <c r="Z869" s="89"/>
      <c r="AA869" s="88"/>
      <c r="AB869" s="89"/>
      <c r="AC869" s="88"/>
      <c r="AD869" s="89"/>
      <c r="AE869" s="88"/>
      <c r="AF869" s="89"/>
      <c r="AG869" s="88"/>
      <c r="AH869" s="89"/>
      <c r="AI869" s="88"/>
      <c r="AJ869" s="89"/>
      <c r="AK869" s="88"/>
      <c r="AL869" s="89"/>
      <c r="AM869" s="90"/>
    </row>
    <row r="870" spans="24:39" ht="15.75" customHeight="1">
      <c r="X870" s="89"/>
      <c r="Y870" s="88"/>
      <c r="Z870" s="89"/>
      <c r="AA870" s="88"/>
      <c r="AB870" s="89"/>
      <c r="AC870" s="88"/>
      <c r="AD870" s="89"/>
      <c r="AE870" s="88"/>
      <c r="AF870" s="89"/>
      <c r="AG870" s="88"/>
      <c r="AH870" s="89"/>
      <c r="AI870" s="88"/>
      <c r="AJ870" s="89"/>
      <c r="AK870" s="88"/>
      <c r="AL870" s="89"/>
      <c r="AM870" s="90"/>
    </row>
    <row r="871" spans="24:39" ht="15.75" customHeight="1">
      <c r="X871" s="89"/>
      <c r="Y871" s="88"/>
      <c r="Z871" s="89"/>
      <c r="AA871" s="88"/>
      <c r="AB871" s="89"/>
      <c r="AC871" s="88"/>
      <c r="AD871" s="89"/>
      <c r="AE871" s="88"/>
      <c r="AF871" s="89"/>
      <c r="AG871" s="88"/>
      <c r="AH871" s="89"/>
      <c r="AI871" s="88"/>
      <c r="AJ871" s="89"/>
      <c r="AK871" s="88"/>
      <c r="AL871" s="89"/>
      <c r="AM871" s="90"/>
    </row>
    <row r="872" spans="24:39" ht="15.75" customHeight="1">
      <c r="X872" s="89"/>
      <c r="Y872" s="88"/>
      <c r="Z872" s="89"/>
      <c r="AA872" s="88"/>
      <c r="AB872" s="89"/>
      <c r="AC872" s="88"/>
      <c r="AD872" s="89"/>
      <c r="AE872" s="88"/>
      <c r="AF872" s="89"/>
      <c r="AG872" s="88"/>
      <c r="AH872" s="89"/>
      <c r="AI872" s="88"/>
      <c r="AJ872" s="89"/>
      <c r="AK872" s="88"/>
      <c r="AL872" s="89"/>
      <c r="AM872" s="90"/>
    </row>
    <row r="873" spans="24:39" ht="15.75" customHeight="1">
      <c r="X873" s="89"/>
      <c r="Y873" s="88"/>
      <c r="Z873" s="89"/>
      <c r="AA873" s="88"/>
      <c r="AB873" s="89"/>
      <c r="AC873" s="88"/>
      <c r="AD873" s="89"/>
      <c r="AE873" s="88"/>
      <c r="AF873" s="89"/>
      <c r="AG873" s="88"/>
      <c r="AH873" s="89"/>
      <c r="AI873" s="88"/>
      <c r="AJ873" s="89"/>
      <c r="AK873" s="88"/>
      <c r="AL873" s="89"/>
      <c r="AM873" s="90"/>
    </row>
    <row r="874" spans="24:39" ht="15.75" customHeight="1">
      <c r="X874" s="89"/>
      <c r="Y874" s="88"/>
      <c r="Z874" s="89"/>
      <c r="AA874" s="88"/>
      <c r="AB874" s="89"/>
      <c r="AC874" s="88"/>
      <c r="AD874" s="89"/>
      <c r="AE874" s="88"/>
      <c r="AF874" s="89"/>
      <c r="AG874" s="88"/>
      <c r="AH874" s="89"/>
      <c r="AI874" s="88"/>
      <c r="AJ874" s="89"/>
      <c r="AK874" s="88"/>
      <c r="AL874" s="89"/>
      <c r="AM874" s="90"/>
    </row>
    <row r="875" spans="24:39" ht="15.75" customHeight="1">
      <c r="X875" s="89"/>
      <c r="Y875" s="88"/>
      <c r="Z875" s="89"/>
      <c r="AA875" s="88"/>
      <c r="AB875" s="89"/>
      <c r="AC875" s="88"/>
      <c r="AD875" s="89"/>
      <c r="AE875" s="88"/>
      <c r="AF875" s="89"/>
      <c r="AG875" s="88"/>
      <c r="AH875" s="89"/>
      <c r="AI875" s="88"/>
      <c r="AJ875" s="89"/>
      <c r="AK875" s="88"/>
      <c r="AL875" s="89"/>
      <c r="AM875" s="90"/>
    </row>
    <row r="876" spans="24:39" ht="15.75" customHeight="1">
      <c r="X876" s="89"/>
      <c r="Y876" s="88"/>
      <c r="Z876" s="89"/>
      <c r="AA876" s="88"/>
      <c r="AB876" s="89"/>
      <c r="AC876" s="88"/>
      <c r="AD876" s="89"/>
      <c r="AE876" s="88"/>
      <c r="AF876" s="89"/>
      <c r="AG876" s="88"/>
      <c r="AH876" s="89"/>
      <c r="AI876" s="88"/>
      <c r="AJ876" s="89"/>
      <c r="AK876" s="88"/>
      <c r="AL876" s="89"/>
      <c r="AM876" s="90"/>
    </row>
    <row r="877" spans="24:39" ht="15.75" customHeight="1">
      <c r="X877" s="89"/>
      <c r="Y877" s="88"/>
      <c r="Z877" s="89"/>
      <c r="AA877" s="88"/>
      <c r="AB877" s="89"/>
      <c r="AC877" s="88"/>
      <c r="AD877" s="89"/>
      <c r="AE877" s="88"/>
      <c r="AF877" s="89"/>
      <c r="AG877" s="88"/>
      <c r="AH877" s="89"/>
      <c r="AI877" s="88"/>
      <c r="AJ877" s="89"/>
      <c r="AK877" s="88"/>
      <c r="AL877" s="89"/>
      <c r="AM877" s="90"/>
    </row>
    <row r="878" spans="24:39" ht="15.75" customHeight="1">
      <c r="X878" s="89"/>
      <c r="Y878" s="88"/>
      <c r="Z878" s="89"/>
      <c r="AA878" s="88"/>
      <c r="AB878" s="89"/>
      <c r="AC878" s="88"/>
      <c r="AD878" s="89"/>
      <c r="AE878" s="88"/>
      <c r="AF878" s="89"/>
      <c r="AG878" s="88"/>
      <c r="AH878" s="89"/>
      <c r="AI878" s="88"/>
      <c r="AJ878" s="89"/>
      <c r="AK878" s="88"/>
      <c r="AL878" s="89"/>
      <c r="AM878" s="90"/>
    </row>
    <row r="879" spans="24:39" ht="15.75" customHeight="1">
      <c r="X879" s="89"/>
      <c r="Y879" s="88"/>
      <c r="Z879" s="89"/>
      <c r="AA879" s="88"/>
      <c r="AB879" s="89"/>
      <c r="AC879" s="88"/>
      <c r="AD879" s="89"/>
      <c r="AE879" s="88"/>
      <c r="AF879" s="89"/>
      <c r="AG879" s="88"/>
      <c r="AH879" s="89"/>
      <c r="AI879" s="88"/>
      <c r="AJ879" s="89"/>
      <c r="AK879" s="88"/>
      <c r="AL879" s="89"/>
      <c r="AM879" s="90"/>
    </row>
    <row r="880" spans="24:39" ht="15.75" customHeight="1">
      <c r="X880" s="89"/>
      <c r="Y880" s="88"/>
      <c r="Z880" s="89"/>
      <c r="AA880" s="88"/>
      <c r="AB880" s="89"/>
      <c r="AC880" s="88"/>
      <c r="AD880" s="89"/>
      <c r="AE880" s="88"/>
      <c r="AF880" s="89"/>
      <c r="AG880" s="88"/>
      <c r="AH880" s="89"/>
      <c r="AI880" s="88"/>
      <c r="AJ880" s="89"/>
      <c r="AK880" s="88"/>
      <c r="AL880" s="89"/>
      <c r="AM880" s="90"/>
    </row>
    <row r="881" spans="24:39" ht="15.75" customHeight="1">
      <c r="X881" s="89"/>
      <c r="Y881" s="88"/>
      <c r="Z881" s="89"/>
      <c r="AA881" s="88"/>
      <c r="AB881" s="89"/>
      <c r="AC881" s="88"/>
      <c r="AD881" s="89"/>
      <c r="AE881" s="88"/>
      <c r="AF881" s="89"/>
      <c r="AG881" s="88"/>
      <c r="AH881" s="89"/>
      <c r="AI881" s="88"/>
      <c r="AJ881" s="89"/>
      <c r="AK881" s="88"/>
      <c r="AL881" s="89"/>
      <c r="AM881" s="90"/>
    </row>
    <row r="882" spans="24:39" ht="15.75" customHeight="1">
      <c r="X882" s="89"/>
      <c r="Y882" s="88"/>
      <c r="Z882" s="89"/>
      <c r="AA882" s="88"/>
      <c r="AB882" s="89"/>
      <c r="AC882" s="88"/>
      <c r="AD882" s="89"/>
      <c r="AE882" s="88"/>
      <c r="AF882" s="89"/>
      <c r="AG882" s="88"/>
      <c r="AH882" s="89"/>
      <c r="AI882" s="88"/>
      <c r="AJ882" s="89"/>
      <c r="AK882" s="88"/>
      <c r="AL882" s="89"/>
      <c r="AM882" s="90"/>
    </row>
    <row r="883" spans="24:39" ht="15.75" customHeight="1">
      <c r="X883" s="89"/>
      <c r="Y883" s="88"/>
      <c r="Z883" s="89"/>
      <c r="AA883" s="88"/>
      <c r="AB883" s="89"/>
      <c r="AC883" s="88"/>
      <c r="AD883" s="89"/>
      <c r="AE883" s="88"/>
      <c r="AF883" s="89"/>
      <c r="AG883" s="88"/>
      <c r="AH883" s="89"/>
      <c r="AI883" s="88"/>
      <c r="AJ883" s="89"/>
      <c r="AK883" s="88"/>
      <c r="AL883" s="89"/>
      <c r="AM883" s="90"/>
    </row>
    <row r="884" spans="24:39" ht="15.75" customHeight="1">
      <c r="X884" s="89"/>
      <c r="Y884" s="88"/>
      <c r="Z884" s="89"/>
      <c r="AA884" s="88"/>
      <c r="AB884" s="89"/>
      <c r="AC884" s="88"/>
      <c r="AD884" s="89"/>
      <c r="AE884" s="88"/>
      <c r="AF884" s="89"/>
      <c r="AG884" s="88"/>
      <c r="AH884" s="89"/>
      <c r="AI884" s="88"/>
      <c r="AJ884" s="89"/>
      <c r="AK884" s="88"/>
      <c r="AL884" s="89"/>
      <c r="AM884" s="90"/>
    </row>
    <row r="885" spans="24:39" ht="15.75" customHeight="1">
      <c r="X885" s="89"/>
      <c r="Y885" s="88"/>
      <c r="Z885" s="89"/>
      <c r="AA885" s="88"/>
      <c r="AB885" s="89"/>
      <c r="AC885" s="88"/>
      <c r="AD885" s="89"/>
      <c r="AE885" s="88"/>
      <c r="AF885" s="89"/>
      <c r="AG885" s="88"/>
      <c r="AH885" s="89"/>
      <c r="AI885" s="88"/>
      <c r="AJ885" s="89"/>
      <c r="AK885" s="88"/>
      <c r="AL885" s="89"/>
      <c r="AM885" s="90"/>
    </row>
    <row r="886" spans="24:39" ht="15.75" customHeight="1">
      <c r="X886" s="89"/>
      <c r="Y886" s="88"/>
      <c r="Z886" s="89"/>
      <c r="AA886" s="88"/>
      <c r="AB886" s="89"/>
      <c r="AC886" s="88"/>
      <c r="AD886" s="89"/>
      <c r="AE886" s="88"/>
      <c r="AF886" s="89"/>
      <c r="AG886" s="88"/>
      <c r="AH886" s="89"/>
      <c r="AI886" s="88"/>
      <c r="AJ886" s="89"/>
      <c r="AK886" s="88"/>
      <c r="AL886" s="89"/>
      <c r="AM886" s="90"/>
    </row>
    <row r="887" spans="24:39" ht="15.75" customHeight="1">
      <c r="X887" s="89"/>
      <c r="Y887" s="88"/>
      <c r="Z887" s="89"/>
      <c r="AA887" s="88"/>
      <c r="AB887" s="89"/>
      <c r="AC887" s="88"/>
      <c r="AD887" s="89"/>
      <c r="AE887" s="88"/>
      <c r="AF887" s="89"/>
      <c r="AG887" s="88"/>
      <c r="AH887" s="89"/>
      <c r="AI887" s="88"/>
      <c r="AJ887" s="89"/>
      <c r="AK887" s="88"/>
      <c r="AL887" s="89"/>
      <c r="AM887" s="90"/>
    </row>
    <row r="888" spans="24:39" ht="15.75" customHeight="1">
      <c r="X888" s="89"/>
      <c r="Y888" s="88"/>
      <c r="Z888" s="89"/>
      <c r="AA888" s="88"/>
      <c r="AB888" s="89"/>
      <c r="AC888" s="88"/>
      <c r="AD888" s="89"/>
      <c r="AE888" s="88"/>
      <c r="AF888" s="89"/>
      <c r="AG888" s="88"/>
      <c r="AH888" s="89"/>
      <c r="AI888" s="88"/>
      <c r="AJ888" s="89"/>
      <c r="AK888" s="88"/>
      <c r="AL888" s="89"/>
      <c r="AM888" s="90"/>
    </row>
    <row r="889" spans="24:39" ht="15.75" customHeight="1">
      <c r="X889" s="89"/>
      <c r="Y889" s="88"/>
      <c r="Z889" s="89"/>
      <c r="AA889" s="88"/>
      <c r="AB889" s="89"/>
      <c r="AC889" s="88"/>
      <c r="AD889" s="89"/>
      <c r="AE889" s="88"/>
      <c r="AF889" s="89"/>
      <c r="AG889" s="88"/>
      <c r="AH889" s="89"/>
      <c r="AI889" s="88"/>
      <c r="AJ889" s="89"/>
      <c r="AK889" s="88"/>
      <c r="AL889" s="89"/>
      <c r="AM889" s="90"/>
    </row>
    <row r="890" spans="24:39" ht="15.75" customHeight="1">
      <c r="X890" s="89"/>
      <c r="Y890" s="88"/>
      <c r="Z890" s="89"/>
      <c r="AA890" s="88"/>
      <c r="AB890" s="89"/>
      <c r="AC890" s="88"/>
      <c r="AD890" s="89"/>
      <c r="AE890" s="88"/>
      <c r="AF890" s="89"/>
      <c r="AG890" s="88"/>
      <c r="AH890" s="89"/>
      <c r="AI890" s="88"/>
      <c r="AJ890" s="89"/>
      <c r="AK890" s="88"/>
      <c r="AL890" s="89"/>
      <c r="AM890" s="90"/>
    </row>
    <row r="891" spans="24:39" ht="15.75" customHeight="1">
      <c r="X891" s="89"/>
      <c r="Y891" s="88"/>
      <c r="Z891" s="89"/>
      <c r="AA891" s="88"/>
      <c r="AB891" s="89"/>
      <c r="AC891" s="88"/>
      <c r="AD891" s="89"/>
      <c r="AE891" s="88"/>
      <c r="AF891" s="89"/>
      <c r="AG891" s="88"/>
      <c r="AH891" s="89"/>
      <c r="AI891" s="88"/>
      <c r="AJ891" s="89"/>
      <c r="AK891" s="88"/>
      <c r="AL891" s="89"/>
      <c r="AM891" s="90"/>
    </row>
    <row r="892" spans="24:39" ht="15.75" customHeight="1">
      <c r="X892" s="89"/>
      <c r="Y892" s="88"/>
      <c r="Z892" s="89"/>
      <c r="AA892" s="88"/>
      <c r="AB892" s="89"/>
      <c r="AC892" s="88"/>
      <c r="AD892" s="89"/>
      <c r="AE892" s="88"/>
      <c r="AF892" s="89"/>
      <c r="AG892" s="88"/>
      <c r="AH892" s="89"/>
      <c r="AI892" s="88"/>
      <c r="AJ892" s="89"/>
      <c r="AK892" s="88"/>
      <c r="AL892" s="89"/>
      <c r="AM892" s="90"/>
    </row>
    <row r="893" spans="24:39" ht="15.75" customHeight="1">
      <c r="X893" s="89"/>
      <c r="Y893" s="88"/>
      <c r="Z893" s="89"/>
      <c r="AA893" s="88"/>
      <c r="AB893" s="89"/>
      <c r="AC893" s="88"/>
      <c r="AD893" s="89"/>
      <c r="AE893" s="88"/>
      <c r="AF893" s="89"/>
      <c r="AG893" s="88"/>
      <c r="AH893" s="89"/>
      <c r="AI893" s="88"/>
      <c r="AJ893" s="89"/>
      <c r="AK893" s="88"/>
      <c r="AL893" s="89"/>
      <c r="AM893" s="90"/>
    </row>
    <row r="894" spans="24:39" ht="15.75" customHeight="1">
      <c r="X894" s="89"/>
      <c r="Y894" s="88"/>
      <c r="Z894" s="89"/>
      <c r="AA894" s="88"/>
      <c r="AB894" s="89"/>
      <c r="AC894" s="88"/>
      <c r="AD894" s="89"/>
      <c r="AE894" s="88"/>
      <c r="AF894" s="89"/>
      <c r="AG894" s="88"/>
      <c r="AH894" s="89"/>
      <c r="AI894" s="88"/>
      <c r="AJ894" s="89"/>
      <c r="AK894" s="88"/>
      <c r="AL894" s="89"/>
      <c r="AM894" s="90"/>
    </row>
    <row r="895" spans="24:39" ht="15.75" customHeight="1">
      <c r="X895" s="89"/>
      <c r="Y895" s="88"/>
      <c r="Z895" s="89"/>
      <c r="AA895" s="88"/>
      <c r="AB895" s="89"/>
      <c r="AC895" s="88"/>
      <c r="AD895" s="89"/>
      <c r="AE895" s="88"/>
      <c r="AF895" s="89"/>
      <c r="AG895" s="88"/>
      <c r="AH895" s="89"/>
      <c r="AI895" s="88"/>
      <c r="AJ895" s="89"/>
      <c r="AK895" s="88"/>
      <c r="AL895" s="89"/>
      <c r="AM895" s="90"/>
    </row>
    <row r="896" spans="24:39" ht="15.75" customHeight="1">
      <c r="X896" s="89"/>
      <c r="Y896" s="88"/>
      <c r="Z896" s="89"/>
      <c r="AA896" s="88"/>
      <c r="AB896" s="89"/>
      <c r="AC896" s="88"/>
      <c r="AD896" s="89"/>
      <c r="AE896" s="88"/>
      <c r="AF896" s="89"/>
      <c r="AG896" s="88"/>
      <c r="AH896" s="89"/>
      <c r="AI896" s="88"/>
      <c r="AJ896" s="89"/>
      <c r="AK896" s="88"/>
      <c r="AL896" s="89"/>
      <c r="AM896" s="90"/>
    </row>
    <row r="897" spans="24:39" ht="15.75" customHeight="1">
      <c r="X897" s="89"/>
      <c r="Y897" s="88"/>
      <c r="Z897" s="89"/>
      <c r="AA897" s="88"/>
      <c r="AB897" s="89"/>
      <c r="AC897" s="88"/>
      <c r="AD897" s="89"/>
      <c r="AE897" s="88"/>
      <c r="AF897" s="89"/>
      <c r="AG897" s="88"/>
      <c r="AH897" s="89"/>
      <c r="AI897" s="88"/>
      <c r="AJ897" s="89"/>
      <c r="AK897" s="88"/>
      <c r="AL897" s="89"/>
      <c r="AM897" s="90"/>
    </row>
    <row r="898" spans="24:39" ht="15.75" customHeight="1">
      <c r="X898" s="89"/>
      <c r="Y898" s="88"/>
      <c r="Z898" s="89"/>
      <c r="AA898" s="88"/>
      <c r="AB898" s="89"/>
      <c r="AC898" s="88"/>
      <c r="AD898" s="89"/>
      <c r="AE898" s="88"/>
      <c r="AF898" s="89"/>
      <c r="AG898" s="88"/>
      <c r="AH898" s="89"/>
      <c r="AI898" s="88"/>
      <c r="AJ898" s="89"/>
      <c r="AK898" s="88"/>
      <c r="AL898" s="89"/>
      <c r="AM898" s="90"/>
    </row>
    <row r="899" spans="24:39" ht="15.75" customHeight="1">
      <c r="X899" s="89"/>
      <c r="Y899" s="88"/>
      <c r="Z899" s="89"/>
      <c r="AA899" s="88"/>
      <c r="AB899" s="89"/>
      <c r="AC899" s="88"/>
      <c r="AD899" s="89"/>
      <c r="AE899" s="88"/>
      <c r="AF899" s="89"/>
      <c r="AG899" s="88"/>
      <c r="AH899" s="89"/>
      <c r="AI899" s="88"/>
      <c r="AJ899" s="89"/>
      <c r="AK899" s="88"/>
      <c r="AL899" s="89"/>
      <c r="AM899" s="90"/>
    </row>
    <row r="900" spans="24:39" ht="15.75" customHeight="1">
      <c r="X900" s="89"/>
      <c r="Y900" s="88"/>
      <c r="Z900" s="89"/>
      <c r="AA900" s="88"/>
      <c r="AB900" s="89"/>
      <c r="AC900" s="88"/>
      <c r="AD900" s="89"/>
      <c r="AE900" s="88"/>
      <c r="AF900" s="89"/>
      <c r="AG900" s="88"/>
      <c r="AH900" s="89"/>
      <c r="AI900" s="88"/>
      <c r="AJ900" s="89"/>
      <c r="AK900" s="88"/>
      <c r="AL900" s="89"/>
      <c r="AM900" s="90"/>
    </row>
    <row r="901" spans="24:39" ht="15.75" customHeight="1">
      <c r="X901" s="89"/>
      <c r="Y901" s="88"/>
      <c r="Z901" s="89"/>
      <c r="AA901" s="88"/>
      <c r="AB901" s="89"/>
      <c r="AC901" s="88"/>
      <c r="AD901" s="89"/>
      <c r="AE901" s="88"/>
      <c r="AF901" s="89"/>
      <c r="AG901" s="88"/>
      <c r="AH901" s="89"/>
      <c r="AI901" s="88"/>
      <c r="AJ901" s="89"/>
      <c r="AK901" s="88"/>
      <c r="AL901" s="89"/>
      <c r="AM901" s="90"/>
    </row>
    <row r="902" spans="24:39" ht="15.75" customHeight="1">
      <c r="X902" s="89"/>
      <c r="Y902" s="88"/>
      <c r="Z902" s="89"/>
      <c r="AA902" s="88"/>
      <c r="AB902" s="89"/>
      <c r="AC902" s="88"/>
      <c r="AD902" s="89"/>
      <c r="AE902" s="88"/>
      <c r="AF902" s="89"/>
      <c r="AG902" s="88"/>
      <c r="AH902" s="89"/>
      <c r="AI902" s="88"/>
      <c r="AJ902" s="89"/>
      <c r="AK902" s="88"/>
      <c r="AL902" s="89"/>
      <c r="AM902" s="90"/>
    </row>
    <row r="903" spans="24:39" ht="15.75" customHeight="1">
      <c r="X903" s="89"/>
      <c r="Y903" s="88"/>
      <c r="Z903" s="89"/>
      <c r="AA903" s="88"/>
      <c r="AB903" s="89"/>
      <c r="AC903" s="88"/>
      <c r="AD903" s="89"/>
      <c r="AE903" s="88"/>
      <c r="AF903" s="89"/>
      <c r="AG903" s="88"/>
      <c r="AH903" s="89"/>
      <c r="AI903" s="88"/>
      <c r="AJ903" s="89"/>
      <c r="AK903" s="88"/>
      <c r="AL903" s="89"/>
      <c r="AM903" s="90"/>
    </row>
    <row r="904" spans="24:39" ht="15.75" customHeight="1">
      <c r="X904" s="89"/>
      <c r="Y904" s="88"/>
      <c r="Z904" s="89"/>
      <c r="AA904" s="88"/>
      <c r="AB904" s="89"/>
      <c r="AC904" s="88"/>
      <c r="AD904" s="89"/>
      <c r="AE904" s="88"/>
      <c r="AF904" s="89"/>
      <c r="AG904" s="88"/>
      <c r="AH904" s="89"/>
      <c r="AI904" s="88"/>
      <c r="AJ904" s="89"/>
      <c r="AK904" s="88"/>
      <c r="AL904" s="89"/>
      <c r="AM904" s="90"/>
    </row>
    <row r="905" spans="24:39" ht="15.75" customHeight="1">
      <c r="X905" s="89"/>
      <c r="Y905" s="88"/>
      <c r="Z905" s="89"/>
      <c r="AA905" s="88"/>
      <c r="AB905" s="89"/>
      <c r="AC905" s="88"/>
      <c r="AD905" s="89"/>
      <c r="AE905" s="88"/>
      <c r="AF905" s="89"/>
      <c r="AG905" s="88"/>
      <c r="AH905" s="89"/>
      <c r="AI905" s="88"/>
      <c r="AJ905" s="89"/>
      <c r="AK905" s="88"/>
      <c r="AL905" s="89"/>
      <c r="AM905" s="90"/>
    </row>
    <row r="906" spans="24:39" ht="15.75" customHeight="1">
      <c r="X906" s="89"/>
      <c r="Y906" s="88"/>
      <c r="Z906" s="89"/>
      <c r="AA906" s="88"/>
      <c r="AB906" s="89"/>
      <c r="AC906" s="88"/>
      <c r="AD906" s="89"/>
      <c r="AE906" s="88"/>
      <c r="AF906" s="89"/>
      <c r="AG906" s="88"/>
      <c r="AH906" s="89"/>
      <c r="AI906" s="88"/>
      <c r="AJ906" s="89"/>
      <c r="AK906" s="88"/>
      <c r="AL906" s="89"/>
      <c r="AM906" s="90"/>
    </row>
    <row r="907" spans="24:39" ht="15.75" customHeight="1">
      <c r="X907" s="89"/>
      <c r="Y907" s="88"/>
      <c r="Z907" s="89"/>
      <c r="AA907" s="88"/>
      <c r="AB907" s="89"/>
      <c r="AC907" s="88"/>
      <c r="AD907" s="89"/>
      <c r="AE907" s="88"/>
      <c r="AF907" s="89"/>
      <c r="AG907" s="88"/>
      <c r="AH907" s="89"/>
      <c r="AI907" s="88"/>
      <c r="AJ907" s="89"/>
      <c r="AK907" s="88"/>
      <c r="AL907" s="89"/>
      <c r="AM907" s="90"/>
    </row>
    <row r="908" spans="24:39" ht="15.75" customHeight="1">
      <c r="X908" s="89"/>
      <c r="Y908" s="88"/>
      <c r="Z908" s="89"/>
      <c r="AA908" s="88"/>
      <c r="AB908" s="89"/>
      <c r="AC908" s="88"/>
      <c r="AD908" s="89"/>
      <c r="AE908" s="88"/>
      <c r="AF908" s="89"/>
      <c r="AG908" s="88"/>
      <c r="AH908" s="89"/>
      <c r="AI908" s="88"/>
      <c r="AJ908" s="89"/>
      <c r="AK908" s="88"/>
      <c r="AL908" s="89"/>
      <c r="AM908" s="90"/>
    </row>
    <row r="909" spans="24:39" ht="15.75" customHeight="1">
      <c r="X909" s="89"/>
      <c r="Y909" s="88"/>
      <c r="Z909" s="89"/>
      <c r="AA909" s="88"/>
      <c r="AB909" s="89"/>
      <c r="AC909" s="88"/>
      <c r="AD909" s="89"/>
      <c r="AE909" s="88"/>
      <c r="AF909" s="89"/>
      <c r="AG909" s="88"/>
      <c r="AH909" s="89"/>
      <c r="AI909" s="88"/>
      <c r="AJ909" s="89"/>
      <c r="AK909" s="88"/>
      <c r="AL909" s="89"/>
      <c r="AM909" s="90"/>
    </row>
    <row r="910" spans="24:39" ht="15.75" customHeight="1">
      <c r="X910" s="89"/>
      <c r="Y910" s="88"/>
      <c r="Z910" s="89"/>
      <c r="AA910" s="88"/>
      <c r="AB910" s="89"/>
      <c r="AC910" s="88"/>
      <c r="AD910" s="89"/>
      <c r="AE910" s="88"/>
      <c r="AF910" s="89"/>
      <c r="AG910" s="88"/>
      <c r="AH910" s="89"/>
      <c r="AI910" s="88"/>
      <c r="AJ910" s="89"/>
      <c r="AK910" s="88"/>
      <c r="AL910" s="89"/>
      <c r="AM910" s="90"/>
    </row>
    <row r="911" spans="24:39" ht="15.75" customHeight="1">
      <c r="X911" s="89"/>
      <c r="Y911" s="88"/>
      <c r="Z911" s="89"/>
      <c r="AA911" s="88"/>
      <c r="AB911" s="89"/>
      <c r="AC911" s="88"/>
      <c r="AD911" s="89"/>
      <c r="AE911" s="88"/>
      <c r="AF911" s="89"/>
      <c r="AG911" s="88"/>
      <c r="AH911" s="89"/>
      <c r="AI911" s="88"/>
      <c r="AJ911" s="89"/>
      <c r="AK911" s="88"/>
      <c r="AL911" s="89"/>
      <c r="AM911" s="90"/>
    </row>
    <row r="912" spans="24:39" ht="15.75" customHeight="1">
      <c r="X912" s="89"/>
      <c r="Y912" s="88"/>
      <c r="Z912" s="89"/>
      <c r="AA912" s="88"/>
      <c r="AB912" s="89"/>
      <c r="AC912" s="88"/>
      <c r="AD912" s="89"/>
      <c r="AE912" s="88"/>
      <c r="AF912" s="89"/>
      <c r="AG912" s="88"/>
      <c r="AH912" s="89"/>
      <c r="AI912" s="88"/>
      <c r="AJ912" s="89"/>
      <c r="AK912" s="88"/>
      <c r="AL912" s="89"/>
      <c r="AM912" s="90"/>
    </row>
    <row r="913" spans="24:39" ht="15.75" customHeight="1">
      <c r="X913" s="89"/>
      <c r="Y913" s="88"/>
      <c r="Z913" s="89"/>
      <c r="AA913" s="88"/>
      <c r="AB913" s="89"/>
      <c r="AC913" s="88"/>
      <c r="AD913" s="89"/>
      <c r="AE913" s="88"/>
      <c r="AF913" s="89"/>
      <c r="AG913" s="88"/>
      <c r="AH913" s="89"/>
      <c r="AI913" s="88"/>
      <c r="AJ913" s="89"/>
      <c r="AK913" s="88"/>
      <c r="AL913" s="89"/>
      <c r="AM913" s="90"/>
    </row>
    <row r="914" spans="24:39" ht="15.75" customHeight="1">
      <c r="X914" s="89"/>
      <c r="Y914" s="88"/>
      <c r="Z914" s="89"/>
      <c r="AA914" s="88"/>
      <c r="AB914" s="89"/>
      <c r="AC914" s="88"/>
      <c r="AD914" s="89"/>
      <c r="AE914" s="88"/>
      <c r="AF914" s="89"/>
      <c r="AG914" s="88"/>
      <c r="AH914" s="89"/>
      <c r="AI914" s="88"/>
      <c r="AJ914" s="89"/>
      <c r="AK914" s="88"/>
      <c r="AL914" s="89"/>
      <c r="AM914" s="90"/>
    </row>
    <row r="915" spans="24:39" ht="15.75" customHeight="1">
      <c r="X915" s="89"/>
      <c r="Y915" s="88"/>
      <c r="Z915" s="89"/>
      <c r="AA915" s="88"/>
      <c r="AB915" s="89"/>
      <c r="AC915" s="88"/>
      <c r="AD915" s="89"/>
      <c r="AE915" s="88"/>
      <c r="AF915" s="89"/>
      <c r="AG915" s="88"/>
      <c r="AH915" s="89"/>
      <c r="AI915" s="88"/>
      <c r="AJ915" s="89"/>
      <c r="AK915" s="88"/>
      <c r="AL915" s="89"/>
      <c r="AM915" s="90"/>
    </row>
    <row r="916" spans="24:39" ht="15.75" customHeight="1">
      <c r="X916" s="89"/>
      <c r="Y916" s="88"/>
      <c r="Z916" s="89"/>
      <c r="AA916" s="88"/>
      <c r="AB916" s="89"/>
      <c r="AC916" s="88"/>
      <c r="AD916" s="89"/>
      <c r="AE916" s="88"/>
      <c r="AF916" s="89"/>
      <c r="AG916" s="88"/>
      <c r="AH916" s="89"/>
      <c r="AI916" s="88"/>
      <c r="AJ916" s="89"/>
      <c r="AK916" s="88"/>
      <c r="AL916" s="89"/>
      <c r="AM916" s="90"/>
    </row>
    <row r="917" spans="24:39" ht="15.75" customHeight="1">
      <c r="X917" s="89"/>
      <c r="Y917" s="88"/>
      <c r="Z917" s="89"/>
      <c r="AA917" s="88"/>
      <c r="AB917" s="89"/>
      <c r="AC917" s="88"/>
      <c r="AD917" s="89"/>
      <c r="AE917" s="88"/>
      <c r="AF917" s="89"/>
      <c r="AG917" s="88"/>
      <c r="AH917" s="89"/>
      <c r="AI917" s="88"/>
      <c r="AJ917" s="89"/>
      <c r="AK917" s="88"/>
      <c r="AL917" s="89"/>
      <c r="AM917" s="90"/>
    </row>
    <row r="918" spans="24:39" ht="15.75" customHeight="1">
      <c r="X918" s="89"/>
      <c r="Y918" s="88"/>
      <c r="Z918" s="89"/>
      <c r="AA918" s="88"/>
      <c r="AB918" s="89"/>
      <c r="AC918" s="88"/>
      <c r="AD918" s="89"/>
      <c r="AE918" s="88"/>
      <c r="AF918" s="89"/>
      <c r="AG918" s="88"/>
      <c r="AH918" s="89"/>
      <c r="AI918" s="88"/>
      <c r="AJ918" s="89"/>
      <c r="AK918" s="88"/>
      <c r="AL918" s="89"/>
      <c r="AM918" s="90"/>
    </row>
    <row r="919" spans="24:39" ht="15.75" customHeight="1">
      <c r="X919" s="89"/>
      <c r="Y919" s="88"/>
      <c r="Z919" s="89"/>
      <c r="AA919" s="88"/>
      <c r="AB919" s="89"/>
      <c r="AC919" s="88"/>
      <c r="AD919" s="89"/>
      <c r="AE919" s="88"/>
      <c r="AF919" s="89"/>
      <c r="AG919" s="88"/>
      <c r="AH919" s="89"/>
      <c r="AI919" s="88"/>
      <c r="AJ919" s="89"/>
      <c r="AK919" s="88"/>
      <c r="AL919" s="89"/>
      <c r="AM919" s="90"/>
    </row>
    <row r="920" spans="24:39" ht="15.75" customHeight="1">
      <c r="X920" s="89"/>
      <c r="Y920" s="88"/>
      <c r="Z920" s="89"/>
      <c r="AA920" s="88"/>
      <c r="AB920" s="89"/>
      <c r="AC920" s="88"/>
      <c r="AD920" s="89"/>
      <c r="AE920" s="88"/>
      <c r="AF920" s="89"/>
      <c r="AG920" s="88"/>
      <c r="AH920" s="89"/>
      <c r="AI920" s="88"/>
      <c r="AJ920" s="89"/>
      <c r="AK920" s="88"/>
      <c r="AL920" s="89"/>
      <c r="AM920" s="90"/>
    </row>
    <row r="921" spans="24:39" ht="15.75" customHeight="1">
      <c r="X921" s="89"/>
      <c r="Y921" s="88"/>
      <c r="Z921" s="89"/>
      <c r="AA921" s="88"/>
      <c r="AB921" s="89"/>
      <c r="AC921" s="88"/>
      <c r="AD921" s="89"/>
      <c r="AE921" s="88"/>
      <c r="AF921" s="89"/>
      <c r="AG921" s="88"/>
      <c r="AH921" s="89"/>
      <c r="AI921" s="88"/>
      <c r="AJ921" s="89"/>
      <c r="AK921" s="88"/>
      <c r="AL921" s="89"/>
      <c r="AM921" s="90"/>
    </row>
    <row r="922" spans="24:39" ht="15.75" customHeight="1">
      <c r="X922" s="89"/>
      <c r="Y922" s="88"/>
      <c r="Z922" s="89"/>
      <c r="AA922" s="88"/>
      <c r="AB922" s="89"/>
      <c r="AC922" s="88"/>
      <c r="AD922" s="89"/>
      <c r="AE922" s="88"/>
      <c r="AF922" s="89"/>
      <c r="AG922" s="88"/>
      <c r="AH922" s="89"/>
      <c r="AI922" s="88"/>
      <c r="AJ922" s="89"/>
      <c r="AK922" s="88"/>
      <c r="AL922" s="89"/>
      <c r="AM922" s="90"/>
    </row>
    <row r="923" spans="24:39" ht="15.75" customHeight="1">
      <c r="X923" s="89"/>
      <c r="Y923" s="88"/>
      <c r="Z923" s="89"/>
      <c r="AA923" s="88"/>
      <c r="AB923" s="89"/>
      <c r="AC923" s="88"/>
      <c r="AD923" s="89"/>
      <c r="AE923" s="88"/>
      <c r="AF923" s="89"/>
      <c r="AG923" s="88"/>
      <c r="AH923" s="89"/>
      <c r="AI923" s="88"/>
      <c r="AJ923" s="89"/>
      <c r="AK923" s="88"/>
      <c r="AL923" s="89"/>
      <c r="AM923" s="90"/>
    </row>
    <row r="924" spans="24:39" ht="15.75" customHeight="1">
      <c r="X924" s="89"/>
      <c r="Y924" s="88"/>
      <c r="Z924" s="89"/>
      <c r="AA924" s="88"/>
      <c r="AB924" s="89"/>
      <c r="AC924" s="88"/>
      <c r="AD924" s="89"/>
      <c r="AE924" s="88"/>
      <c r="AF924" s="89"/>
      <c r="AG924" s="88"/>
      <c r="AH924" s="89"/>
      <c r="AI924" s="88"/>
      <c r="AJ924" s="89"/>
      <c r="AK924" s="88"/>
      <c r="AL924" s="89"/>
      <c r="AM924" s="90"/>
    </row>
    <row r="925" spans="24:39" ht="15.75" customHeight="1">
      <c r="X925" s="89"/>
      <c r="Y925" s="88"/>
      <c r="Z925" s="89"/>
      <c r="AA925" s="88"/>
      <c r="AB925" s="89"/>
      <c r="AC925" s="88"/>
      <c r="AD925" s="89"/>
      <c r="AE925" s="88"/>
      <c r="AF925" s="89"/>
      <c r="AG925" s="88"/>
      <c r="AH925" s="89"/>
      <c r="AI925" s="88"/>
      <c r="AJ925" s="89"/>
      <c r="AK925" s="88"/>
      <c r="AL925" s="89"/>
      <c r="AM925" s="90"/>
    </row>
    <row r="926" spans="24:39" ht="15.75" customHeight="1">
      <c r="X926" s="89"/>
      <c r="Y926" s="88"/>
      <c r="Z926" s="89"/>
      <c r="AA926" s="88"/>
      <c r="AB926" s="89"/>
      <c r="AC926" s="88"/>
      <c r="AD926" s="89"/>
      <c r="AE926" s="88"/>
      <c r="AF926" s="89"/>
      <c r="AG926" s="88"/>
      <c r="AH926" s="89"/>
      <c r="AI926" s="88"/>
      <c r="AJ926" s="89"/>
      <c r="AK926" s="88"/>
      <c r="AL926" s="89"/>
      <c r="AM926" s="90"/>
    </row>
    <row r="927" spans="24:39" ht="15.75" customHeight="1">
      <c r="X927" s="89"/>
      <c r="Y927" s="88"/>
      <c r="Z927" s="89"/>
      <c r="AA927" s="88"/>
      <c r="AB927" s="89"/>
      <c r="AC927" s="88"/>
      <c r="AD927" s="89"/>
      <c r="AE927" s="88"/>
      <c r="AF927" s="89"/>
      <c r="AG927" s="88"/>
      <c r="AH927" s="89"/>
      <c r="AI927" s="88"/>
      <c r="AJ927" s="89"/>
      <c r="AK927" s="88"/>
      <c r="AL927" s="89"/>
      <c r="AM927" s="90"/>
    </row>
    <row r="928" spans="24:39" ht="15.75" customHeight="1">
      <c r="X928" s="89"/>
      <c r="Y928" s="88"/>
      <c r="Z928" s="89"/>
      <c r="AA928" s="88"/>
      <c r="AB928" s="89"/>
      <c r="AC928" s="88"/>
      <c r="AD928" s="89"/>
      <c r="AE928" s="88"/>
      <c r="AF928" s="89"/>
      <c r="AG928" s="88"/>
      <c r="AH928" s="89"/>
      <c r="AI928" s="88"/>
      <c r="AJ928" s="89"/>
      <c r="AK928" s="88"/>
      <c r="AL928" s="89"/>
      <c r="AM928" s="90"/>
    </row>
    <row r="929" spans="24:39" ht="15.75" customHeight="1">
      <c r="X929" s="89"/>
      <c r="Y929" s="88"/>
      <c r="Z929" s="89"/>
      <c r="AA929" s="88"/>
      <c r="AB929" s="89"/>
      <c r="AC929" s="88"/>
      <c r="AD929" s="89"/>
      <c r="AE929" s="88"/>
      <c r="AF929" s="89"/>
      <c r="AG929" s="88"/>
      <c r="AH929" s="89"/>
      <c r="AI929" s="88"/>
      <c r="AJ929" s="89"/>
      <c r="AK929" s="88"/>
      <c r="AL929" s="89"/>
      <c r="AM929" s="90"/>
    </row>
    <row r="930" spans="24:39" ht="15.75" customHeight="1">
      <c r="X930" s="89"/>
      <c r="Y930" s="88"/>
      <c r="Z930" s="89"/>
      <c r="AA930" s="88"/>
      <c r="AB930" s="89"/>
      <c r="AC930" s="88"/>
      <c r="AD930" s="89"/>
      <c r="AE930" s="88"/>
      <c r="AF930" s="89"/>
      <c r="AG930" s="88"/>
      <c r="AH930" s="89"/>
      <c r="AI930" s="88"/>
      <c r="AJ930" s="89"/>
      <c r="AK930" s="88"/>
      <c r="AL930" s="89"/>
      <c r="AM930" s="90"/>
    </row>
    <row r="931" spans="24:39" ht="15.75" customHeight="1">
      <c r="X931" s="89"/>
      <c r="Y931" s="88"/>
      <c r="Z931" s="89"/>
      <c r="AA931" s="88"/>
      <c r="AB931" s="89"/>
      <c r="AC931" s="88"/>
      <c r="AD931" s="89"/>
      <c r="AE931" s="88"/>
      <c r="AF931" s="89"/>
      <c r="AG931" s="88"/>
      <c r="AH931" s="89"/>
      <c r="AI931" s="88"/>
      <c r="AJ931" s="89"/>
      <c r="AK931" s="88"/>
      <c r="AL931" s="89"/>
      <c r="AM931" s="90"/>
    </row>
    <row r="932" spans="24:39" ht="15.75" customHeight="1">
      <c r="X932" s="89"/>
      <c r="Y932" s="88"/>
      <c r="Z932" s="89"/>
      <c r="AA932" s="88"/>
      <c r="AB932" s="89"/>
      <c r="AC932" s="88"/>
      <c r="AD932" s="89"/>
      <c r="AE932" s="88"/>
      <c r="AF932" s="89"/>
      <c r="AG932" s="88"/>
      <c r="AH932" s="89"/>
      <c r="AI932" s="88"/>
      <c r="AJ932" s="89"/>
      <c r="AK932" s="88"/>
      <c r="AL932" s="89"/>
      <c r="AM932" s="90"/>
    </row>
    <row r="933" spans="24:39" ht="15.75" customHeight="1">
      <c r="X933" s="89"/>
      <c r="Y933" s="88"/>
      <c r="Z933" s="89"/>
      <c r="AA933" s="88"/>
      <c r="AB933" s="89"/>
      <c r="AC933" s="88"/>
      <c r="AD933" s="89"/>
      <c r="AE933" s="88"/>
      <c r="AF933" s="89"/>
      <c r="AG933" s="88"/>
      <c r="AH933" s="89"/>
      <c r="AI933" s="88"/>
      <c r="AJ933" s="89"/>
      <c r="AK933" s="88"/>
      <c r="AL933" s="89"/>
      <c r="AM933" s="90"/>
    </row>
    <row r="934" spans="24:39" ht="15.75" customHeight="1">
      <c r="X934" s="89"/>
      <c r="Y934" s="88"/>
      <c r="Z934" s="89"/>
      <c r="AA934" s="88"/>
      <c r="AB934" s="89"/>
      <c r="AC934" s="88"/>
      <c r="AD934" s="89"/>
      <c r="AE934" s="88"/>
      <c r="AF934" s="89"/>
      <c r="AG934" s="88"/>
      <c r="AH934" s="89"/>
      <c r="AI934" s="88"/>
      <c r="AJ934" s="89"/>
      <c r="AK934" s="88"/>
      <c r="AL934" s="89"/>
      <c r="AM934" s="90"/>
    </row>
    <row r="935" spans="24:39" ht="15.75" customHeight="1">
      <c r="X935" s="89"/>
      <c r="Y935" s="88"/>
      <c r="Z935" s="89"/>
      <c r="AA935" s="88"/>
      <c r="AB935" s="89"/>
      <c r="AC935" s="88"/>
      <c r="AD935" s="89"/>
      <c r="AE935" s="88"/>
      <c r="AF935" s="89"/>
      <c r="AG935" s="88"/>
      <c r="AH935" s="89"/>
      <c r="AI935" s="88"/>
      <c r="AJ935" s="89"/>
      <c r="AK935" s="88"/>
      <c r="AL935" s="89"/>
      <c r="AM935" s="90"/>
    </row>
    <row r="936" spans="24:39" ht="15.75" customHeight="1">
      <c r="X936" s="89"/>
      <c r="Y936" s="88"/>
      <c r="Z936" s="89"/>
      <c r="AA936" s="88"/>
      <c r="AB936" s="89"/>
      <c r="AC936" s="88"/>
      <c r="AD936" s="89"/>
      <c r="AE936" s="88"/>
      <c r="AF936" s="89"/>
      <c r="AG936" s="88"/>
      <c r="AH936" s="89"/>
      <c r="AI936" s="88"/>
      <c r="AJ936" s="89"/>
      <c r="AK936" s="88"/>
      <c r="AL936" s="89"/>
      <c r="AM936" s="90"/>
    </row>
    <row r="937" spans="24:39" ht="15.75" customHeight="1">
      <c r="X937" s="89"/>
      <c r="Y937" s="88"/>
      <c r="Z937" s="89"/>
      <c r="AA937" s="88"/>
      <c r="AB937" s="89"/>
      <c r="AC937" s="88"/>
      <c r="AD937" s="89"/>
      <c r="AE937" s="88"/>
      <c r="AF937" s="89"/>
      <c r="AG937" s="88"/>
      <c r="AH937" s="89"/>
      <c r="AI937" s="88"/>
      <c r="AJ937" s="89"/>
      <c r="AK937" s="88"/>
      <c r="AL937" s="89"/>
      <c r="AM937" s="90"/>
    </row>
    <row r="938" spans="24:39" ht="15.75" customHeight="1">
      <c r="X938" s="89"/>
      <c r="Y938" s="88"/>
      <c r="Z938" s="89"/>
      <c r="AA938" s="88"/>
      <c r="AB938" s="89"/>
      <c r="AC938" s="88"/>
      <c r="AD938" s="89"/>
      <c r="AE938" s="88"/>
      <c r="AF938" s="89"/>
      <c r="AG938" s="88"/>
      <c r="AH938" s="89"/>
      <c r="AI938" s="88"/>
      <c r="AJ938" s="89"/>
      <c r="AK938" s="88"/>
      <c r="AL938" s="89"/>
      <c r="AM938" s="90"/>
    </row>
    <row r="939" spans="24:39" ht="15.75" customHeight="1">
      <c r="X939" s="89"/>
      <c r="Y939" s="88"/>
      <c r="Z939" s="89"/>
      <c r="AA939" s="88"/>
      <c r="AB939" s="89"/>
      <c r="AC939" s="88"/>
      <c r="AD939" s="89"/>
      <c r="AE939" s="88"/>
      <c r="AF939" s="89"/>
      <c r="AG939" s="88"/>
      <c r="AH939" s="89"/>
      <c r="AI939" s="88"/>
      <c r="AJ939" s="89"/>
      <c r="AK939" s="88"/>
      <c r="AL939" s="89"/>
      <c r="AM939" s="90"/>
    </row>
    <row r="940" spans="24:39" ht="15.75" customHeight="1">
      <c r="X940" s="89"/>
      <c r="Y940" s="88"/>
      <c r="Z940" s="89"/>
      <c r="AA940" s="88"/>
      <c r="AB940" s="89"/>
      <c r="AC940" s="88"/>
      <c r="AD940" s="89"/>
      <c r="AE940" s="88"/>
      <c r="AF940" s="89"/>
      <c r="AG940" s="88"/>
      <c r="AH940" s="89"/>
      <c r="AI940" s="88"/>
      <c r="AJ940" s="89"/>
      <c r="AK940" s="88"/>
      <c r="AL940" s="89"/>
      <c r="AM940" s="90"/>
    </row>
    <row r="941" spans="24:39" ht="15.75" customHeight="1">
      <c r="X941" s="89"/>
      <c r="Y941" s="88"/>
      <c r="Z941" s="89"/>
      <c r="AA941" s="88"/>
      <c r="AB941" s="89"/>
      <c r="AC941" s="88"/>
      <c r="AD941" s="89"/>
      <c r="AE941" s="88"/>
      <c r="AF941" s="89"/>
      <c r="AG941" s="88"/>
      <c r="AH941" s="89"/>
      <c r="AI941" s="88"/>
      <c r="AJ941" s="89"/>
      <c r="AK941" s="88"/>
      <c r="AL941" s="89"/>
      <c r="AM941" s="90"/>
    </row>
    <row r="942" spans="24:39" ht="15.75" customHeight="1">
      <c r="X942" s="89"/>
      <c r="Y942" s="88"/>
      <c r="Z942" s="89"/>
      <c r="AA942" s="88"/>
      <c r="AB942" s="89"/>
      <c r="AC942" s="88"/>
      <c r="AD942" s="89"/>
      <c r="AE942" s="88"/>
      <c r="AF942" s="89"/>
      <c r="AG942" s="88"/>
      <c r="AH942" s="89"/>
      <c r="AI942" s="88"/>
      <c r="AJ942" s="89"/>
      <c r="AK942" s="88"/>
      <c r="AL942" s="89"/>
      <c r="AM942" s="90"/>
    </row>
    <row r="943" spans="24:39" ht="15.75" customHeight="1">
      <c r="X943" s="89"/>
      <c r="Y943" s="88"/>
      <c r="Z943" s="89"/>
      <c r="AA943" s="88"/>
      <c r="AB943" s="89"/>
      <c r="AC943" s="88"/>
      <c r="AD943" s="89"/>
      <c r="AE943" s="88"/>
      <c r="AF943" s="89"/>
      <c r="AG943" s="88"/>
      <c r="AH943" s="89"/>
      <c r="AI943" s="88"/>
      <c r="AJ943" s="89"/>
      <c r="AK943" s="88"/>
      <c r="AL943" s="89"/>
      <c r="AM943" s="90"/>
    </row>
    <row r="944" spans="24:39" ht="15.75" customHeight="1">
      <c r="X944" s="89"/>
      <c r="Y944" s="88"/>
      <c r="Z944" s="89"/>
      <c r="AA944" s="88"/>
      <c r="AB944" s="89"/>
      <c r="AC944" s="88"/>
      <c r="AD944" s="89"/>
      <c r="AE944" s="88"/>
      <c r="AF944" s="89"/>
      <c r="AG944" s="88"/>
      <c r="AH944" s="89"/>
      <c r="AI944" s="88"/>
      <c r="AJ944" s="89"/>
      <c r="AK944" s="88"/>
      <c r="AL944" s="89"/>
      <c r="AM944" s="90"/>
    </row>
    <row r="945" spans="24:39" ht="15.75" customHeight="1">
      <c r="X945" s="89"/>
      <c r="Y945" s="88"/>
      <c r="Z945" s="89"/>
      <c r="AA945" s="88"/>
      <c r="AB945" s="89"/>
      <c r="AC945" s="88"/>
      <c r="AD945" s="89"/>
      <c r="AE945" s="88"/>
      <c r="AF945" s="89"/>
      <c r="AG945" s="88"/>
      <c r="AH945" s="89"/>
      <c r="AI945" s="88"/>
      <c r="AJ945" s="89"/>
      <c r="AK945" s="88"/>
      <c r="AL945" s="89"/>
      <c r="AM945" s="90"/>
    </row>
    <row r="946" spans="24:39" ht="15.75" customHeight="1">
      <c r="X946" s="89"/>
      <c r="Y946" s="88"/>
      <c r="Z946" s="89"/>
      <c r="AA946" s="88"/>
      <c r="AB946" s="89"/>
      <c r="AC946" s="88"/>
      <c r="AD946" s="89"/>
      <c r="AE946" s="88"/>
      <c r="AF946" s="89"/>
      <c r="AG946" s="88"/>
      <c r="AH946" s="89"/>
      <c r="AI946" s="88"/>
      <c r="AJ946" s="89"/>
      <c r="AK946" s="88"/>
      <c r="AL946" s="89"/>
      <c r="AM946" s="90"/>
    </row>
    <row r="947" spans="24:39" ht="15.75" customHeight="1">
      <c r="X947" s="89"/>
      <c r="Y947" s="88"/>
      <c r="Z947" s="89"/>
      <c r="AA947" s="88"/>
      <c r="AB947" s="89"/>
      <c r="AC947" s="88"/>
      <c r="AD947" s="89"/>
      <c r="AE947" s="88"/>
      <c r="AF947" s="89"/>
      <c r="AG947" s="88"/>
      <c r="AH947" s="89"/>
      <c r="AI947" s="88"/>
      <c r="AJ947" s="89"/>
      <c r="AK947" s="88"/>
      <c r="AL947" s="89"/>
      <c r="AM947" s="90"/>
    </row>
    <row r="948" spans="24:39" ht="15.75" customHeight="1">
      <c r="X948" s="89"/>
      <c r="Y948" s="88"/>
      <c r="Z948" s="89"/>
      <c r="AA948" s="88"/>
      <c r="AB948" s="89"/>
      <c r="AC948" s="88"/>
      <c r="AD948" s="89"/>
      <c r="AE948" s="88"/>
      <c r="AF948" s="89"/>
      <c r="AG948" s="88"/>
      <c r="AH948" s="89"/>
      <c r="AI948" s="88"/>
      <c r="AJ948" s="89"/>
      <c r="AK948" s="88"/>
      <c r="AL948" s="89"/>
      <c r="AM948" s="90"/>
    </row>
    <row r="949" spans="24:39" ht="15.75" customHeight="1">
      <c r="X949" s="89"/>
      <c r="Y949" s="88"/>
      <c r="Z949" s="89"/>
      <c r="AA949" s="88"/>
      <c r="AB949" s="89"/>
      <c r="AC949" s="88"/>
      <c r="AD949" s="89"/>
      <c r="AE949" s="88"/>
      <c r="AF949" s="89"/>
      <c r="AG949" s="88"/>
      <c r="AH949" s="89"/>
      <c r="AI949" s="88"/>
      <c r="AJ949" s="89"/>
      <c r="AK949" s="88"/>
      <c r="AL949" s="89"/>
      <c r="AM949" s="90"/>
    </row>
    <row r="950" spans="24:39" ht="15.75" customHeight="1">
      <c r="X950" s="89"/>
      <c r="Y950" s="88"/>
      <c r="Z950" s="89"/>
      <c r="AA950" s="88"/>
      <c r="AB950" s="89"/>
      <c r="AC950" s="88"/>
      <c r="AD950" s="89"/>
      <c r="AE950" s="88"/>
      <c r="AF950" s="89"/>
      <c r="AG950" s="88"/>
      <c r="AH950" s="89"/>
      <c r="AI950" s="88"/>
      <c r="AJ950" s="89"/>
      <c r="AK950" s="88"/>
      <c r="AL950" s="89"/>
      <c r="AM950" s="90"/>
    </row>
    <row r="951" spans="24:39" ht="15.75" customHeight="1">
      <c r="X951" s="89"/>
      <c r="Y951" s="88"/>
      <c r="Z951" s="89"/>
      <c r="AA951" s="88"/>
      <c r="AB951" s="89"/>
      <c r="AC951" s="88"/>
      <c r="AD951" s="89"/>
      <c r="AE951" s="88"/>
      <c r="AF951" s="89"/>
      <c r="AG951" s="88"/>
      <c r="AH951" s="89"/>
      <c r="AI951" s="88"/>
      <c r="AJ951" s="89"/>
      <c r="AK951" s="88"/>
      <c r="AL951" s="89"/>
      <c r="AM951" s="90"/>
    </row>
    <row r="952" spans="24:39" ht="15.75" customHeight="1">
      <c r="X952" s="89"/>
      <c r="Y952" s="88"/>
      <c r="Z952" s="89"/>
      <c r="AA952" s="88"/>
      <c r="AB952" s="89"/>
      <c r="AC952" s="88"/>
      <c r="AD952" s="89"/>
      <c r="AE952" s="88"/>
      <c r="AF952" s="89"/>
      <c r="AG952" s="88"/>
      <c r="AH952" s="89"/>
      <c r="AI952" s="88"/>
      <c r="AJ952" s="89"/>
      <c r="AK952" s="88"/>
      <c r="AL952" s="89"/>
      <c r="AM952" s="90"/>
    </row>
    <row r="953" spans="24:39" ht="15.75" customHeight="1">
      <c r="X953" s="89"/>
      <c r="Y953" s="88"/>
      <c r="Z953" s="89"/>
      <c r="AA953" s="88"/>
      <c r="AB953" s="89"/>
      <c r="AC953" s="88"/>
      <c r="AD953" s="89"/>
      <c r="AE953" s="88"/>
      <c r="AF953" s="89"/>
      <c r="AG953" s="88"/>
      <c r="AH953" s="89"/>
      <c r="AI953" s="88"/>
      <c r="AJ953" s="89"/>
      <c r="AK953" s="88"/>
      <c r="AL953" s="89"/>
      <c r="AM953" s="90"/>
    </row>
    <row r="954" spans="24:39" ht="15.75" customHeight="1">
      <c r="X954" s="89"/>
      <c r="Y954" s="88"/>
      <c r="Z954" s="89"/>
      <c r="AA954" s="88"/>
      <c r="AB954" s="89"/>
      <c r="AC954" s="88"/>
      <c r="AD954" s="89"/>
      <c r="AE954" s="88"/>
      <c r="AF954" s="89"/>
      <c r="AG954" s="88"/>
      <c r="AH954" s="89"/>
      <c r="AI954" s="88"/>
      <c r="AJ954" s="89"/>
      <c r="AK954" s="88"/>
      <c r="AL954" s="89"/>
      <c r="AM954" s="90"/>
    </row>
    <row r="955" spans="24:39" ht="15.75" customHeight="1">
      <c r="X955" s="89"/>
      <c r="Y955" s="88"/>
      <c r="Z955" s="89"/>
      <c r="AA955" s="88"/>
      <c r="AB955" s="89"/>
      <c r="AC955" s="88"/>
      <c r="AD955" s="89"/>
      <c r="AE955" s="88"/>
      <c r="AF955" s="89"/>
      <c r="AG955" s="88"/>
      <c r="AH955" s="89"/>
      <c r="AI955" s="88"/>
      <c r="AJ955" s="89"/>
      <c r="AK955" s="88"/>
      <c r="AL955" s="89"/>
      <c r="AM955" s="90"/>
    </row>
    <row r="956" spans="24:39" ht="15.75" customHeight="1">
      <c r="X956" s="89"/>
      <c r="Y956" s="88"/>
      <c r="Z956" s="89"/>
      <c r="AA956" s="88"/>
      <c r="AB956" s="89"/>
      <c r="AC956" s="88"/>
      <c r="AD956" s="89"/>
      <c r="AE956" s="88"/>
      <c r="AF956" s="89"/>
      <c r="AG956" s="88"/>
      <c r="AH956" s="89"/>
      <c r="AI956" s="88"/>
      <c r="AJ956" s="89"/>
      <c r="AK956" s="88"/>
      <c r="AL956" s="89"/>
      <c r="AM956" s="90"/>
    </row>
    <row r="957" spans="24:39" ht="15.75" customHeight="1">
      <c r="X957" s="89"/>
      <c r="Y957" s="88"/>
      <c r="Z957" s="89"/>
      <c r="AA957" s="88"/>
      <c r="AB957" s="89"/>
      <c r="AC957" s="88"/>
      <c r="AD957" s="89"/>
      <c r="AE957" s="88"/>
      <c r="AF957" s="89"/>
      <c r="AG957" s="88"/>
      <c r="AH957" s="89"/>
      <c r="AI957" s="88"/>
      <c r="AJ957" s="89"/>
      <c r="AK957" s="88"/>
      <c r="AL957" s="89"/>
      <c r="AM957" s="90"/>
    </row>
    <row r="958" spans="24:39" ht="15.75" customHeight="1">
      <c r="X958" s="89"/>
      <c r="Y958" s="88"/>
      <c r="Z958" s="89"/>
      <c r="AA958" s="88"/>
      <c r="AB958" s="89"/>
      <c r="AC958" s="88"/>
      <c r="AD958" s="89"/>
      <c r="AE958" s="88"/>
      <c r="AF958" s="89"/>
      <c r="AG958" s="88"/>
      <c r="AH958" s="89"/>
      <c r="AI958" s="88"/>
      <c r="AJ958" s="89"/>
      <c r="AK958" s="88"/>
      <c r="AL958" s="89"/>
      <c r="AM958" s="90"/>
    </row>
    <row r="959" spans="24:39" ht="15.75" customHeight="1">
      <c r="X959" s="89"/>
      <c r="Y959" s="88"/>
      <c r="Z959" s="89"/>
      <c r="AA959" s="88"/>
      <c r="AB959" s="89"/>
      <c r="AC959" s="88"/>
      <c r="AD959" s="89"/>
      <c r="AE959" s="88"/>
      <c r="AF959" s="89"/>
      <c r="AG959" s="88"/>
      <c r="AH959" s="89"/>
      <c r="AI959" s="88"/>
      <c r="AJ959" s="89"/>
      <c r="AK959" s="88"/>
      <c r="AL959" s="89"/>
      <c r="AM959" s="90"/>
    </row>
    <row r="960" spans="24:39" ht="15.75" customHeight="1">
      <c r="X960" s="89"/>
      <c r="Y960" s="88"/>
      <c r="Z960" s="89"/>
      <c r="AA960" s="88"/>
      <c r="AB960" s="89"/>
      <c r="AC960" s="88"/>
      <c r="AD960" s="89"/>
      <c r="AE960" s="88"/>
      <c r="AF960" s="89"/>
      <c r="AG960" s="88"/>
      <c r="AH960" s="89"/>
      <c r="AI960" s="88"/>
      <c r="AJ960" s="89"/>
      <c r="AK960" s="88"/>
      <c r="AL960" s="89"/>
      <c r="AM960" s="90"/>
    </row>
    <row r="961" spans="24:39" ht="15.75" customHeight="1">
      <c r="X961" s="89"/>
      <c r="Y961" s="88"/>
      <c r="Z961" s="89"/>
      <c r="AA961" s="88"/>
      <c r="AB961" s="89"/>
      <c r="AC961" s="88"/>
      <c r="AD961" s="89"/>
      <c r="AE961" s="88"/>
      <c r="AF961" s="89"/>
      <c r="AG961" s="88"/>
      <c r="AH961" s="89"/>
      <c r="AI961" s="88"/>
      <c r="AJ961" s="89"/>
      <c r="AK961" s="88"/>
      <c r="AL961" s="89"/>
      <c r="AM961" s="90"/>
    </row>
    <row r="962" spans="24:39" ht="15.75" customHeight="1">
      <c r="X962" s="89"/>
      <c r="Y962" s="88"/>
      <c r="Z962" s="89"/>
      <c r="AA962" s="88"/>
      <c r="AB962" s="89"/>
      <c r="AC962" s="88"/>
      <c r="AD962" s="89"/>
      <c r="AE962" s="88"/>
      <c r="AF962" s="89"/>
      <c r="AG962" s="88"/>
      <c r="AH962" s="89"/>
      <c r="AI962" s="88"/>
      <c r="AJ962" s="89"/>
      <c r="AK962" s="88"/>
      <c r="AL962" s="89"/>
      <c r="AM962" s="90"/>
    </row>
    <row r="963" spans="24:39" ht="15.75" customHeight="1">
      <c r="X963" s="89"/>
      <c r="Y963" s="88"/>
      <c r="Z963" s="89"/>
      <c r="AA963" s="88"/>
      <c r="AB963" s="89"/>
      <c r="AC963" s="88"/>
      <c r="AD963" s="89"/>
      <c r="AE963" s="88"/>
      <c r="AF963" s="89"/>
      <c r="AG963" s="88"/>
      <c r="AH963" s="89"/>
      <c r="AI963" s="88"/>
      <c r="AJ963" s="89"/>
      <c r="AK963" s="88"/>
      <c r="AL963" s="89"/>
      <c r="AM963" s="90"/>
    </row>
    <row r="964" spans="24:39" ht="15.75" customHeight="1">
      <c r="X964" s="89"/>
      <c r="Y964" s="88"/>
      <c r="Z964" s="89"/>
      <c r="AA964" s="88"/>
      <c r="AB964" s="89"/>
      <c r="AC964" s="88"/>
      <c r="AD964" s="89"/>
      <c r="AE964" s="88"/>
      <c r="AF964" s="89"/>
      <c r="AG964" s="88"/>
      <c r="AH964" s="89"/>
      <c r="AI964" s="88"/>
      <c r="AJ964" s="89"/>
      <c r="AK964" s="88"/>
      <c r="AL964" s="89"/>
      <c r="AM964" s="90"/>
    </row>
    <row r="965" spans="24:39" ht="15.75" customHeight="1">
      <c r="X965" s="89"/>
      <c r="Y965" s="88"/>
      <c r="Z965" s="89"/>
      <c r="AA965" s="88"/>
      <c r="AB965" s="89"/>
      <c r="AC965" s="88"/>
      <c r="AD965" s="89"/>
      <c r="AE965" s="88"/>
      <c r="AF965" s="89"/>
      <c r="AG965" s="88"/>
      <c r="AH965" s="89"/>
      <c r="AI965" s="88"/>
      <c r="AJ965" s="89"/>
      <c r="AK965" s="88"/>
      <c r="AL965" s="89"/>
      <c r="AM965" s="90"/>
    </row>
    <row r="966" spans="24:39" ht="15.75" customHeight="1">
      <c r="X966" s="89"/>
      <c r="Y966" s="88"/>
      <c r="Z966" s="89"/>
      <c r="AA966" s="88"/>
      <c r="AB966" s="89"/>
      <c r="AC966" s="88"/>
      <c r="AD966" s="89"/>
      <c r="AE966" s="88"/>
      <c r="AF966" s="89"/>
      <c r="AG966" s="88"/>
      <c r="AH966" s="89"/>
      <c r="AI966" s="88"/>
      <c r="AJ966" s="89"/>
      <c r="AK966" s="88"/>
      <c r="AL966" s="89"/>
      <c r="AM966" s="90"/>
    </row>
    <row r="967" spans="24:39" ht="15.75" customHeight="1">
      <c r="X967" s="89"/>
      <c r="Y967" s="88"/>
      <c r="Z967" s="89"/>
      <c r="AA967" s="88"/>
      <c r="AB967" s="89"/>
      <c r="AC967" s="88"/>
      <c r="AD967" s="89"/>
      <c r="AE967" s="88"/>
      <c r="AF967" s="89"/>
      <c r="AG967" s="88"/>
      <c r="AH967" s="89"/>
      <c r="AI967" s="88"/>
      <c r="AJ967" s="89"/>
      <c r="AK967" s="88"/>
      <c r="AL967" s="89"/>
      <c r="AM967" s="90"/>
    </row>
    <row r="968" spans="24:39" ht="15.75" customHeight="1">
      <c r="X968" s="89"/>
      <c r="Y968" s="88"/>
      <c r="Z968" s="89"/>
      <c r="AA968" s="88"/>
      <c r="AB968" s="89"/>
      <c r="AC968" s="88"/>
      <c r="AD968" s="89"/>
      <c r="AE968" s="88"/>
      <c r="AF968" s="89"/>
      <c r="AG968" s="88"/>
      <c r="AH968" s="89"/>
      <c r="AI968" s="88"/>
      <c r="AJ968" s="89"/>
      <c r="AK968" s="88"/>
      <c r="AL968" s="89"/>
      <c r="AM968" s="90"/>
    </row>
    <row r="969" spans="24:39" ht="15.75" customHeight="1">
      <c r="X969" s="89"/>
      <c r="Y969" s="88"/>
      <c r="Z969" s="89"/>
      <c r="AA969" s="88"/>
      <c r="AB969" s="89"/>
      <c r="AC969" s="88"/>
      <c r="AD969" s="89"/>
      <c r="AE969" s="88"/>
      <c r="AF969" s="89"/>
      <c r="AG969" s="88"/>
      <c r="AH969" s="89"/>
      <c r="AI969" s="88"/>
      <c r="AJ969" s="89"/>
      <c r="AK969" s="88"/>
      <c r="AL969" s="89"/>
      <c r="AM969" s="90"/>
    </row>
    <row r="970" spans="24:39" ht="15.75" customHeight="1">
      <c r="X970" s="89"/>
      <c r="Y970" s="88"/>
      <c r="Z970" s="89"/>
      <c r="AA970" s="88"/>
      <c r="AB970" s="89"/>
      <c r="AC970" s="88"/>
      <c r="AD970" s="89"/>
      <c r="AE970" s="88"/>
      <c r="AF970" s="89"/>
      <c r="AG970" s="88"/>
      <c r="AH970" s="89"/>
      <c r="AI970" s="88"/>
      <c r="AJ970" s="89"/>
      <c r="AK970" s="88"/>
      <c r="AL970" s="89"/>
      <c r="AM970" s="90"/>
    </row>
    <row r="971" spans="24:39" ht="15.75" customHeight="1">
      <c r="X971" s="89"/>
      <c r="Y971" s="88"/>
      <c r="Z971" s="89"/>
      <c r="AA971" s="88"/>
      <c r="AB971" s="89"/>
      <c r="AC971" s="88"/>
      <c r="AD971" s="89"/>
      <c r="AE971" s="88"/>
      <c r="AF971" s="89"/>
      <c r="AG971" s="88"/>
      <c r="AH971" s="89"/>
      <c r="AI971" s="88"/>
      <c r="AJ971" s="89"/>
      <c r="AK971" s="88"/>
      <c r="AL971" s="89"/>
      <c r="AM971" s="90"/>
    </row>
    <row r="972" spans="24:39" ht="15.75" customHeight="1">
      <c r="X972" s="89"/>
      <c r="Y972" s="88"/>
      <c r="Z972" s="89"/>
      <c r="AA972" s="88"/>
      <c r="AB972" s="89"/>
      <c r="AC972" s="88"/>
      <c r="AD972" s="89"/>
      <c r="AE972" s="88"/>
      <c r="AF972" s="89"/>
      <c r="AG972" s="88"/>
      <c r="AH972" s="89"/>
      <c r="AI972" s="88"/>
      <c r="AJ972" s="89"/>
      <c r="AK972" s="88"/>
      <c r="AL972" s="89"/>
      <c r="AM972" s="90"/>
    </row>
    <row r="973" spans="24:39" ht="15.75" customHeight="1">
      <c r="X973" s="89"/>
      <c r="Y973" s="88"/>
      <c r="Z973" s="89"/>
      <c r="AA973" s="88"/>
      <c r="AB973" s="89"/>
      <c r="AC973" s="88"/>
      <c r="AD973" s="89"/>
      <c r="AE973" s="88"/>
      <c r="AF973" s="89"/>
      <c r="AG973" s="88"/>
      <c r="AH973" s="89"/>
      <c r="AI973" s="88"/>
      <c r="AJ973" s="89"/>
      <c r="AK973" s="88"/>
      <c r="AL973" s="89"/>
      <c r="AM973" s="90"/>
    </row>
    <row r="974" spans="24:39" ht="15.75" customHeight="1">
      <c r="X974" s="89"/>
      <c r="Y974" s="88"/>
      <c r="Z974" s="89"/>
      <c r="AA974" s="88"/>
      <c r="AB974" s="89"/>
      <c r="AC974" s="88"/>
      <c r="AD974" s="89"/>
      <c r="AE974" s="88"/>
      <c r="AF974" s="89"/>
      <c r="AG974" s="88"/>
      <c r="AH974" s="89"/>
      <c r="AI974" s="88"/>
      <c r="AJ974" s="89"/>
      <c r="AK974" s="88"/>
      <c r="AL974" s="89"/>
      <c r="AM974" s="90"/>
    </row>
    <row r="975" spans="24:39" ht="15.75" customHeight="1">
      <c r="X975" s="89"/>
      <c r="Y975" s="88"/>
      <c r="Z975" s="89"/>
      <c r="AA975" s="88"/>
      <c r="AB975" s="89"/>
      <c r="AC975" s="88"/>
      <c r="AD975" s="89"/>
      <c r="AE975" s="88"/>
      <c r="AF975" s="89"/>
      <c r="AG975" s="88"/>
      <c r="AH975" s="89"/>
      <c r="AI975" s="88"/>
      <c r="AJ975" s="89"/>
      <c r="AK975" s="88"/>
      <c r="AL975" s="89"/>
      <c r="AM975" s="90"/>
    </row>
    <row r="976" spans="24:39" ht="15.75" customHeight="1">
      <c r="X976" s="89"/>
      <c r="Y976" s="88"/>
      <c r="Z976" s="89"/>
      <c r="AA976" s="88"/>
      <c r="AB976" s="89"/>
      <c r="AC976" s="88"/>
      <c r="AD976" s="89"/>
      <c r="AE976" s="88"/>
      <c r="AF976" s="89"/>
      <c r="AG976" s="88"/>
      <c r="AH976" s="89"/>
      <c r="AI976" s="88"/>
      <c r="AJ976" s="89"/>
      <c r="AK976" s="88"/>
      <c r="AL976" s="89"/>
      <c r="AM976" s="90"/>
    </row>
    <row r="977" spans="24:39" ht="15.75" customHeight="1">
      <c r="X977" s="89"/>
      <c r="Y977" s="88"/>
      <c r="Z977" s="89"/>
      <c r="AA977" s="88"/>
      <c r="AB977" s="89"/>
      <c r="AC977" s="88"/>
      <c r="AD977" s="89"/>
      <c r="AE977" s="88"/>
      <c r="AF977" s="89"/>
      <c r="AG977" s="88"/>
      <c r="AH977" s="89"/>
      <c r="AI977" s="88"/>
      <c r="AJ977" s="89"/>
      <c r="AK977" s="88"/>
      <c r="AL977" s="89"/>
      <c r="AM977" s="90"/>
    </row>
    <row r="978" spans="24:39" ht="15.75" customHeight="1">
      <c r="X978" s="89"/>
      <c r="Y978" s="88"/>
      <c r="Z978" s="89"/>
      <c r="AA978" s="88"/>
      <c r="AB978" s="89"/>
      <c r="AC978" s="88"/>
      <c r="AD978" s="89"/>
      <c r="AE978" s="88"/>
      <c r="AF978" s="89"/>
      <c r="AG978" s="88"/>
      <c r="AH978" s="89"/>
      <c r="AI978" s="88"/>
      <c r="AJ978" s="89"/>
      <c r="AK978" s="88"/>
      <c r="AL978" s="89"/>
      <c r="AM978" s="90"/>
    </row>
    <row r="979" spans="24:39" ht="15.75" customHeight="1">
      <c r="X979" s="89"/>
      <c r="Y979" s="88"/>
      <c r="Z979" s="89"/>
      <c r="AA979" s="88"/>
      <c r="AB979" s="89"/>
      <c r="AC979" s="88"/>
      <c r="AD979" s="89"/>
      <c r="AE979" s="88"/>
      <c r="AF979" s="89"/>
      <c r="AG979" s="88"/>
      <c r="AH979" s="89"/>
      <c r="AI979" s="88"/>
      <c r="AJ979" s="89"/>
      <c r="AK979" s="88"/>
      <c r="AL979" s="89"/>
      <c r="AM979" s="90"/>
    </row>
    <row r="980" spans="24:39" ht="15.75" customHeight="1">
      <c r="X980" s="89"/>
      <c r="Y980" s="88"/>
      <c r="Z980" s="89"/>
      <c r="AA980" s="88"/>
      <c r="AB980" s="89"/>
      <c r="AC980" s="88"/>
      <c r="AD980" s="89"/>
      <c r="AE980" s="88"/>
      <c r="AF980" s="89"/>
      <c r="AG980" s="88"/>
      <c r="AH980" s="89"/>
      <c r="AI980" s="88"/>
      <c r="AJ980" s="89"/>
      <c r="AK980" s="88"/>
      <c r="AL980" s="89"/>
      <c r="AM980" s="90"/>
    </row>
    <row r="981" spans="24:39" ht="15.75" customHeight="1">
      <c r="X981" s="89"/>
      <c r="Y981" s="88"/>
      <c r="Z981" s="89"/>
      <c r="AA981" s="88"/>
      <c r="AB981" s="89"/>
      <c r="AC981" s="88"/>
      <c r="AD981" s="89"/>
      <c r="AE981" s="88"/>
      <c r="AF981" s="89"/>
      <c r="AG981" s="88"/>
      <c r="AH981" s="89"/>
      <c r="AI981" s="88"/>
      <c r="AJ981" s="89"/>
      <c r="AK981" s="88"/>
      <c r="AL981" s="89"/>
      <c r="AM981" s="90"/>
    </row>
    <row r="982" spans="24:39" ht="15.75" customHeight="1">
      <c r="X982" s="89"/>
      <c r="Y982" s="88"/>
      <c r="Z982" s="89"/>
      <c r="AA982" s="88"/>
      <c r="AB982" s="89"/>
      <c r="AC982" s="88"/>
      <c r="AD982" s="89"/>
      <c r="AE982" s="88"/>
      <c r="AF982" s="89"/>
      <c r="AG982" s="88"/>
      <c r="AH982" s="89"/>
      <c r="AI982" s="88"/>
      <c r="AJ982" s="89"/>
      <c r="AK982" s="88"/>
      <c r="AL982" s="89"/>
      <c r="AM982" s="90"/>
    </row>
    <row r="983" spans="24:39" ht="15.75" customHeight="1">
      <c r="X983" s="89"/>
      <c r="Y983" s="88"/>
      <c r="Z983" s="89"/>
      <c r="AA983" s="88"/>
      <c r="AB983" s="89"/>
      <c r="AC983" s="88"/>
      <c r="AD983" s="89"/>
      <c r="AE983" s="88"/>
      <c r="AF983" s="89"/>
      <c r="AG983" s="88"/>
      <c r="AH983" s="89"/>
      <c r="AI983" s="88"/>
      <c r="AJ983" s="89"/>
      <c r="AK983" s="88"/>
      <c r="AL983" s="89"/>
      <c r="AM983" s="90"/>
    </row>
    <row r="984" spans="24:39" ht="15.75" customHeight="1">
      <c r="X984" s="89"/>
      <c r="Y984" s="88"/>
      <c r="Z984" s="89"/>
      <c r="AA984" s="88"/>
      <c r="AB984" s="89"/>
      <c r="AC984" s="88"/>
      <c r="AD984" s="89"/>
      <c r="AE984" s="88"/>
      <c r="AF984" s="89"/>
      <c r="AG984" s="88"/>
      <c r="AH984" s="89"/>
      <c r="AI984" s="88"/>
      <c r="AJ984" s="89"/>
      <c r="AK984" s="88"/>
      <c r="AL984" s="89"/>
      <c r="AM984" s="90"/>
    </row>
    <row r="985" spans="24:39" ht="15.75" customHeight="1">
      <c r="X985" s="89"/>
      <c r="Y985" s="88"/>
      <c r="Z985" s="89"/>
      <c r="AA985" s="88"/>
      <c r="AB985" s="89"/>
      <c r="AC985" s="88"/>
      <c r="AD985" s="89"/>
      <c r="AE985" s="88"/>
      <c r="AF985" s="89"/>
      <c r="AG985" s="88"/>
      <c r="AH985" s="89"/>
      <c r="AI985" s="88"/>
      <c r="AJ985" s="89"/>
      <c r="AK985" s="88"/>
      <c r="AL985" s="89"/>
      <c r="AM985" s="90"/>
    </row>
    <row r="986" spans="24:39" ht="15.75" customHeight="1">
      <c r="X986" s="89"/>
      <c r="Y986" s="88"/>
      <c r="Z986" s="89"/>
      <c r="AA986" s="88"/>
      <c r="AB986" s="89"/>
      <c r="AC986" s="88"/>
      <c r="AD986" s="89"/>
      <c r="AE986" s="88"/>
      <c r="AF986" s="89"/>
      <c r="AG986" s="88"/>
      <c r="AH986" s="89"/>
      <c r="AI986" s="88"/>
      <c r="AJ986" s="89"/>
      <c r="AK986" s="88"/>
      <c r="AL986" s="89"/>
      <c r="AM986" s="90"/>
    </row>
    <row r="987" spans="24:39" ht="15.75" customHeight="1">
      <c r="X987" s="89"/>
      <c r="Y987" s="88"/>
      <c r="Z987" s="89"/>
      <c r="AA987" s="88"/>
      <c r="AB987" s="89"/>
      <c r="AC987" s="88"/>
      <c r="AD987" s="89"/>
      <c r="AE987" s="88"/>
      <c r="AF987" s="89"/>
      <c r="AG987" s="88"/>
      <c r="AH987" s="89"/>
      <c r="AI987" s="88"/>
      <c r="AJ987" s="89"/>
      <c r="AK987" s="88"/>
      <c r="AL987" s="89"/>
      <c r="AM987" s="90"/>
    </row>
    <row r="988" spans="24:39" ht="15.75" customHeight="1">
      <c r="X988" s="89"/>
      <c r="Y988" s="88"/>
      <c r="Z988" s="89"/>
      <c r="AA988" s="88"/>
      <c r="AB988" s="89"/>
      <c r="AC988" s="88"/>
      <c r="AD988" s="89"/>
      <c r="AE988" s="88"/>
      <c r="AF988" s="89"/>
      <c r="AG988" s="88"/>
      <c r="AH988" s="89"/>
      <c r="AI988" s="88"/>
      <c r="AJ988" s="89"/>
      <c r="AK988" s="88"/>
      <c r="AL988" s="89"/>
      <c r="AM988" s="90"/>
    </row>
    <row r="989" spans="24:39" ht="15.75" customHeight="1">
      <c r="X989" s="89"/>
      <c r="Y989" s="88"/>
      <c r="Z989" s="89"/>
      <c r="AA989" s="88"/>
      <c r="AB989" s="89"/>
      <c r="AC989" s="88"/>
      <c r="AD989" s="89"/>
      <c r="AE989" s="88"/>
      <c r="AF989" s="89"/>
      <c r="AG989" s="88"/>
      <c r="AH989" s="89"/>
      <c r="AI989" s="88"/>
      <c r="AJ989" s="89"/>
      <c r="AK989" s="88"/>
      <c r="AL989" s="89"/>
      <c r="AM989" s="90"/>
    </row>
    <row r="990" spans="24:39" ht="15.75" customHeight="1">
      <c r="X990" s="89"/>
      <c r="Y990" s="88"/>
      <c r="Z990" s="89"/>
      <c r="AA990" s="88"/>
      <c r="AB990" s="89"/>
      <c r="AC990" s="88"/>
      <c r="AD990" s="89"/>
      <c r="AE990" s="88"/>
      <c r="AF990" s="89"/>
      <c r="AG990" s="88"/>
      <c r="AH990" s="89"/>
      <c r="AI990" s="88"/>
      <c r="AJ990" s="89"/>
      <c r="AK990" s="88"/>
      <c r="AL990" s="89"/>
      <c r="AM990" s="90"/>
    </row>
    <row r="991" spans="24:39" ht="15.75" customHeight="1">
      <c r="X991" s="89"/>
      <c r="Y991" s="88"/>
      <c r="Z991" s="89"/>
      <c r="AA991" s="88"/>
      <c r="AB991" s="89"/>
      <c r="AC991" s="88"/>
      <c r="AD991" s="89"/>
      <c r="AE991" s="88"/>
      <c r="AF991" s="89"/>
      <c r="AG991" s="88"/>
      <c r="AH991" s="89"/>
      <c r="AI991" s="88"/>
      <c r="AJ991" s="89"/>
      <c r="AK991" s="88"/>
      <c r="AL991" s="89"/>
      <c r="AM991" s="90"/>
    </row>
    <row r="992" spans="24:39" ht="15.75" customHeight="1">
      <c r="X992" s="89"/>
      <c r="Y992" s="88"/>
      <c r="Z992" s="89"/>
      <c r="AA992" s="88"/>
      <c r="AB992" s="89"/>
      <c r="AC992" s="88"/>
      <c r="AD992" s="89"/>
      <c r="AE992" s="88"/>
      <c r="AF992" s="89"/>
      <c r="AG992" s="88"/>
      <c r="AH992" s="89"/>
      <c r="AI992" s="88"/>
      <c r="AJ992" s="89"/>
      <c r="AK992" s="88"/>
      <c r="AL992" s="89"/>
      <c r="AM992" s="90"/>
    </row>
    <row r="993" spans="24:39" ht="15.75" customHeight="1">
      <c r="X993" s="89"/>
      <c r="Y993" s="88"/>
      <c r="Z993" s="89"/>
      <c r="AA993" s="88"/>
      <c r="AB993" s="89"/>
      <c r="AC993" s="88"/>
      <c r="AD993" s="89"/>
      <c r="AE993" s="88"/>
      <c r="AF993" s="89"/>
      <c r="AG993" s="88"/>
      <c r="AH993" s="89"/>
      <c r="AI993" s="88"/>
      <c r="AJ993" s="89"/>
      <c r="AK993" s="88"/>
      <c r="AL993" s="89"/>
      <c r="AM993" s="90"/>
    </row>
    <row r="994" spans="24:39" ht="15.75" customHeight="1">
      <c r="X994" s="89"/>
      <c r="Y994" s="88"/>
      <c r="Z994" s="89"/>
      <c r="AA994" s="88"/>
      <c r="AB994" s="89"/>
      <c r="AC994" s="88"/>
      <c r="AD994" s="89"/>
      <c r="AE994" s="88"/>
      <c r="AF994" s="89"/>
      <c r="AG994" s="88"/>
      <c r="AH994" s="89"/>
      <c r="AI994" s="88"/>
      <c r="AJ994" s="89"/>
      <c r="AK994" s="88"/>
      <c r="AL994" s="89"/>
      <c r="AM994" s="90"/>
    </row>
    <row r="995" spans="24:39" ht="15.75" customHeight="1">
      <c r="X995" s="89"/>
      <c r="Y995" s="88"/>
      <c r="Z995" s="89"/>
      <c r="AA995" s="88"/>
      <c r="AB995" s="89"/>
      <c r="AC995" s="88"/>
      <c r="AD995" s="89"/>
      <c r="AE995" s="88"/>
      <c r="AF995" s="89"/>
      <c r="AG995" s="88"/>
      <c r="AH995" s="89"/>
      <c r="AI995" s="88"/>
      <c r="AJ995" s="89"/>
      <c r="AK995" s="88"/>
      <c r="AL995" s="89"/>
      <c r="AM995" s="90"/>
    </row>
    <row r="996" spans="24:39" ht="15.75" customHeight="1">
      <c r="X996" s="89"/>
      <c r="Y996" s="88"/>
      <c r="Z996" s="89"/>
      <c r="AA996" s="88"/>
      <c r="AB996" s="89"/>
      <c r="AC996" s="88"/>
      <c r="AD996" s="89"/>
      <c r="AE996" s="88"/>
      <c r="AF996" s="89"/>
      <c r="AG996" s="88"/>
      <c r="AH996" s="89"/>
      <c r="AI996" s="88"/>
      <c r="AJ996" s="89"/>
      <c r="AK996" s="88"/>
      <c r="AL996" s="89"/>
      <c r="AM996" s="90"/>
    </row>
    <row r="997" spans="24:39" ht="15.75" customHeight="1">
      <c r="X997" s="89"/>
      <c r="Y997" s="88"/>
      <c r="Z997" s="89"/>
      <c r="AA997" s="88"/>
      <c r="AB997" s="89"/>
      <c r="AC997" s="88"/>
      <c r="AD997" s="89"/>
      <c r="AE997" s="88"/>
      <c r="AF997" s="89"/>
      <c r="AG997" s="88"/>
      <c r="AH997" s="89"/>
      <c r="AI997" s="88"/>
      <c r="AJ997" s="89"/>
      <c r="AK997" s="88"/>
      <c r="AL997" s="89"/>
      <c r="AM997" s="90"/>
    </row>
    <row r="998" spans="24:39" ht="15.75" customHeight="1">
      <c r="X998" s="89"/>
      <c r="Y998" s="88"/>
      <c r="Z998" s="89"/>
      <c r="AA998" s="88"/>
      <c r="AB998" s="89"/>
      <c r="AC998" s="88"/>
      <c r="AD998" s="89"/>
      <c r="AE998" s="88"/>
      <c r="AF998" s="89"/>
      <c r="AG998" s="88"/>
      <c r="AH998" s="89"/>
      <c r="AI998" s="88"/>
      <c r="AJ998" s="89"/>
      <c r="AK998" s="88"/>
      <c r="AL998" s="89"/>
      <c r="AM998" s="90"/>
    </row>
    <row r="999" spans="24:39" ht="15.75" customHeight="1">
      <c r="X999" s="89"/>
      <c r="Y999" s="88"/>
      <c r="Z999" s="89"/>
      <c r="AA999" s="88"/>
      <c r="AB999" s="89"/>
      <c r="AC999" s="88"/>
      <c r="AD999" s="89"/>
      <c r="AE999" s="88"/>
      <c r="AF999" s="89"/>
      <c r="AG999" s="88"/>
      <c r="AH999" s="89"/>
      <c r="AI999" s="88"/>
      <c r="AJ999" s="89"/>
      <c r="AK999" s="88"/>
      <c r="AL999" s="89"/>
      <c r="AM999" s="90"/>
    </row>
    <row r="1000" spans="24:39" ht="15.75" customHeight="1">
      <c r="X1000" s="89"/>
      <c r="Y1000" s="88"/>
      <c r="Z1000" s="89"/>
      <c r="AA1000" s="88"/>
      <c r="AB1000" s="89"/>
      <c r="AC1000" s="88"/>
      <c r="AD1000" s="89"/>
      <c r="AE1000" s="88"/>
      <c r="AF1000" s="89"/>
      <c r="AG1000" s="88"/>
      <c r="AH1000" s="89"/>
      <c r="AI1000" s="88"/>
      <c r="AJ1000" s="89"/>
      <c r="AK1000" s="88"/>
      <c r="AL1000" s="89"/>
      <c r="AM1000" s="90"/>
    </row>
  </sheetData>
  <mergeCells count="2">
    <mergeCell ref="H1:W1"/>
    <mergeCell ref="X1:AM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>
      <selection activeCell="O13" sqref="O13"/>
    </sheetView>
  </sheetViews>
  <sheetFormatPr defaultColWidth="14.42578125" defaultRowHeight="15" customHeight="1"/>
  <cols>
    <col min="1" max="1" width="3.7109375" customWidth="1"/>
    <col min="2" max="2" width="3.28515625" customWidth="1"/>
    <col min="3" max="27" width="10.85546875" customWidth="1"/>
  </cols>
  <sheetData>
    <row r="1" spans="1:27" ht="15.75" customHeight="1">
      <c r="A1" s="91" t="s">
        <v>20</v>
      </c>
      <c r="B1" s="91"/>
      <c r="C1" s="91"/>
      <c r="D1" s="91"/>
      <c r="E1" s="92">
        <v>3</v>
      </c>
      <c r="F1" s="92">
        <v>2</v>
      </c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1:27" ht="15.75" customHeight="1">
      <c r="A2" s="91"/>
      <c r="B2" s="91"/>
      <c r="C2" s="91"/>
      <c r="D2" s="91"/>
      <c r="E2" s="93"/>
      <c r="F2" s="94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1:27" ht="15.7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</row>
    <row r="4" spans="1:27" ht="15.75" customHeight="1">
      <c r="A4" s="91"/>
      <c r="B4" s="91"/>
      <c r="C4" s="95"/>
      <c r="D4" s="96"/>
      <c r="E4" s="232" t="s">
        <v>1039</v>
      </c>
      <c r="F4" s="233"/>
      <c r="G4" s="233"/>
      <c r="H4" s="233"/>
      <c r="I4" s="233"/>
      <c r="J4" s="234"/>
      <c r="K4" s="235" t="s">
        <v>21</v>
      </c>
      <c r="L4" s="233"/>
      <c r="M4" s="233"/>
      <c r="N4" s="233"/>
      <c r="O4" s="233"/>
      <c r="P4" s="233"/>
      <c r="Q4" s="233"/>
      <c r="R4" s="233"/>
      <c r="S4" s="233"/>
      <c r="T4" s="233"/>
      <c r="U4" s="234"/>
      <c r="V4" s="91"/>
      <c r="W4" s="91"/>
      <c r="X4" s="91"/>
      <c r="Y4" s="91"/>
      <c r="Z4" s="91"/>
      <c r="AA4" s="91"/>
    </row>
    <row r="5" spans="1:27" ht="15.75" customHeight="1" thickBot="1">
      <c r="A5" s="91"/>
      <c r="B5" s="91"/>
      <c r="C5" s="97" t="s">
        <v>22</v>
      </c>
      <c r="D5" s="98" t="s">
        <v>23</v>
      </c>
      <c r="E5" s="99" t="s">
        <v>24</v>
      </c>
      <c r="F5" s="100" t="s">
        <v>25</v>
      </c>
      <c r="G5" s="100" t="s">
        <v>26</v>
      </c>
      <c r="H5" s="101" t="s">
        <v>27</v>
      </c>
      <c r="I5" s="101" t="s">
        <v>28</v>
      </c>
      <c r="J5" s="102" t="s">
        <v>29</v>
      </c>
      <c r="K5" s="99" t="s">
        <v>30</v>
      </c>
      <c r="L5" s="100" t="s">
        <v>10</v>
      </c>
      <c r="M5" s="100" t="s">
        <v>12</v>
      </c>
      <c r="N5" s="100" t="s">
        <v>9</v>
      </c>
      <c r="O5" s="100" t="s">
        <v>31</v>
      </c>
      <c r="P5" s="100" t="s">
        <v>11</v>
      </c>
      <c r="Q5" s="100" t="s">
        <v>32</v>
      </c>
      <c r="R5" s="101" t="s">
        <v>33</v>
      </c>
      <c r="S5" s="101" t="s">
        <v>34</v>
      </c>
      <c r="T5" s="101" t="s">
        <v>35</v>
      </c>
      <c r="U5" s="103" t="s">
        <v>36</v>
      </c>
      <c r="V5" s="91"/>
      <c r="W5" s="91"/>
      <c r="X5" s="91"/>
      <c r="Y5" s="91"/>
      <c r="Z5" s="91"/>
      <c r="AA5" s="91"/>
    </row>
    <row r="6" spans="1:27" ht="15.75" customHeight="1">
      <c r="A6" s="91"/>
      <c r="B6" s="91" t="s">
        <v>37</v>
      </c>
      <c r="C6" s="104" t="s">
        <v>5</v>
      </c>
      <c r="D6" s="105" t="s">
        <v>38</v>
      </c>
      <c r="E6" s="106">
        <f t="shared" ref="E6:F6" ca="1" si="0">INDIRECT("'"&amp;$A$1&amp;"'!"&amp;$B6&amp;E$1)</f>
        <v>29</v>
      </c>
      <c r="F6" s="107">
        <f t="shared" ca="1" si="0"/>
        <v>36</v>
      </c>
      <c r="G6" s="107">
        <f t="shared" ref="G6:G7" ca="1" si="1">E6-F6+IF(F6&lt;5,(5-F6)*(F$32+1),0)</f>
        <v>-7</v>
      </c>
      <c r="H6" s="107">
        <f ca="1">G6</f>
        <v>-7</v>
      </c>
      <c r="I6" s="107"/>
      <c r="J6" s="108">
        <f ca="1">RANK($H6,H$6:H$28,1)</f>
        <v>1</v>
      </c>
      <c r="K6" s="3">
        <v>8</v>
      </c>
      <c r="L6" s="3">
        <v>8</v>
      </c>
      <c r="M6" s="195">
        <v>8</v>
      </c>
      <c r="N6" s="3">
        <v>8</v>
      </c>
      <c r="O6" s="3">
        <f ca="1">9-J6</f>
        <v>8</v>
      </c>
      <c r="P6" s="3"/>
      <c r="Q6" s="3">
        <f t="shared" ref="Q6:Q29" ca="1" si="2">SUM(K6:O6)</f>
        <v>40</v>
      </c>
      <c r="R6" s="107">
        <f ca="1">Q6</f>
        <v>40</v>
      </c>
      <c r="S6" s="107"/>
      <c r="T6" s="3"/>
      <c r="U6" s="108" t="str">
        <f ca="1">MID("xx1st2nd3rd4th5th6th7th8th",RANK($R6,R$6:R$29,0)*3,3)&amp;IF(COUNTIF(R$6:R$29,"="&amp;R6)=1,"","=")</f>
        <v>1st</v>
      </c>
      <c r="V6" s="91"/>
      <c r="W6" s="91"/>
      <c r="X6" s="91"/>
      <c r="Y6" s="91"/>
      <c r="Z6" s="91"/>
      <c r="AA6" s="91"/>
    </row>
    <row r="7" spans="1:27" ht="15.75" customHeight="1">
      <c r="A7" s="91"/>
      <c r="B7" s="91" t="s">
        <v>39</v>
      </c>
      <c r="C7" s="104" t="s">
        <v>5</v>
      </c>
      <c r="D7" s="105" t="s">
        <v>40</v>
      </c>
      <c r="E7" s="106">
        <f t="shared" ref="E7:F7" ca="1" si="3">INDIRECT("'"&amp;$A$1&amp;"'!"&amp;$B7&amp;E$1)</f>
        <v>41</v>
      </c>
      <c r="F7" s="107">
        <f t="shared" ca="1" si="3"/>
        <v>24</v>
      </c>
      <c r="G7" s="107">
        <f t="shared" ca="1" si="1"/>
        <v>17</v>
      </c>
      <c r="H7" s="107"/>
      <c r="I7" s="107">
        <f ca="1">G7</f>
        <v>17</v>
      </c>
      <c r="J7" s="108">
        <f ca="1">RANK($I7,I$6:I$28,1)</f>
        <v>1</v>
      </c>
      <c r="K7" s="3">
        <v>8</v>
      </c>
      <c r="L7" s="3">
        <v>8</v>
      </c>
      <c r="M7" s="195">
        <v>8</v>
      </c>
      <c r="N7" s="3">
        <v>8</v>
      </c>
      <c r="O7" s="3">
        <f ca="1">9-J7</f>
        <v>8</v>
      </c>
      <c r="P7" s="3"/>
      <c r="Q7" s="3">
        <f t="shared" ca="1" si="2"/>
        <v>40</v>
      </c>
      <c r="R7" s="107"/>
      <c r="S7" s="107">
        <f ca="1">Q7</f>
        <v>40</v>
      </c>
      <c r="T7" s="3"/>
      <c r="U7" s="108" t="str">
        <f ca="1">MID("xx1st2nd3rd4th5th6th7th8th",RANK($S7,S$6:S$29,0)*3,3)&amp;IF(COUNTIF(S$6:S$29,"="&amp;S7)=1,"","=")</f>
        <v>1st</v>
      </c>
      <c r="V7" s="91"/>
      <c r="W7" s="91"/>
      <c r="X7" s="91"/>
      <c r="Y7" s="91"/>
      <c r="Z7" s="91"/>
      <c r="AA7" s="91"/>
    </row>
    <row r="8" spans="1:27" ht="15.75" customHeight="1" thickBot="1">
      <c r="A8" s="91"/>
      <c r="B8" s="91"/>
      <c r="C8" s="110" t="s">
        <v>5</v>
      </c>
      <c r="D8" s="111" t="s">
        <v>41</v>
      </c>
      <c r="E8" s="112"/>
      <c r="F8" s="113">
        <f ca="1">SUM(F6:F7)</f>
        <v>60</v>
      </c>
      <c r="G8" s="113"/>
      <c r="H8" s="113"/>
      <c r="I8" s="113"/>
      <c r="J8" s="114"/>
      <c r="K8" s="115">
        <v>16</v>
      </c>
      <c r="L8" s="116">
        <v>16</v>
      </c>
      <c r="M8" s="196">
        <v>16</v>
      </c>
      <c r="N8" s="116">
        <v>16</v>
      </c>
      <c r="O8" s="116">
        <f ca="1">SUM(O6:O7)</f>
        <v>16</v>
      </c>
      <c r="P8" s="116"/>
      <c r="Q8" s="116">
        <f t="shared" ca="1" si="2"/>
        <v>80</v>
      </c>
      <c r="R8" s="113"/>
      <c r="S8" s="113"/>
      <c r="T8" s="116">
        <f ca="1">Q8</f>
        <v>80</v>
      </c>
      <c r="U8" s="114" t="str">
        <f ca="1">MID("xx1st2nd3rd4th5th6th7th8th",RANK($T8,T$6:T$29,0)*3,3)&amp;IF(COUNTIF(T$6:T$29,"="&amp;T8)=1,"","=")</f>
        <v>1st</v>
      </c>
      <c r="V8" s="91"/>
      <c r="W8" s="91"/>
      <c r="X8" s="91"/>
      <c r="Y8" s="91"/>
      <c r="Z8" s="91"/>
      <c r="AA8" s="91"/>
    </row>
    <row r="9" spans="1:27" ht="15.75" customHeight="1" thickTop="1">
      <c r="A9" s="91"/>
      <c r="B9" s="91" t="s">
        <v>42</v>
      </c>
      <c r="C9" s="104" t="s">
        <v>6</v>
      </c>
      <c r="D9" s="117" t="s">
        <v>38</v>
      </c>
      <c r="E9" s="106">
        <f t="shared" ref="E9:F9" ca="1" si="4">INDIRECT("'"&amp;$A$1&amp;"'!"&amp;$B9&amp;E$1)</f>
        <v>90</v>
      </c>
      <c r="F9" s="107">
        <f t="shared" ca="1" si="4"/>
        <v>23</v>
      </c>
      <c r="G9" s="107">
        <f t="shared" ref="G9:G10" ca="1" si="5">E9-F9+IF(F9&lt;5,(5-F9)*(F$32+1),0)</f>
        <v>67</v>
      </c>
      <c r="H9" s="107">
        <f ca="1">G9</f>
        <v>67</v>
      </c>
      <c r="I9" s="107"/>
      <c r="J9" s="108">
        <f ca="1">RANK($H9,H$6:H$28,1)</f>
        <v>3</v>
      </c>
      <c r="K9" s="3">
        <v>4</v>
      </c>
      <c r="L9" s="3">
        <v>5</v>
      </c>
      <c r="M9" s="195">
        <v>5</v>
      </c>
      <c r="N9" s="3">
        <v>4</v>
      </c>
      <c r="O9" s="3">
        <f t="shared" ref="O9:O29" ca="1" si="6">9-J9</f>
        <v>6</v>
      </c>
      <c r="P9" s="3"/>
      <c r="Q9" s="3">
        <f t="shared" ca="1" si="2"/>
        <v>24</v>
      </c>
      <c r="R9" s="107">
        <f ca="1">Q9</f>
        <v>24</v>
      </c>
      <c r="S9" s="107"/>
      <c r="T9" s="3"/>
      <c r="U9" s="108" t="str">
        <f ca="1">MID("xx1st2nd3rd4th5th6th7th8th",RANK($R9,R$6:R$29,0)*3,3)&amp;IF(COUNTIF(R$6:R$29,"="&amp;R9)=1,"","=")</f>
        <v>4th</v>
      </c>
      <c r="V9" s="91"/>
      <c r="W9" s="91"/>
      <c r="X9" s="91"/>
      <c r="Y9" s="91"/>
      <c r="Z9" s="91"/>
      <c r="AA9" s="91"/>
    </row>
    <row r="10" spans="1:27" ht="15.75" customHeight="1">
      <c r="A10" s="91"/>
      <c r="B10" s="91" t="s">
        <v>43</v>
      </c>
      <c r="C10" s="104" t="s">
        <v>6</v>
      </c>
      <c r="D10" s="105" t="s">
        <v>40</v>
      </c>
      <c r="E10" s="106">
        <f t="shared" ref="E10:F10" ca="1" si="7">INDIRECT("'"&amp;$A$1&amp;"'!"&amp;$B10&amp;E$1)</f>
        <v>111</v>
      </c>
      <c r="F10" s="107">
        <f t="shared" ca="1" si="7"/>
        <v>6</v>
      </c>
      <c r="G10" s="107">
        <f t="shared" ca="1" si="5"/>
        <v>105</v>
      </c>
      <c r="H10" s="107"/>
      <c r="I10" s="107">
        <f ca="1">G10</f>
        <v>105</v>
      </c>
      <c r="J10" s="108">
        <f ca="1">RANK($I10,I$6:I$28,1)</f>
        <v>5</v>
      </c>
      <c r="K10" s="3">
        <v>5</v>
      </c>
      <c r="L10" s="118">
        <v>4</v>
      </c>
      <c r="M10" s="195">
        <v>5</v>
      </c>
      <c r="N10" s="3">
        <v>5</v>
      </c>
      <c r="O10" s="3">
        <f t="shared" ca="1" si="6"/>
        <v>4</v>
      </c>
      <c r="P10" s="3"/>
      <c r="Q10" s="3">
        <f t="shared" ca="1" si="2"/>
        <v>23</v>
      </c>
      <c r="R10" s="107"/>
      <c r="S10" s="107">
        <f ca="1">Q10</f>
        <v>23</v>
      </c>
      <c r="T10" s="3"/>
      <c r="U10" s="108" t="str">
        <f ca="1">MID("xx1st2nd3rd4th5th6th7th8th",RANK($S10,S$6:S$29,0)*3,3)&amp;IF(COUNTIF(S$6:S$29,"="&amp;S10)=1,"","=")</f>
        <v>4th=</v>
      </c>
      <c r="V10" s="91"/>
      <c r="W10" s="91"/>
      <c r="X10" s="91"/>
      <c r="Y10" s="91"/>
      <c r="Z10" s="91"/>
      <c r="AA10" s="91"/>
    </row>
    <row r="11" spans="1:27" ht="15.75" customHeight="1" thickBot="1">
      <c r="A11" s="91"/>
      <c r="B11" s="91"/>
      <c r="C11" s="110" t="s">
        <v>6</v>
      </c>
      <c r="D11" s="111" t="s">
        <v>41</v>
      </c>
      <c r="E11" s="112"/>
      <c r="F11" s="113">
        <f ca="1">SUM(F9:F10)</f>
        <v>29</v>
      </c>
      <c r="G11" s="113"/>
      <c r="H11" s="113"/>
      <c r="I11" s="113"/>
      <c r="J11" s="114"/>
      <c r="K11" s="115">
        <v>9</v>
      </c>
      <c r="L11" s="119">
        <v>9</v>
      </c>
      <c r="M11" s="196">
        <v>10</v>
      </c>
      <c r="N11" s="116">
        <v>9</v>
      </c>
      <c r="O11" s="116">
        <f t="shared" ref="O11" ca="1" si="8">SUM(O9:O10)</f>
        <v>10</v>
      </c>
      <c r="P11" s="116"/>
      <c r="Q11" s="116">
        <f t="shared" ca="1" si="2"/>
        <v>47</v>
      </c>
      <c r="R11" s="113"/>
      <c r="S11" s="113"/>
      <c r="T11" s="116">
        <f ca="1">Q11</f>
        <v>47</v>
      </c>
      <c r="U11" s="114" t="str">
        <f ca="1">MID("xx1st2nd3rd4th5th6th7th8th",RANK($T11,T$6:T$29,0)*3,3)&amp;IF(COUNTIF(T$6:T$29,"="&amp;T11)=1,"","=")</f>
        <v>4th</v>
      </c>
      <c r="V11" s="91"/>
      <c r="W11" s="91"/>
      <c r="X11" s="91"/>
      <c r="Y11" s="91"/>
      <c r="Z11" s="91"/>
      <c r="AA11" s="91"/>
    </row>
    <row r="12" spans="1:27" ht="15.75" customHeight="1" thickTop="1">
      <c r="A12" s="91"/>
      <c r="B12" s="91" t="s">
        <v>44</v>
      </c>
      <c r="C12" s="104" t="s">
        <v>31</v>
      </c>
      <c r="D12" s="105" t="s">
        <v>38</v>
      </c>
      <c r="E12" s="106">
        <f t="shared" ref="E12:F12" ca="1" si="9">INDIRECT("'"&amp;$A$1&amp;"'!"&amp;$B12&amp;E$1)</f>
        <v>117</v>
      </c>
      <c r="F12" s="107">
        <f t="shared" ca="1" si="9"/>
        <v>48</v>
      </c>
      <c r="G12" s="107">
        <f t="shared" ref="G12:G13" ca="1" si="10">E12-F12+IF(F12&lt;5,(5-F12)*(F$32+1),0)</f>
        <v>69</v>
      </c>
      <c r="H12" s="107">
        <f ca="1">G12</f>
        <v>69</v>
      </c>
      <c r="I12" s="107"/>
      <c r="J12" s="108">
        <f ca="1">RANK($H12,H$6:H$28,1)</f>
        <v>4</v>
      </c>
      <c r="K12" s="109">
        <v>5</v>
      </c>
      <c r="L12" s="109">
        <v>4</v>
      </c>
      <c r="M12" s="195">
        <v>3</v>
      </c>
      <c r="N12" s="3">
        <v>2</v>
      </c>
      <c r="O12" s="3">
        <f t="shared" ref="O12:O29" ca="1" si="11">9-J12</f>
        <v>5</v>
      </c>
      <c r="P12" s="3"/>
      <c r="Q12" s="3">
        <f t="shared" ca="1" si="2"/>
        <v>19</v>
      </c>
      <c r="R12" s="107">
        <f ca="1">Q12</f>
        <v>19</v>
      </c>
      <c r="S12" s="107"/>
      <c r="T12" s="3"/>
      <c r="U12" s="108" t="str">
        <f ca="1">MID("xx1st2nd3rd4th5th6th7th8th",RANK($R12,R$6:R$29,0)*3,3)&amp;IF(COUNTIF(R$6:R$29,"="&amp;R12)=1,"","=")</f>
        <v>5th</v>
      </c>
      <c r="V12" s="91"/>
      <c r="W12" s="91"/>
      <c r="X12" s="91"/>
      <c r="Y12" s="91"/>
      <c r="Z12" s="91"/>
      <c r="AA12" s="91"/>
    </row>
    <row r="13" spans="1:27" ht="15.75" customHeight="1">
      <c r="A13" s="91"/>
      <c r="B13" s="91" t="s">
        <v>0</v>
      </c>
      <c r="C13" s="120" t="s">
        <v>31</v>
      </c>
      <c r="D13" s="105" t="s">
        <v>40</v>
      </c>
      <c r="E13" s="106">
        <f t="shared" ref="E13:F13" ca="1" si="12">INDIRECT("'"&amp;$A$1&amp;"'!"&amp;$B13&amp;E$1)</f>
        <v>63</v>
      </c>
      <c r="F13" s="107">
        <f t="shared" ca="1" si="12"/>
        <v>17</v>
      </c>
      <c r="G13" s="107">
        <f t="shared" ca="1" si="10"/>
        <v>46</v>
      </c>
      <c r="H13" s="107"/>
      <c r="I13" s="107">
        <f ca="1">G13</f>
        <v>46</v>
      </c>
      <c r="J13" s="108">
        <f ca="1">RANK($I13,I$6:I$28,1)</f>
        <v>3</v>
      </c>
      <c r="K13" s="118">
        <v>2</v>
      </c>
      <c r="L13" s="118">
        <v>5</v>
      </c>
      <c r="M13" s="195">
        <v>6</v>
      </c>
      <c r="N13" s="3">
        <v>4</v>
      </c>
      <c r="O13" s="3">
        <f t="shared" ca="1" si="11"/>
        <v>6</v>
      </c>
      <c r="P13" s="3"/>
      <c r="Q13" s="3">
        <f t="shared" ca="1" si="2"/>
        <v>23</v>
      </c>
      <c r="R13" s="107"/>
      <c r="S13" s="107">
        <f ca="1">Q13</f>
        <v>23</v>
      </c>
      <c r="T13" s="3"/>
      <c r="U13" s="108" t="str">
        <f ca="1">MID("xx1st2nd3rd4th5th6th7th8th",RANK($S13,S$6:S$29,0)*3,3)&amp;IF(COUNTIF(S$6:S$29,"="&amp;S13)=1,"","=")</f>
        <v>4th=</v>
      </c>
      <c r="V13" s="91"/>
      <c r="W13" s="91"/>
      <c r="X13" s="91"/>
      <c r="Y13" s="91"/>
      <c r="Z13" s="91"/>
      <c r="AA13" s="91"/>
    </row>
    <row r="14" spans="1:27" ht="15.75" customHeight="1" thickBot="1">
      <c r="A14" s="91"/>
      <c r="B14" s="91"/>
      <c r="C14" s="121" t="s">
        <v>31</v>
      </c>
      <c r="D14" s="111" t="s">
        <v>41</v>
      </c>
      <c r="E14" s="112"/>
      <c r="F14" s="113">
        <f ca="1">SUM(F12:F13)</f>
        <v>65</v>
      </c>
      <c r="G14" s="113"/>
      <c r="H14" s="113"/>
      <c r="I14" s="113"/>
      <c r="J14" s="114"/>
      <c r="K14" s="115">
        <v>7</v>
      </c>
      <c r="L14" s="119">
        <v>9</v>
      </c>
      <c r="M14" s="196">
        <v>9</v>
      </c>
      <c r="N14" s="116">
        <v>6</v>
      </c>
      <c r="O14" s="116">
        <f t="shared" ref="O14" ca="1" si="13">SUM(O12:O13)</f>
        <v>11</v>
      </c>
      <c r="P14" s="116"/>
      <c r="Q14" s="116">
        <f t="shared" ca="1" si="2"/>
        <v>42</v>
      </c>
      <c r="R14" s="113"/>
      <c r="S14" s="113"/>
      <c r="T14" s="116">
        <f ca="1">Q14</f>
        <v>42</v>
      </c>
      <c r="U14" s="114" t="str">
        <f ca="1">MID("xx1st2nd3rd4th5th6th7th8th",RANK($T14,T$6:T$29,0)*3,3)&amp;IF(COUNTIF(T$6:T$29,"="&amp;T14)=1,"","=")</f>
        <v>5th</v>
      </c>
      <c r="V14" s="91"/>
      <c r="W14" s="91"/>
      <c r="X14" s="91"/>
      <c r="Y14" s="91"/>
      <c r="Z14" s="91"/>
      <c r="AA14" s="91"/>
    </row>
    <row r="15" spans="1:27" ht="15.75" customHeight="1" thickTop="1">
      <c r="A15" s="91"/>
      <c r="B15" s="91" t="s">
        <v>45</v>
      </c>
      <c r="C15" s="104" t="s">
        <v>8</v>
      </c>
      <c r="D15" s="117" t="s">
        <v>38</v>
      </c>
      <c r="E15" s="106">
        <f t="shared" ref="E15:F15" ca="1" si="14">INDIRECT("'"&amp;$A$1&amp;"'!"&amp;$B15&amp;E$1)</f>
        <v>124</v>
      </c>
      <c r="F15" s="107">
        <f t="shared" ca="1" si="14"/>
        <v>19</v>
      </c>
      <c r="G15" s="107">
        <f t="shared" ref="G15:G16" ca="1" si="15">E15-F15+IF(F15&lt;5,(5-F15)*(F$32+1),0)</f>
        <v>105</v>
      </c>
      <c r="H15" s="107">
        <f ca="1">G15</f>
        <v>105</v>
      </c>
      <c r="I15" s="107"/>
      <c r="J15" s="108">
        <f ca="1">RANK($H15,H$6:H$28,1)</f>
        <v>5</v>
      </c>
      <c r="K15" s="109">
        <v>6</v>
      </c>
      <c r="L15" s="109">
        <v>6</v>
      </c>
      <c r="M15" s="195">
        <v>7</v>
      </c>
      <c r="N15" s="3">
        <v>7</v>
      </c>
      <c r="O15" s="3">
        <f t="shared" ref="O15:O29" ca="1" si="16">9-J15</f>
        <v>4</v>
      </c>
      <c r="P15" s="3"/>
      <c r="Q15" s="3">
        <f t="shared" ca="1" si="2"/>
        <v>30</v>
      </c>
      <c r="R15" s="107">
        <f ca="1">Q15</f>
        <v>30</v>
      </c>
      <c r="S15" s="107"/>
      <c r="T15" s="3"/>
      <c r="U15" s="108" t="str">
        <f ca="1">MID("xx1st2nd3rd4th5th6th7th8th",RANK($R15,R$6:R$29,0)*3,3)&amp;IF(COUNTIF(R$6:R$29,"="&amp;R15)=1,"","=")</f>
        <v>3rd</v>
      </c>
      <c r="V15" s="91"/>
      <c r="W15" s="91"/>
      <c r="X15" s="91"/>
      <c r="Y15" s="91"/>
      <c r="Z15" s="91"/>
      <c r="AA15" s="91"/>
    </row>
    <row r="16" spans="1:27" ht="15.75" customHeight="1">
      <c r="A16" s="91"/>
      <c r="B16" s="91" t="s">
        <v>46</v>
      </c>
      <c r="C16" s="104" t="s">
        <v>8</v>
      </c>
      <c r="D16" s="105" t="s">
        <v>40</v>
      </c>
      <c r="E16" s="106">
        <f t="shared" ref="E16:F16" ca="1" si="17">INDIRECT("'"&amp;$A$1&amp;"'!"&amp;$B16&amp;E$1)</f>
        <v>56</v>
      </c>
      <c r="F16" s="107">
        <f t="shared" ca="1" si="17"/>
        <v>21</v>
      </c>
      <c r="G16" s="107">
        <f t="shared" ca="1" si="15"/>
        <v>35</v>
      </c>
      <c r="H16" s="107"/>
      <c r="I16" s="107">
        <f ca="1">G16</f>
        <v>35</v>
      </c>
      <c r="J16" s="108">
        <f ca="1">RANK($I16,I$6:I$28,1)</f>
        <v>2</v>
      </c>
      <c r="K16" s="118">
        <v>7</v>
      </c>
      <c r="L16" s="118">
        <v>7</v>
      </c>
      <c r="M16" s="195">
        <v>1</v>
      </c>
      <c r="N16" s="3">
        <v>7</v>
      </c>
      <c r="O16" s="3">
        <f t="shared" ca="1" si="16"/>
        <v>7</v>
      </c>
      <c r="P16" s="3"/>
      <c r="Q16" s="3">
        <f t="shared" ca="1" si="2"/>
        <v>29</v>
      </c>
      <c r="R16" s="107"/>
      <c r="S16" s="107">
        <f ca="1">Q16</f>
        <v>29</v>
      </c>
      <c r="T16" s="3"/>
      <c r="U16" s="108" t="str">
        <f ca="1">MID("xx1st2nd3rd4th5th6th7th8th",RANK($S16,S$6:S$29,0)*3,3)&amp;IF(COUNTIF(S$6:S$29,"="&amp;S16)=1,"","=")</f>
        <v>3rd</v>
      </c>
      <c r="V16" s="91"/>
      <c r="W16" s="91"/>
      <c r="X16" s="91"/>
      <c r="Y16" s="91"/>
      <c r="Z16" s="91"/>
      <c r="AA16" s="91"/>
    </row>
    <row r="17" spans="1:27" ht="15.75" customHeight="1" thickBot="1">
      <c r="A17" s="91"/>
      <c r="B17" s="91"/>
      <c r="C17" s="110" t="s">
        <v>8</v>
      </c>
      <c r="D17" s="111" t="s">
        <v>41</v>
      </c>
      <c r="E17" s="112"/>
      <c r="F17" s="113">
        <f ca="1">SUM(F15:F16)</f>
        <v>40</v>
      </c>
      <c r="G17" s="113"/>
      <c r="H17" s="113"/>
      <c r="I17" s="113"/>
      <c r="J17" s="114"/>
      <c r="K17" s="115">
        <v>13</v>
      </c>
      <c r="L17" s="119">
        <v>13</v>
      </c>
      <c r="M17" s="196">
        <v>8</v>
      </c>
      <c r="N17" s="116">
        <v>14</v>
      </c>
      <c r="O17" s="116">
        <f t="shared" ref="O17" ca="1" si="18">SUM(O15:O16)</f>
        <v>11</v>
      </c>
      <c r="P17" s="116"/>
      <c r="Q17" s="116">
        <f t="shared" ca="1" si="2"/>
        <v>59</v>
      </c>
      <c r="R17" s="113"/>
      <c r="S17" s="113"/>
      <c r="T17" s="116">
        <f ca="1">Q17</f>
        <v>59</v>
      </c>
      <c r="U17" s="114" t="str">
        <f ca="1">MID("xx1st2nd3rd4th5th6th7th8th",RANK($T17,T$6:T$29,0)*3,3)&amp;IF(COUNTIF(T$6:T$29,"="&amp;T17)=1,"","=")</f>
        <v>3rd</v>
      </c>
      <c r="V17" s="91"/>
      <c r="W17" s="91"/>
      <c r="X17" s="91"/>
      <c r="Y17" s="91"/>
      <c r="Z17" s="91"/>
      <c r="AA17" s="91"/>
    </row>
    <row r="18" spans="1:27" ht="15.75" customHeight="1" thickTop="1">
      <c r="A18" s="91"/>
      <c r="B18" s="91" t="s">
        <v>47</v>
      </c>
      <c r="C18" s="104" t="s">
        <v>9</v>
      </c>
      <c r="D18" s="117" t="s">
        <v>38</v>
      </c>
      <c r="E18" s="106">
        <f t="shared" ref="E18:F18" ca="1" si="19">INDIRECT("'"&amp;$A$1&amp;"'!"&amp;$B18&amp;E$1)</f>
        <v>272</v>
      </c>
      <c r="F18" s="107">
        <f t="shared" ca="1" si="19"/>
        <v>21</v>
      </c>
      <c r="G18" s="107">
        <f t="shared" ref="G18:G19" ca="1" si="20">E18-F18+IF(F18&lt;5,(5-F18)*(F$32+1),0)</f>
        <v>251</v>
      </c>
      <c r="H18" s="107">
        <f ca="1">G18</f>
        <v>251</v>
      </c>
      <c r="I18" s="107"/>
      <c r="J18" s="108">
        <f ca="1">RANK($H18,H$6:H$28,1)</f>
        <v>7</v>
      </c>
      <c r="K18" s="109">
        <v>3</v>
      </c>
      <c r="L18" s="109">
        <v>1</v>
      </c>
      <c r="M18" s="195">
        <v>4</v>
      </c>
      <c r="N18" s="3">
        <v>5</v>
      </c>
      <c r="O18" s="3">
        <f t="shared" ref="O18:O29" ca="1" si="21">9-J18</f>
        <v>2</v>
      </c>
      <c r="P18" s="3"/>
      <c r="Q18" s="3">
        <f t="shared" ca="1" si="2"/>
        <v>15</v>
      </c>
      <c r="R18" s="107">
        <f ca="1">Q18</f>
        <v>15</v>
      </c>
      <c r="S18" s="107"/>
      <c r="T18" s="3"/>
      <c r="U18" s="108" t="str">
        <f ca="1">MID("xx1st2nd3rd4th5th6th7th8th",RANK($R18,R$6:R$29,0)*3,3)&amp;IF(COUNTIF(R$6:R$29,"="&amp;R18)=1,"","=")</f>
        <v>6th</v>
      </c>
      <c r="V18" s="91"/>
      <c r="W18" s="91"/>
      <c r="X18" s="91"/>
      <c r="Y18" s="91"/>
      <c r="Z18" s="91"/>
      <c r="AA18" s="91"/>
    </row>
    <row r="19" spans="1:27" ht="15.75" customHeight="1">
      <c r="A19" s="91"/>
      <c r="B19" s="91" t="s">
        <v>48</v>
      </c>
      <c r="C19" s="104" t="s">
        <v>9</v>
      </c>
      <c r="D19" s="105" t="s">
        <v>40</v>
      </c>
      <c r="E19" s="106">
        <f t="shared" ref="E19:F19" ca="1" si="22">INDIRECT("'"&amp;$A$1&amp;"'!"&amp;$B19&amp;E$1)</f>
        <v>189</v>
      </c>
      <c r="F19" s="107">
        <f t="shared" ca="1" si="22"/>
        <v>4</v>
      </c>
      <c r="G19" s="107">
        <f t="shared" ca="1" si="20"/>
        <v>498</v>
      </c>
      <c r="H19" s="107"/>
      <c r="I19" s="107">
        <f ca="1">G19</f>
        <v>498</v>
      </c>
      <c r="J19" s="108">
        <f ca="1">RANK($I19,I$6:I$28,1)</f>
        <v>8</v>
      </c>
      <c r="K19" s="118">
        <v>4</v>
      </c>
      <c r="L19" s="118">
        <v>3</v>
      </c>
      <c r="M19" s="195">
        <v>2</v>
      </c>
      <c r="N19" s="3">
        <v>2</v>
      </c>
      <c r="O19" s="3">
        <f t="shared" ca="1" si="21"/>
        <v>1</v>
      </c>
      <c r="P19" s="3"/>
      <c r="Q19" s="3">
        <f t="shared" ca="1" si="2"/>
        <v>12</v>
      </c>
      <c r="R19" s="107"/>
      <c r="S19" s="107">
        <f ca="1">Q19</f>
        <v>12</v>
      </c>
      <c r="T19" s="3"/>
      <c r="U19" s="108" t="str">
        <f ca="1">MID("xx1st2nd3rd4th5th6th7th8th",RANK($S19,S$6:S$29,0)*3,3)&amp;IF(COUNTIF(S$6:S$29,"="&amp;S19)=1,"","=")</f>
        <v>7th</v>
      </c>
      <c r="V19" s="91"/>
      <c r="W19" s="91"/>
      <c r="X19" s="91"/>
      <c r="Y19" s="91"/>
      <c r="Z19" s="91"/>
      <c r="AA19" s="91"/>
    </row>
    <row r="20" spans="1:27" ht="15.75" customHeight="1" thickBot="1">
      <c r="A20" s="91"/>
      <c r="B20" s="91"/>
      <c r="C20" s="110" t="s">
        <v>9</v>
      </c>
      <c r="D20" s="111" t="s">
        <v>41</v>
      </c>
      <c r="E20" s="112"/>
      <c r="F20" s="113">
        <f ca="1">SUM(F18:F19)</f>
        <v>25</v>
      </c>
      <c r="G20" s="113"/>
      <c r="H20" s="113"/>
      <c r="I20" s="113"/>
      <c r="J20" s="114"/>
      <c r="K20" s="115">
        <v>7</v>
      </c>
      <c r="L20" s="119">
        <v>4</v>
      </c>
      <c r="M20" s="196">
        <v>6</v>
      </c>
      <c r="N20" s="116">
        <v>7</v>
      </c>
      <c r="O20" s="116">
        <f t="shared" ref="O20" ca="1" si="23">SUM(O18:O19)</f>
        <v>3</v>
      </c>
      <c r="P20" s="116"/>
      <c r="Q20" s="116">
        <f t="shared" ca="1" si="2"/>
        <v>27</v>
      </c>
      <c r="R20" s="113"/>
      <c r="S20" s="113"/>
      <c r="T20" s="116">
        <f ca="1">Q20</f>
        <v>27</v>
      </c>
      <c r="U20" s="114" t="str">
        <f ca="1">MID("xx1st2nd3rd4th5th6th7th8th",RANK($T20,T$6:T$29,0)*3,3)&amp;IF(COUNTIF(T$6:T$29,"="&amp;T20)=1,"","=")</f>
        <v>6th</v>
      </c>
      <c r="V20" s="91"/>
      <c r="W20" s="91"/>
      <c r="X20" s="91"/>
      <c r="Y20" s="91"/>
      <c r="Z20" s="91"/>
      <c r="AA20" s="91"/>
    </row>
    <row r="21" spans="1:27" ht="15.75" customHeight="1" thickTop="1">
      <c r="A21" s="91"/>
      <c r="B21" s="91" t="s">
        <v>49</v>
      </c>
      <c r="C21" s="120" t="s">
        <v>10</v>
      </c>
      <c r="D21" s="105" t="s">
        <v>38</v>
      </c>
      <c r="E21" s="106">
        <f t="shared" ref="E21:F21" ca="1" si="24">INDIRECT("'"&amp;$A$1&amp;"'!"&amp;$B21&amp;E$1)</f>
        <v>53</v>
      </c>
      <c r="F21" s="107">
        <f t="shared" ca="1" si="24"/>
        <v>28</v>
      </c>
      <c r="G21" s="107">
        <f t="shared" ref="G21:G22" ca="1" si="25">E21-F21+IF(F21&lt;5,(5-F21)*(F$32+1),0)</f>
        <v>25</v>
      </c>
      <c r="H21" s="107">
        <f ca="1">G21</f>
        <v>25</v>
      </c>
      <c r="I21" s="107"/>
      <c r="J21" s="108">
        <f ca="1">RANK($H21,H$6:H$28,1)</f>
        <v>2</v>
      </c>
      <c r="K21" s="109">
        <v>7</v>
      </c>
      <c r="L21" s="109">
        <v>7</v>
      </c>
      <c r="M21" s="195">
        <v>7</v>
      </c>
      <c r="N21" s="3">
        <v>6</v>
      </c>
      <c r="O21" s="3">
        <f t="shared" ref="O21:O29" ca="1" si="26">9-J21</f>
        <v>7</v>
      </c>
      <c r="P21" s="3"/>
      <c r="Q21" s="3">
        <f t="shared" ca="1" si="2"/>
        <v>34</v>
      </c>
      <c r="R21" s="107">
        <f ca="1">Q21</f>
        <v>34</v>
      </c>
      <c r="S21" s="107"/>
      <c r="T21" s="3"/>
      <c r="U21" s="108" t="str">
        <f ca="1">MID("xx1st2nd3rd4th5th6th7th8th",RANK($R21,R$6:R$29,0)*3,3)&amp;IF(COUNTIF(R$6:R$29,"="&amp;R21)=1,"","=")</f>
        <v>2nd</v>
      </c>
      <c r="V21" s="91"/>
      <c r="W21" s="91"/>
      <c r="X21" s="91"/>
      <c r="Y21" s="91"/>
      <c r="Z21" s="91"/>
      <c r="AA21" s="91"/>
    </row>
    <row r="22" spans="1:27" ht="15.75" customHeight="1">
      <c r="A22" s="91"/>
      <c r="B22" s="91" t="s">
        <v>50</v>
      </c>
      <c r="C22" s="104" t="s">
        <v>10</v>
      </c>
      <c r="D22" s="105" t="s">
        <v>40</v>
      </c>
      <c r="E22" s="106">
        <f t="shared" ref="E22:F22" ca="1" si="27">INDIRECT("'"&amp;$A$1&amp;"'!"&amp;$B22&amp;E$1)</f>
        <v>124</v>
      </c>
      <c r="F22" s="107">
        <f t="shared" ca="1" si="27"/>
        <v>22</v>
      </c>
      <c r="G22" s="107">
        <f t="shared" ca="1" si="25"/>
        <v>102</v>
      </c>
      <c r="H22" s="107"/>
      <c r="I22" s="107">
        <f ca="1">G22</f>
        <v>102</v>
      </c>
      <c r="J22" s="108">
        <f ca="1">RANK($I22,I$6:I$28,1)</f>
        <v>4</v>
      </c>
      <c r="K22" s="118">
        <v>6</v>
      </c>
      <c r="L22" s="118">
        <v>6</v>
      </c>
      <c r="M22" s="195">
        <v>7</v>
      </c>
      <c r="N22" s="3">
        <v>6</v>
      </c>
      <c r="O22" s="3">
        <f t="shared" ca="1" si="26"/>
        <v>5</v>
      </c>
      <c r="P22" s="3"/>
      <c r="Q22" s="3">
        <f t="shared" ca="1" si="2"/>
        <v>30</v>
      </c>
      <c r="R22" s="107"/>
      <c r="S22" s="107">
        <f ca="1">Q22</f>
        <v>30</v>
      </c>
      <c r="T22" s="3"/>
      <c r="U22" s="108" t="str">
        <f ca="1">MID("xx1st2nd3rd4th5th6th7th8th",RANK($S22,S$6:S$29,0)*3,3)&amp;IF(COUNTIF(S$6:S$29,"="&amp;S22)=1,"","=")</f>
        <v>2nd</v>
      </c>
      <c r="V22" s="91"/>
      <c r="W22" s="91"/>
      <c r="X22" s="91"/>
      <c r="Y22" s="91"/>
      <c r="Z22" s="91"/>
      <c r="AA22" s="91"/>
    </row>
    <row r="23" spans="1:27" ht="15.75" customHeight="1" thickBot="1">
      <c r="A23" s="91"/>
      <c r="B23" s="91"/>
      <c r="C23" s="110" t="s">
        <v>10</v>
      </c>
      <c r="D23" s="111" t="s">
        <v>41</v>
      </c>
      <c r="E23" s="112"/>
      <c r="F23" s="113">
        <f ca="1">SUM(F21:F22)</f>
        <v>50</v>
      </c>
      <c r="G23" s="113"/>
      <c r="H23" s="113"/>
      <c r="I23" s="113"/>
      <c r="J23" s="114"/>
      <c r="K23" s="115">
        <v>13</v>
      </c>
      <c r="L23" s="119">
        <v>13</v>
      </c>
      <c r="M23" s="196">
        <v>14</v>
      </c>
      <c r="N23" s="116">
        <v>12</v>
      </c>
      <c r="O23" s="116">
        <f t="shared" ref="O23" ca="1" si="28">SUM(O21:O22)</f>
        <v>12</v>
      </c>
      <c r="P23" s="116"/>
      <c r="Q23" s="116">
        <f t="shared" ca="1" si="2"/>
        <v>64</v>
      </c>
      <c r="R23" s="113"/>
      <c r="S23" s="113"/>
      <c r="T23" s="116">
        <f ca="1">Q23</f>
        <v>64</v>
      </c>
      <c r="U23" s="114" t="str">
        <f ca="1">MID("xx1st2nd3rd4th5th6th7th8th",RANK($T23,T$6:T$29,0)*3,3)&amp;IF(COUNTIF(T$6:T$29,"="&amp;T23)=1,"","=")</f>
        <v>2nd</v>
      </c>
      <c r="V23" s="91"/>
      <c r="W23" s="91"/>
      <c r="X23" s="91"/>
      <c r="Y23" s="91"/>
      <c r="Z23" s="91"/>
      <c r="AA23" s="91"/>
    </row>
    <row r="24" spans="1:27" ht="15.75" customHeight="1" thickTop="1">
      <c r="A24" s="91"/>
      <c r="B24" s="91" t="s">
        <v>51</v>
      </c>
      <c r="C24" s="120" t="s">
        <v>11</v>
      </c>
      <c r="D24" s="105" t="s">
        <v>38</v>
      </c>
      <c r="E24" s="106">
        <f t="shared" ref="E24:F24" ca="1" si="29">INDIRECT("'"&amp;$A$1&amp;"'!"&amp;$B24&amp;E$1)</f>
        <v>231</v>
      </c>
      <c r="F24" s="107">
        <f t="shared" ca="1" si="29"/>
        <v>9</v>
      </c>
      <c r="G24" s="107">
        <f t="shared" ref="G24:G25" ca="1" si="30">E24-F24+IF(F24&lt;5,(5-F24)*(F$32+1),0)</f>
        <v>222</v>
      </c>
      <c r="H24" s="107">
        <f ca="1">G24</f>
        <v>222</v>
      </c>
      <c r="I24" s="107"/>
      <c r="J24" s="108">
        <f ca="1">RANK($H24,H$6:H$28,1)</f>
        <v>6</v>
      </c>
      <c r="K24" s="109">
        <v>2</v>
      </c>
      <c r="L24" s="109">
        <v>2</v>
      </c>
      <c r="M24" s="195">
        <v>2</v>
      </c>
      <c r="N24" s="3">
        <v>3</v>
      </c>
      <c r="O24" s="3">
        <f t="shared" ref="O24:O29" ca="1" si="31">9-J24</f>
        <v>3</v>
      </c>
      <c r="P24" s="3"/>
      <c r="Q24" s="3">
        <f t="shared" ca="1" si="2"/>
        <v>12</v>
      </c>
      <c r="R24" s="107">
        <f ca="1">Q24</f>
        <v>12</v>
      </c>
      <c r="S24" s="107"/>
      <c r="T24" s="3"/>
      <c r="U24" s="108" t="str">
        <f ca="1">MID("xx1st2nd3rd4th5th6th7th8th",RANK($R24,R$6:R$29,0)*3,3)&amp;IF(COUNTIF(R$6:R$29,"="&amp;R24)=1,"","=")</f>
        <v>7th</v>
      </c>
      <c r="V24" s="91"/>
      <c r="W24" s="91"/>
      <c r="X24" s="91"/>
      <c r="Y24" s="91"/>
      <c r="Z24" s="91"/>
      <c r="AA24" s="91"/>
    </row>
    <row r="25" spans="1:27" ht="15.75" customHeight="1">
      <c r="A25" s="91"/>
      <c r="B25" s="91" t="s">
        <v>52</v>
      </c>
      <c r="C25" s="104" t="s">
        <v>11</v>
      </c>
      <c r="D25" s="105" t="s">
        <v>40</v>
      </c>
      <c r="E25" s="106">
        <f t="shared" ref="E25:F25" ca="1" si="32">INDIRECT("'"&amp;$A$1&amp;"'!"&amp;$B25&amp;E$1)</f>
        <v>192</v>
      </c>
      <c r="F25" s="107">
        <f t="shared" ca="1" si="32"/>
        <v>12</v>
      </c>
      <c r="G25" s="107">
        <f t="shared" ca="1" si="30"/>
        <v>180</v>
      </c>
      <c r="H25" s="107"/>
      <c r="I25" s="107">
        <f ca="1">G25</f>
        <v>180</v>
      </c>
      <c r="J25" s="108">
        <f ca="1">RANK($I25,I$6:I$28,1)</f>
        <v>6</v>
      </c>
      <c r="K25" s="118">
        <v>3</v>
      </c>
      <c r="L25" s="118">
        <v>1</v>
      </c>
      <c r="M25" s="195">
        <v>4</v>
      </c>
      <c r="N25" s="3">
        <v>3</v>
      </c>
      <c r="O25" s="3">
        <f t="shared" ca="1" si="31"/>
        <v>3</v>
      </c>
      <c r="P25" s="3"/>
      <c r="Q25" s="3">
        <f t="shared" ca="1" si="2"/>
        <v>14</v>
      </c>
      <c r="R25" s="107"/>
      <c r="S25" s="107">
        <f ca="1">Q25</f>
        <v>14</v>
      </c>
      <c r="T25" s="3"/>
      <c r="U25" s="108" t="str">
        <f ca="1">MID("xx1st2nd3rd4th5th6th7th8th",RANK($S25,S$6:S$29,0)*3,3)&amp;IF(COUNTIF(S$6:S$29,"="&amp;S25)=1,"","=")</f>
        <v>6th</v>
      </c>
      <c r="V25" s="91"/>
      <c r="W25" s="91"/>
      <c r="X25" s="91"/>
      <c r="Y25" s="91"/>
      <c r="Z25" s="91"/>
      <c r="AA25" s="91"/>
    </row>
    <row r="26" spans="1:27" ht="15.75" customHeight="1" thickBot="1">
      <c r="A26" s="91"/>
      <c r="B26" s="91"/>
      <c r="C26" s="110" t="s">
        <v>11</v>
      </c>
      <c r="D26" s="111" t="s">
        <v>41</v>
      </c>
      <c r="E26" s="112"/>
      <c r="F26" s="113">
        <f ca="1">SUM(F24:F25)</f>
        <v>21</v>
      </c>
      <c r="G26" s="113"/>
      <c r="H26" s="113"/>
      <c r="I26" s="113"/>
      <c r="J26" s="114"/>
      <c r="K26" s="115">
        <v>5</v>
      </c>
      <c r="L26" s="119">
        <v>3</v>
      </c>
      <c r="M26" s="196">
        <v>6</v>
      </c>
      <c r="N26" s="116">
        <v>6</v>
      </c>
      <c r="O26" s="116">
        <f t="shared" ref="O26" ca="1" si="33">SUM(O24:O25)</f>
        <v>6</v>
      </c>
      <c r="P26" s="116"/>
      <c r="Q26" s="116">
        <f t="shared" ca="1" si="2"/>
        <v>26</v>
      </c>
      <c r="R26" s="113"/>
      <c r="S26" s="113"/>
      <c r="T26" s="116">
        <f ca="1">Q26</f>
        <v>26</v>
      </c>
      <c r="U26" s="114" t="str">
        <f ca="1">MID("xx1st2nd3rd4th5th6th7th8th",RANK($T26,T$6:T$29,0)*3,3)&amp;IF(COUNTIF(T$6:T$29,"="&amp;T26)=1,"","=")</f>
        <v>7th</v>
      </c>
      <c r="V26" s="91"/>
      <c r="W26" s="91"/>
      <c r="X26" s="91"/>
      <c r="Y26" s="91"/>
      <c r="Z26" s="91"/>
      <c r="AA26" s="91"/>
    </row>
    <row r="27" spans="1:27" ht="15.75" customHeight="1" thickTop="1">
      <c r="A27" s="91"/>
      <c r="B27" s="91" t="s">
        <v>53</v>
      </c>
      <c r="C27" s="120" t="s">
        <v>12</v>
      </c>
      <c r="D27" s="105" t="s">
        <v>38</v>
      </c>
      <c r="E27" s="106">
        <f t="shared" ref="E27:F27" ca="1" si="34">INDIRECT("'"&amp;$A$1&amp;"'!"&amp;$B27&amp;E$1)</f>
        <v>366</v>
      </c>
      <c r="F27" s="107">
        <f t="shared" ca="1" si="34"/>
        <v>12</v>
      </c>
      <c r="G27" s="107">
        <f t="shared" ref="G27:G28" ca="1" si="35">E27-F27+IF(F27&lt;5,(5-F27)*(F$32+1),0)</f>
        <v>354</v>
      </c>
      <c r="H27" s="107">
        <f ca="1">G27</f>
        <v>354</v>
      </c>
      <c r="I27" s="107"/>
      <c r="J27" s="108">
        <f ca="1">RANK($H27,H$6:H$28,1)</f>
        <v>8</v>
      </c>
      <c r="K27" s="109">
        <v>1</v>
      </c>
      <c r="L27" s="109">
        <v>3</v>
      </c>
      <c r="M27" s="195">
        <v>1</v>
      </c>
      <c r="N27" s="3">
        <v>1</v>
      </c>
      <c r="O27" s="3">
        <f t="shared" ref="O27:O29" ca="1" si="36">9-J27</f>
        <v>1</v>
      </c>
      <c r="P27" s="3"/>
      <c r="Q27" s="3">
        <f t="shared" ca="1" si="2"/>
        <v>7</v>
      </c>
      <c r="R27" s="107">
        <f ca="1">Q27</f>
        <v>7</v>
      </c>
      <c r="S27" s="107"/>
      <c r="T27" s="3"/>
      <c r="U27" s="108" t="str">
        <f ca="1">MID("xx1st2nd3rd4th5th6th7th8th",RANK($R27,R$6:R$29,0)*3,3)&amp;IF(COUNTIF(R$6:R$29,"="&amp;R27)=1,"","=")</f>
        <v>8th</v>
      </c>
      <c r="V27" s="91"/>
      <c r="W27" s="91"/>
      <c r="X27" s="91"/>
      <c r="Y27" s="91"/>
      <c r="Z27" s="91"/>
      <c r="AA27" s="91"/>
    </row>
    <row r="28" spans="1:27" ht="15.75" customHeight="1">
      <c r="A28" s="91"/>
      <c r="B28" s="91" t="s">
        <v>54</v>
      </c>
      <c r="C28" s="104" t="s">
        <v>12</v>
      </c>
      <c r="D28" s="105" t="s">
        <v>40</v>
      </c>
      <c r="E28" s="106">
        <f t="shared" ref="E28:F28" ca="1" si="37">INDIRECT("'"&amp;$A$1&amp;"'!"&amp;$B28&amp;E$1)</f>
        <v>196</v>
      </c>
      <c r="F28" s="107">
        <f t="shared" ca="1" si="37"/>
        <v>10</v>
      </c>
      <c r="G28" s="107">
        <f t="shared" ca="1" si="35"/>
        <v>186</v>
      </c>
      <c r="H28" s="107"/>
      <c r="I28" s="107">
        <f ca="1">G28</f>
        <v>186</v>
      </c>
      <c r="J28" s="108">
        <f ca="1">RANK($I28,I$6:I$28,1)</f>
        <v>7</v>
      </c>
      <c r="K28" s="118">
        <v>1</v>
      </c>
      <c r="L28" s="118">
        <v>2</v>
      </c>
      <c r="M28" s="195">
        <v>3</v>
      </c>
      <c r="N28" s="3">
        <v>1</v>
      </c>
      <c r="O28" s="3">
        <f t="shared" ca="1" si="36"/>
        <v>2</v>
      </c>
      <c r="P28" s="3"/>
      <c r="Q28" s="3">
        <f t="shared" ca="1" si="2"/>
        <v>9</v>
      </c>
      <c r="R28" s="107"/>
      <c r="S28" s="107">
        <f ca="1">Q28</f>
        <v>9</v>
      </c>
      <c r="T28" s="3"/>
      <c r="U28" s="108" t="str">
        <f ca="1">MID("xx1st2nd3rd4th5th6th7th8th",RANK($S28,S$6:S$29,0)*3,3)&amp;IF(COUNTIF(S$6:S$29,"="&amp;S28)=1,"","=")</f>
        <v>8th</v>
      </c>
      <c r="V28" s="91"/>
      <c r="W28" s="91"/>
      <c r="X28" s="91"/>
      <c r="Y28" s="91"/>
      <c r="Z28" s="91"/>
      <c r="AA28" s="91"/>
    </row>
    <row r="29" spans="1:27" ht="15.75" customHeight="1" thickBot="1">
      <c r="A29" s="91"/>
      <c r="B29" s="91"/>
      <c r="C29" s="122" t="s">
        <v>12</v>
      </c>
      <c r="D29" s="111" t="s">
        <v>41</v>
      </c>
      <c r="E29" s="115"/>
      <c r="F29" s="113">
        <f ca="1">SUM(F27:F28)</f>
        <v>22</v>
      </c>
      <c r="G29" s="123"/>
      <c r="H29" s="123"/>
      <c r="I29" s="123"/>
      <c r="J29" s="114"/>
      <c r="K29" s="115">
        <v>2</v>
      </c>
      <c r="L29" s="119">
        <v>5</v>
      </c>
      <c r="M29" s="196">
        <v>4</v>
      </c>
      <c r="N29" s="116">
        <v>2</v>
      </c>
      <c r="O29" s="116">
        <f t="shared" ref="O29" ca="1" si="38">SUM(O27:O28)</f>
        <v>3</v>
      </c>
      <c r="P29" s="116"/>
      <c r="Q29" s="116">
        <f t="shared" ca="1" si="2"/>
        <v>16</v>
      </c>
      <c r="R29" s="123"/>
      <c r="S29" s="123"/>
      <c r="T29" s="116">
        <f ca="1">Q29</f>
        <v>16</v>
      </c>
      <c r="U29" s="114" t="str">
        <f ca="1">MID("xx1st2nd3rd4th5th6th7th8th",RANK($T29,T$6:T$29,0)*3,3)&amp;IF(COUNTIF(T$6:T$29,"="&amp;T29)=1,"","=")</f>
        <v>8th</v>
      </c>
      <c r="V29" s="91"/>
      <c r="W29" s="91"/>
      <c r="X29" s="91"/>
      <c r="Y29" s="91"/>
      <c r="Z29" s="91"/>
      <c r="AA29" s="91"/>
    </row>
    <row r="30" spans="1:27" ht="15.75" customHeight="1" thickTop="1">
      <c r="A30" s="91"/>
      <c r="B30" s="91"/>
      <c r="C30" s="124"/>
      <c r="D30" s="125" t="s">
        <v>55</v>
      </c>
      <c r="E30" s="126"/>
      <c r="F30" s="127">
        <f ca="1">F6+F9+F12+F15+F18+F21+F27+F24</f>
        <v>196</v>
      </c>
      <c r="G30" s="107"/>
      <c r="H30" s="107"/>
      <c r="I30" s="107"/>
      <c r="J30" s="128"/>
      <c r="K30" s="129"/>
      <c r="L30" s="130"/>
      <c r="M30" s="130"/>
      <c r="N30" s="130"/>
      <c r="O30" s="130"/>
      <c r="P30" s="130"/>
      <c r="Q30" s="130"/>
      <c r="R30" s="107"/>
      <c r="S30" s="107"/>
      <c r="T30" s="130"/>
      <c r="U30" s="128"/>
      <c r="V30" s="91"/>
      <c r="W30" s="91"/>
      <c r="X30" s="91"/>
      <c r="Y30" s="91"/>
      <c r="Z30" s="91"/>
      <c r="AA30" s="91"/>
    </row>
    <row r="31" spans="1:27" ht="15.75" customHeight="1">
      <c r="A31" s="91"/>
      <c r="B31" s="91"/>
      <c r="C31" s="124"/>
      <c r="D31" s="131" t="s">
        <v>56</v>
      </c>
      <c r="E31" s="93"/>
      <c r="F31" s="132">
        <f ca="1">F7+F10+F13+F16+F19+F22+F25+F28</f>
        <v>116</v>
      </c>
      <c r="G31" s="107"/>
      <c r="H31" s="107"/>
      <c r="I31" s="107"/>
      <c r="J31" s="128"/>
      <c r="K31" s="129"/>
      <c r="L31" s="130"/>
      <c r="M31" s="130"/>
      <c r="N31" s="130"/>
      <c r="O31" s="130"/>
      <c r="P31" s="130"/>
      <c r="Q31" s="130"/>
      <c r="R31" s="107"/>
      <c r="S31" s="107"/>
      <c r="T31" s="130"/>
      <c r="U31" s="128"/>
      <c r="V31" s="91"/>
      <c r="W31" s="91"/>
      <c r="X31" s="91"/>
      <c r="Y31" s="91"/>
      <c r="Z31" s="91"/>
      <c r="AA31" s="91"/>
    </row>
    <row r="32" spans="1:27" ht="15.75" customHeight="1">
      <c r="A32" s="91"/>
      <c r="B32" s="91"/>
      <c r="C32" s="133"/>
      <c r="D32" s="134" t="s">
        <v>4</v>
      </c>
      <c r="E32" s="135"/>
      <c r="F32" s="136">
        <f ca="1">F8+F11+F14++F17+F20+F23+F26+F29</f>
        <v>312</v>
      </c>
      <c r="G32" s="137"/>
      <c r="H32" s="137"/>
      <c r="I32" s="137"/>
      <c r="J32" s="138"/>
      <c r="K32" s="133"/>
      <c r="L32" s="137"/>
      <c r="M32" s="137"/>
      <c r="N32" s="137"/>
      <c r="O32" s="137"/>
      <c r="P32" s="137"/>
      <c r="Q32" s="137"/>
      <c r="R32" s="137"/>
      <c r="S32" s="137"/>
      <c r="T32" s="137"/>
      <c r="U32" s="138"/>
      <c r="V32" s="91"/>
      <c r="W32" s="91"/>
      <c r="X32" s="91"/>
      <c r="Y32" s="91"/>
      <c r="Z32" s="91"/>
      <c r="AA32" s="91"/>
    </row>
    <row r="33" spans="1:27" ht="15.75" customHeight="1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customHeight="1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customHeight="1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customHeight="1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customHeight="1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customHeight="1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customHeight="1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customHeight="1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customHeight="1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  <row r="50" spans="1:27" ht="15.75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</row>
    <row r="51" spans="1:27" ht="15.75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</row>
    <row r="52" spans="1:27" ht="15.75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</row>
    <row r="53" spans="1:27" ht="15.75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</row>
    <row r="54" spans="1:27" ht="15.75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</row>
    <row r="55" spans="1:27" ht="15.75" customHeight="1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</row>
    <row r="56" spans="1:27" ht="15.75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</row>
    <row r="57" spans="1:27" ht="15.75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</row>
    <row r="58" spans="1:27" ht="15.75" customHeight="1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</row>
    <row r="59" spans="1:27" ht="15.75" customHeight="1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</row>
    <row r="60" spans="1:27" ht="15.75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</row>
    <row r="61" spans="1:27" ht="15.75" customHeight="1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</row>
    <row r="62" spans="1:27" ht="15.75" customHeight="1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</row>
    <row r="63" spans="1:27" ht="15.75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</row>
    <row r="64" spans="1:27" ht="15.75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</row>
    <row r="65" spans="1:27" ht="15.75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</row>
    <row r="66" spans="1:27" ht="15.75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</row>
    <row r="67" spans="1:27" ht="15.75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</row>
    <row r="68" spans="1:27" ht="15.75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</row>
    <row r="69" spans="1:27" ht="15.75" customHeight="1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</row>
    <row r="70" spans="1:27" ht="15.75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</row>
    <row r="71" spans="1:27" ht="15.75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</row>
    <row r="72" spans="1:27" ht="15.75" customHeight="1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</row>
    <row r="73" spans="1:27" ht="15.75" customHeight="1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</row>
    <row r="74" spans="1:27" ht="15.75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</row>
    <row r="75" spans="1:27" ht="15.75" customHeight="1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</row>
    <row r="76" spans="1:27" ht="15.75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</row>
    <row r="77" spans="1:27" ht="15.75" customHeight="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</row>
    <row r="78" spans="1:27" ht="15.75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</row>
    <row r="79" spans="1:27" ht="15.75" customHeight="1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</row>
    <row r="80" spans="1:27" ht="15.75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</row>
    <row r="81" spans="1:27" ht="15.75" customHeight="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</row>
    <row r="82" spans="1:27" ht="15.75" customHeight="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</row>
    <row r="83" spans="1:27" ht="15.75" customHeight="1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</row>
    <row r="84" spans="1:27" ht="15.75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</row>
    <row r="85" spans="1:27" ht="15.75" customHeight="1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</row>
    <row r="86" spans="1:27" ht="15.75" customHeight="1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</row>
    <row r="87" spans="1:27" ht="15.75" customHeight="1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</row>
    <row r="88" spans="1:27" ht="15.75" customHeight="1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</row>
    <row r="89" spans="1:27" ht="15.7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</row>
    <row r="90" spans="1:27" ht="15.7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</row>
    <row r="91" spans="1:27" ht="15.75" customHeight="1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</row>
    <row r="92" spans="1:27" ht="15.75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</row>
    <row r="93" spans="1:27" ht="15.75" customHeight="1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</row>
    <row r="94" spans="1:27" ht="15.75" customHeight="1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</row>
    <row r="95" spans="1:27" ht="15.75" customHeight="1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</row>
    <row r="96" spans="1:27" ht="15.75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</row>
    <row r="97" spans="1:27" ht="15.75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</row>
    <row r="98" spans="1:27" ht="15.75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</row>
    <row r="99" spans="1:27" ht="15.75" customHeight="1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</row>
    <row r="100" spans="1:27" ht="15.75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</row>
    <row r="101" spans="1:27" ht="15.75" customHeigh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</row>
    <row r="102" spans="1:27" ht="15.75" customHeigh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</row>
    <row r="103" spans="1:27" ht="15.75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</row>
    <row r="104" spans="1:27" ht="15.75" customHeigh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</row>
    <row r="105" spans="1:27" ht="15.75" customHeigh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</row>
    <row r="106" spans="1:27" ht="15.75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</row>
    <row r="107" spans="1:27" ht="15.75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</row>
    <row r="108" spans="1:27" ht="15.75" customHeigh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</row>
    <row r="109" spans="1:27" ht="15.75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</row>
    <row r="110" spans="1:27" ht="15.75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</row>
    <row r="111" spans="1:27" ht="15.75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</row>
    <row r="112" spans="1:27" ht="15.75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</row>
    <row r="113" spans="1:27" ht="15.75" customHeight="1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</row>
    <row r="114" spans="1:27" ht="15.75" customHeigh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</row>
    <row r="115" spans="1:27" ht="15.7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</row>
    <row r="116" spans="1:27" ht="15.75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</row>
    <row r="117" spans="1:27" ht="15.75" customHeight="1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</row>
    <row r="118" spans="1:27" ht="15.75" customHeigh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</row>
    <row r="119" spans="1:27" ht="15.75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</row>
    <row r="120" spans="1:27" ht="15.75" customHeight="1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</row>
    <row r="121" spans="1:27" ht="15.75" customHeight="1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</row>
    <row r="122" spans="1:27" ht="15.75" customHeight="1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</row>
    <row r="123" spans="1:27" ht="15.75" customHeigh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</row>
    <row r="124" spans="1:27" ht="15.75" customHeight="1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</row>
    <row r="125" spans="1:27" ht="15.75" customHeight="1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</row>
    <row r="126" spans="1:27" ht="15.75" customHeight="1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</row>
    <row r="127" spans="1:27" ht="15.75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</row>
    <row r="128" spans="1:27" ht="15.75" customHeight="1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</row>
    <row r="129" spans="1:27" ht="15.75" customHeigh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</row>
    <row r="130" spans="1:27" ht="15.75" customHeigh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</row>
    <row r="131" spans="1:27" ht="15.75" customHeight="1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</row>
    <row r="132" spans="1:27" ht="15.75" customHeigh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</row>
    <row r="133" spans="1:27" ht="15.75" customHeight="1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</row>
    <row r="134" spans="1:27" ht="15.75" customHeight="1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</row>
    <row r="135" spans="1:27" ht="15.75" customHeight="1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</row>
    <row r="136" spans="1:27" ht="15.75" customHeigh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</row>
    <row r="137" spans="1:27" ht="15.75" customHeight="1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</row>
    <row r="138" spans="1:27" ht="15.75" customHeight="1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</row>
    <row r="139" spans="1:27" ht="15.75" customHeight="1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</row>
    <row r="140" spans="1:27" ht="15.75" customHeight="1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</row>
    <row r="141" spans="1:27" ht="15.75" customHeight="1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</row>
    <row r="142" spans="1:27" ht="15.75" customHeight="1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</row>
    <row r="143" spans="1:27" ht="15.75" customHeight="1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</row>
    <row r="144" spans="1:27" ht="15.75" customHeight="1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</row>
    <row r="145" spans="1:27" ht="15.75" customHeigh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</row>
    <row r="146" spans="1:27" ht="15.75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</row>
    <row r="147" spans="1:27" ht="15.75" customHeight="1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</row>
    <row r="148" spans="1:27" ht="15.75" customHeigh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</row>
    <row r="149" spans="1:27" ht="15.75" customHeight="1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</row>
    <row r="150" spans="1:27" ht="15.75" customHeigh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</row>
    <row r="151" spans="1:27" ht="15.75" customHeigh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</row>
    <row r="152" spans="1:27" ht="15.75" customHeigh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</row>
    <row r="153" spans="1:27" ht="15.75" customHeight="1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</row>
    <row r="154" spans="1:27" ht="15.75" customHeigh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</row>
    <row r="155" spans="1:27" ht="15.75" customHeight="1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</row>
    <row r="156" spans="1:27" ht="15.75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</row>
    <row r="157" spans="1:27" ht="15.75" customHeight="1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</row>
    <row r="158" spans="1:27" ht="15.75" customHeight="1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</row>
    <row r="159" spans="1:27" ht="15.75" customHeight="1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</row>
    <row r="160" spans="1:27" ht="15.75" customHeight="1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</row>
    <row r="161" spans="1:27" ht="15.75" customHeigh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</row>
    <row r="162" spans="1:27" ht="15.75" customHeigh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</row>
    <row r="163" spans="1:27" ht="15.75" customHeigh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</row>
    <row r="164" spans="1:27" ht="15.75" customHeigh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</row>
    <row r="165" spans="1:27" ht="15.75" customHeigh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</row>
    <row r="166" spans="1:27" ht="15.75" customHeight="1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</row>
    <row r="167" spans="1:27" ht="15.75" customHeigh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</row>
    <row r="168" spans="1:27" ht="15.75" customHeight="1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</row>
    <row r="169" spans="1:27" ht="15.75" customHeight="1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</row>
    <row r="170" spans="1:27" ht="15.75" customHeight="1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</row>
    <row r="171" spans="1:27" ht="15.75" customHeight="1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</row>
    <row r="172" spans="1:27" ht="15.75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</row>
    <row r="173" spans="1:27" ht="15.75" customHeight="1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</row>
    <row r="174" spans="1:27" ht="15.75" customHeigh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</row>
    <row r="175" spans="1:27" ht="15.75" customHeight="1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</row>
    <row r="176" spans="1:27" ht="15.75" customHeight="1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</row>
    <row r="177" spans="1:27" ht="15.75" customHeigh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</row>
    <row r="178" spans="1:27" ht="15.75" customHeigh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</row>
    <row r="179" spans="1:27" ht="15.75" customHeight="1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</row>
    <row r="180" spans="1:27" ht="15.75" customHeight="1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</row>
    <row r="181" spans="1:27" ht="15.75" customHeigh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</row>
    <row r="182" spans="1:27" ht="15.75" customHeight="1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</row>
    <row r="183" spans="1:27" ht="15.75" customHeight="1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</row>
    <row r="184" spans="1:27" ht="15.75" customHeight="1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</row>
    <row r="185" spans="1:27" ht="15.75" customHeight="1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</row>
    <row r="186" spans="1:27" ht="15.75" customHeight="1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</row>
    <row r="187" spans="1:27" ht="15.75" customHeight="1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</row>
    <row r="188" spans="1:27" ht="15.75" customHeight="1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</row>
    <row r="189" spans="1:27" ht="15.75" customHeight="1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</row>
    <row r="190" spans="1:27" ht="15.75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</row>
    <row r="191" spans="1:27" ht="15.75" customHeight="1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</row>
    <row r="192" spans="1:27" ht="15.75" customHeight="1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</row>
    <row r="193" spans="1:27" ht="15.75" customHeight="1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</row>
    <row r="194" spans="1:27" ht="15.75" customHeight="1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</row>
    <row r="195" spans="1:27" ht="15.75" customHeight="1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</row>
    <row r="196" spans="1:27" ht="15.75" customHeight="1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</row>
    <row r="197" spans="1:27" ht="15.75" customHeight="1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</row>
    <row r="198" spans="1:27" ht="15.75" customHeight="1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</row>
    <row r="199" spans="1:27" ht="15.75" customHeight="1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</row>
    <row r="200" spans="1:27" ht="15.75" customHeight="1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</row>
    <row r="201" spans="1:27" ht="15.75" customHeight="1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</row>
    <row r="202" spans="1:27" ht="15.75" customHeight="1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</row>
    <row r="203" spans="1:27" ht="15.75" customHeight="1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</row>
    <row r="204" spans="1:27" ht="15.75" customHeight="1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</row>
    <row r="205" spans="1:27" ht="15.75" customHeight="1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</row>
    <row r="206" spans="1:27" ht="15.75" customHeight="1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</row>
    <row r="207" spans="1:27" ht="15.75" customHeight="1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</row>
    <row r="208" spans="1:27" ht="15.75" customHeight="1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</row>
    <row r="209" spans="1:27" ht="15.75" customHeight="1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</row>
    <row r="210" spans="1:27" ht="15.75" customHeight="1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</row>
    <row r="211" spans="1:27" ht="15.75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</row>
    <row r="212" spans="1:27" ht="15.75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</row>
    <row r="213" spans="1:27" ht="15.75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</row>
    <row r="214" spans="1:27" ht="15.75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</row>
    <row r="215" spans="1:27" ht="15.75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</row>
    <row r="216" spans="1:27" ht="15.75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</row>
    <row r="217" spans="1:27" ht="15.75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</row>
    <row r="218" spans="1:27" ht="15.75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</row>
    <row r="219" spans="1:27" ht="15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</row>
    <row r="220" spans="1:27" ht="15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</row>
    <row r="221" spans="1:27" ht="15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</row>
    <row r="222" spans="1:27" ht="15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</row>
    <row r="223" spans="1:27" ht="15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</row>
    <row r="224" spans="1:27" ht="15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</row>
    <row r="225" spans="1:27" ht="15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</row>
    <row r="226" spans="1:27" ht="15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</row>
    <row r="227" spans="1:27" ht="15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</row>
    <row r="228" spans="1:27" ht="15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</row>
    <row r="229" spans="1:27" ht="15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</row>
    <row r="230" spans="1:27" ht="15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</row>
    <row r="231" spans="1:27" ht="15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</row>
    <row r="232" spans="1:27" ht="15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</row>
    <row r="233" spans="1:27" ht="15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</row>
    <row r="234" spans="1:27" ht="15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</row>
    <row r="235" spans="1:27" ht="15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</row>
    <row r="236" spans="1:27" ht="15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</row>
    <row r="237" spans="1:27" ht="15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</row>
    <row r="238" spans="1:27" ht="15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</row>
    <row r="239" spans="1:27" ht="15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</row>
    <row r="240" spans="1:27" ht="15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</row>
    <row r="241" spans="1:27" ht="15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</row>
    <row r="242" spans="1:27" ht="15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</row>
    <row r="243" spans="1:27" ht="15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</row>
    <row r="244" spans="1:27" ht="15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</row>
    <row r="245" spans="1:27" ht="15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</row>
    <row r="246" spans="1:27" ht="15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</row>
    <row r="247" spans="1:27" ht="15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</row>
    <row r="248" spans="1:27" ht="15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</row>
    <row r="249" spans="1:27" ht="15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</row>
    <row r="250" spans="1:27" ht="15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</row>
    <row r="251" spans="1:27" ht="15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</row>
    <row r="252" spans="1:27" ht="15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</row>
    <row r="253" spans="1:27" ht="15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</row>
    <row r="254" spans="1:27" ht="15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</row>
    <row r="255" spans="1:27" ht="15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</row>
    <row r="256" spans="1:27" ht="15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</row>
    <row r="257" spans="1:27" ht="15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</row>
    <row r="258" spans="1:27" ht="15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</row>
    <row r="259" spans="1:27" ht="15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</row>
    <row r="260" spans="1:27" ht="15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</row>
    <row r="261" spans="1:27" ht="15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</row>
    <row r="262" spans="1:27" ht="15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</row>
    <row r="263" spans="1:27" ht="15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</row>
    <row r="264" spans="1:27" ht="15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</row>
    <row r="265" spans="1:27" ht="15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</row>
    <row r="266" spans="1:27" ht="15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</row>
    <row r="267" spans="1:27" ht="15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</row>
    <row r="268" spans="1:27" ht="15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</row>
    <row r="269" spans="1:27" ht="15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</row>
    <row r="270" spans="1:27" ht="15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</row>
    <row r="271" spans="1:27" ht="15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</row>
    <row r="272" spans="1:27" ht="15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</row>
    <row r="273" spans="1:27" ht="15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</row>
    <row r="274" spans="1:27" ht="15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</row>
    <row r="275" spans="1:27" ht="15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</row>
    <row r="276" spans="1:27" ht="15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</row>
    <row r="277" spans="1:27" ht="15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</row>
    <row r="278" spans="1:27" ht="15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</row>
    <row r="279" spans="1:27" ht="15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</row>
    <row r="280" spans="1:27" ht="15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</row>
    <row r="281" spans="1:27" ht="15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</row>
    <row r="282" spans="1:27" ht="15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</row>
    <row r="283" spans="1:27" ht="15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</row>
    <row r="284" spans="1:27" ht="15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</row>
    <row r="285" spans="1:27" ht="15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</row>
    <row r="286" spans="1:27" ht="15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</row>
    <row r="287" spans="1:27" ht="15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</row>
    <row r="288" spans="1:27" ht="15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</row>
    <row r="289" spans="1:27" ht="15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</row>
    <row r="290" spans="1:27" ht="15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</row>
    <row r="291" spans="1:27" ht="15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</row>
    <row r="292" spans="1:27" ht="15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</row>
    <row r="293" spans="1:27" ht="15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</row>
    <row r="294" spans="1:27" ht="15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</row>
    <row r="295" spans="1:27" ht="15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</row>
    <row r="296" spans="1:27" ht="15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</row>
    <row r="297" spans="1:27" ht="15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</row>
    <row r="298" spans="1:27" ht="15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</row>
    <row r="299" spans="1:27" ht="15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</row>
    <row r="300" spans="1:27" ht="15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</row>
    <row r="301" spans="1:27" ht="15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</row>
    <row r="302" spans="1:27" ht="15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</row>
    <row r="303" spans="1:27" ht="15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</row>
    <row r="304" spans="1:27" ht="15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</row>
    <row r="305" spans="1:27" ht="15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</row>
    <row r="306" spans="1:27" ht="15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</row>
    <row r="307" spans="1:27" ht="15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</row>
    <row r="308" spans="1:27" ht="15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</row>
    <row r="309" spans="1:27" ht="15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</row>
    <row r="310" spans="1:27" ht="15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</row>
    <row r="311" spans="1:27" ht="15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</row>
    <row r="312" spans="1:27" ht="15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</row>
    <row r="313" spans="1:27" ht="15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</row>
    <row r="314" spans="1:27" ht="15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</row>
    <row r="315" spans="1:27" ht="15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</row>
    <row r="316" spans="1:27" ht="15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</row>
    <row r="317" spans="1:27" ht="15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</row>
    <row r="318" spans="1:27" ht="15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</row>
    <row r="319" spans="1:27" ht="15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</row>
    <row r="320" spans="1:27" ht="15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</row>
    <row r="321" spans="1:27" ht="15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</row>
    <row r="322" spans="1:27" ht="15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</row>
    <row r="323" spans="1:27" ht="15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</row>
    <row r="324" spans="1:27" ht="15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</row>
    <row r="325" spans="1:27" ht="15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</row>
    <row r="326" spans="1:27" ht="15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</row>
    <row r="327" spans="1:27" ht="15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</row>
    <row r="328" spans="1:27" ht="15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</row>
    <row r="329" spans="1:27" ht="15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</row>
    <row r="330" spans="1:27" ht="15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</row>
    <row r="331" spans="1:27" ht="15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</row>
    <row r="332" spans="1:27" ht="15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</row>
    <row r="333" spans="1:27" ht="15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</row>
    <row r="334" spans="1:27" ht="15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</row>
    <row r="335" spans="1:27" ht="15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</row>
    <row r="336" spans="1:27" ht="15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</row>
    <row r="337" spans="1:27" ht="15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</row>
    <row r="338" spans="1:27" ht="15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</row>
    <row r="339" spans="1:27" ht="15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</row>
    <row r="340" spans="1:27" ht="15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</row>
    <row r="341" spans="1:27" ht="15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</row>
    <row r="342" spans="1:27" ht="15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</row>
    <row r="343" spans="1:27" ht="15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</row>
    <row r="344" spans="1:27" ht="15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</row>
    <row r="345" spans="1:27" ht="15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</row>
    <row r="346" spans="1:27" ht="15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</row>
    <row r="347" spans="1:27" ht="15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</row>
    <row r="348" spans="1:27" ht="15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</row>
    <row r="349" spans="1:27" ht="15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</row>
    <row r="350" spans="1:27" ht="15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</row>
    <row r="351" spans="1:27" ht="15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</row>
    <row r="352" spans="1:27" ht="15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</row>
    <row r="353" spans="1:27" ht="15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</row>
    <row r="354" spans="1:27" ht="15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</row>
    <row r="355" spans="1:27" ht="15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</row>
    <row r="356" spans="1:27" ht="15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</row>
    <row r="357" spans="1:27" ht="15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</row>
    <row r="358" spans="1:27" ht="15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</row>
    <row r="359" spans="1:27" ht="15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</row>
    <row r="360" spans="1:27" ht="15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</row>
    <row r="361" spans="1:27" ht="15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</row>
    <row r="362" spans="1:27" ht="15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</row>
    <row r="363" spans="1:27" ht="15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</row>
    <row r="364" spans="1:27" ht="15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</row>
    <row r="365" spans="1:27" ht="15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</row>
    <row r="366" spans="1:27" ht="15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</row>
    <row r="367" spans="1:27" ht="15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</row>
    <row r="368" spans="1:27" ht="15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</row>
    <row r="369" spans="1:27" ht="15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</row>
    <row r="370" spans="1:27" ht="15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</row>
    <row r="371" spans="1:27" ht="15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</row>
    <row r="372" spans="1:27" ht="15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</row>
    <row r="373" spans="1:27" ht="15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</row>
    <row r="374" spans="1:27" ht="15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</row>
    <row r="375" spans="1:27" ht="15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</row>
    <row r="376" spans="1:27" ht="15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</row>
    <row r="377" spans="1:27" ht="15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</row>
    <row r="378" spans="1:27" ht="15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</row>
    <row r="379" spans="1:27" ht="15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</row>
    <row r="380" spans="1:27" ht="15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</row>
    <row r="381" spans="1:27" ht="15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</row>
    <row r="382" spans="1:27" ht="15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</row>
    <row r="383" spans="1:27" ht="15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</row>
    <row r="384" spans="1:27" ht="15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</row>
    <row r="385" spans="1:27" ht="15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</row>
    <row r="386" spans="1:27" ht="15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</row>
    <row r="387" spans="1:27" ht="15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</row>
    <row r="388" spans="1:27" ht="15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</row>
    <row r="389" spans="1:27" ht="15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</row>
    <row r="390" spans="1:27" ht="15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</row>
    <row r="391" spans="1:27" ht="15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</row>
    <row r="392" spans="1:27" ht="15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</row>
    <row r="393" spans="1:27" ht="15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</row>
    <row r="394" spans="1:27" ht="15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</row>
    <row r="395" spans="1:27" ht="15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</row>
    <row r="396" spans="1:27" ht="15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</row>
    <row r="397" spans="1:27" ht="15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</row>
    <row r="398" spans="1:27" ht="15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</row>
    <row r="399" spans="1:27" ht="15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</row>
    <row r="400" spans="1:27" ht="15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</row>
    <row r="401" spans="1:27" ht="15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</row>
    <row r="402" spans="1:27" ht="15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</row>
    <row r="403" spans="1:27" ht="15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</row>
    <row r="404" spans="1:27" ht="15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</row>
    <row r="405" spans="1:27" ht="15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</row>
    <row r="406" spans="1:27" ht="15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</row>
    <row r="407" spans="1:27" ht="15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</row>
    <row r="408" spans="1:27" ht="15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</row>
    <row r="409" spans="1:27" ht="15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</row>
    <row r="410" spans="1:27" ht="15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</row>
    <row r="411" spans="1:27" ht="15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</row>
    <row r="412" spans="1:27" ht="15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</row>
    <row r="413" spans="1:27" ht="15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</row>
    <row r="414" spans="1:27" ht="15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</row>
    <row r="415" spans="1:27" ht="15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</row>
    <row r="416" spans="1:27" ht="15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</row>
    <row r="417" spans="1:27" ht="15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</row>
    <row r="418" spans="1:27" ht="15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</row>
    <row r="419" spans="1:27" ht="15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</row>
    <row r="420" spans="1:27" ht="15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</row>
    <row r="421" spans="1:27" ht="15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</row>
    <row r="422" spans="1:27" ht="15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</row>
    <row r="423" spans="1:27" ht="15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</row>
    <row r="424" spans="1:27" ht="15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</row>
    <row r="425" spans="1:27" ht="15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</row>
    <row r="426" spans="1:27" ht="15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</row>
    <row r="427" spans="1:27" ht="15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</row>
    <row r="428" spans="1:27" ht="15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</row>
    <row r="429" spans="1:27" ht="15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</row>
    <row r="430" spans="1:27" ht="15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</row>
    <row r="431" spans="1:27" ht="15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</row>
    <row r="432" spans="1:27" ht="15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</row>
    <row r="433" spans="1:27" ht="15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</row>
    <row r="434" spans="1:27" ht="15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</row>
    <row r="435" spans="1:27" ht="15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</row>
    <row r="436" spans="1:27" ht="15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</row>
    <row r="437" spans="1:27" ht="15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</row>
    <row r="438" spans="1:27" ht="15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</row>
    <row r="439" spans="1:27" ht="15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</row>
    <row r="440" spans="1:27" ht="15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</row>
    <row r="441" spans="1:27" ht="15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</row>
    <row r="442" spans="1:27" ht="15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</row>
    <row r="443" spans="1:27" ht="15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</row>
    <row r="444" spans="1:27" ht="15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</row>
    <row r="445" spans="1:27" ht="15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</row>
    <row r="446" spans="1:27" ht="15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</row>
    <row r="447" spans="1:27" ht="15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</row>
    <row r="448" spans="1:27" ht="15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</row>
    <row r="449" spans="1:27" ht="15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</row>
    <row r="450" spans="1:27" ht="15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</row>
    <row r="451" spans="1:27" ht="15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</row>
    <row r="452" spans="1:27" ht="15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</row>
    <row r="453" spans="1:27" ht="15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</row>
    <row r="454" spans="1:27" ht="15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</row>
    <row r="455" spans="1:27" ht="15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</row>
    <row r="456" spans="1:27" ht="15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</row>
    <row r="457" spans="1:27" ht="15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</row>
    <row r="458" spans="1:27" ht="15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</row>
    <row r="459" spans="1:27" ht="15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</row>
    <row r="460" spans="1:27" ht="15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</row>
    <row r="461" spans="1:27" ht="15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</row>
    <row r="462" spans="1:27" ht="15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</row>
    <row r="463" spans="1:27" ht="15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</row>
    <row r="464" spans="1:27" ht="15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</row>
    <row r="465" spans="1:27" ht="15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</row>
    <row r="466" spans="1:27" ht="15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</row>
    <row r="467" spans="1:27" ht="15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</row>
    <row r="468" spans="1:27" ht="15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</row>
    <row r="469" spans="1:27" ht="15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</row>
    <row r="470" spans="1:27" ht="15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</row>
    <row r="471" spans="1:27" ht="15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</row>
    <row r="472" spans="1:27" ht="15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</row>
    <row r="473" spans="1:27" ht="15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</row>
    <row r="474" spans="1:27" ht="15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</row>
    <row r="475" spans="1:27" ht="15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</row>
    <row r="476" spans="1:27" ht="15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</row>
    <row r="477" spans="1:27" ht="15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</row>
    <row r="478" spans="1:27" ht="15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</row>
    <row r="479" spans="1:27" ht="15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</row>
    <row r="480" spans="1:27" ht="15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</row>
    <row r="481" spans="1:27" ht="15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</row>
    <row r="482" spans="1:27" ht="15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</row>
    <row r="483" spans="1:27" ht="15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</row>
    <row r="484" spans="1:27" ht="15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</row>
    <row r="485" spans="1:27" ht="15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</row>
    <row r="486" spans="1:27" ht="15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</row>
    <row r="487" spans="1:27" ht="15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</row>
    <row r="488" spans="1:27" ht="15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</row>
    <row r="489" spans="1:27" ht="15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</row>
    <row r="490" spans="1:27" ht="15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</row>
    <row r="491" spans="1:27" ht="15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</row>
    <row r="492" spans="1:27" ht="15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</row>
    <row r="493" spans="1:27" ht="15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</row>
    <row r="494" spans="1:27" ht="15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</row>
    <row r="495" spans="1:27" ht="15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</row>
    <row r="496" spans="1:27" ht="15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</row>
    <row r="497" spans="1:27" ht="15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</row>
    <row r="498" spans="1:27" ht="15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</row>
    <row r="499" spans="1:27" ht="15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</row>
    <row r="500" spans="1:27" ht="15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</row>
    <row r="501" spans="1:27" ht="15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</row>
    <row r="502" spans="1:27" ht="15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</row>
    <row r="503" spans="1:27" ht="15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</row>
    <row r="504" spans="1:27" ht="15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</row>
    <row r="505" spans="1:27" ht="15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</row>
    <row r="506" spans="1:27" ht="15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</row>
    <row r="507" spans="1:27" ht="15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</row>
    <row r="508" spans="1:27" ht="15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</row>
    <row r="509" spans="1:27" ht="15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</row>
    <row r="510" spans="1:27" ht="15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</row>
    <row r="511" spans="1:27" ht="15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</row>
    <row r="512" spans="1:27" ht="15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</row>
    <row r="513" spans="1:27" ht="15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</row>
    <row r="514" spans="1:27" ht="15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</row>
    <row r="515" spans="1:27" ht="15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</row>
    <row r="516" spans="1:27" ht="15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</row>
    <row r="517" spans="1:27" ht="15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</row>
    <row r="518" spans="1:27" ht="15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</row>
    <row r="519" spans="1:27" ht="15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</row>
    <row r="520" spans="1:27" ht="15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</row>
    <row r="521" spans="1:27" ht="15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</row>
    <row r="522" spans="1:27" ht="15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</row>
    <row r="523" spans="1:27" ht="15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</row>
    <row r="524" spans="1:27" ht="15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</row>
    <row r="525" spans="1:27" ht="15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</row>
    <row r="526" spans="1:27" ht="15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</row>
    <row r="527" spans="1:27" ht="15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</row>
    <row r="528" spans="1:27" ht="15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</row>
    <row r="529" spans="1:27" ht="15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</row>
    <row r="530" spans="1:27" ht="15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</row>
    <row r="531" spans="1:27" ht="15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</row>
    <row r="532" spans="1:27" ht="15.75" customHeight="1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</row>
    <row r="533" spans="1:27" ht="15.75" customHeight="1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</row>
    <row r="534" spans="1:27" ht="15.75" customHeight="1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</row>
    <row r="535" spans="1:27" ht="15.75" customHeight="1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</row>
    <row r="536" spans="1:27" ht="15.75" customHeight="1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</row>
    <row r="537" spans="1:27" ht="15.75" customHeight="1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</row>
    <row r="538" spans="1:27" ht="15.75" customHeight="1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</row>
    <row r="539" spans="1:27" ht="15.75" customHeight="1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</row>
    <row r="540" spans="1:27" ht="15.75" customHeight="1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</row>
    <row r="541" spans="1:27" ht="15.75" customHeight="1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</row>
    <row r="542" spans="1:27" ht="15.75" customHeight="1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</row>
    <row r="543" spans="1:27" ht="15.75" customHeight="1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</row>
    <row r="544" spans="1:27" ht="15.75" customHeight="1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</row>
    <row r="545" spans="1:27" ht="15.75" customHeight="1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</row>
    <row r="546" spans="1:27" ht="15.75" customHeight="1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</row>
    <row r="547" spans="1:27" ht="15.75" customHeight="1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</row>
    <row r="548" spans="1:27" ht="15.75" customHeight="1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</row>
    <row r="549" spans="1:27" ht="15.75" customHeight="1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</row>
    <row r="550" spans="1:27" ht="15.75" customHeight="1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</row>
    <row r="551" spans="1:27" ht="15.75" customHeight="1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</row>
    <row r="552" spans="1:27" ht="15.75" customHeight="1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</row>
    <row r="553" spans="1:27" ht="15.75" customHeight="1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</row>
    <row r="554" spans="1:27" ht="15.75" customHeight="1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</row>
    <row r="555" spans="1:27" ht="15.75" customHeight="1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</row>
    <row r="556" spans="1:27" ht="15.75" customHeight="1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</row>
    <row r="557" spans="1:27" ht="15.75" customHeight="1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</row>
    <row r="558" spans="1:27" ht="15.75" customHeight="1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</row>
    <row r="559" spans="1:27" ht="15.75" customHeight="1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</row>
    <row r="560" spans="1:27" ht="15.75" customHeight="1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</row>
    <row r="561" spans="1:27" ht="15.75" customHeight="1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</row>
    <row r="562" spans="1:27" ht="15.75" customHeight="1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</row>
    <row r="563" spans="1:27" ht="15.75" customHeight="1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</row>
    <row r="564" spans="1:27" ht="15.75" customHeight="1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</row>
    <row r="565" spans="1:27" ht="15.75" customHeight="1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</row>
    <row r="566" spans="1:27" ht="15.75" customHeight="1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</row>
    <row r="567" spans="1:27" ht="15.75" customHeight="1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</row>
    <row r="568" spans="1:27" ht="15.75" customHeight="1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</row>
    <row r="569" spans="1:27" ht="15.75" customHeight="1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</row>
    <row r="570" spans="1:27" ht="15.75" customHeight="1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</row>
    <row r="571" spans="1:27" ht="15.75" customHeight="1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</row>
    <row r="572" spans="1:27" ht="15.75" customHeight="1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</row>
    <row r="573" spans="1:27" ht="15.75" customHeight="1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</row>
    <row r="574" spans="1:27" ht="15.75" customHeight="1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</row>
    <row r="575" spans="1:27" ht="15.75" customHeight="1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</row>
    <row r="576" spans="1:27" ht="15.75" customHeight="1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</row>
    <row r="577" spans="1:27" ht="15.75" customHeight="1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</row>
    <row r="578" spans="1:27" ht="15.75" customHeight="1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</row>
    <row r="579" spans="1:27" ht="15.75" customHeight="1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</row>
    <row r="580" spans="1:27" ht="15.75" customHeight="1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</row>
    <row r="581" spans="1:27" ht="15.75" customHeight="1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</row>
    <row r="582" spans="1:27" ht="15.75" customHeight="1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</row>
    <row r="583" spans="1:27" ht="15.75" customHeight="1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</row>
    <row r="584" spans="1:27" ht="15.75" customHeight="1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</row>
    <row r="585" spans="1:27" ht="15.75" customHeight="1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</row>
    <row r="586" spans="1:27" ht="15.75" customHeight="1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</row>
    <row r="587" spans="1:27" ht="15.75" customHeight="1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</row>
    <row r="588" spans="1:27" ht="15.75" customHeight="1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</row>
    <row r="589" spans="1:27" ht="15.75" customHeight="1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</row>
    <row r="590" spans="1:27" ht="15.75" customHeight="1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</row>
    <row r="591" spans="1:27" ht="15.75" customHeight="1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</row>
    <row r="592" spans="1:27" ht="15.75" customHeight="1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</row>
    <row r="593" spans="1:27" ht="15.75" customHeight="1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</row>
    <row r="594" spans="1:27" ht="15.75" customHeight="1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</row>
    <row r="595" spans="1:27" ht="15.75" customHeight="1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</row>
    <row r="596" spans="1:27" ht="15.75" customHeight="1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</row>
    <row r="597" spans="1:27" ht="15.75" customHeight="1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</row>
    <row r="598" spans="1:27" ht="15.75" customHeight="1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</row>
    <row r="599" spans="1:27" ht="15.75" customHeight="1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</row>
    <row r="600" spans="1:27" ht="15.75" customHeight="1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</row>
    <row r="601" spans="1:27" ht="15.75" customHeight="1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</row>
    <row r="602" spans="1:27" ht="15.75" customHeight="1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</row>
    <row r="603" spans="1:27" ht="15.75" customHeight="1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</row>
    <row r="604" spans="1:27" ht="15.75" customHeight="1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</row>
    <row r="605" spans="1:27" ht="15.75" customHeight="1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</row>
    <row r="606" spans="1:27" ht="15.75" customHeight="1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</row>
    <row r="607" spans="1:27" ht="15.75" customHeight="1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</row>
    <row r="608" spans="1:27" ht="15.75" customHeight="1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</row>
    <row r="609" spans="1:27" ht="15.75" customHeight="1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</row>
    <row r="610" spans="1:27" ht="15.75" customHeight="1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</row>
    <row r="611" spans="1:27" ht="15.75" customHeight="1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</row>
    <row r="612" spans="1:27" ht="15.75" customHeight="1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</row>
    <row r="613" spans="1:27" ht="15.75" customHeight="1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</row>
    <row r="614" spans="1:27" ht="15.75" customHeight="1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</row>
    <row r="615" spans="1:27" ht="15.75" customHeight="1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</row>
    <row r="616" spans="1:27" ht="15.75" customHeight="1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</row>
    <row r="617" spans="1:27" ht="15.75" customHeight="1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</row>
    <row r="618" spans="1:27" ht="15.75" customHeight="1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</row>
    <row r="619" spans="1:27" ht="15.75" customHeight="1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</row>
    <row r="620" spans="1:27" ht="15.75" customHeight="1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</row>
    <row r="621" spans="1:27" ht="15.75" customHeight="1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</row>
    <row r="622" spans="1:27" ht="15.75" customHeight="1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</row>
    <row r="623" spans="1:27" ht="15.75" customHeight="1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</row>
    <row r="624" spans="1:27" ht="15.75" customHeight="1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</row>
    <row r="625" spans="1:27" ht="15.75" customHeight="1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</row>
    <row r="626" spans="1:27" ht="15.75" customHeight="1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</row>
    <row r="627" spans="1:27" ht="15.75" customHeight="1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</row>
    <row r="628" spans="1:27" ht="15.75" customHeight="1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</row>
    <row r="629" spans="1:27" ht="15.75" customHeight="1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</row>
    <row r="630" spans="1:27" ht="15.75" customHeight="1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</row>
    <row r="631" spans="1:27" ht="15.75" customHeight="1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</row>
    <row r="632" spans="1:27" ht="15.75" customHeight="1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</row>
    <row r="633" spans="1:27" ht="15.75" customHeight="1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</row>
    <row r="634" spans="1:27" ht="15.75" customHeight="1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</row>
    <row r="635" spans="1:27" ht="15.75" customHeight="1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</row>
    <row r="636" spans="1:27" ht="15.75" customHeight="1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</row>
    <row r="637" spans="1:27" ht="15.75" customHeight="1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</row>
    <row r="638" spans="1:27" ht="15.75" customHeight="1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</row>
    <row r="639" spans="1:27" ht="15.75" customHeight="1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</row>
    <row r="640" spans="1:27" ht="15.75" customHeight="1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</row>
    <row r="641" spans="1:27" ht="15.75" customHeight="1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</row>
    <row r="642" spans="1:27" ht="15.75" customHeight="1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</row>
    <row r="643" spans="1:27" ht="15.75" customHeight="1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</row>
    <row r="644" spans="1:27" ht="15.75" customHeight="1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</row>
    <row r="645" spans="1:27" ht="15.75" customHeight="1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</row>
    <row r="646" spans="1:27" ht="15.75" customHeight="1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</row>
    <row r="647" spans="1:27" ht="15.75" customHeight="1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</row>
    <row r="648" spans="1:27" ht="15.75" customHeight="1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</row>
    <row r="649" spans="1:27" ht="15.75" customHeight="1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</row>
    <row r="650" spans="1:27" ht="15.75" customHeight="1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</row>
    <row r="651" spans="1:27" ht="15.75" customHeight="1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</row>
    <row r="652" spans="1:27" ht="15.75" customHeight="1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</row>
    <row r="653" spans="1:27" ht="15.75" customHeight="1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</row>
    <row r="654" spans="1:27" ht="15.75" customHeight="1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</row>
    <row r="655" spans="1:27" ht="15.75" customHeight="1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</row>
    <row r="656" spans="1:27" ht="15.75" customHeight="1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</row>
    <row r="657" spans="1:27" ht="15.75" customHeight="1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</row>
    <row r="658" spans="1:27" ht="15.75" customHeight="1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</row>
    <row r="659" spans="1:27" ht="15.75" customHeight="1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</row>
    <row r="660" spans="1:27" ht="15.75" customHeight="1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</row>
    <row r="661" spans="1:27" ht="15.75" customHeight="1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</row>
    <row r="662" spans="1:27" ht="15.75" customHeight="1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</row>
    <row r="663" spans="1:27" ht="15.75" customHeight="1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</row>
    <row r="664" spans="1:27" ht="15.75" customHeight="1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</row>
    <row r="665" spans="1:27" ht="15.75" customHeight="1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</row>
    <row r="666" spans="1:27" ht="15.75" customHeight="1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</row>
    <row r="667" spans="1:27" ht="15.75" customHeight="1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</row>
    <row r="668" spans="1:27" ht="15.75" customHeight="1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</row>
    <row r="669" spans="1:27" ht="15.75" customHeight="1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  <c r="AA669" s="91"/>
    </row>
    <row r="670" spans="1:27" ht="15.75" customHeight="1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  <c r="AA670" s="91"/>
    </row>
    <row r="671" spans="1:27" ht="15.75" customHeight="1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  <c r="AA671" s="91"/>
    </row>
    <row r="672" spans="1:27" ht="15.75" customHeight="1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  <c r="AA672" s="91"/>
    </row>
    <row r="673" spans="1:27" ht="15.75" customHeight="1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  <c r="AA673" s="91"/>
    </row>
    <row r="674" spans="1:27" ht="15.75" customHeight="1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  <c r="AA674" s="91"/>
    </row>
    <row r="675" spans="1:27" ht="15.75" customHeight="1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  <c r="AA675" s="91"/>
    </row>
    <row r="676" spans="1:27" ht="15.75" customHeight="1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  <c r="AA676" s="91"/>
    </row>
    <row r="677" spans="1:27" ht="15.75" customHeight="1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</row>
    <row r="678" spans="1:27" ht="15.75" customHeight="1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</row>
    <row r="679" spans="1:27" ht="15.75" customHeight="1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  <c r="AA679" s="91"/>
    </row>
    <row r="680" spans="1:27" ht="15.75" customHeight="1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</row>
    <row r="681" spans="1:27" ht="15.75" customHeight="1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  <c r="AA681" s="91"/>
    </row>
    <row r="682" spans="1:27" ht="15.75" customHeight="1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  <c r="AA682" s="91"/>
    </row>
    <row r="683" spans="1:27" ht="15.75" customHeight="1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  <c r="AA683" s="91"/>
    </row>
    <row r="684" spans="1:27" ht="15.75" customHeight="1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  <c r="AA684" s="91"/>
    </row>
    <row r="685" spans="1:27" ht="15.75" customHeight="1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  <c r="AA685" s="91"/>
    </row>
    <row r="686" spans="1:27" ht="15.75" customHeight="1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  <c r="AA686" s="91"/>
    </row>
    <row r="687" spans="1:27" ht="15.75" customHeight="1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  <c r="AA687" s="91"/>
    </row>
    <row r="688" spans="1:27" ht="15.75" customHeight="1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  <c r="AA688" s="91"/>
    </row>
    <row r="689" spans="1:27" ht="15.75" customHeight="1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  <c r="AA689" s="91"/>
    </row>
    <row r="690" spans="1:27" ht="15.75" customHeight="1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  <c r="AA690" s="91"/>
    </row>
    <row r="691" spans="1:27" ht="15.75" customHeight="1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  <c r="AA691" s="91"/>
    </row>
    <row r="692" spans="1:27" ht="15.75" customHeight="1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  <c r="AA692" s="91"/>
    </row>
    <row r="693" spans="1:27" ht="15.75" customHeight="1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</row>
    <row r="694" spans="1:27" ht="15.75" customHeight="1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  <c r="AA694" s="91"/>
    </row>
    <row r="695" spans="1:27" ht="15.75" customHeight="1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  <c r="AA695" s="91"/>
    </row>
    <row r="696" spans="1:27" ht="15.75" customHeight="1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  <c r="AA696" s="91"/>
    </row>
    <row r="697" spans="1:27" ht="15.75" customHeight="1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  <c r="AA697" s="91"/>
    </row>
    <row r="698" spans="1:27" ht="15.75" customHeight="1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  <c r="AA698" s="91"/>
    </row>
    <row r="699" spans="1:27" ht="15.75" customHeight="1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  <c r="AA699" s="91"/>
    </row>
    <row r="700" spans="1:27" ht="15.75" customHeight="1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  <c r="AA700" s="91"/>
    </row>
    <row r="701" spans="1:27" ht="15.75" customHeight="1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  <c r="AA701" s="91"/>
    </row>
    <row r="702" spans="1:27" ht="15.75" customHeight="1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  <c r="AA702" s="91"/>
    </row>
    <row r="703" spans="1:27" ht="15.75" customHeight="1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  <c r="AA703" s="91"/>
    </row>
    <row r="704" spans="1:27" ht="15.75" customHeight="1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</row>
    <row r="705" spans="1:27" ht="15.75" customHeight="1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</row>
    <row r="706" spans="1:27" ht="15.75" customHeight="1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  <c r="AA706" s="91"/>
    </row>
    <row r="707" spans="1:27" ht="15.75" customHeight="1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</row>
    <row r="708" spans="1:27" ht="15.75" customHeight="1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  <c r="AA708" s="91"/>
    </row>
    <row r="709" spans="1:27" ht="15.75" customHeight="1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  <c r="AA709" s="91"/>
    </row>
    <row r="710" spans="1:27" ht="15.75" customHeight="1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</row>
    <row r="711" spans="1:27" ht="15.75" customHeight="1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  <c r="AA711" s="91"/>
    </row>
    <row r="712" spans="1:27" ht="15.75" customHeight="1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  <c r="AA712" s="91"/>
    </row>
    <row r="713" spans="1:27" ht="15.75" customHeight="1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</row>
    <row r="714" spans="1:27" ht="15.75" customHeight="1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</row>
    <row r="715" spans="1:27" ht="15.75" customHeight="1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  <c r="AA715" s="91"/>
    </row>
    <row r="716" spans="1:27" ht="15.75" customHeight="1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  <c r="AA716" s="91"/>
    </row>
    <row r="717" spans="1:27" ht="15.75" customHeight="1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  <c r="AA717" s="91"/>
    </row>
    <row r="718" spans="1:27" ht="15.75" customHeight="1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  <c r="AA718" s="91"/>
    </row>
    <row r="719" spans="1:27" ht="15.75" customHeight="1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  <c r="AA719" s="91"/>
    </row>
    <row r="720" spans="1:27" ht="15.75" customHeight="1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</row>
    <row r="721" spans="1:27" ht="15.75" customHeight="1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  <c r="AA721" s="91"/>
    </row>
    <row r="722" spans="1:27" ht="15.75" customHeight="1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</row>
    <row r="723" spans="1:27" ht="15.75" customHeight="1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  <c r="AA723" s="91"/>
    </row>
    <row r="724" spans="1:27" ht="15.75" customHeight="1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  <c r="AA724" s="91"/>
    </row>
    <row r="725" spans="1:27" ht="15.75" customHeight="1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  <c r="AA725" s="91"/>
    </row>
    <row r="726" spans="1:27" ht="15.75" customHeight="1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  <c r="AA726" s="91"/>
    </row>
    <row r="727" spans="1:27" ht="15.75" customHeight="1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  <c r="AA727" s="91"/>
    </row>
    <row r="728" spans="1:27" ht="15.75" customHeight="1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  <c r="AA728" s="91"/>
    </row>
    <row r="729" spans="1:27" ht="15.75" customHeight="1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</row>
    <row r="730" spans="1:27" ht="15.75" customHeight="1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  <c r="AA730" s="91"/>
    </row>
    <row r="731" spans="1:27" ht="15.75" customHeight="1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  <c r="AA731" s="91"/>
    </row>
    <row r="732" spans="1:27" ht="15.75" customHeight="1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  <c r="AA732" s="91"/>
    </row>
    <row r="733" spans="1:27" ht="15.75" customHeight="1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  <c r="AA733" s="91"/>
    </row>
    <row r="734" spans="1:27" ht="15.75" customHeight="1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  <c r="AA734" s="91"/>
    </row>
    <row r="735" spans="1:27" ht="15.75" customHeight="1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  <c r="AA735" s="91"/>
    </row>
    <row r="736" spans="1:27" ht="15.75" customHeight="1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  <c r="AA736" s="91"/>
    </row>
    <row r="737" spans="1:27" ht="15.75" customHeight="1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</row>
    <row r="738" spans="1:27" ht="15.75" customHeight="1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</row>
    <row r="739" spans="1:27" ht="15.75" customHeight="1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</row>
    <row r="740" spans="1:27" ht="15.75" customHeight="1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  <c r="AA740" s="91"/>
    </row>
    <row r="741" spans="1:27" ht="15.75" customHeight="1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  <c r="AA741" s="91"/>
    </row>
    <row r="742" spans="1:27" ht="15.75" customHeight="1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  <c r="AA742" s="91"/>
    </row>
    <row r="743" spans="1:27" ht="15.75" customHeight="1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  <c r="AA743" s="91"/>
    </row>
    <row r="744" spans="1:27" ht="15.75" customHeight="1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  <c r="AA744" s="91"/>
    </row>
    <row r="745" spans="1:27" ht="15.75" customHeight="1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  <c r="AA745" s="91"/>
    </row>
    <row r="746" spans="1:27" ht="15.75" customHeight="1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  <c r="AA746" s="91"/>
    </row>
    <row r="747" spans="1:27" ht="15.75" customHeight="1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  <c r="AA747" s="91"/>
    </row>
    <row r="748" spans="1:27" ht="15.75" customHeight="1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</row>
    <row r="749" spans="1:27" ht="15.75" customHeight="1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</row>
    <row r="750" spans="1:27" ht="15.75" customHeight="1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</row>
    <row r="751" spans="1:27" ht="15.75" customHeight="1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</row>
    <row r="752" spans="1:27" ht="15.75" customHeight="1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</row>
    <row r="753" spans="1:27" ht="15.75" customHeight="1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</row>
    <row r="754" spans="1:27" ht="15.75" customHeight="1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</row>
    <row r="755" spans="1:27" ht="15.75" customHeight="1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</row>
    <row r="756" spans="1:27" ht="15.75" customHeight="1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</row>
    <row r="757" spans="1:27" ht="15.75" customHeight="1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</row>
    <row r="758" spans="1:27" ht="15.75" customHeight="1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</row>
    <row r="759" spans="1:27" ht="15.75" customHeight="1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</row>
    <row r="760" spans="1:27" ht="15.75" customHeight="1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</row>
    <row r="761" spans="1:27" ht="15.75" customHeight="1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</row>
    <row r="762" spans="1:27" ht="15.75" customHeight="1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</row>
    <row r="763" spans="1:27" ht="15.75" customHeight="1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</row>
    <row r="764" spans="1:27" ht="15.75" customHeight="1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</row>
    <row r="765" spans="1:27" ht="15.75" customHeight="1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</row>
    <row r="766" spans="1:27" ht="15.75" customHeight="1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</row>
    <row r="767" spans="1:27" ht="15.75" customHeight="1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</row>
    <row r="768" spans="1:27" ht="15.75" customHeight="1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</row>
    <row r="769" spans="1:27" ht="15.75" customHeight="1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</row>
    <row r="770" spans="1:27" ht="15.75" customHeight="1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</row>
    <row r="771" spans="1:27" ht="15.75" customHeight="1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</row>
    <row r="772" spans="1:27" ht="15.75" customHeight="1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</row>
    <row r="773" spans="1:27" ht="15.75" customHeight="1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</row>
    <row r="774" spans="1:27" ht="15.75" customHeight="1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</row>
    <row r="775" spans="1:27" ht="15.75" customHeight="1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</row>
    <row r="776" spans="1:27" ht="15.75" customHeight="1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</row>
    <row r="777" spans="1:27" ht="15.75" customHeight="1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</row>
    <row r="778" spans="1:27" ht="15.75" customHeight="1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</row>
    <row r="779" spans="1:27" ht="15.75" customHeight="1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</row>
    <row r="780" spans="1:27" ht="15.75" customHeight="1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</row>
    <row r="781" spans="1:27" ht="15.75" customHeight="1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</row>
    <row r="782" spans="1:27" ht="15.75" customHeight="1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</row>
    <row r="783" spans="1:27" ht="15.75" customHeight="1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</row>
    <row r="784" spans="1:27" ht="15.75" customHeight="1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</row>
    <row r="785" spans="1:27" ht="15.75" customHeight="1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</row>
    <row r="786" spans="1:27" ht="15.75" customHeight="1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</row>
    <row r="787" spans="1:27" ht="15.75" customHeight="1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</row>
    <row r="788" spans="1:27" ht="15.75" customHeight="1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</row>
    <row r="789" spans="1:27" ht="15.75" customHeight="1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</row>
    <row r="790" spans="1:27" ht="15.75" customHeight="1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</row>
    <row r="791" spans="1:27" ht="15.75" customHeight="1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</row>
    <row r="792" spans="1:27" ht="15.75" customHeight="1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</row>
    <row r="793" spans="1:27" ht="15.75" customHeight="1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</row>
    <row r="794" spans="1:27" ht="15.75" customHeight="1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</row>
    <row r="795" spans="1:27" ht="15.75" customHeight="1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</row>
    <row r="796" spans="1:27" ht="15.75" customHeight="1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</row>
    <row r="797" spans="1:27" ht="15.75" customHeight="1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</row>
    <row r="798" spans="1:27" ht="15.75" customHeight="1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</row>
    <row r="799" spans="1:27" ht="15.75" customHeight="1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</row>
    <row r="800" spans="1:27" ht="15.75" customHeight="1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</row>
    <row r="801" spans="1:27" ht="15.75" customHeight="1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</row>
    <row r="802" spans="1:27" ht="15.75" customHeight="1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</row>
    <row r="803" spans="1:27" ht="15.75" customHeight="1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</row>
    <row r="804" spans="1:27" ht="15.75" customHeight="1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</row>
    <row r="805" spans="1:27" ht="15.75" customHeight="1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</row>
    <row r="806" spans="1:27" ht="15.75" customHeight="1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</row>
    <row r="807" spans="1:27" ht="15.75" customHeight="1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  <c r="AA807" s="91"/>
    </row>
    <row r="808" spans="1:27" ht="15.75" customHeight="1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  <c r="AA808" s="91"/>
    </row>
    <row r="809" spans="1:27" ht="15.75" customHeight="1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</row>
    <row r="810" spans="1:27" ht="15.75" customHeight="1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  <c r="AA810" s="91"/>
    </row>
    <row r="811" spans="1:27" ht="15.75" customHeight="1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  <c r="AA811" s="91"/>
    </row>
    <row r="812" spans="1:27" ht="15.75" customHeight="1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  <c r="AA812" s="91"/>
    </row>
    <row r="813" spans="1:27" ht="15.75" customHeight="1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</row>
    <row r="814" spans="1:27" ht="15.75" customHeight="1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  <c r="AA814" s="91"/>
    </row>
    <row r="815" spans="1:27" ht="15.75" customHeight="1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  <c r="AA815" s="91"/>
    </row>
    <row r="816" spans="1:27" ht="15.75" customHeight="1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  <c r="AA816" s="91"/>
    </row>
    <row r="817" spans="1:27" ht="15.75" customHeight="1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</row>
    <row r="818" spans="1:27" ht="15.75" customHeight="1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  <c r="AA818" s="91"/>
    </row>
    <row r="819" spans="1:27" ht="15.75" customHeight="1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  <c r="AA819" s="91"/>
    </row>
    <row r="820" spans="1:27" ht="15.75" customHeight="1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  <c r="AA820" s="91"/>
    </row>
    <row r="821" spans="1:27" ht="15.75" customHeight="1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  <c r="AA821" s="91"/>
    </row>
    <row r="822" spans="1:27" ht="15.75" customHeight="1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  <c r="AA822" s="91"/>
    </row>
    <row r="823" spans="1:27" ht="15.75" customHeight="1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  <c r="AA823" s="91"/>
    </row>
    <row r="824" spans="1:27" ht="15.75" customHeight="1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  <c r="AA824" s="91"/>
    </row>
    <row r="825" spans="1:27" ht="15.75" customHeight="1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  <c r="AA825" s="91"/>
    </row>
    <row r="826" spans="1:27" ht="15.75" customHeight="1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  <c r="AA826" s="91"/>
    </row>
    <row r="827" spans="1:27" ht="15.75" customHeight="1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  <c r="AA827" s="91"/>
    </row>
    <row r="828" spans="1:27" ht="15.75" customHeight="1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  <c r="AA828" s="91"/>
    </row>
    <row r="829" spans="1:27" ht="15.75" customHeight="1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  <c r="AA829" s="91"/>
    </row>
    <row r="830" spans="1:27" ht="15.75" customHeight="1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</row>
    <row r="831" spans="1:27" ht="15.75" customHeight="1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  <c r="AA831" s="91"/>
    </row>
    <row r="832" spans="1:27" ht="15.75" customHeight="1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  <c r="AA832" s="91"/>
    </row>
    <row r="833" spans="1:27" ht="15.75" customHeight="1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</row>
    <row r="834" spans="1:27" ht="15.75" customHeight="1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  <c r="AA834" s="91"/>
    </row>
    <row r="835" spans="1:27" ht="15.75" customHeight="1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  <c r="AA835" s="91"/>
    </row>
    <row r="836" spans="1:27" ht="15.75" customHeight="1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  <c r="AA836" s="91"/>
    </row>
    <row r="837" spans="1:27" ht="15.75" customHeight="1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  <c r="AA837" s="91"/>
    </row>
    <row r="838" spans="1:27" ht="15.75" customHeight="1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  <c r="AA838" s="91"/>
    </row>
    <row r="839" spans="1:27" ht="15.75" customHeight="1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  <c r="AA839" s="91"/>
    </row>
    <row r="840" spans="1:27" ht="15.75" customHeight="1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  <c r="AA840" s="91"/>
    </row>
    <row r="841" spans="1:27" ht="15.75" customHeight="1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</row>
    <row r="842" spans="1:27" ht="15.75" customHeight="1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91"/>
    </row>
    <row r="843" spans="1:27" ht="15.75" customHeight="1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  <c r="AA843" s="91"/>
    </row>
    <row r="844" spans="1:27" ht="15.75" customHeight="1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  <c r="AA844" s="91"/>
    </row>
    <row r="845" spans="1:27" ht="15.75" customHeight="1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  <c r="AA845" s="91"/>
    </row>
    <row r="846" spans="1:27" ht="15.75" customHeight="1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  <c r="AA846" s="91"/>
    </row>
    <row r="847" spans="1:27" ht="15.75" customHeight="1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  <c r="AA847" s="91"/>
    </row>
    <row r="848" spans="1:27" ht="15.75" customHeight="1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  <c r="AA848" s="91"/>
    </row>
    <row r="849" spans="1:27" ht="15.75" customHeight="1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  <c r="AA849" s="91"/>
    </row>
    <row r="850" spans="1:27" ht="15.75" customHeight="1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  <c r="AA850" s="91"/>
    </row>
    <row r="851" spans="1:27" ht="15.75" customHeight="1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  <c r="AA851" s="91"/>
    </row>
    <row r="852" spans="1:27" ht="15.75" customHeight="1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</row>
    <row r="853" spans="1:27" ht="15.75" customHeight="1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  <c r="AA853" s="91"/>
    </row>
    <row r="854" spans="1:27" ht="15.75" customHeight="1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  <c r="AA854" s="91"/>
    </row>
    <row r="855" spans="1:27" ht="15.75" customHeight="1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  <c r="AA855" s="91"/>
    </row>
    <row r="856" spans="1:27" ht="15.75" customHeight="1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  <c r="AA856" s="91"/>
    </row>
    <row r="857" spans="1:27" ht="15.75" customHeight="1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</row>
    <row r="858" spans="1:27" ht="15.75" customHeight="1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</row>
    <row r="859" spans="1:27" ht="15.75" customHeight="1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  <c r="AA859" s="91"/>
    </row>
    <row r="860" spans="1:27" ht="15.75" customHeight="1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  <c r="AA860" s="91"/>
    </row>
    <row r="861" spans="1:27" ht="15.75" customHeight="1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  <c r="AA861" s="91"/>
    </row>
    <row r="862" spans="1:27" ht="15.75" customHeight="1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  <c r="AA862" s="91"/>
    </row>
    <row r="863" spans="1:27" ht="15.75" customHeight="1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  <c r="AA863" s="91"/>
    </row>
    <row r="864" spans="1:27" ht="15.75" customHeight="1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  <c r="AA864" s="91"/>
    </row>
    <row r="865" spans="1:27" ht="15.75" customHeight="1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</row>
    <row r="866" spans="1:27" ht="15.75" customHeight="1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  <c r="AA866" s="91"/>
    </row>
    <row r="867" spans="1:27" ht="15.75" customHeight="1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  <c r="AA867" s="91"/>
    </row>
    <row r="868" spans="1:27" ht="15.75" customHeight="1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  <c r="AA868" s="91"/>
    </row>
    <row r="869" spans="1:27" ht="15.75" customHeight="1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  <c r="AA869" s="91"/>
    </row>
    <row r="870" spans="1:27" ht="15.75" customHeight="1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  <c r="AA870" s="91"/>
    </row>
    <row r="871" spans="1:27" ht="15.75" customHeight="1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</row>
    <row r="872" spans="1:27" ht="15.75" customHeight="1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</row>
    <row r="873" spans="1:27" ht="15.75" customHeight="1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  <c r="AA873" s="91"/>
    </row>
    <row r="874" spans="1:27" ht="15.75" customHeight="1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  <c r="AA874" s="91"/>
    </row>
    <row r="875" spans="1:27" ht="15.75" customHeight="1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  <c r="AA875" s="91"/>
    </row>
    <row r="876" spans="1:27" ht="15.75" customHeight="1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  <c r="AA876" s="91"/>
    </row>
    <row r="877" spans="1:27" ht="15.75" customHeight="1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</row>
    <row r="878" spans="1:27" ht="15.75" customHeight="1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</row>
    <row r="879" spans="1:27" ht="15.75" customHeight="1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</row>
    <row r="880" spans="1:27" ht="15.75" customHeight="1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  <c r="AA880" s="91"/>
    </row>
    <row r="881" spans="1:27" ht="15.75" customHeight="1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</row>
    <row r="882" spans="1:27" ht="15.75" customHeight="1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  <c r="AA882" s="91"/>
    </row>
    <row r="883" spans="1:27" ht="15.75" customHeight="1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  <c r="AA883" s="91"/>
    </row>
    <row r="884" spans="1:27" ht="15.75" customHeight="1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  <c r="AA884" s="91"/>
    </row>
    <row r="885" spans="1:27" ht="15.75" customHeight="1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  <c r="AA885" s="91"/>
    </row>
    <row r="886" spans="1:27" ht="15.75" customHeight="1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  <c r="AA886" s="91"/>
    </row>
    <row r="887" spans="1:27" ht="15.75" customHeight="1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  <c r="AA887" s="91"/>
    </row>
    <row r="888" spans="1:27" ht="15.75" customHeight="1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  <c r="AA888" s="91"/>
    </row>
    <row r="889" spans="1:27" ht="15.75" customHeight="1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</row>
    <row r="890" spans="1:27" ht="15.75" customHeight="1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  <c r="AA890" s="91"/>
    </row>
    <row r="891" spans="1:27" ht="15.75" customHeight="1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</row>
    <row r="892" spans="1:27" ht="15.75" customHeight="1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  <c r="AA892" s="91"/>
    </row>
    <row r="893" spans="1:27" ht="15.75" customHeight="1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  <c r="AA893" s="91"/>
    </row>
    <row r="894" spans="1:27" ht="15.75" customHeight="1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  <c r="AA894" s="91"/>
    </row>
    <row r="895" spans="1:27" ht="15.75" customHeight="1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  <c r="AA895" s="91"/>
    </row>
    <row r="896" spans="1:27" ht="15.75" customHeight="1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  <c r="AA896" s="91"/>
    </row>
    <row r="897" spans="1:27" ht="15.75" customHeight="1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  <c r="AA897" s="91"/>
    </row>
    <row r="898" spans="1:27" ht="15.75" customHeight="1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  <c r="AA898" s="91"/>
    </row>
    <row r="899" spans="1:27" ht="15.75" customHeight="1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  <c r="AA899" s="91"/>
    </row>
    <row r="900" spans="1:27" ht="15.75" customHeight="1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  <c r="AA900" s="91"/>
    </row>
    <row r="901" spans="1:27" ht="15.75" customHeight="1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  <c r="AA901" s="91"/>
    </row>
    <row r="902" spans="1:27" ht="15.75" customHeight="1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  <c r="AA902" s="91"/>
    </row>
    <row r="903" spans="1:27" ht="15.75" customHeight="1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  <c r="AA903" s="91"/>
    </row>
    <row r="904" spans="1:27" ht="15.75" customHeight="1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  <c r="AA904" s="91"/>
    </row>
    <row r="905" spans="1:27" ht="15.75" customHeight="1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  <c r="AA905" s="91"/>
    </row>
    <row r="906" spans="1:27" ht="15.75" customHeight="1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  <c r="AA906" s="91"/>
    </row>
    <row r="907" spans="1:27" ht="15.75" customHeight="1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  <c r="AA907" s="91"/>
    </row>
    <row r="908" spans="1:27" ht="15.75" customHeight="1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  <c r="AA908" s="91"/>
    </row>
    <row r="909" spans="1:27" ht="15.75" customHeight="1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  <c r="AA909" s="91"/>
    </row>
    <row r="910" spans="1:27" ht="15.75" customHeight="1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  <c r="AA910" s="91"/>
    </row>
    <row r="911" spans="1:27" ht="15.75" customHeight="1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  <c r="AA911" s="91"/>
    </row>
    <row r="912" spans="1:27" ht="15.75" customHeight="1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  <c r="AA912" s="91"/>
    </row>
    <row r="913" spans="1:27" ht="15.75" customHeight="1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  <c r="AA913" s="91"/>
    </row>
    <row r="914" spans="1:27" ht="15.75" customHeight="1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  <c r="AA914" s="91"/>
    </row>
    <row r="915" spans="1:27" ht="15.75" customHeight="1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  <c r="AA915" s="91"/>
    </row>
    <row r="916" spans="1:27" ht="15.75" customHeight="1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  <c r="AA916" s="91"/>
    </row>
    <row r="917" spans="1:27" ht="15.75" customHeight="1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91"/>
    </row>
    <row r="918" spans="1:27" ht="15.75" customHeight="1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  <c r="AA918" s="91"/>
    </row>
    <row r="919" spans="1:27" ht="15.75" customHeight="1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  <c r="AA919" s="91"/>
    </row>
    <row r="920" spans="1:27" ht="15.75" customHeight="1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  <c r="AA920" s="91"/>
    </row>
    <row r="921" spans="1:27" ht="15.75" customHeight="1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</row>
    <row r="922" spans="1:27" ht="15.75" customHeight="1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  <c r="AA922" s="91"/>
    </row>
    <row r="923" spans="1:27" ht="15.75" customHeight="1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  <c r="AA923" s="91"/>
    </row>
    <row r="924" spans="1:27" ht="15.75" customHeight="1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  <c r="AA924" s="91"/>
    </row>
    <row r="925" spans="1:27" ht="15.75" customHeight="1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  <c r="AA925" s="91"/>
    </row>
    <row r="926" spans="1:27" ht="15.75" customHeight="1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  <c r="AA926" s="91"/>
    </row>
    <row r="927" spans="1:27" ht="15.75" customHeight="1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  <c r="AA927" s="91"/>
    </row>
    <row r="928" spans="1:27" ht="15.75" customHeight="1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</row>
    <row r="929" spans="1:27" ht="15.75" customHeight="1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  <c r="AA929" s="91"/>
    </row>
    <row r="930" spans="1:27" ht="15.75" customHeight="1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  <c r="AA930" s="91"/>
    </row>
    <row r="931" spans="1:27" ht="15.75" customHeight="1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  <c r="AA931" s="91"/>
    </row>
    <row r="932" spans="1:27" ht="15.75" customHeight="1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  <c r="AA932" s="91"/>
    </row>
    <row r="933" spans="1:27" ht="15.75" customHeight="1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  <c r="AA933" s="91"/>
    </row>
    <row r="934" spans="1:27" ht="15.75" customHeight="1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  <c r="AA934" s="91"/>
    </row>
    <row r="935" spans="1:27" ht="15.75" customHeight="1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  <c r="AA935" s="91"/>
    </row>
    <row r="936" spans="1:27" ht="15.75" customHeight="1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  <c r="AA936" s="91"/>
    </row>
    <row r="937" spans="1:27" ht="15.75" customHeight="1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  <c r="AA937" s="91"/>
    </row>
    <row r="938" spans="1:27" ht="15.75" customHeight="1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  <c r="AA938" s="91"/>
    </row>
    <row r="939" spans="1:27" ht="15.75" customHeight="1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  <c r="AA939" s="91"/>
    </row>
    <row r="940" spans="1:27" ht="15.75" customHeight="1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  <c r="AA940" s="91"/>
    </row>
    <row r="941" spans="1:27" ht="15.75" customHeight="1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  <c r="AA941" s="91"/>
    </row>
    <row r="942" spans="1:27" ht="15.75" customHeight="1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  <c r="AA942" s="91"/>
    </row>
    <row r="943" spans="1:27" ht="15.75" customHeight="1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  <c r="AA943" s="91"/>
    </row>
    <row r="944" spans="1:27" ht="15.75" customHeight="1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  <c r="AA944" s="91"/>
    </row>
    <row r="945" spans="1:27" ht="15.75" customHeight="1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  <c r="AA945" s="91"/>
    </row>
    <row r="946" spans="1:27" ht="15.75" customHeight="1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  <c r="AA946" s="91"/>
    </row>
    <row r="947" spans="1:27" ht="15.75" customHeight="1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  <c r="AA947" s="91"/>
    </row>
    <row r="948" spans="1:27" ht="15.75" customHeight="1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  <c r="AA948" s="91"/>
    </row>
    <row r="949" spans="1:27" ht="15.75" customHeight="1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  <c r="AA949" s="91"/>
    </row>
    <row r="950" spans="1:27" ht="15.75" customHeight="1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  <c r="AA950" s="91"/>
    </row>
    <row r="951" spans="1:27" ht="15.75" customHeight="1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  <c r="AA951" s="91"/>
    </row>
    <row r="952" spans="1:27" ht="15.75" customHeight="1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  <c r="AA952" s="91"/>
    </row>
    <row r="953" spans="1:27" ht="15.75" customHeight="1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  <c r="AA953" s="91"/>
    </row>
    <row r="954" spans="1:27" ht="15.75" customHeight="1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  <c r="AA954" s="91"/>
    </row>
    <row r="955" spans="1:27" ht="15.75" customHeight="1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  <c r="AA955" s="91"/>
    </row>
    <row r="956" spans="1:27" ht="15.75" customHeight="1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  <c r="AA956" s="91"/>
    </row>
    <row r="957" spans="1:27" ht="15.75" customHeight="1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</row>
    <row r="958" spans="1:27" ht="15.75" customHeight="1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  <c r="AA958" s="91"/>
    </row>
    <row r="959" spans="1:27" ht="15.75" customHeight="1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  <c r="AA959" s="91"/>
    </row>
    <row r="960" spans="1:27" ht="15.75" customHeight="1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  <c r="AA960" s="91"/>
    </row>
    <row r="961" spans="1:27" ht="15.75" customHeight="1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</row>
    <row r="962" spans="1:27" ht="15.75" customHeight="1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  <c r="AA962" s="91"/>
    </row>
    <row r="963" spans="1:27" ht="15.75" customHeight="1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</row>
    <row r="964" spans="1:27" ht="15.75" customHeight="1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  <c r="AA964" s="91"/>
    </row>
    <row r="965" spans="1:27" ht="15.75" customHeight="1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</row>
    <row r="966" spans="1:27" ht="15.75" customHeight="1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  <c r="AA966" s="91"/>
    </row>
    <row r="967" spans="1:27" ht="15.75" customHeight="1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  <c r="AA967" s="91"/>
    </row>
    <row r="968" spans="1:27" ht="15.75" customHeight="1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</row>
    <row r="969" spans="1:27" ht="15.75" customHeight="1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  <c r="AA969" s="91"/>
    </row>
    <row r="970" spans="1:27" ht="15.75" customHeight="1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  <c r="AA970" s="91"/>
    </row>
    <row r="971" spans="1:27" ht="15.75" customHeight="1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</row>
    <row r="972" spans="1:27" ht="15.75" customHeight="1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</row>
    <row r="973" spans="1:27" ht="15.75" customHeight="1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</row>
    <row r="974" spans="1:27" ht="15.75" customHeight="1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  <c r="AA974" s="91"/>
    </row>
    <row r="975" spans="1:27" ht="15.75" customHeight="1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  <c r="AA975" s="91"/>
    </row>
    <row r="976" spans="1:27" ht="15.75" customHeight="1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  <c r="AA976" s="91"/>
    </row>
    <row r="977" spans="1:27" ht="15.75" customHeight="1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  <c r="AA977" s="91"/>
    </row>
    <row r="978" spans="1:27" ht="15.75" customHeight="1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  <c r="AA978" s="91"/>
    </row>
    <row r="979" spans="1:27" ht="15.75" customHeight="1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  <c r="AA979" s="91"/>
    </row>
    <row r="980" spans="1:27" ht="15.75" customHeight="1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  <c r="AA980" s="91"/>
    </row>
    <row r="981" spans="1:27" ht="15.75" customHeight="1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  <c r="AA981" s="91"/>
    </row>
    <row r="982" spans="1:27" ht="15.75" customHeight="1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  <c r="AA982" s="91"/>
    </row>
    <row r="983" spans="1:27" ht="15.75" customHeight="1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  <c r="AA983" s="91"/>
    </row>
    <row r="984" spans="1:27" ht="15.75" customHeight="1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  <c r="AA984" s="91"/>
    </row>
    <row r="985" spans="1:27" ht="15.75" customHeight="1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  <c r="AA985" s="91"/>
    </row>
    <row r="986" spans="1:27" ht="15.75" customHeight="1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  <c r="AA986" s="91"/>
    </row>
    <row r="987" spans="1:27" ht="15.75" customHeight="1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  <c r="AA987" s="91"/>
    </row>
    <row r="988" spans="1:27" ht="15.75" customHeight="1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  <c r="AA988" s="91"/>
    </row>
    <row r="989" spans="1:27" ht="15.75" customHeight="1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</row>
    <row r="990" spans="1:27" ht="15.75" customHeight="1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  <c r="AA990" s="91"/>
    </row>
    <row r="991" spans="1:27" ht="15.75" customHeight="1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  <c r="AA991" s="91"/>
    </row>
    <row r="992" spans="1:27" ht="15.75" customHeight="1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  <c r="AA992" s="91"/>
    </row>
    <row r="993" spans="1:27" ht="15.75" customHeight="1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  <c r="AA993" s="91"/>
    </row>
    <row r="994" spans="1:27" ht="15.75" customHeight="1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  <c r="AA994" s="91"/>
    </row>
    <row r="995" spans="1:27" ht="15.75" customHeight="1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  <c r="AA995" s="91"/>
    </row>
    <row r="996" spans="1:27" ht="15.75" customHeight="1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  <c r="AA996" s="91"/>
    </row>
    <row r="997" spans="1:27" ht="15.75" customHeight="1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  <c r="AA997" s="91"/>
    </row>
    <row r="998" spans="1:27" ht="15.75" customHeight="1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  <c r="AA998" s="91"/>
    </row>
    <row r="999" spans="1:27" ht="15.75" customHeight="1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  <c r="AA999" s="91"/>
    </row>
    <row r="1000" spans="1:27" ht="15.75" customHeight="1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  <c r="AA1000" s="91"/>
    </row>
  </sheetData>
  <mergeCells count="2">
    <mergeCell ref="E4:J4"/>
    <mergeCell ref="K4:U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workbookViewId="0">
      <pane xSplit="1" ySplit="4" topLeftCell="B49" activePane="bottomRight" state="frozen"/>
      <selection pane="topRight" activeCell="B1" sqref="B1"/>
      <selection pane="bottomLeft" activeCell="A5" sqref="A5"/>
      <selection pane="bottomRight" activeCell="I55" sqref="I55"/>
    </sheetView>
  </sheetViews>
  <sheetFormatPr defaultColWidth="14.42578125" defaultRowHeight="15" customHeight="1"/>
  <cols>
    <col min="1" max="2" width="10.7109375" customWidth="1"/>
    <col min="3" max="3" width="21.28515625" customWidth="1"/>
    <col min="4" max="4" width="10.7109375" customWidth="1"/>
    <col min="5" max="5" width="15.7109375" style="201" customWidth="1"/>
    <col min="6" max="7" width="10.7109375" customWidth="1"/>
    <col min="8" max="8" width="11.42578125" customWidth="1"/>
    <col min="9" max="9" width="14.85546875" customWidth="1"/>
    <col min="10" max="10" width="11.140625" customWidth="1"/>
    <col min="11" max="12" width="10.7109375" customWidth="1"/>
    <col min="13" max="13" width="18.28515625" customWidth="1"/>
    <col min="14" max="26" width="10.7109375" customWidth="1"/>
  </cols>
  <sheetData>
    <row r="1" spans="1:15">
      <c r="A1" s="3"/>
      <c r="B1" s="3"/>
      <c r="C1" s="139"/>
      <c r="D1" s="142"/>
      <c r="E1" s="140"/>
      <c r="F1" s="3"/>
      <c r="G1" s="3"/>
      <c r="I1" s="141">
        <f>SUM(K1:K4,M1:M4)</f>
        <v>312</v>
      </c>
      <c r="J1" s="142" t="s">
        <v>4</v>
      </c>
      <c r="K1" s="142">
        <f t="shared" ref="K1:K4" si="0">COUNTIF(B$5:B$448,"="&amp;L1)</f>
        <v>60</v>
      </c>
      <c r="L1" s="142" t="s">
        <v>5</v>
      </c>
      <c r="M1" s="142">
        <f t="shared" ref="M1:M3" si="1">COUNTIF(B$5:B$448,"="&amp;N1)</f>
        <v>25</v>
      </c>
      <c r="N1" s="142" t="s">
        <v>9</v>
      </c>
    </row>
    <row r="2" spans="1:15">
      <c r="A2" s="3"/>
      <c r="B2" s="3"/>
      <c r="C2" s="139"/>
      <c r="D2" s="142"/>
      <c r="E2" s="140"/>
      <c r="F2" s="3"/>
      <c r="G2" s="3"/>
      <c r="K2" s="142">
        <f t="shared" si="0"/>
        <v>29</v>
      </c>
      <c r="L2" s="142" t="s">
        <v>6</v>
      </c>
      <c r="M2" s="142">
        <f t="shared" si="1"/>
        <v>50</v>
      </c>
      <c r="N2" s="142" t="s">
        <v>10</v>
      </c>
    </row>
    <row r="3" spans="1:15">
      <c r="A3" s="3"/>
      <c r="B3" s="3"/>
      <c r="C3" s="139"/>
      <c r="D3" s="142"/>
      <c r="E3" s="140"/>
      <c r="F3" s="3" t="str">
        <f>IF(A3=A2,"***","")</f>
        <v>***</v>
      </c>
      <c r="G3" s="3" t="e">
        <f>VLOOKUP(A3,Numbers,2,FALSE)</f>
        <v>#N/A</v>
      </c>
      <c r="H3" s="141" t="e">
        <f>IF(B3=G3,"","***")</f>
        <v>#N/A</v>
      </c>
      <c r="K3" s="142">
        <f t="shared" si="0"/>
        <v>65</v>
      </c>
      <c r="L3" s="142" t="s">
        <v>7</v>
      </c>
      <c r="M3" s="142">
        <f t="shared" si="1"/>
        <v>21</v>
      </c>
      <c r="N3" s="142" t="s">
        <v>11</v>
      </c>
    </row>
    <row r="4" spans="1:15" ht="15.75" thickBot="1">
      <c r="A4" s="3" t="s">
        <v>57</v>
      </c>
      <c r="B4" s="130" t="s">
        <v>16</v>
      </c>
      <c r="C4" s="143" t="s">
        <v>15</v>
      </c>
      <c r="D4" s="181" t="s">
        <v>17</v>
      </c>
      <c r="E4" s="140" t="s">
        <v>58</v>
      </c>
      <c r="F4" s="130" t="s">
        <v>59</v>
      </c>
      <c r="G4" s="130" t="s">
        <v>60</v>
      </c>
      <c r="H4" s="139" t="s">
        <v>61</v>
      </c>
      <c r="I4" s="141" t="s">
        <v>62</v>
      </c>
      <c r="K4" s="142">
        <f t="shared" si="0"/>
        <v>40</v>
      </c>
      <c r="L4" s="142" t="s">
        <v>8</v>
      </c>
      <c r="M4" s="142">
        <f>COUNTIF(B$5:B$391,"="&amp;N4)</f>
        <v>22</v>
      </c>
      <c r="N4" s="142" t="s">
        <v>12</v>
      </c>
    </row>
    <row r="5" spans="1:15" ht="17.25" thickBot="1">
      <c r="A5" s="198">
        <v>1</v>
      </c>
      <c r="B5" s="215" t="s">
        <v>5</v>
      </c>
      <c r="C5" s="199" t="s">
        <v>63</v>
      </c>
      <c r="D5" s="199" t="s">
        <v>0</v>
      </c>
      <c r="E5" s="205"/>
      <c r="G5" s="3" t="str">
        <f t="shared" ref="G5:G68" si="2">VLOOKUP(A5,Numbers,2,FALSE)</f>
        <v>CAC</v>
      </c>
      <c r="H5" s="141" t="str">
        <f t="shared" ref="H5:H68" si="3">IF(B5=G5,"","***")</f>
        <v/>
      </c>
      <c r="I5" s="146" t="str">
        <f>IF($E5&lt;&gt;"",($E5*86400)-(Times_2023!$C238*86400),"")</f>
        <v/>
      </c>
      <c r="J5" s="147"/>
      <c r="K5" s="142"/>
      <c r="L5" s="3"/>
      <c r="N5" s="3"/>
      <c r="O5" s="148"/>
    </row>
    <row r="6" spans="1:15" ht="15.75" thickBot="1">
      <c r="A6" s="198">
        <v>2</v>
      </c>
      <c r="B6" s="215" t="s">
        <v>5</v>
      </c>
      <c r="C6" s="199" t="s">
        <v>66</v>
      </c>
      <c r="D6" s="199" t="s">
        <v>0</v>
      </c>
      <c r="E6" s="205"/>
      <c r="G6" s="3" t="str">
        <f t="shared" si="2"/>
        <v>CAC</v>
      </c>
      <c r="H6" s="141" t="str">
        <f t="shared" si="3"/>
        <v/>
      </c>
      <c r="I6" s="146" t="str">
        <f>IF($E6&lt;&gt;"",($E6*86400)-(Times_2023!$C239*86400),"")</f>
        <v/>
      </c>
      <c r="K6" s="150"/>
      <c r="L6" s="3"/>
      <c r="N6" s="3"/>
      <c r="O6" s="148"/>
    </row>
    <row r="7" spans="1:15" ht="15.75" thickBot="1">
      <c r="A7" s="182">
        <v>3</v>
      </c>
      <c r="B7" s="200" t="s">
        <v>10</v>
      </c>
      <c r="C7" s="183" t="s">
        <v>912</v>
      </c>
      <c r="D7" s="199" t="s">
        <v>0</v>
      </c>
      <c r="E7" s="197">
        <v>1.1608796296296296E-2</v>
      </c>
      <c r="G7" s="3" t="str">
        <f t="shared" si="2"/>
        <v>NJ</v>
      </c>
      <c r="H7" s="141" t="str">
        <f t="shared" si="3"/>
        <v/>
      </c>
      <c r="I7" s="146">
        <f>IF($E7&lt;&gt;"",($E7*86400)-(Times_2023!$C240*86400),"")</f>
        <v>-658</v>
      </c>
      <c r="K7" s="139"/>
      <c r="L7" s="3"/>
      <c r="N7" s="3"/>
      <c r="O7" s="151"/>
    </row>
    <row r="8" spans="1:15" ht="15.75" thickBot="1">
      <c r="A8" s="198">
        <v>4</v>
      </c>
      <c r="B8" s="200" t="s">
        <v>31</v>
      </c>
      <c r="C8" s="199" t="s">
        <v>967</v>
      </c>
      <c r="D8" s="199" t="s">
        <v>0</v>
      </c>
      <c r="E8" s="199"/>
      <c r="G8" s="3" t="str">
        <f t="shared" si="2"/>
        <v>ELY</v>
      </c>
      <c r="H8" s="141" t="str">
        <f t="shared" si="3"/>
        <v/>
      </c>
      <c r="I8" s="146" t="str">
        <f>IF($E8&lt;&gt;"",($E8*86400)-(Times_2023!$C241*86400),"")</f>
        <v/>
      </c>
      <c r="K8" s="139"/>
      <c r="L8" s="3"/>
      <c r="N8" s="3"/>
    </row>
    <row r="9" spans="1:15" ht="17.25" thickBot="1">
      <c r="A9" s="198">
        <v>5</v>
      </c>
      <c r="B9" s="215" t="s">
        <v>5</v>
      </c>
      <c r="C9" s="199" t="s">
        <v>73</v>
      </c>
      <c r="D9" s="199" t="s">
        <v>0</v>
      </c>
      <c r="E9" s="205"/>
      <c r="G9" s="3" t="str">
        <f t="shared" si="2"/>
        <v>CAC</v>
      </c>
      <c r="H9" s="141" t="str">
        <f t="shared" si="3"/>
        <v/>
      </c>
      <c r="I9" s="146" t="str">
        <f>IF($E9&lt;&gt;"",($E9*86400)-(Times_2023!$C242*86400),"")</f>
        <v/>
      </c>
      <c r="J9" s="147"/>
      <c r="K9" s="139"/>
      <c r="L9" s="3"/>
      <c r="N9" s="3"/>
      <c r="O9" s="151"/>
    </row>
    <row r="10" spans="1:15" ht="17.25" thickBot="1">
      <c r="A10" s="198">
        <v>6</v>
      </c>
      <c r="B10" s="215" t="s">
        <v>8</v>
      </c>
      <c r="C10" s="199" t="s">
        <v>65</v>
      </c>
      <c r="D10" s="199" t="s">
        <v>0</v>
      </c>
      <c r="E10" s="202">
        <v>1.1805555555555555E-2</v>
      </c>
      <c r="G10" s="3" t="str">
        <f t="shared" si="2"/>
        <v>HI</v>
      </c>
      <c r="H10" s="141" t="str">
        <f t="shared" si="3"/>
        <v/>
      </c>
      <c r="I10" s="146">
        <f>IF($E10&lt;&gt;"",($E10*86400)-(Times_2023!$C243*86400),"")</f>
        <v>-656</v>
      </c>
      <c r="J10" s="147"/>
      <c r="K10" s="139"/>
      <c r="L10" s="3"/>
      <c r="N10" s="3"/>
    </row>
    <row r="11" spans="1:15" ht="15.75" thickBot="1">
      <c r="A11" s="144">
        <v>7</v>
      </c>
      <c r="B11" s="200" t="s">
        <v>10</v>
      </c>
      <c r="C11" s="183" t="s">
        <v>70</v>
      </c>
      <c r="D11" s="199" t="s">
        <v>0</v>
      </c>
      <c r="E11" s="156">
        <v>1.1840277777777778E-2</v>
      </c>
      <c r="G11" s="3" t="str">
        <f t="shared" si="2"/>
        <v>NJ</v>
      </c>
      <c r="H11" s="141" t="str">
        <f t="shared" si="3"/>
        <v/>
      </c>
      <c r="I11" s="146">
        <f>IF($E11&lt;&gt;"",($E11*86400)-(Times_2023!$C244*86400),"")</f>
        <v>-653</v>
      </c>
      <c r="K11" s="3"/>
      <c r="L11" s="3"/>
      <c r="N11" s="3"/>
    </row>
    <row r="12" spans="1:15" ht="15.75" thickBot="1">
      <c r="A12" s="198">
        <v>8</v>
      </c>
      <c r="B12" s="215" t="s">
        <v>5</v>
      </c>
      <c r="C12" s="199" t="s">
        <v>989</v>
      </c>
      <c r="D12" s="199" t="s">
        <v>0</v>
      </c>
      <c r="E12" s="204"/>
      <c r="G12" s="3" t="str">
        <f t="shared" si="2"/>
        <v>CAC</v>
      </c>
      <c r="H12" s="141" t="str">
        <f t="shared" si="3"/>
        <v/>
      </c>
      <c r="I12" s="146" t="str">
        <f>IF($E12&lt;&gt;"",($E12*86400)-(Times_2023!$C245*86400),"")</f>
        <v/>
      </c>
      <c r="K12" s="3"/>
      <c r="L12" s="3"/>
      <c r="N12" s="3"/>
      <c r="O12" s="148"/>
    </row>
    <row r="13" spans="1:15" ht="15.75" thickBot="1">
      <c r="A13" s="182">
        <v>9</v>
      </c>
      <c r="B13" s="200" t="s">
        <v>10</v>
      </c>
      <c r="C13" s="183" t="s">
        <v>68</v>
      </c>
      <c r="D13" s="199" t="s">
        <v>0</v>
      </c>
      <c r="E13" s="184"/>
      <c r="G13" s="3" t="str">
        <f t="shared" si="2"/>
        <v>NJ</v>
      </c>
      <c r="H13" s="141" t="str">
        <f t="shared" si="3"/>
        <v/>
      </c>
      <c r="I13" s="146" t="str">
        <f>IF($E13&lt;&gt;"",($E13*86400)-(Times_2023!$C246*86400),"")</f>
        <v/>
      </c>
      <c r="K13" s="3"/>
      <c r="L13" s="3"/>
      <c r="N13" s="3"/>
    </row>
    <row r="14" spans="1:15" ht="17.25" thickBot="1">
      <c r="A14" s="218">
        <v>10</v>
      </c>
      <c r="B14" s="222" t="s">
        <v>6</v>
      </c>
      <c r="C14" s="220" t="s">
        <v>1044</v>
      </c>
      <c r="D14" s="220" t="s">
        <v>0</v>
      </c>
      <c r="E14" s="205"/>
      <c r="G14" s="3" t="str">
        <f t="shared" si="2"/>
        <v>CTC</v>
      </c>
      <c r="H14" s="141" t="str">
        <f t="shared" si="3"/>
        <v/>
      </c>
      <c r="I14" s="146" t="str">
        <f>IF($E14&lt;&gt;"",($E14*86400)-(Times_2023!$C247*86400),"")</f>
        <v/>
      </c>
      <c r="J14" s="147"/>
      <c r="K14" s="3"/>
      <c r="L14" s="3"/>
      <c r="N14" s="3"/>
      <c r="O14" s="155"/>
    </row>
    <row r="15" spans="1:15" ht="15.75" thickBot="1">
      <c r="A15" s="198">
        <v>11</v>
      </c>
      <c r="B15" s="215" t="s">
        <v>8</v>
      </c>
      <c r="C15" s="199" t="s">
        <v>1024</v>
      </c>
      <c r="D15" s="199" t="s">
        <v>0</v>
      </c>
      <c r="E15" s="202">
        <v>1.1875000000000002E-2</v>
      </c>
      <c r="G15" s="3" t="str">
        <f t="shared" si="2"/>
        <v>HI</v>
      </c>
      <c r="H15" s="141" t="str">
        <f t="shared" si="3"/>
        <v/>
      </c>
      <c r="I15" s="146">
        <f>IF($E15&lt;&gt;"",($E15*86400)-(Times_2023!$C248*86400),"")</f>
        <v>-673.99999999999977</v>
      </c>
      <c r="K15" s="3"/>
      <c r="L15" s="3"/>
      <c r="N15" s="3"/>
    </row>
    <row r="16" spans="1:15" ht="17.25" thickBot="1">
      <c r="A16" s="198">
        <v>12</v>
      </c>
      <c r="B16" s="215" t="s">
        <v>11</v>
      </c>
      <c r="C16" s="199" t="s">
        <v>1004</v>
      </c>
      <c r="D16" s="199" t="s">
        <v>0</v>
      </c>
      <c r="E16" s="197"/>
      <c r="G16" s="3" t="str">
        <f t="shared" si="2"/>
        <v>RR</v>
      </c>
      <c r="H16" s="141" t="str">
        <f t="shared" si="3"/>
        <v/>
      </c>
      <c r="I16" s="146" t="str">
        <f>IF($E16&lt;&gt;"",($E16*86400)-(Times_2023!$C249*86400),"")</f>
        <v/>
      </c>
      <c r="J16" s="147"/>
      <c r="K16" s="3"/>
      <c r="L16" s="3"/>
      <c r="N16" s="3"/>
      <c r="O16" s="151"/>
    </row>
    <row r="17" spans="1:15" ht="15.75" thickBot="1">
      <c r="A17" s="198">
        <v>13</v>
      </c>
      <c r="B17" s="215" t="s">
        <v>5</v>
      </c>
      <c r="C17" s="199" t="s">
        <v>999</v>
      </c>
      <c r="D17" s="199" t="s">
        <v>0</v>
      </c>
      <c r="E17" s="205"/>
      <c r="G17" s="3" t="str">
        <f t="shared" si="2"/>
        <v>CAC</v>
      </c>
      <c r="H17" s="141" t="str">
        <f t="shared" si="3"/>
        <v/>
      </c>
      <c r="I17" s="146" t="str">
        <f>IF($E17&lt;&gt;"",($E17*86400)-(Times_2023!$C250*86400),"")</f>
        <v/>
      </c>
      <c r="J17" s="157" t="s">
        <v>67</v>
      </c>
      <c r="K17" s="3"/>
      <c r="L17" s="3"/>
      <c r="N17" s="3"/>
      <c r="O17" s="151"/>
    </row>
    <row r="18" spans="1:15" ht="15.75" thickBot="1">
      <c r="A18" s="218">
        <v>14</v>
      </c>
      <c r="B18" s="222" t="s">
        <v>6</v>
      </c>
      <c r="C18" s="220" t="s">
        <v>1045</v>
      </c>
      <c r="D18" s="220" t="s">
        <v>0</v>
      </c>
      <c r="E18" s="184"/>
      <c r="G18" s="3" t="str">
        <f t="shared" si="2"/>
        <v>CTC</v>
      </c>
      <c r="H18" s="141" t="str">
        <f t="shared" si="3"/>
        <v/>
      </c>
      <c r="I18" s="146" t="str">
        <f>IF($E18&lt;&gt;"",($E18*86400)-(Times_2023!$C251*86400),"")</f>
        <v/>
      </c>
      <c r="K18" s="3"/>
      <c r="L18" s="3"/>
      <c r="N18" s="3"/>
      <c r="O18" s="148"/>
    </row>
    <row r="19" spans="1:15" ht="15.75" thickBot="1">
      <c r="A19" s="218">
        <v>15</v>
      </c>
      <c r="B19" s="222" t="s">
        <v>6</v>
      </c>
      <c r="C19" s="220" t="s">
        <v>1046</v>
      </c>
      <c r="D19" s="220" t="s">
        <v>0</v>
      </c>
      <c r="E19" s="205"/>
      <c r="G19" s="3" t="str">
        <f t="shared" si="2"/>
        <v>CTC</v>
      </c>
      <c r="H19" s="141" t="str">
        <f t="shared" si="3"/>
        <v/>
      </c>
      <c r="I19" s="146" t="str">
        <f>IF($E19&lt;&gt;"",($E19*86400)-(Times_2023!$C252*86400),"")</f>
        <v/>
      </c>
      <c r="K19" s="3"/>
      <c r="L19" s="3"/>
      <c r="N19" s="3"/>
    </row>
    <row r="20" spans="1:15" ht="15.75" thickBot="1">
      <c r="A20" s="182">
        <v>16</v>
      </c>
      <c r="B20" s="200" t="s">
        <v>10</v>
      </c>
      <c r="C20" s="183" t="s">
        <v>74</v>
      </c>
      <c r="D20" s="199" t="s">
        <v>0</v>
      </c>
      <c r="E20" s="197">
        <v>1.2268518518518519E-2</v>
      </c>
      <c r="G20" s="3" t="str">
        <f t="shared" si="2"/>
        <v>NJ</v>
      </c>
      <c r="H20" s="141" t="str">
        <f t="shared" si="3"/>
        <v/>
      </c>
      <c r="I20" s="146">
        <f>IF($E20&lt;&gt;"",($E20*86400)-(Times_2023!$C253*86400),"")</f>
        <v>-647.99999999999977</v>
      </c>
      <c r="K20" s="3"/>
      <c r="L20" s="3"/>
      <c r="N20" s="3"/>
      <c r="O20" s="155"/>
    </row>
    <row r="21" spans="1:15" ht="15.75" customHeight="1" thickBot="1">
      <c r="A21" s="198">
        <v>17</v>
      </c>
      <c r="B21" s="215" t="s">
        <v>5</v>
      </c>
      <c r="C21" s="199" t="s">
        <v>64</v>
      </c>
      <c r="D21" s="199" t="s">
        <v>0</v>
      </c>
      <c r="E21" s="205"/>
      <c r="G21" s="3" t="str">
        <f t="shared" si="2"/>
        <v>CAC</v>
      </c>
      <c r="H21" s="141" t="str">
        <f t="shared" si="3"/>
        <v/>
      </c>
      <c r="I21" s="146" t="str">
        <f>IF($E21&lt;&gt;"",($E21*86400)-(Times_2023!$C254*86400),"")</f>
        <v/>
      </c>
      <c r="K21" s="3"/>
      <c r="L21" s="3"/>
      <c r="N21" s="3"/>
    </row>
    <row r="22" spans="1:15" ht="15.75" customHeight="1" thickBot="1">
      <c r="A22" s="182">
        <v>18</v>
      </c>
      <c r="B22" s="200" t="s">
        <v>10</v>
      </c>
      <c r="C22" s="183" t="s">
        <v>913</v>
      </c>
      <c r="D22" s="199" t="s">
        <v>0</v>
      </c>
      <c r="E22" s="184"/>
      <c r="G22" s="3" t="str">
        <f t="shared" si="2"/>
        <v>NJ</v>
      </c>
      <c r="H22" s="141" t="str">
        <f t="shared" si="3"/>
        <v/>
      </c>
      <c r="I22" s="146" t="str">
        <f>IF($E22&lt;&gt;"",($E22*86400)-(Times_2023!$C255*86400),"")</f>
        <v/>
      </c>
      <c r="J22" s="147"/>
      <c r="K22" s="3"/>
      <c r="L22" s="3"/>
      <c r="N22" s="3"/>
    </row>
    <row r="23" spans="1:15" ht="15.75" customHeight="1" thickBot="1">
      <c r="A23" s="198">
        <v>19</v>
      </c>
      <c r="B23" s="200" t="s">
        <v>31</v>
      </c>
      <c r="C23" s="199" t="s">
        <v>952</v>
      </c>
      <c r="D23" s="199" t="s">
        <v>0</v>
      </c>
      <c r="E23" s="199"/>
      <c r="G23" s="3" t="str">
        <f t="shared" si="2"/>
        <v>ELY</v>
      </c>
      <c r="H23" s="141" t="str">
        <f t="shared" si="3"/>
        <v/>
      </c>
      <c r="I23" s="146" t="str">
        <f>IF($E23&lt;&gt;"",($E23*86400)-(Times_2023!$C256*86400),"")</f>
        <v/>
      </c>
      <c r="J23" s="147"/>
      <c r="K23" s="3"/>
      <c r="L23" s="3"/>
      <c r="N23" s="3"/>
      <c r="O23" s="148"/>
    </row>
    <row r="24" spans="1:15" ht="15.75" customHeight="1" thickBot="1">
      <c r="A24" s="198">
        <v>20</v>
      </c>
      <c r="B24" s="215" t="s">
        <v>5</v>
      </c>
      <c r="C24" s="199" t="s">
        <v>69</v>
      </c>
      <c r="D24" s="199" t="s">
        <v>0</v>
      </c>
      <c r="E24" s="204"/>
      <c r="G24" s="3" t="str">
        <f t="shared" si="2"/>
        <v>CAC</v>
      </c>
      <c r="H24" s="141" t="str">
        <f t="shared" si="3"/>
        <v/>
      </c>
      <c r="I24" s="146" t="str">
        <f>IF($E24&lt;&gt;"",($E24*86400)-(Times_2023!$C257*86400),"")</f>
        <v/>
      </c>
      <c r="J24" s="147"/>
      <c r="K24" s="3"/>
      <c r="L24" s="3"/>
      <c r="N24" s="3"/>
    </row>
    <row r="25" spans="1:15" ht="15.75" customHeight="1" thickBot="1">
      <c r="A25" s="198">
        <v>21</v>
      </c>
      <c r="B25" s="215" t="s">
        <v>5</v>
      </c>
      <c r="C25" s="199" t="s">
        <v>995</v>
      </c>
      <c r="D25" s="199" t="s">
        <v>0</v>
      </c>
      <c r="E25" s="184"/>
      <c r="G25" s="3" t="str">
        <f t="shared" si="2"/>
        <v>CAC</v>
      </c>
      <c r="H25" s="141" t="str">
        <f t="shared" si="3"/>
        <v/>
      </c>
      <c r="I25" s="146" t="str">
        <f>IF($E25&lt;&gt;"",($E25*86400)-(Times_2023!$C258*86400),"")</f>
        <v/>
      </c>
      <c r="K25" s="3"/>
      <c r="L25" s="3"/>
      <c r="N25" s="3"/>
      <c r="O25" s="148"/>
    </row>
    <row r="26" spans="1:15" ht="15.75" customHeight="1" thickBot="1">
      <c r="A26" s="198">
        <v>22</v>
      </c>
      <c r="B26" s="215" t="s">
        <v>8</v>
      </c>
      <c r="C26" s="199" t="s">
        <v>72</v>
      </c>
      <c r="D26" s="199" t="s">
        <v>0</v>
      </c>
      <c r="E26" s="202">
        <v>1.2615740740740742E-2</v>
      </c>
      <c r="G26" s="3" t="str">
        <f t="shared" si="2"/>
        <v>HI</v>
      </c>
      <c r="H26" s="141" t="str">
        <f t="shared" si="3"/>
        <v/>
      </c>
      <c r="I26" s="146">
        <f>IF($E26&lt;&gt;"",($E26*86400)-(Times_2023!$C259*86400),"")</f>
        <v>-627</v>
      </c>
      <c r="J26" s="147"/>
      <c r="K26" s="3"/>
      <c r="L26" s="3"/>
      <c r="N26" s="3"/>
    </row>
    <row r="27" spans="1:15" ht="15.75" customHeight="1" thickBot="1">
      <c r="A27" s="198">
        <v>23</v>
      </c>
      <c r="B27" s="215" t="s">
        <v>5</v>
      </c>
      <c r="C27" s="199" t="s">
        <v>998</v>
      </c>
      <c r="D27" s="199" t="s">
        <v>0</v>
      </c>
      <c r="E27" s="205"/>
      <c r="G27" s="3" t="str">
        <f t="shared" si="2"/>
        <v>CAC</v>
      </c>
      <c r="H27" s="141" t="str">
        <f t="shared" si="3"/>
        <v/>
      </c>
      <c r="I27" s="146" t="str">
        <f>IF($E27&lt;&gt;"",($E27*86400)-(Times_2023!$C260*86400),"")</f>
        <v/>
      </c>
      <c r="K27" s="3"/>
      <c r="L27" s="3"/>
      <c r="N27" s="3"/>
      <c r="O27" s="148"/>
    </row>
    <row r="28" spans="1:15" ht="15.75" customHeight="1" thickBot="1">
      <c r="A28" s="198">
        <v>24</v>
      </c>
      <c r="B28" s="215" t="s">
        <v>5</v>
      </c>
      <c r="C28" s="199" t="s">
        <v>993</v>
      </c>
      <c r="D28" s="199" t="s">
        <v>0</v>
      </c>
      <c r="E28" s="185"/>
      <c r="G28" s="3" t="str">
        <f t="shared" si="2"/>
        <v>CAC</v>
      </c>
      <c r="H28" s="141" t="str">
        <f t="shared" si="3"/>
        <v/>
      </c>
      <c r="I28" s="146" t="str">
        <f>IF($E28&lt;&gt;"",($E28*86400)-(Times_2023!$C261*86400),"")</f>
        <v/>
      </c>
      <c r="K28" s="3"/>
      <c r="L28" s="3"/>
      <c r="N28" s="3"/>
      <c r="O28" s="148"/>
    </row>
    <row r="29" spans="1:15" ht="15.75" customHeight="1" thickBot="1">
      <c r="A29" s="218">
        <v>25</v>
      </c>
      <c r="B29" s="222" t="s">
        <v>6</v>
      </c>
      <c r="C29" s="220" t="s">
        <v>78</v>
      </c>
      <c r="D29" s="220" t="s">
        <v>0</v>
      </c>
      <c r="E29" s="205"/>
      <c r="G29" s="3" t="str">
        <f t="shared" si="2"/>
        <v>CTC</v>
      </c>
      <c r="H29" s="141" t="str">
        <f t="shared" si="3"/>
        <v/>
      </c>
      <c r="I29" s="146" t="str">
        <f>IF($E29&lt;&gt;"",($E29*86400)-(Times_2023!$C262*86400),"")</f>
        <v/>
      </c>
      <c r="J29" s="146" t="s">
        <v>67</v>
      </c>
      <c r="K29" s="3"/>
      <c r="L29" s="3"/>
      <c r="N29" s="3"/>
      <c r="O29" s="151"/>
    </row>
    <row r="30" spans="1:15" ht="15.75" customHeight="1" thickBot="1">
      <c r="A30" s="218">
        <v>26</v>
      </c>
      <c r="B30" s="222" t="s">
        <v>6</v>
      </c>
      <c r="C30" s="220" t="s">
        <v>1047</v>
      </c>
      <c r="D30" s="220" t="s">
        <v>0</v>
      </c>
      <c r="E30" s="184"/>
      <c r="G30" s="3" t="str">
        <f t="shared" si="2"/>
        <v>CTC</v>
      </c>
      <c r="H30" s="141" t="str">
        <f t="shared" si="3"/>
        <v/>
      </c>
      <c r="I30" s="146" t="str">
        <f>IF($E30&lt;&gt;"",($E30*86400)-(Times_2023!$C263*86400),"")</f>
        <v/>
      </c>
      <c r="J30" s="147"/>
      <c r="K30" s="3"/>
      <c r="L30" s="3"/>
      <c r="N30" s="3"/>
      <c r="O30" s="148"/>
    </row>
    <row r="31" spans="1:15" ht="15.75" customHeight="1" thickBot="1">
      <c r="A31" s="218">
        <v>27</v>
      </c>
      <c r="B31" s="222" t="s">
        <v>6</v>
      </c>
      <c r="C31" s="220" t="s">
        <v>77</v>
      </c>
      <c r="D31" s="220" t="s">
        <v>0</v>
      </c>
      <c r="E31" s="205"/>
      <c r="G31" s="3" t="str">
        <f t="shared" si="2"/>
        <v>CTC</v>
      </c>
      <c r="H31" s="141" t="str">
        <f t="shared" si="3"/>
        <v/>
      </c>
      <c r="I31" s="146" t="str">
        <f>IF($E31&lt;&gt;"",($E31*86400)-(Times_2023!$C264*86400),"")</f>
        <v/>
      </c>
      <c r="J31" s="146" t="s">
        <v>67</v>
      </c>
      <c r="K31" s="3"/>
      <c r="L31" s="3"/>
      <c r="N31" s="3"/>
      <c r="O31" s="151"/>
    </row>
    <row r="32" spans="1:15" ht="15.75" customHeight="1" thickBot="1">
      <c r="A32" s="198">
        <v>28</v>
      </c>
      <c r="B32" s="215" t="s">
        <v>5</v>
      </c>
      <c r="C32" s="199" t="s">
        <v>987</v>
      </c>
      <c r="D32" s="199" t="s">
        <v>0</v>
      </c>
      <c r="E32" s="184"/>
      <c r="G32" s="3" t="str">
        <f t="shared" si="2"/>
        <v>CAC</v>
      </c>
      <c r="H32" s="141" t="str">
        <f t="shared" si="3"/>
        <v/>
      </c>
      <c r="I32" s="146" t="str">
        <f>IF($E32&lt;&gt;"",($E32*86400)-(Times_2023!$C265*86400),"")</f>
        <v/>
      </c>
      <c r="J32" s="146" t="s">
        <v>67</v>
      </c>
      <c r="K32" s="3"/>
      <c r="L32" s="3"/>
      <c r="N32" s="3"/>
      <c r="O32" s="151"/>
    </row>
    <row r="33" spans="1:15" ht="15.75" customHeight="1" thickBot="1">
      <c r="A33" s="198">
        <v>29</v>
      </c>
      <c r="B33" s="215" t="s">
        <v>5</v>
      </c>
      <c r="C33" s="199" t="s">
        <v>203</v>
      </c>
      <c r="D33" s="199" t="s">
        <v>0</v>
      </c>
      <c r="E33" s="184"/>
      <c r="G33" s="3" t="str">
        <f t="shared" si="2"/>
        <v>CAC</v>
      </c>
      <c r="H33" s="141" t="str">
        <f t="shared" si="3"/>
        <v/>
      </c>
      <c r="I33" s="146" t="str">
        <f>IF($E33&lt;&gt;"",($E33*86400)-(Times_2023!$C266*86400),"")</f>
        <v/>
      </c>
      <c r="K33" s="3"/>
      <c r="L33" s="3"/>
      <c r="N33" s="3"/>
      <c r="O33" s="151"/>
    </row>
    <row r="34" spans="1:15" ht="15.75" customHeight="1" thickBot="1">
      <c r="A34" s="198">
        <v>30</v>
      </c>
      <c r="B34" s="200" t="s">
        <v>31</v>
      </c>
      <c r="C34" s="199" t="s">
        <v>76</v>
      </c>
      <c r="D34" s="199" t="s">
        <v>0</v>
      </c>
      <c r="E34" s="199"/>
      <c r="G34" s="3" t="str">
        <f t="shared" si="2"/>
        <v>ELY</v>
      </c>
      <c r="H34" s="141" t="str">
        <f t="shared" si="3"/>
        <v/>
      </c>
      <c r="I34" s="146" t="str">
        <f>IF($E34&lt;&gt;"",($E34*86400)-(Times_2023!$C267*86400),"")</f>
        <v/>
      </c>
      <c r="J34" s="147"/>
      <c r="K34" s="3"/>
      <c r="L34" s="3"/>
      <c r="N34" s="3"/>
      <c r="O34" s="151"/>
    </row>
    <row r="35" spans="1:15" ht="15.75" customHeight="1" thickBot="1">
      <c r="A35" s="198">
        <v>31</v>
      </c>
      <c r="B35" s="200" t="s">
        <v>31</v>
      </c>
      <c r="C35" s="199" t="s">
        <v>944</v>
      </c>
      <c r="D35" s="199" t="s">
        <v>0</v>
      </c>
      <c r="E35" s="202">
        <v>1.3125E-2</v>
      </c>
      <c r="G35" s="3" t="str">
        <f t="shared" si="2"/>
        <v>ELY</v>
      </c>
      <c r="H35" s="141" t="str">
        <f t="shared" si="3"/>
        <v/>
      </c>
      <c r="I35" s="146">
        <f>IF($E35&lt;&gt;"",($E35*86400)-(Times_2023!$C268*86400),"")</f>
        <v>-630</v>
      </c>
      <c r="J35" s="159" t="s">
        <v>67</v>
      </c>
      <c r="K35" s="3"/>
      <c r="L35" s="3"/>
      <c r="N35" s="3"/>
      <c r="O35" s="148"/>
    </row>
    <row r="36" spans="1:15" ht="15.75" customHeight="1" thickBot="1">
      <c r="A36" s="218">
        <v>32</v>
      </c>
      <c r="B36" s="222" t="s">
        <v>6</v>
      </c>
      <c r="C36" s="220" t="s">
        <v>1048</v>
      </c>
      <c r="D36" s="220" t="s">
        <v>0</v>
      </c>
      <c r="E36" s="205"/>
      <c r="G36" s="3" t="str">
        <f t="shared" si="2"/>
        <v>CTC</v>
      </c>
      <c r="H36" s="141" t="str">
        <f t="shared" si="3"/>
        <v/>
      </c>
      <c r="I36" s="146" t="str">
        <f>IF($E36&lt;&gt;"",($E36*86400)-(Times_2023!$C269*86400),"")</f>
        <v/>
      </c>
      <c r="J36" s="147"/>
      <c r="K36" s="3"/>
      <c r="L36" s="3"/>
      <c r="N36" s="3"/>
      <c r="O36" s="155"/>
    </row>
    <row r="37" spans="1:15" ht="15.75" customHeight="1" thickBot="1">
      <c r="A37" s="198">
        <v>33</v>
      </c>
      <c r="B37" s="200" t="s">
        <v>31</v>
      </c>
      <c r="C37" s="199" t="s">
        <v>950</v>
      </c>
      <c r="D37" s="199" t="s">
        <v>0</v>
      </c>
      <c r="E37" s="199"/>
      <c r="G37" s="3" t="str">
        <f t="shared" si="2"/>
        <v>ELY</v>
      </c>
      <c r="H37" s="141" t="str">
        <f t="shared" si="3"/>
        <v/>
      </c>
      <c r="I37" s="146" t="str">
        <f>IF($E37&lt;&gt;"",($E37*86400)-(Times_2023!$C270*86400),"")</f>
        <v/>
      </c>
      <c r="K37" s="3"/>
      <c r="L37" s="3"/>
      <c r="N37" s="3"/>
    </row>
    <row r="38" spans="1:15" ht="15.75" customHeight="1" thickBot="1">
      <c r="A38" s="198">
        <v>34</v>
      </c>
      <c r="B38" s="215" t="s">
        <v>8</v>
      </c>
      <c r="C38" s="199" t="s">
        <v>75</v>
      </c>
      <c r="D38" s="199" t="s">
        <v>0</v>
      </c>
      <c r="E38" s="202">
        <v>1.3194444444444444E-2</v>
      </c>
      <c r="G38" s="3" t="str">
        <f t="shared" si="2"/>
        <v>HI</v>
      </c>
      <c r="H38" s="141" t="str">
        <f t="shared" si="3"/>
        <v/>
      </c>
      <c r="I38" s="146">
        <f>IF($E38&lt;&gt;"",($E38*86400)-(Times_2023!$C271*86400),"")</f>
        <v>-632</v>
      </c>
      <c r="K38" s="3"/>
      <c r="L38" s="3"/>
      <c r="N38" s="3"/>
    </row>
    <row r="39" spans="1:15" ht="15.75" customHeight="1" thickBot="1">
      <c r="A39" s="192">
        <v>35</v>
      </c>
      <c r="B39" s="200" t="s">
        <v>10</v>
      </c>
      <c r="C39" s="193" t="s">
        <v>914</v>
      </c>
      <c r="D39" s="199" t="s">
        <v>0</v>
      </c>
      <c r="E39" s="204">
        <v>1.3194444444444444E-2</v>
      </c>
      <c r="G39" s="3" t="str">
        <f t="shared" si="2"/>
        <v>NJ</v>
      </c>
      <c r="H39" s="141" t="str">
        <f t="shared" si="3"/>
        <v/>
      </c>
      <c r="I39" s="146">
        <f>IF($E39&lt;&gt;"",($E39*86400)-(Times_2023!$C272*86400),"")</f>
        <v>-648.00000000000023</v>
      </c>
      <c r="J39" s="147"/>
      <c r="K39" s="3"/>
      <c r="L39" s="3"/>
      <c r="N39" s="3"/>
    </row>
    <row r="40" spans="1:15" ht="15.75" customHeight="1" thickBot="1">
      <c r="A40" s="198">
        <v>36</v>
      </c>
      <c r="B40" s="215" t="s">
        <v>12</v>
      </c>
      <c r="C40" s="199" t="s">
        <v>286</v>
      </c>
      <c r="D40" s="199" t="s">
        <v>0</v>
      </c>
      <c r="E40" s="202">
        <v>1.3321759259259261E-2</v>
      </c>
      <c r="G40" s="3" t="str">
        <f t="shared" si="2"/>
        <v>SS</v>
      </c>
      <c r="H40" s="141" t="str">
        <f t="shared" si="3"/>
        <v/>
      </c>
      <c r="I40" s="146">
        <f>IF($E40&lt;&gt;"",($E40*86400)-(Times_2023!$C273*86400),"")</f>
        <v>-646.99999999999977</v>
      </c>
      <c r="K40" s="3"/>
      <c r="L40" s="3"/>
      <c r="N40" s="3"/>
      <c r="O40" s="151"/>
    </row>
    <row r="41" spans="1:15" ht="15.75" customHeight="1" thickBot="1">
      <c r="A41" s="213">
        <v>37</v>
      </c>
      <c r="B41" s="215" t="s">
        <v>5</v>
      </c>
      <c r="C41" s="214" t="s">
        <v>1000</v>
      </c>
      <c r="D41" s="199" t="s">
        <v>0</v>
      </c>
      <c r="E41" s="205"/>
      <c r="G41" s="3" t="str">
        <f t="shared" si="2"/>
        <v>CAC</v>
      </c>
      <c r="H41" s="141" t="str">
        <f t="shared" si="3"/>
        <v/>
      </c>
      <c r="I41" s="146" t="str">
        <f>IF($E41&lt;&gt;"",($E41*86400)-(Times_2023!$C274*86400),"")</f>
        <v/>
      </c>
      <c r="K41" s="3"/>
      <c r="L41" s="3"/>
      <c r="N41" s="3"/>
    </row>
    <row r="42" spans="1:15" ht="15.75" customHeight="1" thickBot="1">
      <c r="A42" s="198">
        <v>38</v>
      </c>
      <c r="B42" s="215" t="s">
        <v>9</v>
      </c>
      <c r="C42" s="199" t="s">
        <v>80</v>
      </c>
      <c r="D42" s="199" t="s">
        <v>0</v>
      </c>
      <c r="E42" s="184"/>
      <c r="G42" s="3" t="str">
        <f t="shared" si="2"/>
        <v>HRC</v>
      </c>
      <c r="H42" s="141" t="str">
        <f t="shared" si="3"/>
        <v/>
      </c>
      <c r="I42" s="146" t="str">
        <f>IF($E42&lt;&gt;"",($E42*86400)-(Times_2023!$C275*86400),"")</f>
        <v/>
      </c>
      <c r="K42" s="3"/>
      <c r="L42" s="3"/>
      <c r="N42" s="3"/>
      <c r="O42" s="155"/>
    </row>
    <row r="43" spans="1:15" ht="15.75" customHeight="1" thickBot="1">
      <c r="A43" s="198">
        <v>39</v>
      </c>
      <c r="B43" s="200" t="s">
        <v>31</v>
      </c>
      <c r="C43" s="199" t="s">
        <v>953</v>
      </c>
      <c r="D43" s="199" t="s">
        <v>0</v>
      </c>
      <c r="E43" s="202">
        <v>1.3402777777777777E-2</v>
      </c>
      <c r="G43" s="3" t="str">
        <f t="shared" si="2"/>
        <v>ELY</v>
      </c>
      <c r="H43" s="141" t="str">
        <f t="shared" si="3"/>
        <v/>
      </c>
      <c r="I43" s="146">
        <f>IF($E43&lt;&gt;"",($E43*86400)-(Times_2023!$C276*86400),"")</f>
        <v>-654</v>
      </c>
      <c r="J43" s="147"/>
      <c r="K43" s="3"/>
      <c r="L43" s="3"/>
      <c r="M43" s="142"/>
      <c r="N43" s="3"/>
      <c r="O43" s="151"/>
    </row>
    <row r="44" spans="1:15" ht="15.75" customHeight="1" thickBot="1">
      <c r="A44" s="198">
        <v>40</v>
      </c>
      <c r="B44" s="215" t="s">
        <v>11</v>
      </c>
      <c r="C44" s="199" t="s">
        <v>82</v>
      </c>
      <c r="D44" s="199" t="s">
        <v>0</v>
      </c>
      <c r="E44" s="197"/>
      <c r="G44" s="3" t="str">
        <f t="shared" si="2"/>
        <v>RR</v>
      </c>
      <c r="H44" s="141" t="str">
        <f t="shared" si="3"/>
        <v/>
      </c>
      <c r="I44" s="146" t="str">
        <f>IF($E44&lt;&gt;"",($E44*86400)-(Times_2023!$C277*86400),"")</f>
        <v/>
      </c>
      <c r="K44" s="3"/>
      <c r="L44" s="3"/>
      <c r="M44" s="142"/>
      <c r="N44" s="3"/>
      <c r="O44" s="151"/>
    </row>
    <row r="45" spans="1:15" ht="15.75" customHeight="1" thickBot="1">
      <c r="A45" s="198">
        <v>41</v>
      </c>
      <c r="B45" s="200" t="s">
        <v>31</v>
      </c>
      <c r="C45" s="199" t="s">
        <v>81</v>
      </c>
      <c r="D45" s="199" t="s">
        <v>0</v>
      </c>
      <c r="E45" s="202">
        <v>1.3449074074074073E-2</v>
      </c>
      <c r="G45" s="3" t="str">
        <f t="shared" si="2"/>
        <v>ELY</v>
      </c>
      <c r="H45" s="141" t="str">
        <f t="shared" si="3"/>
        <v/>
      </c>
      <c r="I45" s="146">
        <f>IF($E45&lt;&gt;"",($E45*86400)-(Times_2023!$C278*86400),"")</f>
        <v>-684</v>
      </c>
      <c r="J45" s="147"/>
      <c r="K45" s="3"/>
      <c r="L45" s="3"/>
      <c r="N45" s="3"/>
    </row>
    <row r="46" spans="1:15" ht="15.75" customHeight="1" thickBot="1">
      <c r="A46" s="198">
        <v>42</v>
      </c>
      <c r="B46" s="215" t="s">
        <v>11</v>
      </c>
      <c r="C46" s="199" t="s">
        <v>1005</v>
      </c>
      <c r="D46" s="199" t="s">
        <v>0</v>
      </c>
      <c r="E46" s="205"/>
      <c r="G46" s="3" t="str">
        <f t="shared" si="2"/>
        <v>RR</v>
      </c>
      <c r="H46" s="141" t="str">
        <f t="shared" si="3"/>
        <v/>
      </c>
      <c r="I46" s="146" t="str">
        <f>IF($E46&lt;&gt;"",($E46*86400)-(Times_2023!$C279*86400),"")</f>
        <v/>
      </c>
      <c r="J46" s="147"/>
      <c r="K46" s="3"/>
      <c r="L46" s="3"/>
      <c r="N46" s="3"/>
      <c r="O46" s="148"/>
    </row>
    <row r="47" spans="1:15" ht="15.75" customHeight="1" thickBot="1">
      <c r="A47" s="198">
        <v>43</v>
      </c>
      <c r="B47" s="200" t="s">
        <v>31</v>
      </c>
      <c r="C47" s="199" t="s">
        <v>945</v>
      </c>
      <c r="D47" s="199" t="s">
        <v>0</v>
      </c>
      <c r="E47" s="199"/>
      <c r="G47" s="3" t="str">
        <f t="shared" si="2"/>
        <v>ELY</v>
      </c>
      <c r="H47" s="141" t="str">
        <f t="shared" si="3"/>
        <v/>
      </c>
      <c r="I47" s="146" t="str">
        <f>IF($E47&lt;&gt;"",($E47*86400)-(Times_2023!$C280*86400),"")</f>
        <v/>
      </c>
      <c r="J47" s="147"/>
      <c r="K47" s="3"/>
      <c r="L47" s="3"/>
      <c r="N47" s="3"/>
      <c r="O47" s="148"/>
    </row>
    <row r="48" spans="1:15" ht="15.75" customHeight="1" thickBot="1">
      <c r="A48" s="198">
        <v>44</v>
      </c>
      <c r="B48" s="215" t="s">
        <v>11</v>
      </c>
      <c r="C48" s="199" t="s">
        <v>83</v>
      </c>
      <c r="D48" s="199" t="s">
        <v>0</v>
      </c>
      <c r="E48" s="205"/>
      <c r="G48" s="3" t="str">
        <f t="shared" si="2"/>
        <v>RR</v>
      </c>
      <c r="H48" s="141" t="str">
        <f t="shared" si="3"/>
        <v/>
      </c>
      <c r="I48" s="146" t="str">
        <f>IF($E48&lt;&gt;"",($E48*86400)-(Times_2023!$C281*86400),"")</f>
        <v/>
      </c>
      <c r="J48" s="147"/>
      <c r="K48" s="3"/>
      <c r="L48" s="3"/>
      <c r="M48" s="142"/>
      <c r="N48" s="3"/>
      <c r="O48" s="151"/>
    </row>
    <row r="49" spans="1:15" ht="15.75" customHeight="1" thickBot="1">
      <c r="A49" s="198">
        <v>45</v>
      </c>
      <c r="B49" s="215" t="s">
        <v>5</v>
      </c>
      <c r="C49" s="199" t="s">
        <v>985</v>
      </c>
      <c r="D49" s="199" t="s">
        <v>0</v>
      </c>
      <c r="E49" s="210"/>
      <c r="G49" s="3" t="str">
        <f t="shared" si="2"/>
        <v>CAC</v>
      </c>
      <c r="H49" s="141" t="str">
        <f t="shared" si="3"/>
        <v/>
      </c>
      <c r="I49" s="146" t="str">
        <f>IF($E49&lt;&gt;"",($E49*86400)-(Times_2023!$C282*86400),"")</f>
        <v/>
      </c>
      <c r="K49" s="3"/>
      <c r="L49" s="3"/>
      <c r="N49" s="3"/>
      <c r="O49" s="148"/>
    </row>
    <row r="50" spans="1:15" ht="15.75" customHeight="1" thickBot="1">
      <c r="A50" s="198">
        <v>46</v>
      </c>
      <c r="B50" s="215" t="s">
        <v>5</v>
      </c>
      <c r="C50" s="199" t="s">
        <v>1003</v>
      </c>
      <c r="D50" s="199" t="s">
        <v>0</v>
      </c>
      <c r="E50" s="209"/>
      <c r="G50" s="3" t="str">
        <f t="shared" si="2"/>
        <v>CAC</v>
      </c>
      <c r="H50" s="141" t="str">
        <f t="shared" si="3"/>
        <v/>
      </c>
      <c r="I50" s="146" t="str">
        <f>IF($E50&lt;&gt;"",($E50*86400)-(Times_2023!$C283*86400),"")</f>
        <v/>
      </c>
      <c r="K50" s="3"/>
      <c r="L50" s="3"/>
      <c r="M50" s="142"/>
      <c r="N50" s="3"/>
      <c r="O50" s="151"/>
    </row>
    <row r="51" spans="1:15" ht="15.75" customHeight="1" thickBot="1">
      <c r="A51" s="198">
        <v>47</v>
      </c>
      <c r="B51" s="215" t="s">
        <v>5</v>
      </c>
      <c r="C51" s="193" t="s">
        <v>976</v>
      </c>
      <c r="D51" s="199" t="s">
        <v>3</v>
      </c>
      <c r="E51" s="204"/>
      <c r="G51" s="3" t="str">
        <f t="shared" si="2"/>
        <v>CAC</v>
      </c>
      <c r="H51" s="141" t="str">
        <f t="shared" si="3"/>
        <v/>
      </c>
      <c r="I51" s="146" t="str">
        <f>IF($E51&lt;&gt;"",($E51*86400)-(Times_2023!$C284*86400),"")</f>
        <v/>
      </c>
      <c r="J51" s="147"/>
      <c r="K51" s="3"/>
      <c r="L51" s="3"/>
      <c r="N51" s="3"/>
      <c r="O51" s="148"/>
    </row>
    <row r="52" spans="1:15" ht="15.75" customHeight="1" thickBot="1">
      <c r="A52" s="198">
        <v>48</v>
      </c>
      <c r="B52" s="215" t="s">
        <v>5</v>
      </c>
      <c r="C52" s="199" t="s">
        <v>79</v>
      </c>
      <c r="D52" s="199" t="s">
        <v>0</v>
      </c>
      <c r="E52" s="197"/>
      <c r="G52" s="3" t="str">
        <f t="shared" si="2"/>
        <v>CAC</v>
      </c>
      <c r="H52" s="141" t="str">
        <f t="shared" si="3"/>
        <v/>
      </c>
      <c r="I52" s="146" t="str">
        <f>IF($E52&lt;&gt;"",($E52*86400)-(Times_2023!$C285*86400),"")</f>
        <v/>
      </c>
      <c r="J52" s="147"/>
      <c r="K52" s="3"/>
      <c r="L52" s="3"/>
      <c r="M52" s="142"/>
      <c r="N52" s="3"/>
      <c r="O52" s="148"/>
    </row>
    <row r="53" spans="1:15" ht="15.75" customHeight="1" thickBot="1">
      <c r="A53" s="198">
        <v>49</v>
      </c>
      <c r="B53" s="215" t="s">
        <v>5</v>
      </c>
      <c r="C53" s="199" t="s">
        <v>990</v>
      </c>
      <c r="D53" s="199" t="s">
        <v>0</v>
      </c>
      <c r="E53" s="204"/>
      <c r="G53" s="3" t="str">
        <f t="shared" si="2"/>
        <v>CAC</v>
      </c>
      <c r="H53" s="141" t="str">
        <f t="shared" si="3"/>
        <v/>
      </c>
      <c r="I53" s="146" t="str">
        <f>IF($E53&lt;&gt;"",($E53*86400)-(Times_2023!$C286*86400),"")</f>
        <v/>
      </c>
      <c r="K53" s="3"/>
      <c r="L53" s="3"/>
      <c r="N53" s="3"/>
      <c r="O53" s="148"/>
    </row>
    <row r="54" spans="1:15" ht="15.75" customHeight="1" thickBot="1">
      <c r="A54" s="198">
        <v>50</v>
      </c>
      <c r="B54" s="215" t="s">
        <v>9</v>
      </c>
      <c r="C54" s="199" t="s">
        <v>88</v>
      </c>
      <c r="D54" s="199" t="s">
        <v>0</v>
      </c>
      <c r="E54" s="205"/>
      <c r="G54" s="3" t="str">
        <f t="shared" si="2"/>
        <v>HRC</v>
      </c>
      <c r="H54" s="141" t="str">
        <f t="shared" si="3"/>
        <v/>
      </c>
      <c r="I54" s="146" t="str">
        <f>IF($E54&lt;&gt;"",($E54*86400)-(Times_2023!$C287*86400),"")</f>
        <v/>
      </c>
      <c r="K54" s="3"/>
      <c r="L54" s="3"/>
      <c r="M54" s="142"/>
      <c r="N54" s="3"/>
      <c r="O54" s="151"/>
    </row>
    <row r="55" spans="1:15" ht="15.75" customHeight="1" thickBot="1">
      <c r="A55" s="198">
        <v>51</v>
      </c>
      <c r="B55" s="212" t="s">
        <v>31</v>
      </c>
      <c r="C55" s="199" t="s">
        <v>227</v>
      </c>
      <c r="D55" s="199" t="s">
        <v>0</v>
      </c>
      <c r="E55" s="202">
        <v>1.3680555555555555E-2</v>
      </c>
      <c r="G55" s="3" t="str">
        <f t="shared" si="2"/>
        <v>ELY</v>
      </c>
      <c r="H55" s="141" t="str">
        <f t="shared" si="3"/>
        <v/>
      </c>
      <c r="I55" s="146">
        <f>IF($E55&lt;&gt;"",($E55*86400)-(Times_2023!$C288*86400),"")</f>
        <v>-708.99999999999977</v>
      </c>
      <c r="K55" s="3"/>
      <c r="L55" s="3"/>
      <c r="M55" s="142"/>
      <c r="N55" s="3"/>
      <c r="O55" s="151"/>
    </row>
    <row r="56" spans="1:15" ht="15.75" customHeight="1" thickBot="1">
      <c r="A56" s="198">
        <v>52</v>
      </c>
      <c r="B56" s="199" t="s">
        <v>8</v>
      </c>
      <c r="C56" s="199" t="s">
        <v>1029</v>
      </c>
      <c r="D56" s="199" t="s">
        <v>0</v>
      </c>
      <c r="E56" s="202">
        <v>1.3807870370370371E-2</v>
      </c>
      <c r="G56" s="3" t="str">
        <f t="shared" si="2"/>
        <v>HI</v>
      </c>
      <c r="H56" s="141" t="str">
        <f t="shared" si="3"/>
        <v/>
      </c>
      <c r="I56" s="146">
        <f>IF($E56&lt;&gt;"",($E56*86400)-(Times_2023!$C289*86400),"")</f>
        <v>-723.00000000000023</v>
      </c>
      <c r="K56" s="3"/>
      <c r="L56" s="3"/>
      <c r="M56" s="142"/>
      <c r="N56" s="3"/>
      <c r="O56" s="151"/>
    </row>
    <row r="57" spans="1:15" ht="15.75" customHeight="1" thickBot="1">
      <c r="A57" s="198">
        <v>53</v>
      </c>
      <c r="B57" s="199" t="s">
        <v>12</v>
      </c>
      <c r="C57" s="199" t="s">
        <v>284</v>
      </c>
      <c r="D57" s="199" t="s">
        <v>0</v>
      </c>
      <c r="E57" s="202">
        <v>1.3773148148148147E-2</v>
      </c>
      <c r="G57" s="3" t="str">
        <f t="shared" si="2"/>
        <v>SS</v>
      </c>
      <c r="H57" s="141" t="str">
        <f t="shared" si="3"/>
        <v/>
      </c>
      <c r="I57" s="146">
        <f>IF($E57&lt;&gt;"",($E57*86400)-(Times_2023!$C290*86400),"")</f>
        <v>-730</v>
      </c>
      <c r="K57" s="3"/>
      <c r="L57" s="3"/>
      <c r="M57" s="142"/>
      <c r="N57" s="3"/>
      <c r="O57" s="151"/>
    </row>
    <row r="58" spans="1:15" ht="15.75" customHeight="1" thickBot="1">
      <c r="A58" s="198">
        <v>54</v>
      </c>
      <c r="B58" s="199" t="s">
        <v>8</v>
      </c>
      <c r="C58" s="199" t="s">
        <v>1030</v>
      </c>
      <c r="D58" s="199" t="s">
        <v>3</v>
      </c>
      <c r="E58" s="202">
        <v>1.3692129629629629E-2</v>
      </c>
      <c r="G58" s="3" t="str">
        <f t="shared" si="2"/>
        <v>HI</v>
      </c>
      <c r="H58" s="141" t="str">
        <f t="shared" si="3"/>
        <v/>
      </c>
      <c r="I58" s="146">
        <f>IF($E58&lt;&gt;"",($E58*86400)-(Times_2023!$C291*86400),"")</f>
        <v>-749.00000000000023</v>
      </c>
      <c r="K58" s="3"/>
      <c r="L58" s="3"/>
      <c r="N58" s="3"/>
    </row>
    <row r="59" spans="1:15" ht="15.75" customHeight="1" thickBot="1">
      <c r="A59" s="198">
        <v>55</v>
      </c>
      <c r="B59" s="199" t="s">
        <v>5</v>
      </c>
      <c r="C59" s="199" t="s">
        <v>84</v>
      </c>
      <c r="D59" s="199" t="s">
        <v>0</v>
      </c>
      <c r="E59" s="184"/>
      <c r="G59" s="3" t="str">
        <f t="shared" si="2"/>
        <v>CAC</v>
      </c>
      <c r="H59" s="141" t="str">
        <f t="shared" si="3"/>
        <v/>
      </c>
      <c r="I59" s="146" t="str">
        <f>IF($E59&lt;&gt;"",($E59*86400)-(Times_2023!$C292*86400),"")</f>
        <v/>
      </c>
      <c r="K59" s="3"/>
      <c r="L59" s="3"/>
      <c r="M59" s="142"/>
      <c r="N59" s="3"/>
      <c r="O59" s="151"/>
    </row>
    <row r="60" spans="1:15" ht="15.75" customHeight="1" thickBot="1">
      <c r="A60" s="198">
        <v>56</v>
      </c>
      <c r="B60" s="199" t="s">
        <v>9</v>
      </c>
      <c r="C60" s="199" t="s">
        <v>927</v>
      </c>
      <c r="D60" s="199" t="s">
        <v>0</v>
      </c>
      <c r="E60" s="184"/>
      <c r="G60" s="3" t="str">
        <f t="shared" si="2"/>
        <v>HRC</v>
      </c>
      <c r="H60" s="141" t="str">
        <f t="shared" si="3"/>
        <v/>
      </c>
      <c r="I60" s="146" t="str">
        <f>IF($E60&lt;&gt;"",($E60*86400)-(Times_2023!$C293*86400),"")</f>
        <v/>
      </c>
      <c r="K60" s="3"/>
      <c r="L60" s="3"/>
      <c r="N60" s="3"/>
    </row>
    <row r="61" spans="1:15" ht="15.75" customHeight="1" thickBot="1">
      <c r="A61" s="182">
        <v>57</v>
      </c>
      <c r="B61" s="212" t="s">
        <v>10</v>
      </c>
      <c r="C61" s="183" t="s">
        <v>915</v>
      </c>
      <c r="D61" s="199" t="s">
        <v>0</v>
      </c>
      <c r="E61" s="197">
        <v>1.3854166666666666E-2</v>
      </c>
      <c r="G61" s="3" t="str">
        <f t="shared" si="2"/>
        <v>NJ</v>
      </c>
      <c r="H61" s="141" t="str">
        <f t="shared" si="3"/>
        <v/>
      </c>
      <c r="I61" s="146">
        <f>IF($E61&lt;&gt;"",($E61*86400)-(Times_2023!$C294*86400),"")</f>
        <v>-743.00000000000045</v>
      </c>
      <c r="K61" s="3"/>
      <c r="L61" s="3"/>
      <c r="M61" s="142"/>
      <c r="N61" s="3"/>
      <c r="O61" s="151"/>
    </row>
    <row r="62" spans="1:15" ht="15.75" customHeight="1" thickBot="1">
      <c r="A62" s="198">
        <v>58</v>
      </c>
      <c r="B62" s="199" t="s">
        <v>8</v>
      </c>
      <c r="C62" s="199" t="s">
        <v>85</v>
      </c>
      <c r="D62" s="199" t="s">
        <v>0</v>
      </c>
      <c r="E62" s="202">
        <v>1.3854166666666666E-2</v>
      </c>
      <c r="G62" s="3" t="str">
        <f t="shared" si="2"/>
        <v>HI</v>
      </c>
      <c r="H62" s="141" t="str">
        <f t="shared" si="3"/>
        <v/>
      </c>
      <c r="I62" s="146">
        <f>IF($E62&lt;&gt;"",($E62*86400)-(Times_2023!$C295*86400),"")</f>
        <v>-751</v>
      </c>
      <c r="K62" s="3"/>
      <c r="L62" s="3"/>
      <c r="N62" s="3"/>
      <c r="O62" s="155"/>
    </row>
    <row r="63" spans="1:15" ht="15.75" customHeight="1" thickBot="1">
      <c r="A63" s="198">
        <v>59</v>
      </c>
      <c r="B63" s="212" t="s">
        <v>31</v>
      </c>
      <c r="C63" s="199" t="s">
        <v>90</v>
      </c>
      <c r="D63" s="199" t="s">
        <v>0</v>
      </c>
      <c r="E63" s="202">
        <v>1.3877314814814815E-2</v>
      </c>
      <c r="G63" s="3" t="str">
        <f t="shared" si="2"/>
        <v>ELY</v>
      </c>
      <c r="H63" s="141" t="str">
        <f t="shared" si="3"/>
        <v/>
      </c>
      <c r="I63" s="146">
        <f>IF($E63&lt;&gt;"",($E63*86400)-(Times_2023!$C296*86400),"")</f>
        <v>-759</v>
      </c>
      <c r="K63" s="3"/>
      <c r="L63" s="3"/>
      <c r="N63" s="3"/>
      <c r="O63" s="155"/>
    </row>
    <row r="64" spans="1:15" ht="15.75" customHeight="1" thickBot="1">
      <c r="A64" s="198">
        <v>60</v>
      </c>
      <c r="B64" s="212" t="s">
        <v>31</v>
      </c>
      <c r="C64" s="199" t="s">
        <v>96</v>
      </c>
      <c r="D64" s="199" t="s">
        <v>0</v>
      </c>
      <c r="E64" s="202">
        <v>1.3877314814814815E-2</v>
      </c>
      <c r="G64" s="3" t="str">
        <f t="shared" si="2"/>
        <v>ELY</v>
      </c>
      <c r="H64" s="141" t="str">
        <f t="shared" si="3"/>
        <v/>
      </c>
      <c r="I64" s="146">
        <f>IF($E64&lt;&gt;"",($E64*86400)-(Times_2023!$C297*86400),"")</f>
        <v>-771.00000000000023</v>
      </c>
      <c r="J64" s="147"/>
      <c r="K64" s="3"/>
      <c r="L64" s="3"/>
      <c r="M64" s="142"/>
      <c r="N64" s="3"/>
      <c r="O64" s="151"/>
    </row>
    <row r="65" spans="1:15" ht="15.75" customHeight="1" thickBot="1">
      <c r="A65" s="198">
        <v>61</v>
      </c>
      <c r="B65" s="199" t="s">
        <v>8</v>
      </c>
      <c r="C65" s="199" t="s">
        <v>1028</v>
      </c>
      <c r="D65" s="199" t="s">
        <v>0</v>
      </c>
      <c r="E65" s="202">
        <v>1.3796296296296298E-2</v>
      </c>
      <c r="G65" s="3" t="str">
        <f t="shared" si="2"/>
        <v>HI</v>
      </c>
      <c r="H65" s="141" t="str">
        <f t="shared" si="3"/>
        <v/>
      </c>
      <c r="I65" s="146">
        <f>IF($E65&lt;&gt;"",($E65*86400)-(Times_2023!$C298*86400),"")</f>
        <v>-810.99999999999977</v>
      </c>
      <c r="K65" s="3"/>
      <c r="L65" s="3"/>
      <c r="N65" s="3"/>
    </row>
    <row r="66" spans="1:15" ht="15.75" customHeight="1" thickBot="1">
      <c r="A66" s="198">
        <v>62</v>
      </c>
      <c r="B66" s="212" t="s">
        <v>31</v>
      </c>
      <c r="C66" s="199" t="s">
        <v>939</v>
      </c>
      <c r="D66" s="211" t="s">
        <v>3</v>
      </c>
      <c r="E66" s="202">
        <v>1.3877314814814815E-2</v>
      </c>
      <c r="G66" s="3" t="str">
        <f t="shared" si="2"/>
        <v>ELY</v>
      </c>
      <c r="H66" s="141" t="str">
        <f t="shared" si="3"/>
        <v/>
      </c>
      <c r="I66" s="146">
        <f>IF($E66&lt;&gt;"",($E66*86400)-(Times_2023!$C299*86400),"")</f>
        <v>-833</v>
      </c>
      <c r="J66" s="147"/>
      <c r="K66" s="3"/>
      <c r="L66" s="3"/>
      <c r="M66" s="142"/>
      <c r="N66" s="3"/>
      <c r="O66" s="151"/>
    </row>
    <row r="67" spans="1:15" ht="15.75" customHeight="1" thickBot="1">
      <c r="A67" s="218">
        <v>63</v>
      </c>
      <c r="B67" s="220" t="s">
        <v>6</v>
      </c>
      <c r="C67" s="219" t="s">
        <v>92</v>
      </c>
      <c r="D67" s="220" t="s">
        <v>3</v>
      </c>
      <c r="E67" s="220"/>
      <c r="G67" s="3" t="str">
        <f t="shared" si="2"/>
        <v>CTC</v>
      </c>
      <c r="H67" s="141" t="str">
        <f t="shared" si="3"/>
        <v/>
      </c>
      <c r="I67" s="146" t="str">
        <f>IF($E67&lt;&gt;"",($E67*86400)-(Times_2023!$C300*86400),"")</f>
        <v/>
      </c>
      <c r="K67" s="3"/>
      <c r="L67" s="3"/>
      <c r="M67" s="142"/>
      <c r="N67" s="3"/>
      <c r="O67" s="151"/>
    </row>
    <row r="68" spans="1:15" ht="15.75" customHeight="1" thickBot="1">
      <c r="A68" s="198">
        <v>64</v>
      </c>
      <c r="B68" s="212" t="s">
        <v>31</v>
      </c>
      <c r="C68" s="199" t="s">
        <v>935</v>
      </c>
      <c r="D68" s="211" t="s">
        <v>3</v>
      </c>
      <c r="E68" s="199"/>
      <c r="G68" s="3" t="str">
        <f t="shared" si="2"/>
        <v>ELY</v>
      </c>
      <c r="H68" s="141" t="str">
        <f t="shared" si="3"/>
        <v/>
      </c>
      <c r="I68" s="146" t="str">
        <f>IF($E68&lt;&gt;"",($E68*86400)-(Times_2023!$C301*86400),"")</f>
        <v/>
      </c>
      <c r="K68" s="3"/>
      <c r="L68" s="3"/>
      <c r="M68" s="142"/>
      <c r="N68" s="3"/>
      <c r="O68" s="151"/>
    </row>
    <row r="69" spans="1:15" ht="15.75" customHeight="1" thickBot="1">
      <c r="A69" s="198">
        <v>65</v>
      </c>
      <c r="B69" s="212" t="s">
        <v>31</v>
      </c>
      <c r="C69" s="199" t="s">
        <v>86</v>
      </c>
      <c r="D69" s="199" t="s">
        <v>0</v>
      </c>
      <c r="E69" s="202">
        <v>1.3993055555555555E-2</v>
      </c>
      <c r="G69" s="3" t="str">
        <f t="shared" ref="G69:G132" si="4">VLOOKUP(A69,Numbers,2,FALSE)</f>
        <v>ELY</v>
      </c>
      <c r="H69" s="141" t="str">
        <f t="shared" ref="H69:H132" si="5">IF(B69=G69,"","***")</f>
        <v/>
      </c>
      <c r="I69" s="146">
        <f>IF($E69&lt;&gt;"",($E69*86400)-(Times_2023!$C302*86400),"")</f>
        <v>-868</v>
      </c>
      <c r="K69" s="3"/>
      <c r="M69" s="3"/>
      <c r="N69" s="3"/>
      <c r="O69" s="151"/>
    </row>
    <row r="70" spans="1:15" ht="15.75" customHeight="1" thickBot="1">
      <c r="A70" s="198">
        <v>66</v>
      </c>
      <c r="B70" s="199" t="s">
        <v>5</v>
      </c>
      <c r="C70" s="183" t="s">
        <v>207</v>
      </c>
      <c r="D70" s="199" t="s">
        <v>3</v>
      </c>
      <c r="E70" s="184"/>
      <c r="G70" s="3" t="str">
        <f t="shared" si="4"/>
        <v>CAC</v>
      </c>
      <c r="H70" s="141" t="str">
        <f t="shared" si="5"/>
        <v/>
      </c>
      <c r="I70" s="146" t="str">
        <f>IF($E70&lt;&gt;"",($E70*86400)-(Times_2023!$C303*86400),"")</f>
        <v/>
      </c>
      <c r="K70" s="3"/>
      <c r="M70" s="3"/>
      <c r="O70" s="163"/>
    </row>
    <row r="71" spans="1:15" ht="15.75" customHeight="1" thickBot="1">
      <c r="A71" s="198">
        <v>67</v>
      </c>
      <c r="B71" s="199" t="s">
        <v>5</v>
      </c>
      <c r="C71" s="193" t="s">
        <v>978</v>
      </c>
      <c r="D71" s="199" t="s">
        <v>3</v>
      </c>
      <c r="E71" s="204"/>
      <c r="G71" s="3" t="str">
        <f t="shared" si="4"/>
        <v>CAC</v>
      </c>
      <c r="H71" s="141" t="str">
        <f t="shared" si="5"/>
        <v/>
      </c>
      <c r="I71" s="146" t="str">
        <f>IF($E71&lt;&gt;"",($E71*86400)-(Times_2023!$C304*86400),"")</f>
        <v/>
      </c>
      <c r="K71" s="3"/>
      <c r="L71" s="3"/>
      <c r="N71" s="3"/>
      <c r="O71" s="148"/>
    </row>
    <row r="72" spans="1:15" ht="15.75" customHeight="1" thickBot="1">
      <c r="A72" s="182">
        <v>68</v>
      </c>
      <c r="B72" s="212" t="s">
        <v>10</v>
      </c>
      <c r="C72" s="183" t="s">
        <v>916</v>
      </c>
      <c r="D72" s="199" t="s">
        <v>0</v>
      </c>
      <c r="E72" s="197">
        <v>1.4039351851851851E-2</v>
      </c>
      <c r="G72" s="3" t="str">
        <f t="shared" si="4"/>
        <v>NJ</v>
      </c>
      <c r="H72" s="141" t="str">
        <f t="shared" si="5"/>
        <v/>
      </c>
      <c r="I72" s="146">
        <f>IF($E72&lt;&gt;"",($E72*86400)-(Times_2023!$C305*86400),"")</f>
        <v>-873</v>
      </c>
      <c r="K72" s="3"/>
      <c r="L72" s="3"/>
      <c r="N72" s="3"/>
      <c r="O72" s="151"/>
    </row>
    <row r="73" spans="1:15" ht="15.75" customHeight="1" thickBot="1">
      <c r="A73" s="218">
        <v>69</v>
      </c>
      <c r="B73" s="220" t="s">
        <v>6</v>
      </c>
      <c r="C73" s="220" t="s">
        <v>91</v>
      </c>
      <c r="D73" s="220" t="s">
        <v>0</v>
      </c>
      <c r="E73" s="197"/>
      <c r="G73" s="3" t="str">
        <f t="shared" si="4"/>
        <v>CTC</v>
      </c>
      <c r="H73" s="141" t="str">
        <f t="shared" si="5"/>
        <v/>
      </c>
      <c r="I73" s="146" t="str">
        <f>IF($E73&lt;&gt;"",($E73*86400)-(Times_2023!$C306*86400),"")</f>
        <v/>
      </c>
      <c r="K73" s="3"/>
      <c r="L73" s="3"/>
      <c r="N73" s="3"/>
      <c r="O73" s="151"/>
    </row>
    <row r="74" spans="1:15" ht="15.75" customHeight="1" thickBot="1">
      <c r="A74" s="198">
        <v>70</v>
      </c>
      <c r="B74" s="212" t="s">
        <v>31</v>
      </c>
      <c r="C74" s="199" t="s">
        <v>115</v>
      </c>
      <c r="D74" s="199" t="s">
        <v>0</v>
      </c>
      <c r="E74" s="199"/>
      <c r="G74" s="3" t="str">
        <f t="shared" si="4"/>
        <v>ELY</v>
      </c>
      <c r="H74" s="141" t="str">
        <f t="shared" si="5"/>
        <v/>
      </c>
      <c r="I74" s="146" t="str">
        <f>IF($E74&lt;&gt;"",($E74*86400)-(Times_2023!$C307*86400),"")</f>
        <v/>
      </c>
      <c r="K74" s="3"/>
      <c r="L74" s="3"/>
      <c r="N74" s="3"/>
      <c r="O74" s="151"/>
    </row>
    <row r="75" spans="1:15" ht="15.75" customHeight="1" thickBot="1">
      <c r="A75" s="198">
        <v>71</v>
      </c>
      <c r="B75" s="199" t="s">
        <v>12</v>
      </c>
      <c r="C75" s="199" t="s">
        <v>94</v>
      </c>
      <c r="D75" s="199" t="s">
        <v>0</v>
      </c>
      <c r="E75" s="202">
        <v>1.4189814814814815E-2</v>
      </c>
      <c r="G75" s="3" t="str">
        <f t="shared" si="4"/>
        <v>SS</v>
      </c>
      <c r="H75" s="141" t="str">
        <f t="shared" si="5"/>
        <v/>
      </c>
      <c r="I75" s="146">
        <f>IF($E75&lt;&gt;"",($E75*86400)-(Times_2023!$C308*86400),"")</f>
        <v>-1003.9999999999995</v>
      </c>
      <c r="K75" s="3"/>
      <c r="L75" s="3"/>
      <c r="M75" s="142"/>
      <c r="N75" s="3"/>
      <c r="O75" s="151"/>
    </row>
    <row r="76" spans="1:15" ht="15.75" customHeight="1" thickBot="1">
      <c r="A76" s="198">
        <v>72</v>
      </c>
      <c r="B76" s="199" t="s">
        <v>9</v>
      </c>
      <c r="C76" s="199" t="s">
        <v>260</v>
      </c>
      <c r="D76" s="199" t="s">
        <v>0</v>
      </c>
      <c r="E76" s="205"/>
      <c r="G76" s="3" t="str">
        <f t="shared" si="4"/>
        <v>HRC</v>
      </c>
      <c r="H76" s="141" t="str">
        <f t="shared" si="5"/>
        <v/>
      </c>
      <c r="I76" s="146" t="str">
        <f>IF($E76&lt;&gt;"",($E76*86400)-(Times_2023!$C309*86400),"")</f>
        <v/>
      </c>
      <c r="K76" s="3"/>
      <c r="L76" s="3"/>
      <c r="M76" s="142"/>
      <c r="N76" s="3"/>
      <c r="O76" s="148"/>
    </row>
    <row r="77" spans="1:15" ht="15.75" customHeight="1" thickBot="1">
      <c r="A77" s="198">
        <v>73</v>
      </c>
      <c r="B77" s="199" t="s">
        <v>9</v>
      </c>
      <c r="C77" s="199" t="s">
        <v>928</v>
      </c>
      <c r="D77" s="199" t="s">
        <v>0</v>
      </c>
      <c r="E77" s="188"/>
      <c r="G77" s="3" t="str">
        <f t="shared" si="4"/>
        <v>HRC</v>
      </c>
      <c r="H77" s="141" t="str">
        <f t="shared" si="5"/>
        <v/>
      </c>
      <c r="I77" s="146" t="str">
        <f>IF($E77&lt;&gt;"",($E77*86400)-(Times_2023!$C310*86400),"")</f>
        <v/>
      </c>
      <c r="K77" s="3"/>
      <c r="L77" s="3"/>
      <c r="N77" s="3"/>
    </row>
    <row r="78" spans="1:15" ht="15.75" customHeight="1" thickBot="1">
      <c r="A78" s="198">
        <v>74</v>
      </c>
      <c r="B78" s="199" t="s">
        <v>5</v>
      </c>
      <c r="C78" s="183" t="s">
        <v>981</v>
      </c>
      <c r="D78" s="199" t="s">
        <v>3</v>
      </c>
      <c r="E78" s="160"/>
      <c r="G78" s="3" t="str">
        <f t="shared" si="4"/>
        <v>CAC</v>
      </c>
      <c r="H78" s="141" t="str">
        <f t="shared" si="5"/>
        <v/>
      </c>
      <c r="I78" s="146" t="str">
        <f>IF($E78&lt;&gt;"",($E78*86400)-(Times_2023!$C311*86400),"")</f>
        <v/>
      </c>
      <c r="K78" s="3"/>
      <c r="L78" s="3"/>
      <c r="M78" s="142"/>
      <c r="N78" s="3"/>
      <c r="O78" s="151"/>
    </row>
    <row r="79" spans="1:15" ht="15.75" customHeight="1" thickBot="1">
      <c r="A79" s="198">
        <v>75</v>
      </c>
      <c r="B79" s="199" t="s">
        <v>9</v>
      </c>
      <c r="C79" s="199" t="s">
        <v>100</v>
      </c>
      <c r="D79" s="199" t="s">
        <v>0</v>
      </c>
      <c r="G79" s="3" t="str">
        <f t="shared" si="4"/>
        <v>HRC</v>
      </c>
      <c r="H79" s="141" t="str">
        <f t="shared" si="5"/>
        <v/>
      </c>
      <c r="I79" s="146" t="str">
        <f>IF($E79&lt;&gt;"",($E79*86400)-(Times_2023!$C312*86400),"")</f>
        <v/>
      </c>
      <c r="J79" s="147"/>
      <c r="K79" s="3"/>
      <c r="L79" s="3"/>
      <c r="M79" s="142"/>
      <c r="N79" s="3"/>
      <c r="O79" s="151"/>
    </row>
    <row r="80" spans="1:15" ht="15.75" customHeight="1" thickBot="1">
      <c r="A80" s="182">
        <v>76</v>
      </c>
      <c r="B80" s="212" t="s">
        <v>10</v>
      </c>
      <c r="C80" s="183" t="s">
        <v>917</v>
      </c>
      <c r="D80" s="199" t="s">
        <v>0</v>
      </c>
      <c r="E80" s="197">
        <v>1.4155092592592592E-2</v>
      </c>
      <c r="G80" s="3" t="str">
        <f t="shared" si="4"/>
        <v>NJ</v>
      </c>
      <c r="H80" s="141" t="str">
        <f t="shared" si="5"/>
        <v/>
      </c>
      <c r="I80" s="146">
        <f>IF($E80&lt;&gt;"",($E80*86400)-(Times_2023!$C313*86400),"")</f>
        <v>-1248</v>
      </c>
      <c r="K80" s="3"/>
      <c r="L80" s="3"/>
      <c r="M80" s="142"/>
      <c r="N80" s="3"/>
      <c r="O80" s="151"/>
    </row>
    <row r="81" spans="1:15" ht="15.75" customHeight="1" thickBot="1">
      <c r="A81" s="198">
        <v>77</v>
      </c>
      <c r="B81" s="199" t="s">
        <v>8</v>
      </c>
      <c r="C81" s="199" t="s">
        <v>245</v>
      </c>
      <c r="D81" s="199" t="s">
        <v>0</v>
      </c>
      <c r="E81" s="202">
        <v>1.4085648148148151E-2</v>
      </c>
      <c r="G81" s="3" t="str">
        <f t="shared" si="4"/>
        <v>HI</v>
      </c>
      <c r="H81" s="141" t="str">
        <f t="shared" si="5"/>
        <v/>
      </c>
      <c r="I81" s="146">
        <f>IF($E81&lt;&gt;"",($E81*86400)-(Times_2023!$C314*86400),"")</f>
        <v>-1255.0000000000002</v>
      </c>
      <c r="K81" s="3"/>
      <c r="L81" s="3"/>
      <c r="N81" s="3"/>
      <c r="O81" s="148"/>
    </row>
    <row r="82" spans="1:15" ht="15.75" customHeight="1" thickBot="1">
      <c r="A82" s="198">
        <v>78</v>
      </c>
      <c r="B82" s="212" t="s">
        <v>31</v>
      </c>
      <c r="C82" s="199" t="s">
        <v>934</v>
      </c>
      <c r="D82" s="211" t="s">
        <v>3</v>
      </c>
      <c r="E82" s="199"/>
      <c r="G82" s="3" t="str">
        <f t="shared" si="4"/>
        <v>ELY</v>
      </c>
      <c r="H82" s="141" t="str">
        <f t="shared" si="5"/>
        <v/>
      </c>
      <c r="I82" s="146" t="str">
        <f>IF($E82&lt;&gt;"",($E82*86400)-(Times_2023!$C315*86400),"")</f>
        <v/>
      </c>
      <c r="K82" s="3"/>
      <c r="L82" s="3"/>
      <c r="M82" s="142"/>
      <c r="N82" s="3"/>
      <c r="O82" s="151"/>
    </row>
    <row r="83" spans="1:15" ht="15.75" customHeight="1" thickBot="1">
      <c r="A83" s="198">
        <v>79</v>
      </c>
      <c r="B83" s="199" t="s">
        <v>8</v>
      </c>
      <c r="C83" s="199" t="s">
        <v>248</v>
      </c>
      <c r="D83" s="199" t="s">
        <v>3</v>
      </c>
      <c r="E83" s="202">
        <v>1.4143518518518519E-2</v>
      </c>
      <c r="G83" s="3" t="str">
        <f t="shared" si="4"/>
        <v>HI</v>
      </c>
      <c r="H83" s="141" t="str">
        <f t="shared" si="5"/>
        <v/>
      </c>
      <c r="I83" s="146">
        <f>IF($E83&lt;&gt;"",($E83*86400)-(Times_2023!$C316*86400),"")</f>
        <v>1222</v>
      </c>
      <c r="K83" s="3"/>
      <c r="L83" s="3"/>
      <c r="M83" s="142"/>
      <c r="N83" s="3"/>
      <c r="O83" s="151"/>
    </row>
    <row r="84" spans="1:15" ht="15.75" customHeight="1" thickBot="1">
      <c r="A84" s="198">
        <v>80</v>
      </c>
      <c r="B84" s="199" t="s">
        <v>8</v>
      </c>
      <c r="C84" s="199" t="s">
        <v>243</v>
      </c>
      <c r="D84" s="199" t="s">
        <v>0</v>
      </c>
      <c r="E84" s="202">
        <v>1.4155092592592592E-2</v>
      </c>
      <c r="G84" s="3" t="str">
        <f t="shared" si="4"/>
        <v>HI</v>
      </c>
      <c r="H84" s="141" t="str">
        <f t="shared" si="5"/>
        <v/>
      </c>
      <c r="I84" s="146">
        <f>IF($E84&lt;&gt;"",($E84*86400)-(Times_2023!$C317*86400),"")</f>
        <v>1223</v>
      </c>
      <c r="K84" s="3"/>
      <c r="L84" s="3"/>
      <c r="N84" s="3"/>
    </row>
    <row r="85" spans="1:15" ht="15.75" customHeight="1" thickBot="1">
      <c r="A85" s="198">
        <v>81</v>
      </c>
      <c r="B85" s="212" t="s">
        <v>31</v>
      </c>
      <c r="C85" s="199" t="s">
        <v>947</v>
      </c>
      <c r="D85" s="199" t="s">
        <v>0</v>
      </c>
      <c r="E85" s="202">
        <v>1.4224537037037037E-2</v>
      </c>
      <c r="G85" s="3" t="str">
        <f t="shared" si="4"/>
        <v>ELY</v>
      </c>
      <c r="H85" s="141" t="str">
        <f t="shared" si="5"/>
        <v/>
      </c>
      <c r="I85" s="146">
        <f>IF($E85&lt;&gt;"",($E85*86400)-(Times_2023!$C318*86400),"")</f>
        <v>1229</v>
      </c>
    </row>
    <row r="86" spans="1:15" ht="15.75" customHeight="1" thickBot="1">
      <c r="A86" s="182">
        <v>82</v>
      </c>
      <c r="B86" s="212" t="s">
        <v>10</v>
      </c>
      <c r="C86" s="183" t="s">
        <v>918</v>
      </c>
      <c r="D86" s="199" t="s">
        <v>0</v>
      </c>
      <c r="E86" s="197"/>
      <c r="G86" s="3" t="str">
        <f t="shared" si="4"/>
        <v>NJ</v>
      </c>
      <c r="H86" s="141" t="str">
        <f t="shared" si="5"/>
        <v/>
      </c>
      <c r="I86" s="146" t="str">
        <f>IF($E86&lt;&gt;"",($E86*86400)-(Times_2023!$C319*86400),"")</f>
        <v/>
      </c>
      <c r="J86" s="147"/>
      <c r="K86" s="3"/>
      <c r="L86" s="3"/>
      <c r="N86" s="3"/>
      <c r="O86" s="155"/>
    </row>
    <row r="87" spans="1:15" ht="15.75" customHeight="1" thickBot="1">
      <c r="A87" s="198">
        <v>83</v>
      </c>
      <c r="B87" s="212" t="s">
        <v>31</v>
      </c>
      <c r="C87" s="199" t="s">
        <v>954</v>
      </c>
      <c r="D87" s="199" t="s">
        <v>0</v>
      </c>
      <c r="E87" s="199"/>
      <c r="G87" s="3" t="str">
        <f t="shared" si="4"/>
        <v>ELY</v>
      </c>
      <c r="H87" s="141" t="str">
        <f t="shared" si="5"/>
        <v/>
      </c>
      <c r="I87" s="146" t="str">
        <f>IF($E87&lt;&gt;"",($E87*86400)-(Times_2023!$C320*86400),"")</f>
        <v/>
      </c>
      <c r="K87" s="3"/>
      <c r="L87" s="3"/>
      <c r="N87" s="3"/>
      <c r="O87" s="155"/>
    </row>
    <row r="88" spans="1:15" ht="15.75" customHeight="1" thickBot="1">
      <c r="A88" s="198">
        <v>84</v>
      </c>
      <c r="B88" s="199" t="s">
        <v>9</v>
      </c>
      <c r="C88" s="199" t="s">
        <v>926</v>
      </c>
      <c r="D88" s="199" t="s">
        <v>0</v>
      </c>
      <c r="E88" s="185"/>
      <c r="G88" s="3" t="str">
        <f t="shared" si="4"/>
        <v>HRC</v>
      </c>
      <c r="H88" s="141" t="str">
        <f t="shared" si="5"/>
        <v/>
      </c>
      <c r="I88" s="146" t="str">
        <f>IF($E88&lt;&gt;"",($E88*86400)-(Times_2023!$C321*86400),"")</f>
        <v/>
      </c>
      <c r="K88" s="3"/>
      <c r="L88" s="3"/>
      <c r="M88" s="142"/>
      <c r="N88" s="3"/>
      <c r="O88" s="148"/>
    </row>
    <row r="89" spans="1:15" ht="15.75" customHeight="1" thickBot="1">
      <c r="A89" s="198">
        <v>85</v>
      </c>
      <c r="B89" s="199" t="s">
        <v>5</v>
      </c>
      <c r="C89" s="199" t="s">
        <v>991</v>
      </c>
      <c r="D89" s="199" t="s">
        <v>0</v>
      </c>
      <c r="E89" s="204"/>
      <c r="G89" s="3" t="str">
        <f t="shared" si="4"/>
        <v>CAC</v>
      </c>
      <c r="H89" s="141" t="str">
        <f t="shared" si="5"/>
        <v/>
      </c>
      <c r="I89" s="146" t="str">
        <f>IF($E89&lt;&gt;"",($E89*86400)-(Times_2023!$C322*86400),"")</f>
        <v/>
      </c>
      <c r="J89" s="147"/>
      <c r="K89" s="3"/>
      <c r="L89" s="3"/>
      <c r="N89" s="3"/>
      <c r="O89" s="148"/>
    </row>
    <row r="90" spans="1:15" ht="15.75" customHeight="1" thickBot="1">
      <c r="A90" s="198">
        <v>86</v>
      </c>
      <c r="B90" s="199" t="s">
        <v>8</v>
      </c>
      <c r="C90" s="199" t="s">
        <v>1031</v>
      </c>
      <c r="D90" s="199" t="s">
        <v>3</v>
      </c>
      <c r="E90" s="202">
        <v>1.4178240740740741E-2</v>
      </c>
      <c r="G90" s="3" t="str">
        <f t="shared" si="4"/>
        <v>HI</v>
      </c>
      <c r="H90" s="141" t="str">
        <f t="shared" si="5"/>
        <v/>
      </c>
      <c r="I90" s="146">
        <f>IF($E90&lt;&gt;"",($E90*86400)-(Times_2023!$C323*86400),"")</f>
        <v>1225</v>
      </c>
      <c r="K90" s="3"/>
      <c r="L90" s="3"/>
      <c r="M90" s="142"/>
      <c r="N90" s="3"/>
      <c r="O90" s="151"/>
    </row>
    <row r="91" spans="1:15" ht="15.75" customHeight="1" thickBot="1">
      <c r="A91" s="198">
        <v>87</v>
      </c>
      <c r="B91" s="199" t="s">
        <v>5</v>
      </c>
      <c r="C91" s="199" t="s">
        <v>986</v>
      </c>
      <c r="D91" s="199" t="s">
        <v>0</v>
      </c>
      <c r="E91" s="205"/>
      <c r="G91" s="3" t="str">
        <f t="shared" si="4"/>
        <v>CAC</v>
      </c>
      <c r="H91" s="141" t="str">
        <f t="shared" si="5"/>
        <v/>
      </c>
      <c r="I91" s="146" t="str">
        <f>IF($E91&lt;&gt;"",($E91*86400)-(Times_2023!$C324*86400),"")</f>
        <v/>
      </c>
      <c r="K91" s="3"/>
      <c r="L91" s="3"/>
      <c r="N91" s="3"/>
      <c r="O91" s="148"/>
    </row>
    <row r="92" spans="1:15" ht="15.75" customHeight="1" thickBot="1">
      <c r="A92" s="218">
        <v>88</v>
      </c>
      <c r="B92" s="220" t="s">
        <v>6</v>
      </c>
      <c r="C92" s="220" t="s">
        <v>225</v>
      </c>
      <c r="D92" s="220" t="s">
        <v>0</v>
      </c>
      <c r="E92" s="197"/>
      <c r="G92" s="3" t="str">
        <f t="shared" si="4"/>
        <v>CTC</v>
      </c>
      <c r="H92" s="141" t="str">
        <f t="shared" si="5"/>
        <v/>
      </c>
      <c r="I92" s="146" t="str">
        <f>IF($E92&lt;&gt;"",($E92*86400)-(Times_2023!$C325*86400),"")</f>
        <v/>
      </c>
      <c r="K92" s="3"/>
      <c r="L92" s="3"/>
      <c r="M92" s="142"/>
      <c r="N92" s="3"/>
      <c r="O92" s="148"/>
    </row>
    <row r="93" spans="1:15" ht="15.75" customHeight="1" thickBot="1">
      <c r="A93" s="198">
        <v>89</v>
      </c>
      <c r="B93" s="199" t="s">
        <v>5</v>
      </c>
      <c r="C93" s="199" t="s">
        <v>87</v>
      </c>
      <c r="D93" s="199" t="s">
        <v>0</v>
      </c>
      <c r="E93" s="184"/>
      <c r="G93" s="3" t="str">
        <f t="shared" si="4"/>
        <v>CAC</v>
      </c>
      <c r="H93" s="141" t="str">
        <f t="shared" si="5"/>
        <v/>
      </c>
      <c r="I93" s="146" t="str">
        <f>IF($E93&lt;&gt;"",($E93*86400)-(Times_2023!$C326*86400),"")</f>
        <v/>
      </c>
      <c r="K93" s="3"/>
      <c r="L93" s="3"/>
      <c r="M93" s="142"/>
      <c r="N93" s="3"/>
      <c r="O93" s="151"/>
    </row>
    <row r="94" spans="1:15" ht="15.75" customHeight="1" thickBot="1">
      <c r="A94" s="198">
        <v>90</v>
      </c>
      <c r="B94" s="212" t="s">
        <v>31</v>
      </c>
      <c r="C94" s="199" t="s">
        <v>99</v>
      </c>
      <c r="D94" s="199" t="s">
        <v>0</v>
      </c>
      <c r="E94" s="202">
        <v>1.4351851851851852E-2</v>
      </c>
      <c r="G94" s="3" t="str">
        <f t="shared" si="4"/>
        <v>ELY</v>
      </c>
      <c r="H94" s="141" t="str">
        <f t="shared" si="5"/>
        <v/>
      </c>
      <c r="I94" s="146">
        <f>IF($E94&lt;&gt;"",($E94*86400)-(Times_2023!$C327*86400),"")</f>
        <v>1240</v>
      </c>
      <c r="K94" s="3"/>
      <c r="L94" s="3"/>
      <c r="N94" s="3"/>
      <c r="O94" s="148"/>
    </row>
    <row r="95" spans="1:15" ht="15.75" customHeight="1" thickBot="1">
      <c r="A95" s="198">
        <v>91</v>
      </c>
      <c r="B95" s="199" t="s">
        <v>8</v>
      </c>
      <c r="C95" s="199" t="s">
        <v>104</v>
      </c>
      <c r="D95" s="199" t="s">
        <v>3</v>
      </c>
      <c r="E95" s="202">
        <v>1.4328703703703703E-2</v>
      </c>
      <c r="G95" s="3" t="str">
        <f t="shared" si="4"/>
        <v>HI</v>
      </c>
      <c r="H95" s="141" t="str">
        <f t="shared" si="5"/>
        <v/>
      </c>
      <c r="I95" s="146">
        <f>IF($E95&lt;&gt;"",($E95*86400)-(Times_2023!$C328*86400),"")</f>
        <v>1238</v>
      </c>
      <c r="J95" s="147"/>
      <c r="K95" s="3"/>
      <c r="L95" s="3"/>
      <c r="M95" s="142"/>
      <c r="N95" s="3"/>
      <c r="O95" s="151"/>
    </row>
    <row r="96" spans="1:15" ht="15.75" customHeight="1" thickBot="1">
      <c r="A96" s="198">
        <v>92</v>
      </c>
      <c r="B96" s="199" t="s">
        <v>5</v>
      </c>
      <c r="C96" s="199" t="s">
        <v>89</v>
      </c>
      <c r="D96" s="199" t="s">
        <v>0</v>
      </c>
      <c r="E96" s="205"/>
      <c r="G96" s="3" t="str">
        <f t="shared" si="4"/>
        <v>CAC</v>
      </c>
      <c r="H96" s="141" t="str">
        <f t="shared" si="5"/>
        <v/>
      </c>
      <c r="I96" s="146" t="str">
        <f>IF($E96&lt;&gt;"",($E96*86400)-(Times_2023!$C329*86400),"")</f>
        <v/>
      </c>
      <c r="K96" s="3"/>
      <c r="L96" s="3"/>
      <c r="M96" s="142"/>
      <c r="N96" s="3"/>
      <c r="O96" s="151"/>
    </row>
    <row r="97" spans="1:15" ht="15.75" customHeight="1" thickBot="1">
      <c r="A97" s="182">
        <v>93</v>
      </c>
      <c r="B97" s="212" t="s">
        <v>10</v>
      </c>
      <c r="C97" s="183" t="s">
        <v>919</v>
      </c>
      <c r="D97" s="199" t="s">
        <v>0</v>
      </c>
      <c r="E97" s="184">
        <v>1.4374999999999999E-2</v>
      </c>
      <c r="G97" s="3" t="str">
        <f t="shared" si="4"/>
        <v>NJ</v>
      </c>
      <c r="H97" s="141" t="str">
        <f t="shared" si="5"/>
        <v/>
      </c>
      <c r="I97" s="146">
        <f>IF($E97&lt;&gt;"",($E97*86400)-(Times_2023!$C330*86400),"")</f>
        <v>1242</v>
      </c>
      <c r="K97" s="3"/>
      <c r="L97" s="3"/>
      <c r="N97" s="3"/>
    </row>
    <row r="98" spans="1:15" ht="15.75" customHeight="1" thickBot="1">
      <c r="A98" s="198">
        <v>94</v>
      </c>
      <c r="B98" s="212" t="s">
        <v>10</v>
      </c>
      <c r="C98" s="199" t="s">
        <v>102</v>
      </c>
      <c r="D98" s="199" t="s">
        <v>3</v>
      </c>
      <c r="E98" s="203"/>
      <c r="G98" s="3" t="str">
        <f t="shared" si="4"/>
        <v>NJ</v>
      </c>
      <c r="H98" s="141" t="str">
        <f t="shared" si="5"/>
        <v/>
      </c>
      <c r="I98" s="146" t="str">
        <f>IF($E98&lt;&gt;"",($E98*86400)-(Times_2023!$C331*86400),"")</f>
        <v/>
      </c>
      <c r="K98" s="3"/>
      <c r="L98" s="3"/>
      <c r="N98" s="3"/>
      <c r="O98" s="155"/>
    </row>
    <row r="99" spans="1:15" ht="15.75" customHeight="1" thickBot="1">
      <c r="A99" s="198">
        <v>95</v>
      </c>
      <c r="B99" s="199" t="s">
        <v>9</v>
      </c>
      <c r="C99" s="199" t="s">
        <v>148</v>
      </c>
      <c r="D99" s="199" t="s">
        <v>0</v>
      </c>
      <c r="E99" s="184"/>
      <c r="G99" s="3" t="str">
        <f t="shared" si="4"/>
        <v>HRC</v>
      </c>
      <c r="H99" s="141" t="str">
        <f t="shared" si="5"/>
        <v/>
      </c>
      <c r="I99" s="146" t="str">
        <f>IF($E99&lt;&gt;"",($E99*86400)-(Times_2023!$C332*86400),"")</f>
        <v/>
      </c>
      <c r="K99" s="3"/>
      <c r="L99" s="3"/>
      <c r="M99" s="142"/>
      <c r="N99" s="3"/>
      <c r="O99" s="151"/>
    </row>
    <row r="100" spans="1:15" ht="15.75" customHeight="1" thickBot="1">
      <c r="A100" s="218">
        <v>96</v>
      </c>
      <c r="B100" s="220" t="s">
        <v>6</v>
      </c>
      <c r="C100" s="220" t="s">
        <v>1049</v>
      </c>
      <c r="D100" s="220" t="s">
        <v>0</v>
      </c>
      <c r="E100" s="184"/>
      <c r="G100" s="3" t="str">
        <f t="shared" si="4"/>
        <v>CTC</v>
      </c>
      <c r="H100" s="141" t="str">
        <f t="shared" si="5"/>
        <v/>
      </c>
      <c r="I100" s="146" t="str">
        <f>IF($E100&lt;&gt;"",($E100*86400)-(Times_2023!$C333*86400),"")</f>
        <v/>
      </c>
      <c r="K100" s="3"/>
      <c r="L100" s="3"/>
      <c r="N100" s="3"/>
      <c r="O100" s="148"/>
    </row>
    <row r="101" spans="1:15" ht="15.75" customHeight="1" thickBot="1">
      <c r="A101" s="192">
        <v>97</v>
      </c>
      <c r="B101" s="212" t="s">
        <v>10</v>
      </c>
      <c r="C101" s="193" t="s">
        <v>95</v>
      </c>
      <c r="D101" s="199" t="s">
        <v>0</v>
      </c>
      <c r="E101" s="204"/>
      <c r="G101" s="3" t="str">
        <f t="shared" si="4"/>
        <v>NJ</v>
      </c>
      <c r="H101" s="141" t="str">
        <f t="shared" si="5"/>
        <v/>
      </c>
      <c r="I101" s="146" t="str">
        <f>IF($E101&lt;&gt;"",($E101*86400)-(Times_2023!$C334*86400),"")</f>
        <v/>
      </c>
      <c r="J101" s="147"/>
      <c r="K101" s="3"/>
      <c r="L101" s="3"/>
      <c r="N101" s="3"/>
    </row>
    <row r="102" spans="1:15" ht="15.75" customHeight="1" thickBot="1">
      <c r="A102" s="198">
        <v>98</v>
      </c>
      <c r="B102" s="212" t="s">
        <v>31</v>
      </c>
      <c r="C102" s="199" t="s">
        <v>97</v>
      </c>
      <c r="D102" s="199" t="s">
        <v>0</v>
      </c>
      <c r="E102" s="199"/>
      <c r="G102" s="3" t="str">
        <f t="shared" si="4"/>
        <v>ELY</v>
      </c>
      <c r="H102" s="141" t="str">
        <f t="shared" si="5"/>
        <v/>
      </c>
      <c r="I102" s="146" t="str">
        <f>IF($E102&lt;&gt;"",($E102*86400)-(Times_2023!$C335*86400),"")</f>
        <v/>
      </c>
      <c r="K102" s="3"/>
      <c r="L102" s="3"/>
      <c r="N102" s="3"/>
      <c r="O102" s="155"/>
    </row>
    <row r="103" spans="1:15" ht="15.75" customHeight="1" thickBot="1">
      <c r="A103" s="198">
        <v>99</v>
      </c>
      <c r="B103" s="199" t="s">
        <v>5</v>
      </c>
      <c r="C103" s="199" t="s">
        <v>103</v>
      </c>
      <c r="D103" s="199" t="s">
        <v>0</v>
      </c>
      <c r="E103" s="205"/>
      <c r="G103" s="3" t="str">
        <f t="shared" si="4"/>
        <v>CAC</v>
      </c>
      <c r="H103" s="141" t="str">
        <f t="shared" si="5"/>
        <v/>
      </c>
      <c r="I103" s="146" t="str">
        <f>IF($E103&lt;&gt;"",($E103*86400)-(Times_2023!$C336*86400),"")</f>
        <v/>
      </c>
      <c r="K103" s="3"/>
      <c r="L103" s="3"/>
      <c r="N103" s="3"/>
      <c r="O103" s="155"/>
    </row>
    <row r="104" spans="1:15" ht="15.75" customHeight="1" thickBot="1">
      <c r="A104" s="198">
        <v>100</v>
      </c>
      <c r="B104" s="199" t="s">
        <v>8</v>
      </c>
      <c r="C104" s="199" t="s">
        <v>1026</v>
      </c>
      <c r="D104" s="199" t="s">
        <v>0</v>
      </c>
      <c r="E104" s="202">
        <v>1.4444444444444446E-2</v>
      </c>
      <c r="G104" s="3" t="str">
        <f t="shared" si="4"/>
        <v>HI</v>
      </c>
      <c r="H104" s="141" t="str">
        <f t="shared" si="5"/>
        <v/>
      </c>
      <c r="I104" s="146">
        <f>IF($E104&lt;&gt;"",($E104*86400)-(Times_2023!$C337*86400),"")</f>
        <v>1248</v>
      </c>
      <c r="K104" s="3"/>
      <c r="L104" s="3"/>
      <c r="M104" s="142"/>
      <c r="N104" s="3"/>
      <c r="O104" s="151"/>
    </row>
    <row r="105" spans="1:15" ht="15.75" customHeight="1" thickBot="1">
      <c r="A105" s="198">
        <v>101</v>
      </c>
      <c r="B105" s="199" t="s">
        <v>8</v>
      </c>
      <c r="C105" s="199" t="s">
        <v>1025</v>
      </c>
      <c r="D105" s="199" t="s">
        <v>0</v>
      </c>
      <c r="E105" s="202">
        <v>1.4456018518518519E-2</v>
      </c>
      <c r="G105" s="3" t="str">
        <f t="shared" si="4"/>
        <v>HI</v>
      </c>
      <c r="H105" s="141" t="str">
        <f t="shared" si="5"/>
        <v/>
      </c>
      <c r="I105" s="146">
        <f>IF($E105&lt;&gt;"",($E105*86400)-(Times_2023!$C338*86400),"")</f>
        <v>1249</v>
      </c>
      <c r="J105" s="147"/>
      <c r="K105" s="3"/>
      <c r="L105" s="3"/>
      <c r="N105" s="3"/>
    </row>
    <row r="106" spans="1:15" ht="15.75" customHeight="1" thickBot="1">
      <c r="A106" s="198">
        <v>102</v>
      </c>
      <c r="B106" s="212" t="s">
        <v>31</v>
      </c>
      <c r="C106" s="199" t="s">
        <v>938</v>
      </c>
      <c r="D106" s="211" t="s">
        <v>3</v>
      </c>
      <c r="E106" s="199"/>
      <c r="G106" s="3" t="str">
        <f t="shared" si="4"/>
        <v>ELY</v>
      </c>
      <c r="H106" s="141" t="str">
        <f t="shared" si="5"/>
        <v/>
      </c>
      <c r="I106" s="146" t="str">
        <f>IF($E106&lt;&gt;"",($E106*86400)-(Times_2023!$C339*86400),"")</f>
        <v/>
      </c>
      <c r="K106" s="3"/>
      <c r="L106" s="3"/>
      <c r="N106" s="3"/>
      <c r="O106" s="155"/>
    </row>
    <row r="107" spans="1:15" ht="15.75" customHeight="1" thickBot="1">
      <c r="A107" s="182">
        <v>103</v>
      </c>
      <c r="B107" s="212" t="s">
        <v>10</v>
      </c>
      <c r="C107" s="183" t="s">
        <v>920</v>
      </c>
      <c r="D107" s="199" t="s">
        <v>0</v>
      </c>
      <c r="E107" s="184"/>
      <c r="G107" s="3" t="str">
        <f t="shared" si="4"/>
        <v>NJ</v>
      </c>
      <c r="H107" s="141" t="str">
        <f t="shared" si="5"/>
        <v/>
      </c>
      <c r="I107" s="146" t="str">
        <f>IF($E107&lt;&gt;"",($E107*86400)-(Times_2023!$C340*86400),"")</f>
        <v/>
      </c>
      <c r="K107" s="3"/>
      <c r="L107" s="3"/>
      <c r="M107" s="142"/>
      <c r="N107" s="3"/>
      <c r="O107" s="148"/>
    </row>
    <row r="108" spans="1:15" ht="15.75" customHeight="1" thickBot="1">
      <c r="A108" s="198">
        <v>104</v>
      </c>
      <c r="B108" s="199" t="s">
        <v>5</v>
      </c>
      <c r="C108" s="199" t="s">
        <v>992</v>
      </c>
      <c r="D108" s="199" t="s">
        <v>0</v>
      </c>
      <c r="E108" s="205"/>
      <c r="G108" s="3" t="str">
        <f t="shared" si="4"/>
        <v>CAC</v>
      </c>
      <c r="H108" s="141" t="str">
        <f t="shared" si="5"/>
        <v/>
      </c>
      <c r="I108" s="146" t="str">
        <f>IF($E108&lt;&gt;"",($E108*86400)-(Times_2023!$C341*86400),"")</f>
        <v/>
      </c>
      <c r="K108" s="3"/>
      <c r="L108" s="3"/>
      <c r="O108" s="148"/>
    </row>
    <row r="109" spans="1:15" ht="15.75" customHeight="1" thickBot="1">
      <c r="A109" s="198">
        <v>105</v>
      </c>
      <c r="B109" s="199" t="s">
        <v>9</v>
      </c>
      <c r="C109" s="199" t="s">
        <v>263</v>
      </c>
      <c r="D109" s="199" t="s">
        <v>0</v>
      </c>
      <c r="E109" s="205"/>
      <c r="G109" s="3" t="str">
        <f t="shared" si="4"/>
        <v>HRC</v>
      </c>
      <c r="H109" s="141" t="str">
        <f t="shared" si="5"/>
        <v/>
      </c>
      <c r="I109" s="146" t="str">
        <f>IF($E109&lt;&gt;"",($E109*86400)-(Times_2023!$C342*86400),"")</f>
        <v/>
      </c>
      <c r="K109" s="3"/>
      <c r="L109" s="3"/>
      <c r="N109" s="3"/>
    </row>
    <row r="110" spans="1:15" ht="15.75" customHeight="1" thickBot="1">
      <c r="A110" s="198">
        <v>106</v>
      </c>
      <c r="B110" s="199" t="s">
        <v>8</v>
      </c>
      <c r="C110" s="199" t="s">
        <v>108</v>
      </c>
      <c r="D110" s="199" t="s">
        <v>0</v>
      </c>
      <c r="E110" s="202">
        <v>1.4583333333333332E-2</v>
      </c>
      <c r="G110" s="3" t="str">
        <f t="shared" si="4"/>
        <v>HI</v>
      </c>
      <c r="H110" s="141" t="str">
        <f t="shared" si="5"/>
        <v/>
      </c>
      <c r="I110" s="146">
        <f>IF($E110&lt;&gt;"",($E110*86400)-(Times_2023!$C343*86400),"")</f>
        <v>1259.9999999999998</v>
      </c>
      <c r="K110" s="3"/>
      <c r="L110" s="3"/>
      <c r="N110" s="3"/>
      <c r="O110" s="155"/>
    </row>
    <row r="111" spans="1:15" ht="15.75" customHeight="1" thickBot="1">
      <c r="A111" s="198">
        <v>107</v>
      </c>
      <c r="B111" s="199" t="s">
        <v>11</v>
      </c>
      <c r="C111" s="199" t="s">
        <v>1006</v>
      </c>
      <c r="D111" s="199" t="s">
        <v>0</v>
      </c>
      <c r="E111" s="204"/>
      <c r="G111" s="3" t="str">
        <f t="shared" si="4"/>
        <v>RR</v>
      </c>
      <c r="H111" s="141" t="str">
        <f t="shared" si="5"/>
        <v/>
      </c>
      <c r="I111" s="146" t="str">
        <f>IF($E111&lt;&gt;"",($E111*86400)-(Times_2023!$C344*86400),"")</f>
        <v/>
      </c>
      <c r="K111" s="3"/>
      <c r="L111" s="3"/>
      <c r="M111" s="142"/>
      <c r="N111" s="3"/>
      <c r="O111" s="151"/>
    </row>
    <row r="112" spans="1:15" ht="15.75" customHeight="1" thickBot="1">
      <c r="A112" s="198">
        <v>108</v>
      </c>
      <c r="B112" s="199" t="s">
        <v>8</v>
      </c>
      <c r="C112" s="199" t="s">
        <v>98</v>
      </c>
      <c r="D112" s="199" t="s">
        <v>0</v>
      </c>
      <c r="E112" s="202">
        <v>1.4687499999999999E-2</v>
      </c>
      <c r="G112" s="3" t="str">
        <f t="shared" si="4"/>
        <v>HI</v>
      </c>
      <c r="H112" s="141" t="str">
        <f t="shared" si="5"/>
        <v/>
      </c>
      <c r="I112" s="146">
        <f>IF($E112&lt;&gt;"",($E112*86400)-(Times_2023!$C345*86400),"")</f>
        <v>1269</v>
      </c>
      <c r="K112" s="3"/>
      <c r="L112" s="3"/>
      <c r="M112" s="142"/>
      <c r="N112" s="3"/>
      <c r="O112" s="148"/>
    </row>
    <row r="113" spans="1:16" ht="15.75" customHeight="1" thickBot="1">
      <c r="A113" s="218">
        <v>109</v>
      </c>
      <c r="B113" s="220" t="s">
        <v>6</v>
      </c>
      <c r="C113" s="220" t="s">
        <v>1050</v>
      </c>
      <c r="D113" s="220" t="s">
        <v>0</v>
      </c>
      <c r="E113" s="205"/>
      <c r="G113" s="3" t="str">
        <f t="shared" si="4"/>
        <v>CTC</v>
      </c>
      <c r="H113" s="141" t="str">
        <f t="shared" si="5"/>
        <v/>
      </c>
      <c r="I113" s="146" t="str">
        <f>IF($E113&lt;&gt;"",($E113*86400)-(Times_2023!$C346*86400),"")</f>
        <v/>
      </c>
      <c r="K113" s="3"/>
      <c r="L113" s="3"/>
      <c r="M113" s="142"/>
      <c r="N113" s="3"/>
      <c r="O113" s="148"/>
    </row>
    <row r="114" spans="1:16" ht="15.75" customHeight="1" thickBot="1">
      <c r="A114" s="198">
        <v>110</v>
      </c>
      <c r="B114" s="199" t="s">
        <v>12</v>
      </c>
      <c r="C114" s="199" t="s">
        <v>1019</v>
      </c>
      <c r="D114" s="199" t="s">
        <v>0</v>
      </c>
      <c r="E114" s="202">
        <v>1.4814814814814814E-2</v>
      </c>
      <c r="G114" s="3" t="str">
        <f t="shared" si="4"/>
        <v>SS</v>
      </c>
      <c r="H114" s="141" t="str">
        <f t="shared" si="5"/>
        <v/>
      </c>
      <c r="I114" s="146">
        <f>IF($E114&lt;&gt;"",($E114*86400)-(Times_2023!$C347*86400),"")</f>
        <v>1280</v>
      </c>
      <c r="J114" s="147"/>
      <c r="K114" s="3"/>
      <c r="L114" s="3"/>
      <c r="M114" s="142"/>
      <c r="N114" s="3"/>
      <c r="O114" s="151"/>
    </row>
    <row r="115" spans="1:16" ht="15.75" customHeight="1" thickBot="1">
      <c r="A115" s="218">
        <v>111</v>
      </c>
      <c r="B115" s="220" t="s">
        <v>6</v>
      </c>
      <c r="C115" s="220" t="s">
        <v>1040</v>
      </c>
      <c r="D115" s="220" t="s">
        <v>3</v>
      </c>
      <c r="E115" s="220"/>
      <c r="G115" s="3" t="str">
        <f t="shared" si="4"/>
        <v>CTC</v>
      </c>
      <c r="H115" s="141" t="str">
        <f t="shared" si="5"/>
        <v/>
      </c>
      <c r="I115" s="146" t="str">
        <f>IF($E115&lt;&gt;"",($E115*86400)-(Times_2023!$C348*86400),"")</f>
        <v/>
      </c>
      <c r="J115" s="147"/>
      <c r="K115" s="3"/>
      <c r="L115" s="3"/>
      <c r="M115" s="142"/>
      <c r="N115" s="3"/>
      <c r="O115" s="151"/>
    </row>
    <row r="116" spans="1:16" ht="15.75" customHeight="1" thickBot="1">
      <c r="A116" s="182">
        <v>112</v>
      </c>
      <c r="B116" s="212" t="s">
        <v>10</v>
      </c>
      <c r="C116" s="183" t="s">
        <v>921</v>
      </c>
      <c r="D116" s="199" t="s">
        <v>0</v>
      </c>
      <c r="E116" s="205"/>
      <c r="G116" s="3" t="str">
        <f t="shared" si="4"/>
        <v>NJ</v>
      </c>
      <c r="H116" s="141" t="str">
        <f t="shared" si="5"/>
        <v/>
      </c>
      <c r="I116" s="146" t="str">
        <f>IF($E116&lt;&gt;"",($E116*86400)-(Times_2023!$C349*86400),"")</f>
        <v/>
      </c>
      <c r="K116" s="142" t="s">
        <v>67</v>
      </c>
      <c r="L116" s="142" t="s">
        <v>67</v>
      </c>
      <c r="M116" s="142" t="s">
        <v>67</v>
      </c>
      <c r="N116" s="142" t="s">
        <v>67</v>
      </c>
      <c r="O116" s="151"/>
    </row>
    <row r="117" spans="1:16" ht="15.75" customHeight="1" thickBot="1">
      <c r="A117" s="218">
        <v>113</v>
      </c>
      <c r="B117" s="220" t="s">
        <v>6</v>
      </c>
      <c r="C117" s="220" t="s">
        <v>1051</v>
      </c>
      <c r="D117" s="220" t="s">
        <v>0</v>
      </c>
      <c r="E117" s="205"/>
      <c r="G117" s="3" t="str">
        <f t="shared" si="4"/>
        <v>CTC</v>
      </c>
      <c r="H117" s="141" t="str">
        <f t="shared" si="5"/>
        <v/>
      </c>
      <c r="I117" s="146" t="str">
        <f>IF($E117&lt;&gt;"",($E117*86400)-(Times_2023!$C350*86400),"")</f>
        <v/>
      </c>
      <c r="K117" s="3"/>
      <c r="L117" s="3"/>
      <c r="M117" s="142"/>
      <c r="N117" s="3"/>
      <c r="O117" s="148"/>
    </row>
    <row r="118" spans="1:16" ht="15.75" customHeight="1" thickBot="1">
      <c r="A118" s="198">
        <v>114</v>
      </c>
      <c r="B118" s="212" t="s">
        <v>31</v>
      </c>
      <c r="C118" s="199" t="s">
        <v>946</v>
      </c>
      <c r="D118" s="199" t="s">
        <v>0</v>
      </c>
      <c r="E118" s="199"/>
      <c r="G118" s="3" t="str">
        <f t="shared" si="4"/>
        <v>ELY</v>
      </c>
      <c r="H118" s="141" t="str">
        <f t="shared" si="5"/>
        <v/>
      </c>
      <c r="I118" s="146" t="str">
        <f>IF($E118&lt;&gt;"",($E118*86400)-(Times_2023!$C351*86400),"")</f>
        <v/>
      </c>
      <c r="K118" s="3"/>
      <c r="L118" s="3"/>
      <c r="N118" s="3"/>
      <c r="O118" s="155"/>
    </row>
    <row r="119" spans="1:16" ht="15.75" customHeight="1" thickBot="1">
      <c r="A119" s="198">
        <v>115</v>
      </c>
      <c r="B119" s="212" t="s">
        <v>31</v>
      </c>
      <c r="C119" s="199" t="s">
        <v>229</v>
      </c>
      <c r="D119" s="199" t="s">
        <v>0</v>
      </c>
      <c r="E119" s="199"/>
      <c r="G119" s="3" t="str">
        <f t="shared" si="4"/>
        <v>ELY</v>
      </c>
      <c r="H119" s="141" t="str">
        <f t="shared" si="5"/>
        <v/>
      </c>
      <c r="I119" s="146" t="str">
        <f>IF($E119&lt;&gt;"",($E119*86400)-(Times_2023!$C352*86400),"")</f>
        <v/>
      </c>
      <c r="J119" s="147"/>
      <c r="K119" s="3"/>
      <c r="L119" s="3"/>
      <c r="M119" s="142"/>
      <c r="N119" s="3"/>
      <c r="O119" s="151"/>
    </row>
    <row r="120" spans="1:16" ht="15.75" customHeight="1" thickBot="1">
      <c r="A120" s="182">
        <v>116</v>
      </c>
      <c r="B120" s="212" t="s">
        <v>10</v>
      </c>
      <c r="C120" s="183" t="s">
        <v>130</v>
      </c>
      <c r="D120" s="199" t="s">
        <v>0</v>
      </c>
      <c r="E120" s="205">
        <v>1.5057870370370369E-2</v>
      </c>
      <c r="G120" s="3" t="str">
        <f t="shared" si="4"/>
        <v>NJ</v>
      </c>
      <c r="H120" s="141" t="str">
        <f t="shared" si="5"/>
        <v/>
      </c>
      <c r="I120" s="146">
        <f>IF($E120&lt;&gt;"",($E120*86400)-(Times_2023!$C353*86400),"")</f>
        <v>1300.9999999999998</v>
      </c>
      <c r="K120" s="3"/>
      <c r="L120" s="3"/>
      <c r="M120" s="142"/>
      <c r="N120" s="3"/>
      <c r="O120" s="151"/>
    </row>
    <row r="121" spans="1:16" ht="15.75" customHeight="1" thickBot="1">
      <c r="A121" s="218">
        <v>117</v>
      </c>
      <c r="B121" s="220" t="s">
        <v>6</v>
      </c>
      <c r="C121" s="220" t="s">
        <v>1052</v>
      </c>
      <c r="D121" s="220" t="s">
        <v>0</v>
      </c>
      <c r="E121" s="156"/>
      <c r="G121" s="3" t="str">
        <f t="shared" si="4"/>
        <v>CTC</v>
      </c>
      <c r="H121" s="141" t="str">
        <f t="shared" si="5"/>
        <v/>
      </c>
      <c r="I121" s="146" t="str">
        <f>IF($E121&lt;&gt;"",($E121*86400)-(Times_2023!$C354*86400),"")</f>
        <v/>
      </c>
      <c r="J121" s="147"/>
      <c r="K121" s="3"/>
      <c r="L121" s="3"/>
      <c r="N121" s="3"/>
    </row>
    <row r="122" spans="1:16" ht="15.75" customHeight="1" thickBot="1">
      <c r="A122" s="198">
        <v>118</v>
      </c>
      <c r="B122" s="199" t="s">
        <v>11</v>
      </c>
      <c r="C122" s="199" t="s">
        <v>278</v>
      </c>
      <c r="D122" s="199" t="s">
        <v>3</v>
      </c>
      <c r="E122" s="184"/>
      <c r="G122" s="3" t="str">
        <f t="shared" si="4"/>
        <v>RR</v>
      </c>
      <c r="H122" s="141" t="str">
        <f t="shared" si="5"/>
        <v/>
      </c>
      <c r="I122" s="146" t="str">
        <f>IF($E122&lt;&gt;"",($E122*86400)-(Times_2023!$C355*86400),"")</f>
        <v/>
      </c>
      <c r="K122" s="3"/>
      <c r="L122" s="3"/>
      <c r="M122" s="142"/>
      <c r="N122" s="3"/>
      <c r="O122" s="151"/>
    </row>
    <row r="123" spans="1:16" ht="15.75" customHeight="1" thickBot="1">
      <c r="A123" s="198">
        <v>119</v>
      </c>
      <c r="B123" s="199" t="s">
        <v>9</v>
      </c>
      <c r="C123" s="199" t="s">
        <v>111</v>
      </c>
      <c r="D123" s="199" t="s">
        <v>0</v>
      </c>
      <c r="E123" s="204"/>
      <c r="G123" s="3" t="str">
        <f t="shared" si="4"/>
        <v>HRC</v>
      </c>
      <c r="H123" s="141" t="str">
        <f t="shared" si="5"/>
        <v/>
      </c>
      <c r="I123" s="146" t="str">
        <f>IF($E123&lt;&gt;"",($E123*86400)-(Times_2023!$C356*86400),"")</f>
        <v/>
      </c>
      <c r="K123" s="3"/>
      <c r="L123" s="3"/>
      <c r="N123" s="3"/>
    </row>
    <row r="124" spans="1:16" ht="15.75" customHeight="1" thickBot="1">
      <c r="A124" s="198">
        <v>120</v>
      </c>
      <c r="B124" s="199" t="s">
        <v>9</v>
      </c>
      <c r="C124" s="199" t="s">
        <v>931</v>
      </c>
      <c r="D124" s="199" t="s">
        <v>0</v>
      </c>
      <c r="E124" s="184"/>
      <c r="G124" s="3" t="str">
        <f t="shared" si="4"/>
        <v>HRC</v>
      </c>
      <c r="H124" s="141" t="str">
        <f t="shared" si="5"/>
        <v/>
      </c>
      <c r="I124" s="146" t="str">
        <f>IF($E124&lt;&gt;"",($E124*86400)-(Times_2023!$C357*86400),"")</f>
        <v/>
      </c>
      <c r="J124" s="147"/>
      <c r="K124" s="3"/>
      <c r="L124" s="3"/>
      <c r="N124" s="3"/>
    </row>
    <row r="125" spans="1:16" ht="15.75" customHeight="1" thickBot="1">
      <c r="A125" s="198">
        <v>121</v>
      </c>
      <c r="B125" s="212" t="s">
        <v>31</v>
      </c>
      <c r="C125" s="199" t="s">
        <v>107</v>
      </c>
      <c r="D125" s="199" t="s">
        <v>0</v>
      </c>
      <c r="E125" s="199"/>
      <c r="G125" s="3" t="str">
        <f t="shared" si="4"/>
        <v>ELY</v>
      </c>
      <c r="H125" s="141" t="str">
        <f t="shared" si="5"/>
        <v/>
      </c>
      <c r="I125" s="146" t="str">
        <f>IF($E125&lt;&gt;"",($E125*86400)-(Times_2023!$C358*86400),"")</f>
        <v/>
      </c>
      <c r="O125" s="3"/>
      <c r="P125" s="3"/>
    </row>
    <row r="126" spans="1:16" ht="15.75" customHeight="1" thickBot="1">
      <c r="A126" s="192">
        <v>122</v>
      </c>
      <c r="B126" s="212" t="s">
        <v>10</v>
      </c>
      <c r="C126" s="193" t="s">
        <v>112</v>
      </c>
      <c r="D126" s="199" t="s">
        <v>0</v>
      </c>
      <c r="E126" s="204">
        <v>1.5358796296296296E-2</v>
      </c>
      <c r="G126" s="3" t="str">
        <f t="shared" si="4"/>
        <v>NJ</v>
      </c>
      <c r="H126" s="141" t="str">
        <f t="shared" si="5"/>
        <v/>
      </c>
      <c r="I126" s="146">
        <f>IF($E126&lt;&gt;"",($E126*86400)-(Times_2023!$C359*86400),"")</f>
        <v>1327</v>
      </c>
      <c r="K126" s="3"/>
      <c r="L126" s="3"/>
      <c r="N126" s="3"/>
      <c r="O126" s="163"/>
    </row>
    <row r="127" spans="1:16" ht="15.75" customHeight="1" thickBot="1">
      <c r="A127" s="198">
        <v>123</v>
      </c>
      <c r="B127" s="199" t="s">
        <v>5</v>
      </c>
      <c r="C127" s="199" t="s">
        <v>110</v>
      </c>
      <c r="D127" s="199" t="s">
        <v>0</v>
      </c>
      <c r="E127" s="197"/>
      <c r="G127" s="3" t="str">
        <f t="shared" si="4"/>
        <v>CAC</v>
      </c>
      <c r="H127" s="141" t="str">
        <f t="shared" si="5"/>
        <v/>
      </c>
      <c r="I127" s="146" t="str">
        <f>IF($E127&lt;&gt;"",($E127*86400)-(Times_2023!$C360*86400),"")</f>
        <v/>
      </c>
      <c r="J127" s="147"/>
      <c r="K127" s="3"/>
      <c r="L127" s="3"/>
      <c r="N127" s="3"/>
      <c r="O127" s="155"/>
    </row>
    <row r="128" spans="1:16" ht="15.75" customHeight="1" thickBot="1">
      <c r="A128" s="198">
        <v>124</v>
      </c>
      <c r="B128" s="199" t="s">
        <v>9</v>
      </c>
      <c r="C128" s="199" t="s">
        <v>264</v>
      </c>
      <c r="D128" s="199" t="s">
        <v>0</v>
      </c>
      <c r="E128" s="204"/>
      <c r="G128" s="3" t="str">
        <f t="shared" si="4"/>
        <v>HRC</v>
      </c>
      <c r="H128" s="141" t="str">
        <f t="shared" si="5"/>
        <v/>
      </c>
      <c r="I128" s="146" t="str">
        <f>IF($E128&lt;&gt;"",($E128*86400)-(Times_2023!$C361*86400),"")</f>
        <v/>
      </c>
      <c r="K128" s="3"/>
      <c r="L128" s="3"/>
      <c r="N128" s="3"/>
    </row>
    <row r="129" spans="1:15" ht="15.75" customHeight="1" thickBot="1">
      <c r="A129" s="198">
        <v>125</v>
      </c>
      <c r="B129" s="212" t="s">
        <v>31</v>
      </c>
      <c r="C129" s="199" t="s">
        <v>948</v>
      </c>
      <c r="D129" s="199" t="s">
        <v>0</v>
      </c>
      <c r="E129" s="199"/>
      <c r="G129" s="3" t="str">
        <f t="shared" si="4"/>
        <v>ELY</v>
      </c>
      <c r="H129" s="141" t="str">
        <f t="shared" si="5"/>
        <v/>
      </c>
      <c r="I129" s="146" t="str">
        <f>IF($E129&lt;&gt;"",($E129*86400)-(Times_2023!$C362*86400),"")</f>
        <v/>
      </c>
      <c r="J129" s="147"/>
      <c r="K129" s="3"/>
      <c r="L129" s="3"/>
      <c r="N129" s="3"/>
    </row>
    <row r="130" spans="1:15" ht="15.75" customHeight="1" thickBot="1">
      <c r="A130" s="198">
        <v>126</v>
      </c>
      <c r="B130" s="212" t="s">
        <v>10</v>
      </c>
      <c r="C130" s="199" t="s">
        <v>105</v>
      </c>
      <c r="D130" s="199" t="s">
        <v>3</v>
      </c>
      <c r="E130" s="202">
        <v>1.5462962962962963E-2</v>
      </c>
      <c r="G130" s="3" t="str">
        <f t="shared" si="4"/>
        <v>NJ</v>
      </c>
      <c r="H130" s="141" t="str">
        <f t="shared" si="5"/>
        <v/>
      </c>
      <c r="I130" s="146">
        <f>IF($E130&lt;&gt;"",($E130*86400)-(Times_2023!$C363*86400),"")</f>
        <v>1336</v>
      </c>
      <c r="J130" s="147"/>
      <c r="K130" s="3"/>
      <c r="L130" s="3"/>
      <c r="N130" s="3"/>
    </row>
    <row r="131" spans="1:15" ht="15.75" customHeight="1" thickBot="1">
      <c r="A131" s="198">
        <v>127</v>
      </c>
      <c r="B131" s="199" t="s">
        <v>9</v>
      </c>
      <c r="C131" s="199" t="s">
        <v>106</v>
      </c>
      <c r="D131" s="199" t="s">
        <v>3</v>
      </c>
      <c r="E131" s="184"/>
      <c r="G131" s="3" t="str">
        <f t="shared" si="4"/>
        <v>HRC</v>
      </c>
      <c r="H131" s="141" t="str">
        <f t="shared" si="5"/>
        <v/>
      </c>
      <c r="I131" s="146" t="str">
        <f>IF($E131&lt;&gt;"",($E131*86400)-(Times_2023!$C364*86400),"")</f>
        <v/>
      </c>
      <c r="K131" s="3"/>
      <c r="L131" s="3"/>
      <c r="M131" s="142"/>
      <c r="N131" s="3"/>
      <c r="O131" s="151"/>
    </row>
    <row r="132" spans="1:15" ht="15.75" customHeight="1" thickBot="1">
      <c r="A132" s="198">
        <v>128</v>
      </c>
      <c r="B132" s="199" t="s">
        <v>11</v>
      </c>
      <c r="C132" s="199" t="s">
        <v>121</v>
      </c>
      <c r="D132" s="199" t="s">
        <v>0</v>
      </c>
      <c r="E132" s="197"/>
      <c r="G132" s="3" t="str">
        <f t="shared" si="4"/>
        <v>RR</v>
      </c>
      <c r="H132" s="141" t="str">
        <f t="shared" si="5"/>
        <v/>
      </c>
      <c r="I132" s="146" t="str">
        <f>IF($E132&lt;&gt;"",($E132*86400)-(Times_2023!$C365*86400),"")</f>
        <v/>
      </c>
      <c r="K132" s="3"/>
      <c r="L132" s="3"/>
      <c r="N132" s="3"/>
      <c r="O132" s="155"/>
    </row>
    <row r="133" spans="1:15" ht="15.75" customHeight="1" thickBot="1">
      <c r="A133" s="198">
        <v>129</v>
      </c>
      <c r="B133" s="199" t="s">
        <v>5</v>
      </c>
      <c r="C133" s="199" t="s">
        <v>996</v>
      </c>
      <c r="D133" s="199" t="s">
        <v>0</v>
      </c>
      <c r="E133" s="184"/>
      <c r="G133" s="3" t="str">
        <f t="shared" ref="G133:G196" si="6">VLOOKUP(A133,Numbers,2,FALSE)</f>
        <v>CAC</v>
      </c>
      <c r="H133" s="141" t="str">
        <f t="shared" ref="H133:H196" si="7">IF(B133=G133,"","***")</f>
        <v/>
      </c>
      <c r="I133" s="146" t="str">
        <f>IF($E133&lt;&gt;"",($E133*86400)-(Times_2023!$C366*86400),"")</f>
        <v/>
      </c>
      <c r="K133" s="3"/>
      <c r="L133" s="3"/>
      <c r="M133" s="142"/>
      <c r="N133" s="3"/>
      <c r="O133" s="151"/>
    </row>
    <row r="134" spans="1:15" ht="15.75" customHeight="1" thickBot="1">
      <c r="A134" s="198">
        <v>130</v>
      </c>
      <c r="B134" s="199" t="s">
        <v>5</v>
      </c>
      <c r="C134" s="183" t="s">
        <v>977</v>
      </c>
      <c r="D134" s="199" t="s">
        <v>3</v>
      </c>
      <c r="E134" s="205"/>
      <c r="G134" s="3" t="str">
        <f t="shared" si="6"/>
        <v>CAC</v>
      </c>
      <c r="H134" s="141" t="str">
        <f t="shared" si="7"/>
        <v/>
      </c>
      <c r="I134" s="146" t="str">
        <f>IF($E134&lt;&gt;"",($E134*86400)-(Times_2023!$C367*86400),"")</f>
        <v/>
      </c>
      <c r="K134" s="3"/>
      <c r="L134" s="3"/>
      <c r="N134" s="3"/>
    </row>
    <row r="135" spans="1:15" ht="15.75" customHeight="1" thickBot="1">
      <c r="A135" s="198">
        <v>131</v>
      </c>
      <c r="B135" s="199" t="s">
        <v>8</v>
      </c>
      <c r="C135" s="199" t="s">
        <v>244</v>
      </c>
      <c r="D135" s="199" t="s">
        <v>0</v>
      </c>
      <c r="E135" s="202">
        <v>1.5532407407407406E-2</v>
      </c>
      <c r="G135" s="3" t="str">
        <f t="shared" si="6"/>
        <v>HI</v>
      </c>
      <c r="H135" s="141" t="str">
        <f t="shared" si="7"/>
        <v/>
      </c>
      <c r="I135" s="146">
        <f>IF($E135&lt;&gt;"",($E135*86400)-(Times_2023!$C368*86400),"")</f>
        <v>1342</v>
      </c>
      <c r="J135" s="147"/>
      <c r="K135" s="3"/>
      <c r="L135" s="3"/>
      <c r="N135" s="3"/>
    </row>
    <row r="136" spans="1:15" ht="15.75" customHeight="1" thickBot="1">
      <c r="A136" s="198">
        <v>132</v>
      </c>
      <c r="B136" s="199" t="s">
        <v>11</v>
      </c>
      <c r="C136" s="199" t="s">
        <v>1008</v>
      </c>
      <c r="D136" s="199" t="s">
        <v>3</v>
      </c>
      <c r="E136" s="205"/>
      <c r="G136" s="3" t="str">
        <f t="shared" si="6"/>
        <v>RR</v>
      </c>
      <c r="H136" s="141" t="str">
        <f t="shared" si="7"/>
        <v/>
      </c>
      <c r="I136" s="146" t="str">
        <f>IF($E136&lt;&gt;"",($E136*86400)-(Times_2023!$C369*86400),"")</f>
        <v/>
      </c>
      <c r="K136" s="3"/>
      <c r="L136" s="3"/>
      <c r="N136" s="3"/>
    </row>
    <row r="137" spans="1:15" ht="15.75" customHeight="1" thickBot="1">
      <c r="A137" s="198">
        <v>133</v>
      </c>
      <c r="B137" s="199" t="s">
        <v>8</v>
      </c>
      <c r="C137" s="199" t="s">
        <v>123</v>
      </c>
      <c r="D137" s="199" t="s">
        <v>0</v>
      </c>
      <c r="E137" s="202">
        <v>1.5682870370370371E-2</v>
      </c>
      <c r="G137" s="3" t="str">
        <f t="shared" si="6"/>
        <v>HI</v>
      </c>
      <c r="H137" s="141" t="str">
        <f t="shared" si="7"/>
        <v/>
      </c>
      <c r="I137" s="146">
        <f>IF($E137&lt;&gt;"",($E137*86400)-(Times_2023!$C370*86400),"")</f>
        <v>1355</v>
      </c>
      <c r="K137" s="3"/>
      <c r="L137" s="3"/>
      <c r="N137" s="3"/>
    </row>
    <row r="138" spans="1:15" ht="15.75" customHeight="1" thickBot="1">
      <c r="A138" s="198">
        <v>134</v>
      </c>
      <c r="B138" s="199" t="s">
        <v>5</v>
      </c>
      <c r="C138" s="199" t="s">
        <v>984</v>
      </c>
      <c r="D138" s="199" t="s">
        <v>0</v>
      </c>
      <c r="E138" s="185"/>
      <c r="G138" s="3" t="str">
        <f t="shared" si="6"/>
        <v>CAC</v>
      </c>
      <c r="H138" s="141" t="str">
        <f t="shared" si="7"/>
        <v/>
      </c>
      <c r="I138" s="146" t="str">
        <f>IF($E138&lt;&gt;"",($E138*86400)-(Times_2023!$C371*86400),"")</f>
        <v/>
      </c>
      <c r="J138" s="147"/>
      <c r="K138" s="3"/>
      <c r="L138" s="3"/>
      <c r="N138" s="3"/>
      <c r="O138" s="148"/>
    </row>
    <row r="139" spans="1:15" ht="15.75" customHeight="1" thickBot="1">
      <c r="A139" s="198">
        <v>135</v>
      </c>
      <c r="B139" s="199" t="s">
        <v>8</v>
      </c>
      <c r="C139" s="199" t="s">
        <v>246</v>
      </c>
      <c r="D139" s="199" t="s">
        <v>3</v>
      </c>
      <c r="E139" s="202">
        <v>1.5625E-2</v>
      </c>
      <c r="G139" s="3" t="str">
        <f t="shared" si="6"/>
        <v>HI</v>
      </c>
      <c r="H139" s="141" t="str">
        <f t="shared" si="7"/>
        <v/>
      </c>
      <c r="I139" s="146">
        <f>IF($E139&lt;&gt;"",($E139*86400)-(Times_2023!$C372*86400),"")</f>
        <v>1350</v>
      </c>
      <c r="K139" s="3"/>
      <c r="L139" s="3"/>
      <c r="M139" s="142"/>
      <c r="N139" s="3"/>
      <c r="O139" s="151"/>
    </row>
    <row r="140" spans="1:15" ht="15.75" customHeight="1" thickBot="1">
      <c r="A140" s="198">
        <v>136</v>
      </c>
      <c r="B140" s="199" t="s">
        <v>5</v>
      </c>
      <c r="C140" s="183" t="s">
        <v>982</v>
      </c>
      <c r="D140" s="199" t="s">
        <v>3</v>
      </c>
      <c r="E140" s="205"/>
      <c r="G140" s="3" t="str">
        <f t="shared" si="6"/>
        <v>CAC</v>
      </c>
      <c r="H140" s="141" t="str">
        <f t="shared" si="7"/>
        <v/>
      </c>
      <c r="I140" s="146" t="str">
        <f>IF($E140&lt;&gt;"",($E140*86400)-(Times_2023!$C373*86400),"")</f>
        <v/>
      </c>
      <c r="K140" s="3"/>
      <c r="L140" s="3"/>
      <c r="N140" s="3"/>
    </row>
    <row r="141" spans="1:15" ht="15.75" customHeight="1" thickBot="1">
      <c r="A141" s="198">
        <v>137</v>
      </c>
      <c r="B141" s="212" t="s">
        <v>31</v>
      </c>
      <c r="C141" s="199" t="s">
        <v>113</v>
      </c>
      <c r="D141" s="199" t="s">
        <v>0</v>
      </c>
      <c r="E141" s="202">
        <v>1.577546296296296E-2</v>
      </c>
      <c r="G141" s="3" t="str">
        <f t="shared" si="6"/>
        <v>ELY</v>
      </c>
      <c r="H141" s="141" t="str">
        <f t="shared" si="7"/>
        <v/>
      </c>
      <c r="I141" s="146">
        <f>IF($E141&lt;&gt;"",($E141*86400)-(Times_2023!$C374*86400),"")</f>
        <v>1362.9999999999998</v>
      </c>
    </row>
    <row r="142" spans="1:15" ht="15.75" customHeight="1" thickBot="1">
      <c r="A142" s="198">
        <v>138</v>
      </c>
      <c r="B142" s="199" t="s">
        <v>5</v>
      </c>
      <c r="C142" s="199" t="s">
        <v>997</v>
      </c>
      <c r="D142" s="199" t="s">
        <v>0</v>
      </c>
      <c r="E142" s="184"/>
      <c r="G142" s="3" t="str">
        <f t="shared" si="6"/>
        <v>CAC</v>
      </c>
      <c r="H142" s="141" t="str">
        <f t="shared" si="7"/>
        <v/>
      </c>
      <c r="I142" s="146" t="str">
        <f>IF($E142&lt;&gt;"",($E142*86400)-(Times_2023!$C375*86400),"")</f>
        <v/>
      </c>
      <c r="K142" s="3"/>
      <c r="L142" s="3"/>
      <c r="N142" s="3"/>
      <c r="O142" s="155"/>
    </row>
    <row r="143" spans="1:15" ht="15.75" customHeight="1" thickBot="1">
      <c r="A143" s="198">
        <v>139</v>
      </c>
      <c r="B143" s="212" t="s">
        <v>31</v>
      </c>
      <c r="C143" s="199" t="s">
        <v>955</v>
      </c>
      <c r="D143" s="199" t="s">
        <v>0</v>
      </c>
      <c r="E143" s="202">
        <v>1.5682870370370371E-2</v>
      </c>
      <c r="G143" s="3" t="str">
        <f t="shared" si="6"/>
        <v>ELY</v>
      </c>
      <c r="H143" s="141" t="str">
        <f t="shared" si="7"/>
        <v/>
      </c>
      <c r="I143" s="146">
        <f>IF($E143&lt;&gt;"",($E143*86400)-(Times_2023!$C376*86400),"")</f>
        <v>1355</v>
      </c>
      <c r="K143" s="3"/>
      <c r="L143" s="3"/>
      <c r="N143" s="3"/>
      <c r="O143" s="155"/>
    </row>
    <row r="144" spans="1:15" ht="15.75" customHeight="1" thickBot="1">
      <c r="A144" s="218">
        <v>140</v>
      </c>
      <c r="B144" s="220" t="s">
        <v>6</v>
      </c>
      <c r="C144" s="220" t="s">
        <v>1041</v>
      </c>
      <c r="D144" s="220" t="s">
        <v>3</v>
      </c>
      <c r="E144" s="221">
        <v>1.5914351851851853E-2</v>
      </c>
      <c r="G144" s="3" t="str">
        <f t="shared" si="6"/>
        <v>CTC</v>
      </c>
      <c r="H144" s="141" t="str">
        <f t="shared" si="7"/>
        <v/>
      </c>
      <c r="I144" s="146">
        <f>IF($E144&lt;&gt;"",($E144*86400)-(Times_2023!$C377*86400),"")</f>
        <v>1375</v>
      </c>
      <c r="K144" s="3"/>
      <c r="L144" s="3"/>
      <c r="M144" s="142"/>
      <c r="N144" s="3"/>
      <c r="O144" s="151"/>
    </row>
    <row r="145" spans="1:15" ht="15.75" customHeight="1" thickBot="1">
      <c r="A145" s="198">
        <v>141</v>
      </c>
      <c r="B145" s="199" t="s">
        <v>12</v>
      </c>
      <c r="C145" s="199" t="s">
        <v>124</v>
      </c>
      <c r="D145" s="199" t="s">
        <v>0</v>
      </c>
      <c r="E145" s="202">
        <v>1.5925925925925927E-2</v>
      </c>
      <c r="G145" s="3" t="str">
        <f t="shared" si="6"/>
        <v>SS</v>
      </c>
      <c r="H145" s="141" t="str">
        <f t="shared" si="7"/>
        <v/>
      </c>
      <c r="I145" s="146">
        <f>IF($E145&lt;&gt;"",($E145*86400)-(Times_2023!$C378*86400),"")</f>
        <v>1376</v>
      </c>
      <c r="K145" s="3"/>
      <c r="L145" s="3"/>
      <c r="M145" s="142"/>
      <c r="N145" s="3"/>
      <c r="O145" s="151"/>
    </row>
    <row r="146" spans="1:15" ht="15.75" customHeight="1" thickBot="1">
      <c r="A146" s="198">
        <v>142</v>
      </c>
      <c r="B146" s="199" t="s">
        <v>5</v>
      </c>
      <c r="C146" s="199" t="s">
        <v>101</v>
      </c>
      <c r="D146" s="199" t="s">
        <v>0</v>
      </c>
      <c r="E146" s="184"/>
      <c r="G146" s="3" t="str">
        <f t="shared" si="6"/>
        <v>CAC</v>
      </c>
      <c r="H146" s="141" t="str">
        <f t="shared" si="7"/>
        <v/>
      </c>
      <c r="I146" s="146" t="str">
        <f>IF($E146&lt;&gt;"",($E146*86400)-(Times_2023!$C379*86400),"")</f>
        <v/>
      </c>
      <c r="K146" s="3"/>
      <c r="L146" s="3"/>
      <c r="M146" s="142"/>
      <c r="N146" s="3"/>
      <c r="O146" s="151"/>
    </row>
    <row r="147" spans="1:15" ht="15.75" customHeight="1" thickBot="1">
      <c r="A147" s="198">
        <v>143</v>
      </c>
      <c r="B147" s="199" t="s">
        <v>12</v>
      </c>
      <c r="C147" s="199" t="s">
        <v>1020</v>
      </c>
      <c r="D147" s="199" t="s">
        <v>0</v>
      </c>
      <c r="E147" s="202">
        <v>1.5821759259259261E-2</v>
      </c>
      <c r="G147" s="3" t="str">
        <f t="shared" si="6"/>
        <v>SS</v>
      </c>
      <c r="H147" s="141" t="str">
        <f t="shared" si="7"/>
        <v/>
      </c>
      <c r="I147" s="146">
        <f>IF($E147&lt;&gt;"",($E147*86400)-(Times_2023!$C380*86400),"")</f>
        <v>1367.0000000000002</v>
      </c>
      <c r="K147" s="3"/>
      <c r="L147" s="3"/>
      <c r="N147" s="3"/>
    </row>
    <row r="148" spans="1:15" ht="15.75" customHeight="1" thickBot="1">
      <c r="A148" s="218">
        <v>144</v>
      </c>
      <c r="B148" s="220" t="s">
        <v>6</v>
      </c>
      <c r="C148" s="220" t="s">
        <v>125</v>
      </c>
      <c r="D148" s="220" t="s">
        <v>0</v>
      </c>
      <c r="E148" s="184"/>
      <c r="G148" s="3" t="str">
        <f t="shared" si="6"/>
        <v>CTC</v>
      </c>
      <c r="H148" s="141" t="str">
        <f t="shared" si="7"/>
        <v/>
      </c>
      <c r="I148" s="146" t="str">
        <f>IF($E148&lt;&gt;"",($E148*86400)-(Times_2023!$C381*86400),"")</f>
        <v/>
      </c>
      <c r="K148" s="3"/>
      <c r="L148" s="3"/>
      <c r="M148" s="142"/>
      <c r="N148" s="3"/>
      <c r="O148" s="151"/>
    </row>
    <row r="149" spans="1:15" ht="15.75" customHeight="1" thickBot="1">
      <c r="A149" s="182">
        <v>145</v>
      </c>
      <c r="B149" s="212" t="s">
        <v>10</v>
      </c>
      <c r="C149" s="183" t="s">
        <v>127</v>
      </c>
      <c r="D149" s="199" t="s">
        <v>0</v>
      </c>
      <c r="E149" s="205">
        <v>1.6122685185185184E-2</v>
      </c>
      <c r="G149" s="3" t="str">
        <f t="shared" si="6"/>
        <v>NJ</v>
      </c>
      <c r="H149" s="141" t="str">
        <f t="shared" si="7"/>
        <v/>
      </c>
      <c r="I149" s="146">
        <f>IF($E149&lt;&gt;"",($E149*86400)-(Times_2023!$C382*86400),"")</f>
        <v>1393</v>
      </c>
      <c r="K149" s="3"/>
      <c r="L149" s="3"/>
      <c r="M149" s="142"/>
      <c r="N149" s="3"/>
      <c r="O149" s="151"/>
    </row>
    <row r="150" spans="1:15" ht="15.75" customHeight="1" thickBot="1">
      <c r="A150" s="198">
        <v>146</v>
      </c>
      <c r="B150" s="199" t="s">
        <v>12</v>
      </c>
      <c r="C150" s="199" t="s">
        <v>1013</v>
      </c>
      <c r="D150" s="194" t="s">
        <v>3</v>
      </c>
      <c r="E150" s="202">
        <v>1.6087962962962964E-2</v>
      </c>
      <c r="G150" s="3" t="str">
        <f t="shared" si="6"/>
        <v>SS</v>
      </c>
      <c r="H150" s="141" t="str">
        <f t="shared" si="7"/>
        <v/>
      </c>
      <c r="I150" s="146">
        <f>IF($E150&lt;&gt;"",($E150*86400)-(Times_2023!$C383*86400),"")</f>
        <v>1390</v>
      </c>
      <c r="K150" s="3"/>
      <c r="L150" s="3"/>
      <c r="N150" s="3"/>
      <c r="O150" s="148"/>
    </row>
    <row r="151" spans="1:15" ht="15.75" customHeight="1" thickBot="1">
      <c r="A151" s="218">
        <v>147</v>
      </c>
      <c r="B151" s="220" t="s">
        <v>6</v>
      </c>
      <c r="C151" s="220" t="s">
        <v>1053</v>
      </c>
      <c r="D151" s="220" t="s">
        <v>0</v>
      </c>
      <c r="E151" s="205"/>
      <c r="G151" s="3" t="str">
        <f t="shared" si="6"/>
        <v>CTC</v>
      </c>
      <c r="H151" s="141" t="str">
        <f t="shared" si="7"/>
        <v/>
      </c>
      <c r="I151" s="146" t="str">
        <f>IF($E151&lt;&gt;"",($E151*86400)-(Times_2023!$C384*86400),"")</f>
        <v/>
      </c>
      <c r="K151" s="3"/>
      <c r="L151" s="3"/>
      <c r="N151" s="3"/>
      <c r="O151" s="155"/>
    </row>
    <row r="152" spans="1:15" ht="15.75" customHeight="1" thickBot="1">
      <c r="A152" s="198">
        <v>148</v>
      </c>
      <c r="B152" s="212" t="s">
        <v>10</v>
      </c>
      <c r="C152" s="199" t="s">
        <v>901</v>
      </c>
      <c r="D152" s="199" t="s">
        <v>3</v>
      </c>
      <c r="E152" s="203"/>
      <c r="G152" s="3" t="str">
        <f t="shared" si="6"/>
        <v>NJ</v>
      </c>
      <c r="H152" s="141" t="str">
        <f t="shared" si="7"/>
        <v/>
      </c>
      <c r="I152" s="146" t="str">
        <f>IF($E152&lt;&gt;"",($E152*86400)-(Times_2023!$C385*86400),"")</f>
        <v/>
      </c>
      <c r="J152" s="147"/>
      <c r="K152" s="3"/>
      <c r="L152" s="3"/>
      <c r="N152" s="3"/>
    </row>
    <row r="153" spans="1:15" ht="15.75" customHeight="1" thickBot="1">
      <c r="A153" s="198">
        <v>149</v>
      </c>
      <c r="B153" s="199" t="s">
        <v>8</v>
      </c>
      <c r="C153" s="199" t="s">
        <v>114</v>
      </c>
      <c r="D153" s="199" t="s">
        <v>3</v>
      </c>
      <c r="E153" s="202">
        <v>1.6076388888888887E-2</v>
      </c>
      <c r="G153" s="3" t="str">
        <f t="shared" si="6"/>
        <v>HI</v>
      </c>
      <c r="H153" s="141" t="str">
        <f t="shared" si="7"/>
        <v/>
      </c>
      <c r="I153" s="146">
        <f>IF($E153&lt;&gt;"",($E153*86400)-(Times_2023!$C386*86400),"")</f>
        <v>1388.9999999999998</v>
      </c>
      <c r="K153" s="3"/>
      <c r="L153" s="3"/>
      <c r="N153" s="3"/>
      <c r="O153" s="151"/>
    </row>
    <row r="154" spans="1:15" ht="15.75" customHeight="1" thickBot="1">
      <c r="A154" s="198">
        <v>150</v>
      </c>
      <c r="B154" s="199" t="s">
        <v>5</v>
      </c>
      <c r="C154" s="199" t="s">
        <v>1002</v>
      </c>
      <c r="D154" s="199" t="s">
        <v>0</v>
      </c>
      <c r="E154" s="205"/>
      <c r="G154" s="3" t="str">
        <f t="shared" si="6"/>
        <v>CAC</v>
      </c>
      <c r="H154" s="141" t="str">
        <f t="shared" si="7"/>
        <v/>
      </c>
      <c r="I154" s="146" t="str">
        <f>IF($E154&lt;&gt;"",($E154*86400)-(Times_2023!$C387*86400),"")</f>
        <v/>
      </c>
      <c r="J154" s="147"/>
      <c r="K154" s="3"/>
      <c r="L154" s="3"/>
      <c r="N154" s="3"/>
      <c r="O154" s="155"/>
    </row>
    <row r="155" spans="1:15" ht="15.75" customHeight="1" thickBot="1">
      <c r="A155" s="198">
        <v>151</v>
      </c>
      <c r="B155" s="212" t="s">
        <v>31</v>
      </c>
      <c r="C155" s="199" t="s">
        <v>956</v>
      </c>
      <c r="D155" s="199" t="s">
        <v>0</v>
      </c>
      <c r="E155" s="199"/>
      <c r="G155" s="3" t="str">
        <f t="shared" si="6"/>
        <v>ELY</v>
      </c>
      <c r="H155" s="141" t="str">
        <f t="shared" si="7"/>
        <v/>
      </c>
      <c r="I155" s="146" t="str">
        <f>IF($E155&lt;&gt;"",($E155*86400)-(Times_2023!$C388*86400),"")</f>
        <v/>
      </c>
      <c r="K155" s="3"/>
      <c r="L155" s="3"/>
      <c r="N155" s="3"/>
      <c r="O155" s="155"/>
    </row>
    <row r="156" spans="1:15" ht="15.75" customHeight="1" thickBot="1">
      <c r="A156" s="182">
        <v>152</v>
      </c>
      <c r="B156" s="212" t="s">
        <v>10</v>
      </c>
      <c r="C156" s="183" t="s">
        <v>922</v>
      </c>
      <c r="D156" s="199" t="s">
        <v>0</v>
      </c>
      <c r="E156" s="205"/>
      <c r="G156" s="3" t="str">
        <f t="shared" si="6"/>
        <v>NJ</v>
      </c>
      <c r="H156" s="141" t="str">
        <f t="shared" si="7"/>
        <v/>
      </c>
      <c r="I156" s="146" t="str">
        <f>IF($E156&lt;&gt;"",($E156*86400)-(Times_2023!$C389*86400),"")</f>
        <v/>
      </c>
      <c r="K156" s="3"/>
      <c r="L156" s="3"/>
      <c r="M156" s="142"/>
      <c r="N156" s="3"/>
      <c r="O156" s="151"/>
    </row>
    <row r="157" spans="1:15" ht="15.75" customHeight="1" thickBot="1">
      <c r="A157" s="198">
        <v>153</v>
      </c>
      <c r="B157" s="212" t="s">
        <v>31</v>
      </c>
      <c r="C157" s="199" t="s">
        <v>120</v>
      </c>
      <c r="D157" s="199" t="s">
        <v>0</v>
      </c>
      <c r="E157" s="202">
        <v>1.6203703703703703E-2</v>
      </c>
      <c r="G157" s="3" t="str">
        <f t="shared" si="6"/>
        <v>ELY</v>
      </c>
      <c r="H157" s="141" t="str">
        <f t="shared" si="7"/>
        <v/>
      </c>
      <c r="I157" s="146">
        <f>IF($E157&lt;&gt;"",($E157*86400)-(Times_2023!$C390*86400),"")</f>
        <v>1400</v>
      </c>
      <c r="K157" s="3"/>
      <c r="L157" s="3"/>
      <c r="M157" s="142"/>
      <c r="N157" s="3"/>
      <c r="O157" s="151"/>
    </row>
    <row r="158" spans="1:15" ht="15.75" customHeight="1" thickBot="1">
      <c r="A158" s="198">
        <v>154</v>
      </c>
      <c r="B158" s="212" t="s">
        <v>31</v>
      </c>
      <c r="C158" s="199" t="s">
        <v>136</v>
      </c>
      <c r="D158" s="199" t="s">
        <v>0</v>
      </c>
      <c r="E158" s="199"/>
      <c r="G158" s="3" t="str">
        <f t="shared" si="6"/>
        <v>ELY</v>
      </c>
      <c r="H158" s="141" t="str">
        <f t="shared" si="7"/>
        <v/>
      </c>
      <c r="I158" s="146" t="str">
        <f>IF($E158&lt;&gt;"",($E158*86400)-(Times_2023!$C391*86400),"")</f>
        <v/>
      </c>
      <c r="J158" s="146" t="s">
        <v>67</v>
      </c>
      <c r="K158" s="146" t="s">
        <v>67</v>
      </c>
      <c r="L158" s="3"/>
      <c r="M158" s="142"/>
      <c r="N158" s="3"/>
      <c r="O158" s="151"/>
    </row>
    <row r="159" spans="1:15" ht="15.75" customHeight="1" thickBot="1">
      <c r="A159" s="182">
        <v>155</v>
      </c>
      <c r="B159" s="212" t="s">
        <v>10</v>
      </c>
      <c r="C159" s="183" t="s">
        <v>271</v>
      </c>
      <c r="D159" s="199" t="s">
        <v>0</v>
      </c>
      <c r="E159" s="205"/>
      <c r="G159" s="3" t="str">
        <f t="shared" si="6"/>
        <v>NJ</v>
      </c>
      <c r="H159" s="141" t="str">
        <f t="shared" si="7"/>
        <v/>
      </c>
      <c r="I159" s="146" t="str">
        <f>IF($E159&lt;&gt;"",($E159*86400)-(Times_2023!$C392*86400),"")</f>
        <v/>
      </c>
      <c r="K159" s="3"/>
      <c r="L159" s="3"/>
      <c r="N159" s="3"/>
    </row>
    <row r="160" spans="1:15" ht="15.75" customHeight="1" thickBot="1">
      <c r="A160" s="198">
        <v>156</v>
      </c>
      <c r="B160" s="199" t="s">
        <v>12</v>
      </c>
      <c r="C160" s="199" t="s">
        <v>285</v>
      </c>
      <c r="D160" s="194" t="s">
        <v>3</v>
      </c>
      <c r="E160" s="199"/>
      <c r="G160" s="3" t="str">
        <f t="shared" si="6"/>
        <v>SS</v>
      </c>
      <c r="H160" s="141" t="str">
        <f t="shared" si="7"/>
        <v/>
      </c>
      <c r="I160" s="146" t="str">
        <f>IF($E160&lt;&gt;"",($E160*86400)-(Times_2023!$C393*86400),"")</f>
        <v/>
      </c>
      <c r="K160" s="3"/>
      <c r="L160" s="3"/>
      <c r="M160" s="142"/>
      <c r="N160" s="3"/>
      <c r="O160" s="151"/>
    </row>
    <row r="161" spans="1:15" ht="15.75" customHeight="1" thickBot="1">
      <c r="A161" s="198">
        <v>157</v>
      </c>
      <c r="B161" s="212" t="s">
        <v>10</v>
      </c>
      <c r="C161" s="199" t="s">
        <v>272</v>
      </c>
      <c r="D161" s="199" t="s">
        <v>3</v>
      </c>
      <c r="E161" s="203"/>
      <c r="G161" s="3" t="str">
        <f t="shared" si="6"/>
        <v>NJ</v>
      </c>
      <c r="H161" s="141" t="str">
        <f t="shared" si="7"/>
        <v/>
      </c>
      <c r="I161" s="146" t="str">
        <f>IF($E161&lt;&gt;"",($E161*86400)-(Times_2023!$C394*86400),"")</f>
        <v/>
      </c>
      <c r="K161" s="3"/>
      <c r="L161" s="3"/>
      <c r="N161" s="3"/>
    </row>
    <row r="162" spans="1:15" ht="15.75" customHeight="1" thickBot="1">
      <c r="A162" s="198">
        <v>158</v>
      </c>
      <c r="B162" s="212" t="s">
        <v>31</v>
      </c>
      <c r="C162" s="199" t="s">
        <v>231</v>
      </c>
      <c r="D162" s="199" t="s">
        <v>0</v>
      </c>
      <c r="E162" s="199"/>
      <c r="G162" s="3" t="str">
        <f t="shared" si="6"/>
        <v>ELY</v>
      </c>
      <c r="H162" s="141" t="str">
        <f t="shared" si="7"/>
        <v/>
      </c>
      <c r="I162" s="146" t="str">
        <f>IF($E162&lt;&gt;"",($E162*86400)-(Times_2023!$C395*86400),"")</f>
        <v/>
      </c>
      <c r="K162" s="3"/>
      <c r="L162" s="3"/>
      <c r="M162" s="142"/>
      <c r="N162" s="3"/>
      <c r="O162" s="151"/>
    </row>
    <row r="163" spans="1:15" ht="15.75" customHeight="1" thickBot="1">
      <c r="A163" s="198">
        <v>159</v>
      </c>
      <c r="B163" s="199" t="s">
        <v>12</v>
      </c>
      <c r="C163" s="199" t="s">
        <v>116</v>
      </c>
      <c r="D163" s="199" t="s">
        <v>0</v>
      </c>
      <c r="E163" s="202">
        <v>1.6284722222222221E-2</v>
      </c>
      <c r="G163" s="3" t="str">
        <f t="shared" si="6"/>
        <v>SS</v>
      </c>
      <c r="H163" s="141" t="str">
        <f t="shared" si="7"/>
        <v/>
      </c>
      <c r="I163" s="146">
        <f>IF($E163&lt;&gt;"",($E163*86400)-(Times_2023!$C396*86400),"")</f>
        <v>1407</v>
      </c>
      <c r="K163" s="3"/>
      <c r="L163" s="3"/>
      <c r="M163" s="142"/>
      <c r="N163" s="3"/>
      <c r="O163" s="151"/>
    </row>
    <row r="164" spans="1:15" ht="15.75" customHeight="1" thickBot="1">
      <c r="A164" s="198">
        <v>160</v>
      </c>
      <c r="B164" s="199" t="s">
        <v>5</v>
      </c>
      <c r="C164" s="183" t="s">
        <v>211</v>
      </c>
      <c r="D164" s="199" t="s">
        <v>3</v>
      </c>
      <c r="E164" s="184"/>
      <c r="G164" s="3" t="str">
        <f t="shared" si="6"/>
        <v>CAC</v>
      </c>
      <c r="H164" s="141" t="str">
        <f t="shared" si="7"/>
        <v/>
      </c>
      <c r="I164" s="146" t="str">
        <f>IF($E164&lt;&gt;"",($E164*86400)-(Times_2023!$C397*86400),"")</f>
        <v/>
      </c>
      <c r="J164" s="147"/>
      <c r="K164" s="3"/>
      <c r="L164" s="3"/>
      <c r="M164" s="142"/>
      <c r="N164" s="3"/>
      <c r="O164" s="151"/>
    </row>
    <row r="165" spans="1:15" ht="15.75" customHeight="1" thickBot="1">
      <c r="A165" s="198">
        <v>161</v>
      </c>
      <c r="B165" s="199" t="s">
        <v>12</v>
      </c>
      <c r="C165" s="199" t="s">
        <v>1021</v>
      </c>
      <c r="D165" s="199" t="s">
        <v>0</v>
      </c>
      <c r="E165" s="202">
        <v>1.638888888888889E-2</v>
      </c>
      <c r="G165" s="3" t="str">
        <f t="shared" si="6"/>
        <v>SS</v>
      </c>
      <c r="H165" s="141" t="str">
        <f t="shared" si="7"/>
        <v/>
      </c>
      <c r="I165" s="146">
        <f>IF($E165&lt;&gt;"",($E165*86400)-(Times_2023!$C398*86400),"")</f>
        <v>1416.0000000000002</v>
      </c>
      <c r="K165" s="3"/>
      <c r="L165" s="3"/>
      <c r="M165" s="142"/>
      <c r="N165" s="3"/>
      <c r="O165" s="151"/>
    </row>
    <row r="166" spans="1:15" ht="15.75" customHeight="1" thickBot="1">
      <c r="A166" s="182">
        <v>162</v>
      </c>
      <c r="B166" s="212" t="s">
        <v>10</v>
      </c>
      <c r="C166" s="183" t="s">
        <v>133</v>
      </c>
      <c r="D166" s="199" t="s">
        <v>0</v>
      </c>
      <c r="E166" s="184"/>
      <c r="G166" s="3" t="str">
        <f t="shared" si="6"/>
        <v>NJ</v>
      </c>
      <c r="H166" s="141" t="str">
        <f t="shared" si="7"/>
        <v/>
      </c>
      <c r="I166" s="146" t="str">
        <f>IF($E166&lt;&gt;"",($E166*86400)-(Times_2023!$C399*86400),"")</f>
        <v/>
      </c>
      <c r="K166" s="3"/>
      <c r="L166" s="3"/>
      <c r="N166" s="3"/>
      <c r="O166" s="148"/>
    </row>
    <row r="167" spans="1:15" ht="15.75" customHeight="1" thickBot="1">
      <c r="A167" s="218">
        <v>163</v>
      </c>
      <c r="B167" s="220" t="s">
        <v>6</v>
      </c>
      <c r="C167" s="220" t="s">
        <v>1054</v>
      </c>
      <c r="D167" s="220" t="s">
        <v>0</v>
      </c>
      <c r="E167" s="205"/>
      <c r="G167" s="3" t="str">
        <f t="shared" si="6"/>
        <v>CTC</v>
      </c>
      <c r="H167" s="141" t="str">
        <f t="shared" si="7"/>
        <v/>
      </c>
      <c r="I167" s="146" t="str">
        <f>IF($E167&lt;&gt;"",($E167*86400)-(Times_2023!$C400*86400),"")</f>
        <v/>
      </c>
      <c r="K167" s="3"/>
      <c r="L167" s="3"/>
      <c r="M167" s="142"/>
      <c r="N167" s="3"/>
      <c r="O167" s="151"/>
    </row>
    <row r="168" spans="1:15" ht="15.75" customHeight="1" thickBot="1">
      <c r="A168" s="198">
        <v>164</v>
      </c>
      <c r="B168" s="199" t="s">
        <v>5</v>
      </c>
      <c r="C168" s="183" t="s">
        <v>138</v>
      </c>
      <c r="D168" s="199" t="s">
        <v>3</v>
      </c>
      <c r="E168" s="184"/>
      <c r="G168" s="3" t="str">
        <f t="shared" si="6"/>
        <v>CAC</v>
      </c>
      <c r="H168" s="141" t="str">
        <f t="shared" si="7"/>
        <v/>
      </c>
      <c r="I168" s="146" t="str">
        <f>IF($E168&lt;&gt;"",($E168*86400)-(Times_2023!$C401*86400),"")</f>
        <v/>
      </c>
      <c r="K168" s="3"/>
      <c r="L168" s="3"/>
      <c r="N168" s="3"/>
      <c r="O168" s="157"/>
    </row>
    <row r="169" spans="1:15" ht="15.75" customHeight="1" thickBot="1">
      <c r="A169" s="218">
        <v>165</v>
      </c>
      <c r="B169" s="220" t="s">
        <v>6</v>
      </c>
      <c r="C169" s="220" t="s">
        <v>142</v>
      </c>
      <c r="D169" s="220" t="s">
        <v>3</v>
      </c>
      <c r="E169" s="221">
        <v>1.6423611111111111E-2</v>
      </c>
      <c r="G169" s="3" t="str">
        <f t="shared" si="6"/>
        <v>CTC</v>
      </c>
      <c r="H169" s="141" t="str">
        <f t="shared" si="7"/>
        <v/>
      </c>
      <c r="I169" s="146">
        <f>IF($E169&lt;&gt;"",($E169*86400)-(Times_2023!$C402*86400),"")</f>
        <v>1419</v>
      </c>
      <c r="J169" s="147"/>
      <c r="K169" s="3"/>
      <c r="L169" s="3"/>
      <c r="N169" s="3"/>
    </row>
    <row r="170" spans="1:15" ht="15.75" customHeight="1" thickBot="1">
      <c r="A170" s="198">
        <v>166</v>
      </c>
      <c r="B170" s="212" t="s">
        <v>31</v>
      </c>
      <c r="C170" s="199" t="s">
        <v>941</v>
      </c>
      <c r="D170" s="211" t="s">
        <v>3</v>
      </c>
      <c r="E170" s="216">
        <v>1.6435185185185188E-2</v>
      </c>
      <c r="G170" s="3" t="str">
        <f t="shared" si="6"/>
        <v>ELY</v>
      </c>
      <c r="H170" s="141" t="str">
        <f t="shared" si="7"/>
        <v/>
      </c>
      <c r="I170" s="146">
        <f>IF($E170&lt;&gt;"",($E170*86400)-(Times_2023!$C403*86400),"")</f>
        <v>1420.0000000000002</v>
      </c>
      <c r="K170" s="3"/>
      <c r="L170" s="3"/>
      <c r="N170" s="3"/>
      <c r="O170" s="157"/>
    </row>
    <row r="171" spans="1:15" ht="15.75" customHeight="1" thickBot="1">
      <c r="A171" s="198">
        <v>167</v>
      </c>
      <c r="B171" s="212" t="s">
        <v>31</v>
      </c>
      <c r="C171" s="199" t="s">
        <v>153</v>
      </c>
      <c r="D171" s="199" t="s">
        <v>0</v>
      </c>
      <c r="E171" s="215"/>
      <c r="G171" s="3" t="str">
        <f t="shared" si="6"/>
        <v>ELY</v>
      </c>
      <c r="H171" s="141" t="str">
        <f t="shared" si="7"/>
        <v/>
      </c>
      <c r="I171" s="146" t="str">
        <f>IF($E171&lt;&gt;"",($E171*86400)-(Times_2023!$C404*86400),"")</f>
        <v/>
      </c>
      <c r="K171" s="3"/>
      <c r="L171" s="3"/>
      <c r="M171" s="142"/>
      <c r="N171" s="3"/>
      <c r="O171" s="151"/>
    </row>
    <row r="172" spans="1:15" ht="15.75" customHeight="1" thickBot="1">
      <c r="A172" s="198">
        <v>168</v>
      </c>
      <c r="B172" s="212" t="s">
        <v>31</v>
      </c>
      <c r="C172" s="199" t="s">
        <v>957</v>
      </c>
      <c r="D172" s="199" t="s">
        <v>0</v>
      </c>
      <c r="E172" s="216">
        <v>1.653935185185185E-2</v>
      </c>
      <c r="G172" s="3" t="str">
        <f t="shared" si="6"/>
        <v>ELY</v>
      </c>
      <c r="H172" s="141" t="str">
        <f t="shared" si="7"/>
        <v/>
      </c>
      <c r="I172" s="146">
        <f>IF($E172&lt;&gt;"",($E172*86400)-(Times_2023!$C405*86400),"")</f>
        <v>1428.9999999999998</v>
      </c>
      <c r="K172" s="3"/>
      <c r="L172" s="3"/>
      <c r="M172" s="142"/>
      <c r="N172" s="164"/>
      <c r="O172" s="151"/>
    </row>
    <row r="173" spans="1:15" ht="15.75" customHeight="1" thickBot="1">
      <c r="A173" s="198">
        <v>169</v>
      </c>
      <c r="B173" s="212" t="s">
        <v>31</v>
      </c>
      <c r="C173" s="199" t="s">
        <v>122</v>
      </c>
      <c r="D173" s="211" t="s">
        <v>3</v>
      </c>
      <c r="E173" s="216">
        <v>1.6643518518518519E-2</v>
      </c>
      <c r="G173" s="3" t="str">
        <f t="shared" si="6"/>
        <v>ELY</v>
      </c>
      <c r="H173" s="141" t="str">
        <f t="shared" si="7"/>
        <v/>
      </c>
      <c r="I173" s="146">
        <f>IF($E173&lt;&gt;"",($E173*86400)-(Times_2023!$C406*86400),"")</f>
        <v>1438</v>
      </c>
      <c r="K173" s="3"/>
      <c r="L173" s="3"/>
      <c r="M173" s="142"/>
      <c r="N173" s="3"/>
      <c r="O173" s="151"/>
    </row>
    <row r="174" spans="1:15" ht="15.75" customHeight="1" thickBot="1">
      <c r="A174" s="198">
        <v>170</v>
      </c>
      <c r="B174" s="212" t="s">
        <v>31</v>
      </c>
      <c r="C174" s="199" t="s">
        <v>949</v>
      </c>
      <c r="D174" s="199" t="s">
        <v>0</v>
      </c>
      <c r="E174" s="215"/>
      <c r="G174" s="3" t="str">
        <f t="shared" si="6"/>
        <v>ELY</v>
      </c>
      <c r="H174" s="141" t="str">
        <f t="shared" si="7"/>
        <v/>
      </c>
      <c r="I174" s="146" t="str">
        <f>IF($E174&lt;&gt;"",($E174*86400)-(Times_2023!$C407*86400),"")</f>
        <v/>
      </c>
      <c r="K174" s="3"/>
      <c r="L174" s="3"/>
      <c r="N174" s="3"/>
    </row>
    <row r="175" spans="1:15" ht="15.75" customHeight="1" thickBot="1">
      <c r="A175" s="182">
        <v>171</v>
      </c>
      <c r="B175" s="212" t="s">
        <v>10</v>
      </c>
      <c r="C175" s="183" t="s">
        <v>118</v>
      </c>
      <c r="D175" s="199" t="s">
        <v>0</v>
      </c>
      <c r="E175" s="206"/>
      <c r="G175" s="3" t="str">
        <f t="shared" si="6"/>
        <v>NJ</v>
      </c>
      <c r="H175" s="141" t="str">
        <f t="shared" si="7"/>
        <v/>
      </c>
      <c r="I175" s="146" t="str">
        <f>IF($E175&lt;&gt;"",($E175*86400)-(Times_2023!$C408*86400),"")</f>
        <v/>
      </c>
      <c r="K175" s="3"/>
      <c r="L175" s="3"/>
      <c r="N175" s="3"/>
    </row>
    <row r="176" spans="1:15" ht="15.75" customHeight="1" thickBot="1">
      <c r="A176" s="198">
        <v>172</v>
      </c>
      <c r="B176" s="199" t="s">
        <v>12</v>
      </c>
      <c r="C176" s="199" t="s">
        <v>129</v>
      </c>
      <c r="D176" s="199" t="s">
        <v>0</v>
      </c>
      <c r="E176" s="216">
        <v>1.6631944444444446E-2</v>
      </c>
      <c r="G176" s="3" t="str">
        <f t="shared" si="6"/>
        <v>SS</v>
      </c>
      <c r="H176" s="141" t="str">
        <f t="shared" si="7"/>
        <v/>
      </c>
      <c r="I176" s="146">
        <f>IF($E176&lt;&gt;"",($E176*86400)-(Times_2023!$C409*86400),"")</f>
        <v>1437</v>
      </c>
      <c r="J176" s="147"/>
      <c r="K176" s="3"/>
      <c r="L176" s="3"/>
      <c r="M176" s="142"/>
      <c r="N176" s="3"/>
      <c r="O176" s="151"/>
    </row>
    <row r="177" spans="1:16" ht="15.75" customHeight="1" thickBot="1">
      <c r="A177" s="198">
        <v>173</v>
      </c>
      <c r="B177" s="212" t="s">
        <v>31</v>
      </c>
      <c r="C177" s="199" t="s">
        <v>959</v>
      </c>
      <c r="D177" s="199" t="s">
        <v>0</v>
      </c>
      <c r="E177" s="215"/>
      <c r="G177" s="3" t="str">
        <f t="shared" si="6"/>
        <v>ELY</v>
      </c>
      <c r="H177" s="141" t="str">
        <f t="shared" si="7"/>
        <v/>
      </c>
      <c r="I177" s="146" t="str">
        <f>IF($E177&lt;&gt;"",($E177*86400)-(Times_2023!$C410*86400),"")</f>
        <v/>
      </c>
      <c r="K177" s="3"/>
      <c r="L177" s="3"/>
      <c r="M177" s="142"/>
      <c r="N177" s="3"/>
      <c r="O177" s="151"/>
    </row>
    <row r="178" spans="1:16" ht="15.75" customHeight="1" thickBot="1">
      <c r="A178" s="198">
        <v>174</v>
      </c>
      <c r="B178" s="212" t="s">
        <v>31</v>
      </c>
      <c r="C178" s="199" t="s">
        <v>958</v>
      </c>
      <c r="D178" s="199" t="s">
        <v>0</v>
      </c>
      <c r="E178" s="216">
        <v>1.6631944444444446E-2</v>
      </c>
      <c r="G178" s="3" t="str">
        <f t="shared" si="6"/>
        <v>ELY</v>
      </c>
      <c r="H178" s="141" t="str">
        <f t="shared" si="7"/>
        <v/>
      </c>
      <c r="I178" s="146">
        <f>IF($E178&lt;&gt;"",($E178*86400)-(Times_2023!$C411*86400),"")</f>
        <v>1437</v>
      </c>
      <c r="K178" s="3"/>
      <c r="L178" s="3"/>
      <c r="M178" s="142"/>
      <c r="N178" s="3"/>
      <c r="O178" s="151"/>
    </row>
    <row r="179" spans="1:16" ht="15.75" customHeight="1" thickBot="1">
      <c r="A179" s="218">
        <v>175</v>
      </c>
      <c r="B179" s="220" t="s">
        <v>6</v>
      </c>
      <c r="C179" s="220" t="s">
        <v>137</v>
      </c>
      <c r="D179" s="220" t="s">
        <v>0</v>
      </c>
      <c r="G179" s="3" t="str">
        <f t="shared" si="6"/>
        <v>CTC</v>
      </c>
      <c r="H179" s="141" t="str">
        <f t="shared" si="7"/>
        <v/>
      </c>
      <c r="I179" s="146" t="str">
        <f>IF($E179&lt;&gt;"",($E179*86400)-(Times_2023!$C412*86400),"")</f>
        <v/>
      </c>
      <c r="K179" s="3"/>
      <c r="L179" s="3"/>
      <c r="N179" s="3"/>
    </row>
    <row r="180" spans="1:16" ht="15.75" customHeight="1" thickBot="1">
      <c r="A180" s="198">
        <v>176</v>
      </c>
      <c r="B180" s="199" t="s">
        <v>12</v>
      </c>
      <c r="C180" s="199" t="s">
        <v>128</v>
      </c>
      <c r="D180" s="194" t="s">
        <v>3</v>
      </c>
      <c r="E180" s="216">
        <v>1.6782407407407409E-2</v>
      </c>
      <c r="G180" s="3" t="str">
        <f t="shared" si="6"/>
        <v>SS</v>
      </c>
      <c r="H180" s="141" t="str">
        <f t="shared" si="7"/>
        <v/>
      </c>
      <c r="I180" s="146">
        <f>IF($E180&lt;&gt;"",($E180*86400)-(Times_2023!$C413*86400),"")</f>
        <v>1450.0000000000002</v>
      </c>
      <c r="K180" s="3"/>
      <c r="L180" s="3"/>
      <c r="M180" s="142"/>
      <c r="N180" s="3"/>
      <c r="O180" s="151"/>
    </row>
    <row r="181" spans="1:16" ht="15.75" customHeight="1" thickBot="1">
      <c r="A181" s="198">
        <v>177</v>
      </c>
      <c r="B181" s="199" t="s">
        <v>5</v>
      </c>
      <c r="C181" s="199" t="s">
        <v>1001</v>
      </c>
      <c r="D181" s="199" t="s">
        <v>0</v>
      </c>
      <c r="E181" s="206"/>
      <c r="G181" s="3" t="str">
        <f t="shared" si="6"/>
        <v>CAC</v>
      </c>
      <c r="H181" s="141" t="str">
        <f t="shared" si="7"/>
        <v/>
      </c>
      <c r="I181" s="146" t="str">
        <f>IF($E181&lt;&gt;"",($E181*86400)-(Times_2023!$C414*86400),"")</f>
        <v/>
      </c>
      <c r="K181" s="3"/>
      <c r="L181" s="3"/>
      <c r="N181" s="3"/>
      <c r="O181" s="148"/>
    </row>
    <row r="182" spans="1:16" ht="15.75" customHeight="1" thickBot="1">
      <c r="A182" s="198">
        <v>178</v>
      </c>
      <c r="B182" s="199" t="s">
        <v>9</v>
      </c>
      <c r="C182" s="199" t="s">
        <v>119</v>
      </c>
      <c r="D182" s="199" t="s">
        <v>0</v>
      </c>
      <c r="E182" s="188"/>
      <c r="G182" s="3" t="str">
        <f t="shared" si="6"/>
        <v>HRC</v>
      </c>
      <c r="H182" s="141" t="str">
        <f t="shared" si="7"/>
        <v/>
      </c>
      <c r="I182" s="146" t="str">
        <f>IF($E182&lt;&gt;"",($E182*86400)-(Times_2023!$C415*86400),"")</f>
        <v/>
      </c>
      <c r="J182" s="141" t="s">
        <v>67</v>
      </c>
      <c r="K182" s="3"/>
      <c r="L182" s="3"/>
      <c r="N182" s="3"/>
      <c r="O182" s="151"/>
    </row>
    <row r="183" spans="1:16" ht="15.75" customHeight="1" thickBot="1">
      <c r="A183" s="198">
        <v>179</v>
      </c>
      <c r="B183" s="199" t="s">
        <v>5</v>
      </c>
      <c r="C183" s="183" t="s">
        <v>214</v>
      </c>
      <c r="D183" s="199" t="s">
        <v>3</v>
      </c>
      <c r="E183" s="188"/>
      <c r="G183" s="3" t="str">
        <f t="shared" si="6"/>
        <v>CAC</v>
      </c>
      <c r="H183" s="141" t="str">
        <f t="shared" si="7"/>
        <v/>
      </c>
      <c r="I183" s="146" t="str">
        <f>IF($E183&lt;&gt;"",($E183*86400)-(Times_2023!$C416*86400),"")</f>
        <v/>
      </c>
      <c r="K183" s="3"/>
      <c r="L183" s="3"/>
      <c r="N183" s="3"/>
      <c r="O183" s="157"/>
      <c r="P183" s="141" t="s">
        <v>67</v>
      </c>
    </row>
    <row r="184" spans="1:16" ht="15.75" customHeight="1" thickBot="1">
      <c r="A184" s="198">
        <v>180</v>
      </c>
      <c r="B184" s="212" t="s">
        <v>31</v>
      </c>
      <c r="C184" s="199" t="s">
        <v>232</v>
      </c>
      <c r="D184" s="199" t="s">
        <v>0</v>
      </c>
      <c r="E184" s="215"/>
      <c r="G184" s="3" t="str">
        <f t="shared" si="6"/>
        <v>ELY</v>
      </c>
      <c r="H184" s="141" t="str">
        <f t="shared" si="7"/>
        <v/>
      </c>
      <c r="I184" s="146" t="str">
        <f>IF($E184&lt;&gt;"",($E184*86400)-(Times_2023!$C417*86400),"")</f>
        <v/>
      </c>
      <c r="K184" s="3"/>
      <c r="L184" s="3"/>
      <c r="M184" s="142"/>
      <c r="N184" s="3"/>
      <c r="O184" s="151"/>
    </row>
    <row r="185" spans="1:16" ht="15.75" customHeight="1" thickBot="1">
      <c r="A185" s="198">
        <v>181</v>
      </c>
      <c r="B185" s="212" t="s">
        <v>31</v>
      </c>
      <c r="C185" s="199" t="s">
        <v>155</v>
      </c>
      <c r="D185" s="199" t="s">
        <v>0</v>
      </c>
      <c r="E185" s="215"/>
      <c r="G185" s="3" t="str">
        <f t="shared" si="6"/>
        <v>ELY</v>
      </c>
      <c r="H185" s="141" t="str">
        <f t="shared" si="7"/>
        <v/>
      </c>
      <c r="I185" s="146" t="str">
        <f>IF($E185&lt;&gt;"",($E185*86400)-(Times_2023!$C418*86400),"")</f>
        <v/>
      </c>
      <c r="K185" s="3"/>
      <c r="L185" s="3"/>
      <c r="M185" s="142"/>
      <c r="N185" s="3"/>
      <c r="O185" s="151"/>
    </row>
    <row r="186" spans="1:16" ht="15.75" customHeight="1" thickBot="1">
      <c r="A186" s="198">
        <v>182</v>
      </c>
      <c r="B186" s="199" t="s">
        <v>5</v>
      </c>
      <c r="C186" s="183" t="s">
        <v>983</v>
      </c>
      <c r="D186" s="199" t="s">
        <v>3</v>
      </c>
      <c r="E186" s="188"/>
      <c r="G186" s="3" t="str">
        <f t="shared" si="6"/>
        <v>CAC</v>
      </c>
      <c r="H186" s="141" t="str">
        <f t="shared" si="7"/>
        <v/>
      </c>
      <c r="I186" s="146" t="str">
        <f>IF($E186&lt;&gt;"",($E186*86400)-(Times_2023!$C419*86400),"")</f>
        <v/>
      </c>
      <c r="K186" s="3"/>
      <c r="L186" s="3"/>
      <c r="M186" s="142"/>
      <c r="N186" s="3"/>
      <c r="O186" s="151"/>
    </row>
    <row r="187" spans="1:16" ht="15.75" customHeight="1" thickBot="1">
      <c r="A187" s="198">
        <v>183</v>
      </c>
      <c r="B187" s="199" t="s">
        <v>5</v>
      </c>
      <c r="C187" s="199" t="s">
        <v>988</v>
      </c>
      <c r="D187" s="199" t="s">
        <v>0</v>
      </c>
      <c r="E187" s="160"/>
      <c r="G187" s="3" t="str">
        <f t="shared" si="6"/>
        <v>CAC</v>
      </c>
      <c r="H187" s="141" t="str">
        <f t="shared" si="7"/>
        <v/>
      </c>
      <c r="I187" s="146" t="str">
        <f>IF($E187&lt;&gt;"",($E187*86400)-(Times_2023!$C420*86400),"")</f>
        <v/>
      </c>
      <c r="K187" s="3"/>
      <c r="L187" s="3"/>
      <c r="N187" s="3"/>
      <c r="O187" s="157"/>
    </row>
    <row r="188" spans="1:16" ht="15.75" customHeight="1" thickBot="1">
      <c r="A188" s="198">
        <v>184</v>
      </c>
      <c r="B188" s="199" t="s">
        <v>11</v>
      </c>
      <c r="C188" s="199" t="s">
        <v>135</v>
      </c>
      <c r="D188" s="199" t="s">
        <v>0</v>
      </c>
      <c r="E188" s="160"/>
      <c r="G188" s="3" t="str">
        <f t="shared" si="6"/>
        <v>RR</v>
      </c>
      <c r="H188" s="141" t="str">
        <f t="shared" si="7"/>
        <v/>
      </c>
      <c r="I188" s="146" t="str">
        <f>IF($E188&lt;&gt;"",($E188*86400)-(Times_2023!$C421*86400),"")</f>
        <v/>
      </c>
      <c r="K188" s="3"/>
      <c r="L188" s="3"/>
      <c r="M188" s="142"/>
      <c r="N188" s="3"/>
      <c r="O188" s="151"/>
    </row>
    <row r="189" spans="1:16" ht="15.75" customHeight="1" thickBot="1">
      <c r="A189" s="182">
        <v>185</v>
      </c>
      <c r="B189" s="212" t="s">
        <v>10</v>
      </c>
      <c r="C189" s="183" t="s">
        <v>131</v>
      </c>
      <c r="D189" s="199" t="s">
        <v>0</v>
      </c>
      <c r="G189" s="3" t="str">
        <f t="shared" si="6"/>
        <v>NJ</v>
      </c>
      <c r="H189" s="141" t="str">
        <f t="shared" si="7"/>
        <v/>
      </c>
      <c r="I189" s="146" t="str">
        <f>IF($E189&lt;&gt;"",($E189*86400)-(Times_2023!$C422*86400),"")</f>
        <v/>
      </c>
      <c r="K189" s="3"/>
      <c r="L189" s="3"/>
      <c r="M189" s="142"/>
      <c r="N189" s="3"/>
      <c r="O189" s="151"/>
    </row>
    <row r="190" spans="1:16" ht="15.75" customHeight="1" thickBot="1">
      <c r="A190" s="198">
        <v>186</v>
      </c>
      <c r="B190" s="212" t="s">
        <v>31</v>
      </c>
      <c r="C190" s="199" t="s">
        <v>132</v>
      </c>
      <c r="D190" s="211" t="s">
        <v>3</v>
      </c>
      <c r="E190" s="215"/>
      <c r="G190" s="3" t="str">
        <f t="shared" si="6"/>
        <v>ELY</v>
      </c>
      <c r="H190" s="141" t="str">
        <f t="shared" si="7"/>
        <v/>
      </c>
      <c r="I190" s="146" t="str">
        <f>IF($E190&lt;&gt;"",($E190*86400)-(Times_2023!$C423*86400),"")</f>
        <v/>
      </c>
      <c r="K190" s="3"/>
      <c r="L190" s="3"/>
      <c r="M190" s="142"/>
      <c r="N190" s="3"/>
      <c r="O190" s="151"/>
    </row>
    <row r="191" spans="1:16" ht="15.75" customHeight="1" thickBot="1">
      <c r="A191" s="218">
        <v>187</v>
      </c>
      <c r="B191" s="220" t="s">
        <v>6</v>
      </c>
      <c r="C191" s="220" t="s">
        <v>1042</v>
      </c>
      <c r="D191" s="220" t="s">
        <v>3</v>
      </c>
      <c r="E191" s="224">
        <v>1.6979166666666667E-2</v>
      </c>
      <c r="G191" s="3" t="str">
        <f t="shared" si="6"/>
        <v>CTC</v>
      </c>
      <c r="H191" s="141" t="str">
        <f t="shared" si="7"/>
        <v/>
      </c>
      <c r="I191" s="146">
        <f>IF($E191&lt;&gt;"",($E191*86400)-(Times_2023!$C424*86400),"")</f>
        <v>1467</v>
      </c>
      <c r="K191" s="3"/>
      <c r="L191" s="3"/>
      <c r="N191" s="3"/>
      <c r="O191" s="157"/>
    </row>
    <row r="192" spans="1:16" ht="15.75" customHeight="1" thickBot="1">
      <c r="A192" s="198">
        <v>188</v>
      </c>
      <c r="B192" s="199" t="s">
        <v>8</v>
      </c>
      <c r="C192" s="199" t="s">
        <v>1033</v>
      </c>
      <c r="D192" s="199" t="s">
        <v>3</v>
      </c>
      <c r="E192" s="216">
        <v>1.7037037037037038E-2</v>
      </c>
      <c r="G192" s="3" t="str">
        <f t="shared" si="6"/>
        <v>HI</v>
      </c>
      <c r="H192" s="141" t="str">
        <f t="shared" si="7"/>
        <v/>
      </c>
      <c r="I192" s="146">
        <f>IF($E192&lt;&gt;"",($E192*86400)-(Times_2023!$C425*86400),"")</f>
        <v>1472</v>
      </c>
      <c r="K192" s="3"/>
      <c r="L192" s="3"/>
      <c r="N192" s="3"/>
    </row>
    <row r="193" spans="1:15" ht="15.75" customHeight="1" thickBot="1">
      <c r="A193" s="182">
        <v>189</v>
      </c>
      <c r="B193" s="212" t="s">
        <v>10</v>
      </c>
      <c r="C193" s="183" t="s">
        <v>269</v>
      </c>
      <c r="D193" s="199" t="s">
        <v>0</v>
      </c>
      <c r="E193" s="201">
        <v>1.7141203703703704E-2</v>
      </c>
      <c r="G193" s="3" t="str">
        <f t="shared" si="6"/>
        <v>NJ</v>
      </c>
      <c r="H193" s="141" t="str">
        <f t="shared" si="7"/>
        <v/>
      </c>
      <c r="I193" s="146">
        <f>IF($E193&lt;&gt;"",($E193*86400)-(Times_2023!$C426*86400),"")</f>
        <v>1481</v>
      </c>
      <c r="K193" s="3"/>
      <c r="L193" s="3"/>
      <c r="N193" s="3"/>
    </row>
    <row r="194" spans="1:15" ht="15.75" customHeight="1" thickBot="1">
      <c r="A194" s="182">
        <v>190</v>
      </c>
      <c r="B194" s="212" t="s">
        <v>10</v>
      </c>
      <c r="C194" s="183" t="s">
        <v>923</v>
      </c>
      <c r="D194" s="199" t="s">
        <v>0</v>
      </c>
      <c r="G194" s="3" t="str">
        <f t="shared" si="6"/>
        <v>NJ</v>
      </c>
      <c r="H194" s="141" t="str">
        <f t="shared" si="7"/>
        <v/>
      </c>
      <c r="I194" s="146" t="str">
        <f>IF($E194&lt;&gt;"",($E194*86400)-(Times_2023!$C427*86400),"")</f>
        <v/>
      </c>
      <c r="J194" s="147"/>
    </row>
    <row r="195" spans="1:15" ht="15.75" customHeight="1" thickBot="1">
      <c r="A195" s="198">
        <v>191</v>
      </c>
      <c r="B195" s="212" t="s">
        <v>31</v>
      </c>
      <c r="C195" s="199" t="s">
        <v>961</v>
      </c>
      <c r="D195" s="199" t="s">
        <v>0</v>
      </c>
      <c r="E195" s="215"/>
      <c r="G195" s="3" t="str">
        <f t="shared" si="6"/>
        <v>ELY</v>
      </c>
      <c r="H195" s="141" t="str">
        <f t="shared" si="7"/>
        <v/>
      </c>
      <c r="I195" s="146" t="str">
        <f>IF($E195&lt;&gt;"",($E195*86400)-(Times_2023!$C428*86400),"")</f>
        <v/>
      </c>
      <c r="K195" s="3"/>
      <c r="L195" s="3"/>
      <c r="N195" s="3"/>
      <c r="O195" s="151"/>
    </row>
    <row r="196" spans="1:15" ht="15.75" customHeight="1" thickBot="1">
      <c r="A196" s="198">
        <v>192</v>
      </c>
      <c r="B196" s="212" t="s">
        <v>31</v>
      </c>
      <c r="C196" s="199" t="s">
        <v>936</v>
      </c>
      <c r="D196" s="211" t="s">
        <v>3</v>
      </c>
      <c r="E196" s="215"/>
      <c r="G196" s="3" t="str">
        <f t="shared" si="6"/>
        <v>ELY</v>
      </c>
      <c r="H196" s="141" t="str">
        <f t="shared" si="7"/>
        <v/>
      </c>
      <c r="I196" s="146" t="str">
        <f>IF($E196&lt;&gt;"",($E196*86400)-(Times_2023!$C429*86400),"")</f>
        <v/>
      </c>
      <c r="K196" s="3"/>
      <c r="L196" s="3"/>
      <c r="N196" s="3"/>
    </row>
    <row r="197" spans="1:15" ht="15.75" customHeight="1" thickBot="1">
      <c r="A197" s="198">
        <v>193</v>
      </c>
      <c r="B197" s="212" t="s">
        <v>31</v>
      </c>
      <c r="C197" s="199" t="s">
        <v>960</v>
      </c>
      <c r="D197" s="199" t="s">
        <v>0</v>
      </c>
      <c r="E197" s="215"/>
      <c r="G197" s="3" t="str">
        <f t="shared" ref="G197:G260" si="8">VLOOKUP(A197,Numbers,2,FALSE)</f>
        <v>ELY</v>
      </c>
      <c r="H197" s="141" t="str">
        <f t="shared" ref="H197:H260" si="9">IF(B197=G197,"","***")</f>
        <v/>
      </c>
      <c r="I197" s="146" t="str">
        <f>IF($E197&lt;&gt;"",($E197*86400)-(Times_2023!$C430*86400),"")</f>
        <v/>
      </c>
      <c r="K197" s="3"/>
      <c r="L197" s="3"/>
      <c r="N197" s="3"/>
    </row>
    <row r="198" spans="1:15" ht="15.75" customHeight="1" thickBot="1">
      <c r="A198" s="198">
        <v>194</v>
      </c>
      <c r="B198" s="199" t="s">
        <v>12</v>
      </c>
      <c r="C198" s="199" t="s">
        <v>1022</v>
      </c>
      <c r="D198" s="199" t="s">
        <v>0</v>
      </c>
      <c r="E198" s="215"/>
      <c r="G198" s="3" t="str">
        <f t="shared" si="8"/>
        <v>SS</v>
      </c>
      <c r="H198" s="141" t="str">
        <f t="shared" si="9"/>
        <v/>
      </c>
      <c r="I198" s="146" t="str">
        <f>IF($E198&lt;&gt;"",($E198*86400)-(Times_2023!$C431*86400),"")</f>
        <v/>
      </c>
      <c r="K198" s="3"/>
      <c r="L198" s="3"/>
      <c r="N198" s="3"/>
      <c r="O198" s="157"/>
    </row>
    <row r="199" spans="1:15" ht="15.75" customHeight="1" thickBot="1">
      <c r="A199" s="198">
        <v>195</v>
      </c>
      <c r="B199" s="199" t="s">
        <v>11</v>
      </c>
      <c r="C199" s="199" t="s">
        <v>1007</v>
      </c>
      <c r="D199" s="199" t="s">
        <v>0</v>
      </c>
      <c r="E199" s="188"/>
      <c r="G199" s="3" t="str">
        <f t="shared" si="8"/>
        <v>RR</v>
      </c>
      <c r="H199" s="141" t="str">
        <f t="shared" si="9"/>
        <v/>
      </c>
      <c r="I199" s="146" t="str">
        <f>IF($E199&lt;&gt;"",($E199*86400)-(Times_2023!$C432*86400),"")</f>
        <v/>
      </c>
      <c r="K199" s="3"/>
      <c r="L199" s="3"/>
      <c r="M199" s="142"/>
      <c r="N199" s="3"/>
      <c r="O199" s="151"/>
    </row>
    <row r="200" spans="1:15" ht="15.75" customHeight="1" thickBot="1">
      <c r="A200" s="198">
        <v>196</v>
      </c>
      <c r="B200" s="212" t="s">
        <v>10</v>
      </c>
      <c r="C200" s="199" t="s">
        <v>902</v>
      </c>
      <c r="D200" s="199" t="s">
        <v>3</v>
      </c>
      <c r="E200" s="217"/>
      <c r="G200" s="3" t="str">
        <f t="shared" si="8"/>
        <v>NJ</v>
      </c>
      <c r="H200" s="141" t="str">
        <f t="shared" si="9"/>
        <v/>
      </c>
      <c r="I200" s="146" t="str">
        <f>IF($E200&lt;&gt;"",($E200*86400)-(Times_2023!$C433*86400),"")</f>
        <v/>
      </c>
      <c r="K200" s="3"/>
      <c r="L200" s="3"/>
      <c r="M200" s="142"/>
      <c r="N200" s="3"/>
      <c r="O200" s="151"/>
    </row>
    <row r="201" spans="1:15" ht="15.75" customHeight="1" thickBot="1">
      <c r="A201" s="198">
        <v>197</v>
      </c>
      <c r="B201" s="199" t="s">
        <v>9</v>
      </c>
      <c r="C201" s="199" t="s">
        <v>930</v>
      </c>
      <c r="D201" s="199" t="s">
        <v>0</v>
      </c>
      <c r="E201" s="206"/>
      <c r="G201" s="3" t="str">
        <f t="shared" si="8"/>
        <v>HRC</v>
      </c>
      <c r="H201" s="141" t="str">
        <f t="shared" si="9"/>
        <v/>
      </c>
      <c r="I201" s="146" t="str">
        <f>IF($E201&lt;&gt;"",($E201*86400)-(Times_2023!$C434*86400),"")</f>
        <v/>
      </c>
      <c r="K201" s="3"/>
      <c r="L201" s="3"/>
      <c r="M201" s="142"/>
      <c r="N201" s="3"/>
      <c r="O201" s="151"/>
    </row>
    <row r="202" spans="1:15" ht="15.75" customHeight="1" thickBot="1">
      <c r="A202" s="198">
        <v>198</v>
      </c>
      <c r="B202" s="212" t="s">
        <v>10</v>
      </c>
      <c r="C202" s="199" t="s">
        <v>93</v>
      </c>
      <c r="D202" s="199" t="s">
        <v>3</v>
      </c>
      <c r="E202" s="217"/>
      <c r="G202" s="3" t="str">
        <f t="shared" si="8"/>
        <v>NJ</v>
      </c>
      <c r="H202" s="141" t="str">
        <f t="shared" si="9"/>
        <v/>
      </c>
      <c r="I202" s="146" t="str">
        <f>IF($E202&lt;&gt;"",($E202*86400)-(Times_2023!$C435*86400),"")</f>
        <v/>
      </c>
      <c r="K202" s="3"/>
      <c r="L202" s="3"/>
      <c r="M202" s="142"/>
      <c r="N202" s="3"/>
      <c r="O202" s="148"/>
    </row>
    <row r="203" spans="1:15" ht="15.75" customHeight="1" thickBot="1">
      <c r="A203" s="218">
        <v>199</v>
      </c>
      <c r="B203" s="220" t="s">
        <v>6</v>
      </c>
      <c r="C203" s="220" t="s">
        <v>1043</v>
      </c>
      <c r="D203" s="220" t="s">
        <v>3</v>
      </c>
      <c r="E203" s="224">
        <v>1.7407407407407406E-2</v>
      </c>
      <c r="G203" s="3" t="str">
        <f t="shared" si="8"/>
        <v>CTC</v>
      </c>
      <c r="H203" s="141" t="str">
        <f t="shared" si="9"/>
        <v/>
      </c>
      <c r="I203" s="146">
        <f>IF($E203&lt;&gt;"",($E203*86400)-(Times_2023!$C436*86400),"")</f>
        <v>1504</v>
      </c>
      <c r="K203" s="3"/>
      <c r="L203" s="3"/>
      <c r="M203" s="142"/>
      <c r="N203" s="3"/>
      <c r="O203" s="151"/>
    </row>
    <row r="204" spans="1:15" ht="15.75" customHeight="1" thickBot="1">
      <c r="A204" s="198">
        <v>200</v>
      </c>
      <c r="B204" s="199" t="s">
        <v>5</v>
      </c>
      <c r="C204" s="187" t="s">
        <v>972</v>
      </c>
      <c r="D204" s="199" t="s">
        <v>3</v>
      </c>
      <c r="E204" s="208"/>
      <c r="G204" s="3" t="str">
        <f t="shared" si="8"/>
        <v>CAC</v>
      </c>
      <c r="H204" s="141" t="str">
        <f t="shared" si="9"/>
        <v/>
      </c>
      <c r="I204" s="146" t="str">
        <f>IF($E204&lt;&gt;"",($E204*86400)-(Times_2023!$C437*86400),"")</f>
        <v/>
      </c>
      <c r="K204" s="3"/>
      <c r="L204" s="3"/>
      <c r="N204" s="3"/>
      <c r="O204" s="157"/>
    </row>
    <row r="205" spans="1:15" ht="15.75" customHeight="1" thickBot="1">
      <c r="A205" s="218">
        <v>201</v>
      </c>
      <c r="B205" s="220" t="s">
        <v>6</v>
      </c>
      <c r="C205" s="220" t="s">
        <v>1055</v>
      </c>
      <c r="D205" s="220" t="s">
        <v>0</v>
      </c>
      <c r="E205" s="208"/>
      <c r="G205" s="3" t="str">
        <f t="shared" si="8"/>
        <v>CTC</v>
      </c>
      <c r="H205" s="141" t="str">
        <f t="shared" si="9"/>
        <v/>
      </c>
      <c r="I205" s="146" t="str">
        <f>IF($E205&lt;&gt;"",($E205*86400)-(Times_2023!$C438*86400),"")</f>
        <v/>
      </c>
      <c r="K205" s="3"/>
      <c r="L205" s="3"/>
      <c r="N205" s="3"/>
      <c r="O205" s="157"/>
    </row>
    <row r="206" spans="1:15" ht="15.75" customHeight="1" thickBot="1">
      <c r="A206" s="218">
        <v>202</v>
      </c>
      <c r="B206" s="220" t="s">
        <v>6</v>
      </c>
      <c r="C206" s="220" t="s">
        <v>140</v>
      </c>
      <c r="D206" s="220" t="s">
        <v>0</v>
      </c>
      <c r="E206" s="188"/>
      <c r="G206" s="3" t="str">
        <f t="shared" si="8"/>
        <v>CTC</v>
      </c>
      <c r="H206" s="141" t="str">
        <f t="shared" si="9"/>
        <v/>
      </c>
      <c r="I206" s="146" t="str">
        <f>IF($E206&lt;&gt;"",($E206*86400)-(Times_2023!$C439*86400),"")</f>
        <v/>
      </c>
      <c r="J206" s="147"/>
      <c r="K206" s="3"/>
      <c r="L206" s="3"/>
      <c r="M206" s="142"/>
      <c r="N206" s="3"/>
      <c r="O206" s="151"/>
    </row>
    <row r="207" spans="1:15" ht="15.75" customHeight="1" thickBot="1">
      <c r="A207" s="198">
        <v>203</v>
      </c>
      <c r="B207" s="212" t="s">
        <v>31</v>
      </c>
      <c r="C207" s="199" t="s">
        <v>234</v>
      </c>
      <c r="D207" s="211" t="s">
        <v>3</v>
      </c>
      <c r="E207" s="215"/>
      <c r="G207" s="3" t="str">
        <f t="shared" si="8"/>
        <v>ELY</v>
      </c>
      <c r="H207" s="141" t="str">
        <f t="shared" si="9"/>
        <v/>
      </c>
      <c r="I207" s="146" t="str">
        <f>IF($E207&lt;&gt;"",($E207*86400)-(Times_2023!$C440*86400),"")</f>
        <v/>
      </c>
      <c r="K207" s="3"/>
      <c r="L207" s="3"/>
      <c r="M207" s="142"/>
      <c r="N207" s="3"/>
      <c r="O207" s="148"/>
    </row>
    <row r="208" spans="1:15" ht="15.75" customHeight="1" thickBot="1">
      <c r="A208" s="198">
        <v>204</v>
      </c>
      <c r="B208" s="199" t="s">
        <v>5</v>
      </c>
      <c r="C208" s="183" t="s">
        <v>974</v>
      </c>
      <c r="D208" s="199" t="s">
        <v>3</v>
      </c>
      <c r="E208" s="188"/>
      <c r="G208" s="3" t="str">
        <f t="shared" si="8"/>
        <v>CAC</v>
      </c>
      <c r="H208" s="141" t="str">
        <f t="shared" si="9"/>
        <v/>
      </c>
      <c r="I208" s="146" t="str">
        <f>IF($E208&lt;&gt;"",($E208*86400)-(Times_2023!$C441*86400),"")</f>
        <v/>
      </c>
      <c r="K208" s="3"/>
      <c r="L208" s="3"/>
      <c r="M208" s="142"/>
      <c r="N208" s="3"/>
      <c r="O208" s="151"/>
    </row>
    <row r="209" spans="1:15" ht="15.75" customHeight="1" thickBot="1">
      <c r="A209" s="198">
        <v>205</v>
      </c>
      <c r="B209" s="199" t="s">
        <v>5</v>
      </c>
      <c r="C209" s="199" t="s">
        <v>109</v>
      </c>
      <c r="D209" s="199" t="s">
        <v>0</v>
      </c>
      <c r="E209" s="188"/>
      <c r="G209" s="3" t="str">
        <f t="shared" si="8"/>
        <v>CAC</v>
      </c>
      <c r="H209" s="141" t="str">
        <f t="shared" si="9"/>
        <v/>
      </c>
      <c r="I209" s="146" t="str">
        <f>IF($E209&lt;&gt;"",($E209*86400)-(Times_2023!$C442*86400),"")</f>
        <v/>
      </c>
      <c r="K209" s="3"/>
      <c r="L209" s="3"/>
      <c r="N209" s="3"/>
    </row>
    <row r="210" spans="1:15" ht="15.75" customHeight="1" thickBot="1">
      <c r="A210" s="198">
        <v>206</v>
      </c>
      <c r="B210" s="199" t="s">
        <v>5</v>
      </c>
      <c r="C210" s="199" t="s">
        <v>139</v>
      </c>
      <c r="D210" s="199" t="s">
        <v>0</v>
      </c>
      <c r="E210" s="168"/>
      <c r="G210" s="3" t="str">
        <f t="shared" si="8"/>
        <v>CAC</v>
      </c>
      <c r="H210" s="141" t="str">
        <f t="shared" si="9"/>
        <v/>
      </c>
      <c r="I210" s="146" t="str">
        <f>IF($E210&lt;&gt;"",($E210*86400)-(Times_2023!$C443*86400),"")</f>
        <v/>
      </c>
      <c r="K210" s="3"/>
      <c r="L210" s="3"/>
      <c r="N210" s="3"/>
    </row>
    <row r="211" spans="1:15" ht="15.75" customHeight="1" thickBot="1">
      <c r="A211" s="198">
        <v>207</v>
      </c>
      <c r="B211" s="199" t="s">
        <v>11</v>
      </c>
      <c r="C211" s="199" t="s">
        <v>279</v>
      </c>
      <c r="D211" s="199" t="s">
        <v>3</v>
      </c>
      <c r="E211" s="207"/>
      <c r="G211" s="3" t="str">
        <f t="shared" si="8"/>
        <v>RR</v>
      </c>
      <c r="H211" s="141" t="str">
        <f t="shared" si="9"/>
        <v/>
      </c>
      <c r="I211" s="146" t="str">
        <f>IF($E211&lt;&gt;"",($E211*86400)-(Times_2023!$C444*86400),"")</f>
        <v/>
      </c>
      <c r="K211" s="3"/>
      <c r="L211" s="3"/>
      <c r="N211" s="3"/>
      <c r="O211" s="157"/>
    </row>
    <row r="212" spans="1:15" ht="15.75" customHeight="1" thickBot="1">
      <c r="A212" s="198">
        <v>208</v>
      </c>
      <c r="B212" s="212" t="s">
        <v>31</v>
      </c>
      <c r="C212" s="199" t="s">
        <v>143</v>
      </c>
      <c r="D212" s="199" t="s">
        <v>0</v>
      </c>
      <c r="E212" s="215"/>
      <c r="G212" s="3" t="str">
        <f t="shared" si="8"/>
        <v>ELY</v>
      </c>
      <c r="H212" s="141" t="str">
        <f t="shared" si="9"/>
        <v/>
      </c>
      <c r="I212" s="146" t="str">
        <f>IF($E212&lt;&gt;"",($E212*86400)-(Times_2023!$C445*86400),"")</f>
        <v/>
      </c>
      <c r="K212" s="3"/>
      <c r="L212" s="3"/>
      <c r="M212" s="142"/>
      <c r="N212" s="3"/>
      <c r="O212" s="163"/>
    </row>
    <row r="213" spans="1:15" ht="15.75" customHeight="1" thickBot="1">
      <c r="A213" s="198">
        <v>209</v>
      </c>
      <c r="B213" s="212" t="s">
        <v>31</v>
      </c>
      <c r="C213" s="199" t="s">
        <v>963</v>
      </c>
      <c r="D213" s="199" t="s">
        <v>0</v>
      </c>
      <c r="E213" s="215"/>
      <c r="G213" s="3" t="str">
        <f t="shared" si="8"/>
        <v>ELY</v>
      </c>
      <c r="H213" s="141" t="str">
        <f t="shared" si="9"/>
        <v/>
      </c>
      <c r="I213" s="146" t="str">
        <f>IF($E213&lt;&gt;"",($E213*86400)-(Times_2023!$C446*86400),"")</f>
        <v/>
      </c>
    </row>
    <row r="214" spans="1:15" ht="15.75" customHeight="1" thickBot="1">
      <c r="A214" s="198">
        <v>210</v>
      </c>
      <c r="B214" s="212" t="s">
        <v>31</v>
      </c>
      <c r="C214" s="199" t="s">
        <v>151</v>
      </c>
      <c r="D214" s="211" t="s">
        <v>3</v>
      </c>
      <c r="E214" s="215"/>
      <c r="G214" s="3" t="str">
        <f t="shared" si="8"/>
        <v>ELY</v>
      </c>
      <c r="H214" s="141" t="str">
        <f t="shared" si="9"/>
        <v/>
      </c>
      <c r="I214" s="146" t="str">
        <f>IF($E214&lt;&gt;"",($E214*86400)-(Times_2023!$C447*86400),"")</f>
        <v/>
      </c>
      <c r="K214" s="3"/>
      <c r="L214" s="3"/>
      <c r="M214" s="142"/>
      <c r="N214" s="3"/>
      <c r="O214" s="151"/>
    </row>
    <row r="215" spans="1:15" ht="15.75" customHeight="1" thickBot="1">
      <c r="A215" s="198">
        <v>211</v>
      </c>
      <c r="B215" s="199" t="s">
        <v>5</v>
      </c>
      <c r="C215" s="199" t="s">
        <v>994</v>
      </c>
      <c r="D215" s="199" t="s">
        <v>0</v>
      </c>
      <c r="E215" s="207"/>
      <c r="G215" s="3" t="str">
        <f t="shared" si="8"/>
        <v>CAC</v>
      </c>
      <c r="H215" s="141" t="str">
        <f t="shared" si="9"/>
        <v/>
      </c>
      <c r="I215" s="146" t="str">
        <f>IF($E215&lt;&gt;"",($E215*86400)-(Times_2023!$C448*86400),"")</f>
        <v/>
      </c>
      <c r="K215" s="3"/>
      <c r="L215" s="3"/>
      <c r="N215" s="3"/>
    </row>
    <row r="216" spans="1:15" ht="15.75" customHeight="1" thickBot="1">
      <c r="A216" s="198">
        <v>212</v>
      </c>
      <c r="B216" s="212" t="s">
        <v>31</v>
      </c>
      <c r="C216" s="199" t="s">
        <v>942</v>
      </c>
      <c r="D216" s="211" t="s">
        <v>3</v>
      </c>
      <c r="E216" s="215"/>
      <c r="G216" s="3" t="str">
        <f t="shared" si="8"/>
        <v>ELY</v>
      </c>
      <c r="H216" s="141" t="str">
        <f t="shared" si="9"/>
        <v/>
      </c>
      <c r="I216" s="146" t="str">
        <f>IF($E216&lt;&gt;"",($E216*86400)-(Times_2023!$C449*86400),"")</f>
        <v/>
      </c>
      <c r="K216" s="3"/>
      <c r="L216" s="3"/>
      <c r="M216" s="142"/>
      <c r="N216" s="3"/>
      <c r="O216" s="148"/>
    </row>
    <row r="217" spans="1:15" ht="15.75" customHeight="1" thickBot="1">
      <c r="A217" s="198">
        <v>213</v>
      </c>
      <c r="B217" s="199" t="s">
        <v>11</v>
      </c>
      <c r="C217" s="199" t="s">
        <v>1009</v>
      </c>
      <c r="D217" s="199" t="s">
        <v>3</v>
      </c>
      <c r="G217" s="3" t="str">
        <f t="shared" si="8"/>
        <v>RR</v>
      </c>
      <c r="H217" s="141" t="str">
        <f t="shared" si="9"/>
        <v/>
      </c>
      <c r="I217" s="146" t="str">
        <f>IF($E217&lt;&gt;"",($E217*86400)-(Times_2023!$C450*86400),"")</f>
        <v/>
      </c>
      <c r="K217" s="3"/>
      <c r="L217" s="3"/>
      <c r="N217" s="3"/>
    </row>
    <row r="218" spans="1:15" ht="15.75" customHeight="1" thickBot="1">
      <c r="A218" s="218">
        <v>214</v>
      </c>
      <c r="B218" s="220" t="s">
        <v>6</v>
      </c>
      <c r="C218" s="220" t="s">
        <v>145</v>
      </c>
      <c r="D218" s="220" t="s">
        <v>0</v>
      </c>
      <c r="E218" s="168"/>
      <c r="G218" s="3" t="str">
        <f t="shared" si="8"/>
        <v>CTC</v>
      </c>
      <c r="H218" s="141" t="str">
        <f t="shared" si="9"/>
        <v/>
      </c>
      <c r="I218" s="146" t="str">
        <f>IF($E218&lt;&gt;"",($E218*86400)-(Times_2023!$C451*86400),"")</f>
        <v/>
      </c>
      <c r="K218" s="3"/>
      <c r="L218" s="3"/>
      <c r="M218" s="142"/>
      <c r="N218" s="3"/>
      <c r="O218" s="151"/>
    </row>
    <row r="219" spans="1:15" ht="15.75" customHeight="1" thickBot="1">
      <c r="A219" s="198">
        <v>215</v>
      </c>
      <c r="B219" s="212" t="s">
        <v>31</v>
      </c>
      <c r="C219" s="199" t="s">
        <v>951</v>
      </c>
      <c r="D219" s="199" t="s">
        <v>0</v>
      </c>
      <c r="E219" s="199"/>
      <c r="G219" s="3" t="str">
        <f t="shared" si="8"/>
        <v>ELY</v>
      </c>
      <c r="H219" s="141" t="str">
        <f t="shared" si="9"/>
        <v/>
      </c>
      <c r="I219" s="146" t="str">
        <f>IF($E219&lt;&gt;"",($E219*86400)-(Times_2023!$C452*86400),"")</f>
        <v/>
      </c>
      <c r="K219" s="3"/>
      <c r="L219" s="3"/>
      <c r="N219" s="3"/>
    </row>
    <row r="220" spans="1:15" ht="15.75" customHeight="1" thickBot="1">
      <c r="A220" s="198">
        <v>216</v>
      </c>
      <c r="B220" s="199" t="s">
        <v>12</v>
      </c>
      <c r="C220" s="199" t="s">
        <v>1023</v>
      </c>
      <c r="D220" s="199" t="s">
        <v>0</v>
      </c>
      <c r="E220" s="202">
        <v>1.8090277777777778E-2</v>
      </c>
      <c r="G220" s="3" t="str">
        <f t="shared" si="8"/>
        <v>SS</v>
      </c>
      <c r="H220" s="141" t="str">
        <f t="shared" si="9"/>
        <v/>
      </c>
      <c r="I220" s="146">
        <f>IF($E220&lt;&gt;"",($E220*86400)-(Times_2023!$C453*86400),"")</f>
        <v>1563</v>
      </c>
      <c r="K220" s="3"/>
      <c r="L220" s="3"/>
      <c r="N220" s="3"/>
    </row>
    <row r="221" spans="1:15" ht="15.75" customHeight="1" thickBot="1">
      <c r="A221" s="182">
        <v>217</v>
      </c>
      <c r="B221" s="212" t="s">
        <v>10</v>
      </c>
      <c r="C221" s="183" t="s">
        <v>141</v>
      </c>
      <c r="D221" s="199" t="s">
        <v>0</v>
      </c>
      <c r="E221" s="205">
        <v>1.8101851851851852E-2</v>
      </c>
      <c r="G221" s="3" t="str">
        <f t="shared" si="8"/>
        <v>NJ</v>
      </c>
      <c r="H221" s="141" t="str">
        <f t="shared" si="9"/>
        <v/>
      </c>
      <c r="I221" s="146">
        <f>IF($E221&lt;&gt;"",($E221*86400)-(Times_2023!$C454*86400),"")</f>
        <v>1564</v>
      </c>
      <c r="K221" s="3"/>
      <c r="L221" s="3"/>
      <c r="M221" s="142"/>
      <c r="N221" s="3"/>
      <c r="O221" s="151"/>
    </row>
    <row r="222" spans="1:15" ht="15.75" customHeight="1" thickBot="1">
      <c r="A222" s="198">
        <v>218</v>
      </c>
      <c r="B222" s="199" t="s">
        <v>12</v>
      </c>
      <c r="C222" s="199" t="s">
        <v>149</v>
      </c>
      <c r="D222" s="194" t="s">
        <v>3</v>
      </c>
      <c r="E222" s="202">
        <v>1.7523148148148149E-2</v>
      </c>
      <c r="G222" s="3" t="str">
        <f t="shared" si="8"/>
        <v>SS</v>
      </c>
      <c r="H222" s="141" t="str">
        <f t="shared" si="9"/>
        <v/>
      </c>
      <c r="I222" s="146">
        <f>IF($E222&lt;&gt;"",($E222*86400)-(Times_2023!$C455*86400),"")</f>
        <v>1514</v>
      </c>
      <c r="K222" s="3"/>
      <c r="L222" s="3"/>
      <c r="M222" s="142"/>
      <c r="N222" s="3"/>
      <c r="O222" s="151"/>
    </row>
    <row r="223" spans="1:15" ht="15.75" customHeight="1" thickBot="1">
      <c r="A223" s="198">
        <v>219</v>
      </c>
      <c r="B223" s="212" t="s">
        <v>31</v>
      </c>
      <c r="C223" s="199" t="s">
        <v>962</v>
      </c>
      <c r="D223" s="199" t="s">
        <v>0</v>
      </c>
      <c r="E223" s="199"/>
      <c r="G223" s="3" t="str">
        <f t="shared" si="8"/>
        <v>ELY</v>
      </c>
      <c r="H223" s="141" t="str">
        <f t="shared" si="9"/>
        <v/>
      </c>
      <c r="I223" s="146" t="str">
        <f>IF($E223&lt;&gt;"",($E223*86400)-(Times_2023!$C456*86400),"")</f>
        <v/>
      </c>
      <c r="K223" s="3"/>
      <c r="L223" s="3"/>
      <c r="N223" s="3"/>
      <c r="O223" s="157"/>
    </row>
    <row r="224" spans="1:15" ht="15.75" customHeight="1" thickBot="1">
      <c r="A224" s="218">
        <v>220</v>
      </c>
      <c r="B224" s="220" t="s">
        <v>6</v>
      </c>
      <c r="C224" s="220" t="s">
        <v>1056</v>
      </c>
      <c r="D224" s="220" t="s">
        <v>0</v>
      </c>
      <c r="E224" s="205"/>
      <c r="G224" s="3" t="str">
        <f t="shared" si="8"/>
        <v>CTC</v>
      </c>
      <c r="H224" s="141" t="str">
        <f t="shared" si="9"/>
        <v/>
      </c>
      <c r="I224" s="146" t="str">
        <f>IF($E224&lt;&gt;"",($E224*86400)-(Times_2023!$C457*86400),"")</f>
        <v/>
      </c>
      <c r="K224" s="3"/>
      <c r="L224" s="3"/>
      <c r="N224" s="3"/>
      <c r="O224" s="151"/>
    </row>
    <row r="225" spans="1:15" ht="15.75" customHeight="1" thickBot="1">
      <c r="A225" s="198">
        <v>221</v>
      </c>
      <c r="B225" s="199" t="s">
        <v>8</v>
      </c>
      <c r="C225" s="199" t="s">
        <v>1037</v>
      </c>
      <c r="D225" s="199" t="s">
        <v>3</v>
      </c>
      <c r="E225" s="202">
        <v>1.8217592592592594E-2</v>
      </c>
      <c r="G225" s="3" t="str">
        <f t="shared" si="8"/>
        <v>HI</v>
      </c>
      <c r="H225" s="141" t="str">
        <f t="shared" si="9"/>
        <v/>
      </c>
      <c r="I225" s="146">
        <f>IF($E225&lt;&gt;"",($E225*86400)-(Times_2023!$C458*86400),"")</f>
        <v>1574.0000000000002</v>
      </c>
      <c r="K225" s="3"/>
      <c r="L225" s="3"/>
      <c r="N225" s="3"/>
      <c r="O225" s="151"/>
    </row>
    <row r="226" spans="1:15" ht="15.75" customHeight="1" thickBot="1">
      <c r="A226" s="198">
        <v>222</v>
      </c>
      <c r="B226" s="199" t="s">
        <v>5</v>
      </c>
      <c r="C226" s="183" t="s">
        <v>215</v>
      </c>
      <c r="D226" s="199" t="s">
        <v>3</v>
      </c>
      <c r="E226" s="184"/>
      <c r="G226" s="3" t="str">
        <f t="shared" si="8"/>
        <v>CAC</v>
      </c>
      <c r="H226" s="141" t="str">
        <f t="shared" si="9"/>
        <v/>
      </c>
      <c r="I226" s="146" t="str">
        <f>IF($E226&lt;&gt;"",($E226*86400)-(Times_2023!$C459*86400),"")</f>
        <v/>
      </c>
      <c r="K226" s="3"/>
      <c r="L226" s="3"/>
      <c r="N226" s="3"/>
      <c r="O226" s="157"/>
    </row>
    <row r="227" spans="1:15" ht="15.75" customHeight="1" thickBot="1">
      <c r="A227" s="198">
        <v>223</v>
      </c>
      <c r="B227" s="199" t="s">
        <v>9</v>
      </c>
      <c r="C227" s="199" t="s">
        <v>147</v>
      </c>
      <c r="D227" s="199" t="s">
        <v>3</v>
      </c>
      <c r="E227" s="205"/>
      <c r="G227" s="3" t="str">
        <f t="shared" si="8"/>
        <v>HRC</v>
      </c>
      <c r="H227" s="141" t="str">
        <f t="shared" si="9"/>
        <v/>
      </c>
      <c r="I227" s="146" t="str">
        <f>IF($E227&lt;&gt;"",($E227*86400)-(Times_2023!$C460*86400),"")</f>
        <v/>
      </c>
      <c r="K227" s="3"/>
      <c r="L227" s="3"/>
      <c r="N227" s="3"/>
      <c r="O227" s="157"/>
    </row>
    <row r="228" spans="1:15" ht="15.75" customHeight="1" thickBot="1">
      <c r="A228" s="198">
        <v>224</v>
      </c>
      <c r="B228" s="199" t="s">
        <v>9</v>
      </c>
      <c r="C228" s="199" t="s">
        <v>152</v>
      </c>
      <c r="D228" s="199" t="s">
        <v>3</v>
      </c>
      <c r="E228" s="197"/>
      <c r="G228" s="3" t="str">
        <f t="shared" si="8"/>
        <v>HRC</v>
      </c>
      <c r="H228" s="141" t="str">
        <f t="shared" si="9"/>
        <v/>
      </c>
      <c r="I228" s="146" t="str">
        <f>IF($E228&lt;&gt;"",($E228*86400)-(Times_2023!$C461*86400),"")</f>
        <v/>
      </c>
      <c r="K228" s="3"/>
      <c r="L228" s="3"/>
      <c r="N228" s="3"/>
    </row>
    <row r="229" spans="1:15" ht="15.75" customHeight="1" thickBot="1">
      <c r="A229" s="198">
        <v>225</v>
      </c>
      <c r="B229" s="212" t="s">
        <v>10</v>
      </c>
      <c r="C229" s="199" t="s">
        <v>903</v>
      </c>
      <c r="D229" s="199" t="s">
        <v>3</v>
      </c>
      <c r="E229" s="203"/>
      <c r="G229" s="3" t="str">
        <f t="shared" si="8"/>
        <v>NJ</v>
      </c>
      <c r="H229" s="141" t="str">
        <f t="shared" si="9"/>
        <v/>
      </c>
      <c r="I229" s="146" t="str">
        <f>IF($E229&lt;&gt;"",($E229*86400)-(Times_2023!$C462*86400),"")</f>
        <v/>
      </c>
      <c r="K229" s="3"/>
      <c r="L229" s="3"/>
      <c r="N229" s="3"/>
      <c r="O229" s="163"/>
    </row>
    <row r="230" spans="1:15" ht="15.75" customHeight="1" thickBot="1">
      <c r="A230" s="198">
        <v>226</v>
      </c>
      <c r="B230" s="212" t="s">
        <v>31</v>
      </c>
      <c r="C230" s="199" t="s">
        <v>150</v>
      </c>
      <c r="D230" s="199" t="s">
        <v>0</v>
      </c>
      <c r="E230" s="199"/>
      <c r="G230" s="3" t="str">
        <f t="shared" si="8"/>
        <v>ELY</v>
      </c>
      <c r="H230" s="141" t="str">
        <f t="shared" si="9"/>
        <v/>
      </c>
      <c r="I230" s="146" t="str">
        <f>IF($E230&lt;&gt;"",($E230*86400)-(Times_2023!$C463*86400),"")</f>
        <v/>
      </c>
      <c r="K230" s="3"/>
      <c r="L230" s="3"/>
      <c r="N230" s="3"/>
      <c r="O230" s="157"/>
    </row>
    <row r="231" spans="1:15" ht="15.75" customHeight="1" thickBot="1">
      <c r="A231" s="198">
        <v>227</v>
      </c>
      <c r="B231" s="212" t="s">
        <v>31</v>
      </c>
      <c r="C231" s="199" t="s">
        <v>237</v>
      </c>
      <c r="D231" s="199" t="s">
        <v>0</v>
      </c>
      <c r="E231" s="199"/>
      <c r="G231" s="3" t="str">
        <f t="shared" si="8"/>
        <v>ELY</v>
      </c>
      <c r="H231" s="141" t="str">
        <f t="shared" si="9"/>
        <v/>
      </c>
      <c r="I231" s="146" t="str">
        <f>IF($E231&lt;&gt;"",($E231*86400)-(Times_2023!$C464*86400),"")</f>
        <v/>
      </c>
      <c r="K231" s="3"/>
      <c r="L231" s="3"/>
      <c r="N231" s="3"/>
      <c r="O231" s="151"/>
    </row>
    <row r="232" spans="1:15" ht="15.75" customHeight="1" thickBot="1">
      <c r="A232" s="198">
        <v>228</v>
      </c>
      <c r="B232" s="212" t="s">
        <v>31</v>
      </c>
      <c r="C232" s="199" t="s">
        <v>239</v>
      </c>
      <c r="D232" s="211" t="s">
        <v>3</v>
      </c>
      <c r="E232" s="199"/>
      <c r="G232" s="3" t="str">
        <f t="shared" si="8"/>
        <v>ELY</v>
      </c>
      <c r="H232" s="141" t="str">
        <f t="shared" si="9"/>
        <v/>
      </c>
      <c r="I232" s="146" t="str">
        <f>IF($E232&lt;&gt;"",($E232*86400)-(Times_2023!$C465*86400),"")</f>
        <v/>
      </c>
      <c r="K232" s="3"/>
      <c r="L232" s="3"/>
      <c r="N232" s="3"/>
      <c r="O232" s="151"/>
    </row>
    <row r="233" spans="1:15" ht="15.75" customHeight="1" thickBot="1">
      <c r="A233" s="218">
        <v>229</v>
      </c>
      <c r="B233" s="220" t="s">
        <v>6</v>
      </c>
      <c r="C233" s="220" t="s">
        <v>1057</v>
      </c>
      <c r="D233" s="220" t="s">
        <v>0</v>
      </c>
      <c r="E233" s="205"/>
      <c r="G233" s="3" t="str">
        <f t="shared" si="8"/>
        <v>CTC</v>
      </c>
      <c r="H233" s="141" t="str">
        <f t="shared" si="9"/>
        <v/>
      </c>
      <c r="I233" s="146" t="str">
        <f>IF($E233&lt;&gt;"",($E233*86400)-(Times_2023!$C466*86400),"")</f>
        <v/>
      </c>
      <c r="K233" s="3"/>
      <c r="L233" s="3"/>
      <c r="N233" s="3"/>
      <c r="O233" s="157"/>
    </row>
    <row r="234" spans="1:15" ht="15.75" customHeight="1" thickBot="1">
      <c r="A234" s="198">
        <v>230</v>
      </c>
      <c r="B234" s="199" t="s">
        <v>8</v>
      </c>
      <c r="C234" s="199" t="s">
        <v>251</v>
      </c>
      <c r="D234" s="199" t="s">
        <v>3</v>
      </c>
      <c r="E234" s="202">
        <v>1.894675925925926E-2</v>
      </c>
      <c r="G234" s="3" t="str">
        <f t="shared" si="8"/>
        <v>HI</v>
      </c>
      <c r="H234" s="141" t="str">
        <f t="shared" si="9"/>
        <v/>
      </c>
      <c r="I234" s="146">
        <f>IF($E234&lt;&gt;"",($E234*86400)-(Times_2023!$C467*86400),"")</f>
        <v>1637</v>
      </c>
      <c r="K234" s="3"/>
      <c r="L234" s="3"/>
      <c r="N234" s="3"/>
      <c r="O234" s="157"/>
    </row>
    <row r="235" spans="1:15" ht="15.75" customHeight="1" thickBot="1">
      <c r="A235" s="198">
        <v>231</v>
      </c>
      <c r="B235" s="199" t="s">
        <v>8</v>
      </c>
      <c r="C235" s="199" t="s">
        <v>1027</v>
      </c>
      <c r="D235" s="199" t="s">
        <v>0</v>
      </c>
      <c r="E235" s="202">
        <v>1.8981481481481481E-2</v>
      </c>
      <c r="G235" s="3" t="str">
        <f t="shared" si="8"/>
        <v>HI</v>
      </c>
      <c r="H235" s="141" t="str">
        <f t="shared" si="9"/>
        <v/>
      </c>
      <c r="I235" s="146">
        <f>IF($E235&lt;&gt;"",($E235*86400)-(Times_2023!$C468*86400),"")</f>
        <v>1640</v>
      </c>
      <c r="K235" s="3"/>
      <c r="L235" s="3"/>
      <c r="N235" s="3"/>
    </row>
    <row r="236" spans="1:15" ht="15.75" customHeight="1" thickBot="1">
      <c r="A236" s="218">
        <v>232</v>
      </c>
      <c r="B236" s="220" t="s">
        <v>6</v>
      </c>
      <c r="C236" s="220" t="s">
        <v>1058</v>
      </c>
      <c r="D236" s="220" t="s">
        <v>0</v>
      </c>
      <c r="E236" s="156"/>
      <c r="G236" s="3" t="str">
        <f t="shared" si="8"/>
        <v>CTC</v>
      </c>
      <c r="H236" s="141" t="str">
        <f t="shared" si="9"/>
        <v/>
      </c>
      <c r="I236" s="146" t="str">
        <f>IF($E236&lt;&gt;"",($E236*86400)-(Times_2023!$C469*86400),"")</f>
        <v/>
      </c>
      <c r="K236" s="3"/>
      <c r="L236" s="3"/>
      <c r="N236" s="3"/>
    </row>
    <row r="237" spans="1:15" ht="15.75" customHeight="1" thickBot="1">
      <c r="A237" s="198">
        <v>233</v>
      </c>
      <c r="B237" s="199" t="s">
        <v>11</v>
      </c>
      <c r="C237" s="199" t="s">
        <v>1010</v>
      </c>
      <c r="D237" s="199" t="s">
        <v>3</v>
      </c>
      <c r="E237" s="204"/>
      <c r="G237" s="3" t="str">
        <f t="shared" si="8"/>
        <v>RR</v>
      </c>
      <c r="H237" s="141" t="str">
        <f t="shared" si="9"/>
        <v/>
      </c>
      <c r="I237" s="146" t="str">
        <f>IF($E237&lt;&gt;"",($E237*86400)-(Times_2023!$C470*86400),"")</f>
        <v/>
      </c>
      <c r="K237" s="3"/>
      <c r="L237" s="3"/>
      <c r="N237" s="3"/>
    </row>
    <row r="238" spans="1:15" ht="15.75" customHeight="1" thickBot="1">
      <c r="A238" s="198">
        <v>234</v>
      </c>
      <c r="B238" s="212" t="s">
        <v>31</v>
      </c>
      <c r="C238" s="199" t="s">
        <v>964</v>
      </c>
      <c r="D238" s="199" t="s">
        <v>0</v>
      </c>
      <c r="E238" s="199"/>
      <c r="G238" s="3" t="str">
        <f t="shared" si="8"/>
        <v>ELY</v>
      </c>
      <c r="H238" s="141" t="str">
        <f t="shared" si="9"/>
        <v/>
      </c>
      <c r="I238" s="146" t="str">
        <f>IF($E238&lt;&gt;"",($E238*86400)-(Times_2023!$C471*86400),"")</f>
        <v/>
      </c>
      <c r="K238" s="3"/>
      <c r="L238" s="3"/>
      <c r="N238" s="3"/>
      <c r="O238" s="151"/>
    </row>
    <row r="239" spans="1:15" ht="15.75" customHeight="1" thickBot="1">
      <c r="A239" s="198">
        <v>235</v>
      </c>
      <c r="B239" s="199" t="s">
        <v>12</v>
      </c>
      <c r="C239" s="199" t="s">
        <v>1014</v>
      </c>
      <c r="D239" s="194" t="s">
        <v>3</v>
      </c>
      <c r="E239" s="199"/>
      <c r="G239" s="3" t="str">
        <f t="shared" si="8"/>
        <v>SS</v>
      </c>
      <c r="H239" s="141" t="str">
        <f t="shared" si="9"/>
        <v/>
      </c>
      <c r="I239" s="146" t="str">
        <f>IF($E239&lt;&gt;"",($E239*86400)-(Times_2023!$C472*86400),"")</f>
        <v/>
      </c>
      <c r="K239" s="3"/>
      <c r="L239" s="3"/>
      <c r="M239" s="142"/>
      <c r="N239" s="3"/>
      <c r="O239" s="148"/>
    </row>
    <row r="240" spans="1:15" ht="15.75" customHeight="1" thickBot="1">
      <c r="A240" s="198">
        <v>236</v>
      </c>
      <c r="B240" s="199" t="s">
        <v>8</v>
      </c>
      <c r="C240" s="199" t="s">
        <v>252</v>
      </c>
      <c r="D240" s="199" t="s">
        <v>3</v>
      </c>
      <c r="E240" s="202">
        <v>1.9120370370370371E-2</v>
      </c>
      <c r="G240" s="3" t="str">
        <f t="shared" si="8"/>
        <v>HI</v>
      </c>
      <c r="H240" s="141" t="str">
        <f t="shared" si="9"/>
        <v/>
      </c>
      <c r="I240" s="146">
        <f>IF($E240&lt;&gt;"",($E240*86400)-(Times_2023!$C473*86400),"")</f>
        <v>1652</v>
      </c>
      <c r="K240" s="3"/>
      <c r="L240" s="3"/>
      <c r="M240" s="142"/>
      <c r="N240" s="3"/>
      <c r="O240" s="148"/>
    </row>
    <row r="241" spans="1:15" ht="15.75" customHeight="1" thickBot="1">
      <c r="A241" s="198">
        <v>237</v>
      </c>
      <c r="B241" s="199" t="s">
        <v>9</v>
      </c>
      <c r="C241" s="199" t="s">
        <v>925</v>
      </c>
      <c r="D241" s="194" t="s">
        <v>3</v>
      </c>
      <c r="E241" s="204"/>
      <c r="G241" s="3" t="str">
        <f t="shared" si="8"/>
        <v>HRC</v>
      </c>
      <c r="H241" s="141" t="str">
        <f t="shared" si="9"/>
        <v/>
      </c>
      <c r="I241" s="146" t="str">
        <f>IF($E241&lt;&gt;"",($E241*86400)-(Times_2023!$C474*86400),"")</f>
        <v/>
      </c>
      <c r="K241" s="3"/>
      <c r="L241" s="3"/>
      <c r="N241" s="3"/>
    </row>
    <row r="242" spans="1:15" ht="15.75" customHeight="1" thickBot="1">
      <c r="A242" s="198">
        <v>238</v>
      </c>
      <c r="B242" s="199" t="s">
        <v>8</v>
      </c>
      <c r="C242" s="199" t="s">
        <v>250</v>
      </c>
      <c r="D242" s="199" t="s">
        <v>3</v>
      </c>
      <c r="E242" s="202">
        <v>1.9178240740740742E-2</v>
      </c>
      <c r="G242" s="3" t="str">
        <f t="shared" si="8"/>
        <v>HI</v>
      </c>
      <c r="H242" s="141" t="str">
        <f t="shared" si="9"/>
        <v/>
      </c>
      <c r="I242" s="146">
        <f>IF($E242&lt;&gt;"",($E242*86400)-(Times_2023!$C475*86400),"")</f>
        <v>1657.0000000000002</v>
      </c>
      <c r="K242" s="3"/>
      <c r="L242" s="3"/>
      <c r="N242" s="3"/>
      <c r="O242" s="157"/>
    </row>
    <row r="243" spans="1:15" ht="15.75" customHeight="1" thickBot="1">
      <c r="A243" s="198">
        <v>239</v>
      </c>
      <c r="B243" s="212" t="s">
        <v>10</v>
      </c>
      <c r="C243" s="199" t="s">
        <v>904</v>
      </c>
      <c r="D243" s="199" t="s">
        <v>3</v>
      </c>
      <c r="E243" s="203"/>
      <c r="G243" s="3" t="str">
        <f t="shared" si="8"/>
        <v>NJ</v>
      </c>
      <c r="H243" s="141" t="str">
        <f t="shared" si="9"/>
        <v/>
      </c>
      <c r="I243" s="146" t="str">
        <f>IF($E243&lt;&gt;"",($E243*86400)-(Times_2023!$C476*86400),"")</f>
        <v/>
      </c>
      <c r="K243" s="3"/>
      <c r="L243" s="3"/>
      <c r="N243" s="3"/>
    </row>
    <row r="244" spans="1:15" ht="15.75" customHeight="1" thickBot="1">
      <c r="A244" s="198">
        <v>240</v>
      </c>
      <c r="B244" s="199" t="s">
        <v>8</v>
      </c>
      <c r="C244" s="199" t="s">
        <v>1035</v>
      </c>
      <c r="D244" s="199" t="s">
        <v>3</v>
      </c>
      <c r="E244" s="202">
        <v>1.9131944444444444E-2</v>
      </c>
      <c r="G244" s="3" t="str">
        <f t="shared" si="8"/>
        <v>HI</v>
      </c>
      <c r="H244" s="141" t="str">
        <f t="shared" si="9"/>
        <v/>
      </c>
      <c r="I244" s="146">
        <f>IF($E244&lt;&gt;"",($E244*86400)-(Times_2023!$C477*86400),"")</f>
        <v>1653</v>
      </c>
      <c r="K244" s="3"/>
      <c r="L244" s="3"/>
      <c r="N244" s="3"/>
      <c r="O244" s="157"/>
    </row>
    <row r="245" spans="1:15" ht="15.75" customHeight="1" thickBot="1">
      <c r="A245" s="198">
        <v>241</v>
      </c>
      <c r="B245" s="199" t="s">
        <v>5</v>
      </c>
      <c r="C245" s="183" t="s">
        <v>126</v>
      </c>
      <c r="D245" s="199" t="s">
        <v>3</v>
      </c>
      <c r="E245" s="156"/>
      <c r="G245" s="3" t="str">
        <f t="shared" si="8"/>
        <v>CAC</v>
      </c>
      <c r="H245" s="141" t="str">
        <f t="shared" si="9"/>
        <v/>
      </c>
      <c r="I245" s="146" t="str">
        <f>IF($E245&lt;&gt;"",($E245*86400)-(Times_2023!$C478*86400),"")</f>
        <v/>
      </c>
      <c r="K245" s="3"/>
      <c r="L245" s="3"/>
      <c r="M245" s="142"/>
      <c r="N245" s="3"/>
      <c r="O245" s="163"/>
    </row>
    <row r="246" spans="1:15" ht="15.75" customHeight="1" thickBot="1">
      <c r="A246" s="198">
        <v>242</v>
      </c>
      <c r="B246" s="199" t="s">
        <v>5</v>
      </c>
      <c r="C246" s="183" t="s">
        <v>157</v>
      </c>
      <c r="D246" s="199" t="s">
        <v>3</v>
      </c>
      <c r="E246" s="197"/>
      <c r="G246" s="3" t="str">
        <f t="shared" si="8"/>
        <v>CAC</v>
      </c>
      <c r="H246" s="141" t="str">
        <f t="shared" si="9"/>
        <v/>
      </c>
      <c r="I246" s="146" t="str">
        <f>IF($E246&lt;&gt;"",($E246*86400)-(Times_2023!$C479*86400),"")</f>
        <v/>
      </c>
      <c r="K246" s="3"/>
      <c r="L246" s="3"/>
      <c r="N246" s="3"/>
      <c r="O246" s="157"/>
    </row>
    <row r="247" spans="1:15" ht="15.75" customHeight="1" thickBot="1">
      <c r="A247" s="198">
        <v>243</v>
      </c>
      <c r="B247" s="212" t="s">
        <v>31</v>
      </c>
      <c r="C247" s="199" t="s">
        <v>943</v>
      </c>
      <c r="D247" s="211" t="s">
        <v>3</v>
      </c>
      <c r="E247" s="199"/>
      <c r="G247" s="3" t="str">
        <f t="shared" si="8"/>
        <v>ELY</v>
      </c>
      <c r="H247" s="141" t="str">
        <f t="shared" si="9"/>
        <v/>
      </c>
      <c r="I247" s="146" t="str">
        <f>IF($E247&lt;&gt;"",($E247*86400)-(Times_2023!$C480*86400),"")</f>
        <v/>
      </c>
      <c r="K247" s="3"/>
      <c r="L247" s="3"/>
      <c r="N247" s="3"/>
    </row>
    <row r="248" spans="1:15" ht="15.75" customHeight="1" thickBot="1">
      <c r="A248" s="198">
        <v>244</v>
      </c>
      <c r="B248" s="212" t="s">
        <v>31</v>
      </c>
      <c r="C248" s="199" t="s">
        <v>161</v>
      </c>
      <c r="D248" s="199" t="s">
        <v>0</v>
      </c>
      <c r="E248" s="202">
        <v>1.9340277777777779E-2</v>
      </c>
      <c r="G248" s="3" t="str">
        <f t="shared" si="8"/>
        <v>ELY</v>
      </c>
      <c r="H248" s="141" t="str">
        <f t="shared" si="9"/>
        <v/>
      </c>
      <c r="I248" s="146">
        <f>IF($E248&lt;&gt;"",($E248*86400)-(Times_2023!$C481*86400),"")</f>
        <v>1671.0000000000002</v>
      </c>
      <c r="K248" s="3"/>
      <c r="L248" s="3"/>
      <c r="M248" s="142"/>
      <c r="N248" s="3"/>
      <c r="O248" s="151"/>
    </row>
    <row r="249" spans="1:15" ht="15.75" customHeight="1" thickBot="1">
      <c r="A249" s="182">
        <v>245</v>
      </c>
      <c r="B249" s="212" t="s">
        <v>10</v>
      </c>
      <c r="C249" s="183" t="s">
        <v>274</v>
      </c>
      <c r="D249" s="199" t="s">
        <v>0</v>
      </c>
      <c r="E249" s="184"/>
      <c r="G249" s="3" t="str">
        <f t="shared" si="8"/>
        <v>NJ</v>
      </c>
      <c r="H249" s="141" t="str">
        <f t="shared" si="9"/>
        <v/>
      </c>
      <c r="I249" s="146" t="str">
        <f>IF($E249&lt;&gt;"",($E249*86400)-(Times_2023!$C482*86400),"")</f>
        <v/>
      </c>
      <c r="K249" s="3"/>
      <c r="L249" s="3"/>
      <c r="N249" s="3"/>
      <c r="O249" s="148"/>
    </row>
    <row r="250" spans="1:15" ht="15.75" customHeight="1" thickBot="1">
      <c r="A250" s="198">
        <v>246</v>
      </c>
      <c r="B250" s="199" t="s">
        <v>11</v>
      </c>
      <c r="C250" s="199" t="s">
        <v>280</v>
      </c>
      <c r="D250" s="199" t="s">
        <v>3</v>
      </c>
      <c r="E250" s="184"/>
      <c r="G250" s="3" t="str">
        <f t="shared" si="8"/>
        <v>RR</v>
      </c>
      <c r="H250" s="141" t="str">
        <f t="shared" si="9"/>
        <v/>
      </c>
      <c r="I250" s="146" t="str">
        <f>IF($E250&lt;&gt;"",($E250*86400)-(Times_2023!$C483*86400),"")</f>
        <v/>
      </c>
      <c r="K250" s="3"/>
      <c r="L250" s="3"/>
      <c r="N250" s="3"/>
      <c r="O250" s="157"/>
    </row>
    <row r="251" spans="1:15" ht="15.75" customHeight="1" thickBot="1">
      <c r="A251" s="198">
        <v>247</v>
      </c>
      <c r="B251" s="199" t="s">
        <v>11</v>
      </c>
      <c r="C251" s="199" t="s">
        <v>144</v>
      </c>
      <c r="D251" s="199" t="s">
        <v>3</v>
      </c>
      <c r="E251" s="205"/>
      <c r="G251" s="3" t="str">
        <f t="shared" si="8"/>
        <v>RR</v>
      </c>
      <c r="H251" s="141" t="str">
        <f t="shared" si="9"/>
        <v/>
      </c>
      <c r="I251" s="146" t="str">
        <f>IF($E251&lt;&gt;"",($E251*86400)-(Times_2023!$C484*86400),"")</f>
        <v/>
      </c>
      <c r="K251" s="3"/>
      <c r="L251" s="3"/>
      <c r="N251" s="3"/>
      <c r="O251" s="148"/>
    </row>
    <row r="252" spans="1:15" ht="15.75" customHeight="1" thickBot="1">
      <c r="A252" s="198">
        <v>248</v>
      </c>
      <c r="B252" s="212" t="s">
        <v>31</v>
      </c>
      <c r="C252" s="199" t="s">
        <v>965</v>
      </c>
      <c r="D252" s="199" t="s">
        <v>0</v>
      </c>
      <c r="E252" s="199"/>
      <c r="G252" s="3" t="str">
        <f t="shared" si="8"/>
        <v>ELY</v>
      </c>
      <c r="H252" s="141" t="str">
        <f t="shared" si="9"/>
        <v/>
      </c>
      <c r="I252" s="146" t="str">
        <f>IF($E252&lt;&gt;"",($E252*86400)-(Times_2023!$C485*86400),"")</f>
        <v/>
      </c>
      <c r="K252" s="3"/>
      <c r="L252" s="3"/>
      <c r="N252" s="3"/>
    </row>
    <row r="253" spans="1:15" ht="15.75" customHeight="1" thickBot="1">
      <c r="A253" s="198">
        <v>249</v>
      </c>
      <c r="B253" s="212" t="s">
        <v>10</v>
      </c>
      <c r="C253" s="199" t="s">
        <v>156</v>
      </c>
      <c r="D253" s="199" t="s">
        <v>3</v>
      </c>
      <c r="E253" s="202">
        <v>1.9641203703703706E-2</v>
      </c>
      <c r="G253" s="3" t="str">
        <f t="shared" si="8"/>
        <v>NJ</v>
      </c>
      <c r="H253" s="141" t="str">
        <f t="shared" si="9"/>
        <v/>
      </c>
      <c r="I253" s="146">
        <f>IF($E253&lt;&gt;"",($E253*86400)-(Times_2023!$C486*86400),"")</f>
        <v>1697.0000000000002</v>
      </c>
      <c r="K253" s="3"/>
      <c r="L253" s="3"/>
      <c r="M253" s="142"/>
      <c r="N253" s="3"/>
      <c r="O253" s="151"/>
    </row>
    <row r="254" spans="1:15" ht="15.75" customHeight="1" thickBot="1">
      <c r="A254" s="198">
        <v>250</v>
      </c>
      <c r="B254" s="199" t="s">
        <v>8</v>
      </c>
      <c r="C254" s="199" t="s">
        <v>253</v>
      </c>
      <c r="D254" s="199" t="s">
        <v>0</v>
      </c>
      <c r="E254" s="199"/>
      <c r="G254" s="3" t="str">
        <f t="shared" si="8"/>
        <v>HI</v>
      </c>
      <c r="H254" s="141" t="str">
        <f t="shared" si="9"/>
        <v/>
      </c>
      <c r="I254" s="146" t="str">
        <f>IF($E254&lt;&gt;"",($E254*86400)-(Times_2023!$C487*86400),"")</f>
        <v/>
      </c>
      <c r="K254" s="3"/>
      <c r="L254" s="3"/>
      <c r="M254" s="142"/>
      <c r="N254" s="3"/>
      <c r="O254" s="151"/>
    </row>
    <row r="255" spans="1:15" ht="15.75" customHeight="1" thickBot="1">
      <c r="A255" s="198">
        <v>251</v>
      </c>
      <c r="B255" s="199" t="s">
        <v>12</v>
      </c>
      <c r="C255" s="199" t="s">
        <v>1015</v>
      </c>
      <c r="D255" s="194" t="s">
        <v>3</v>
      </c>
      <c r="E255" s="202">
        <v>1.9664351851851853E-2</v>
      </c>
      <c r="G255" s="3" t="str">
        <f t="shared" si="8"/>
        <v>SS</v>
      </c>
      <c r="H255" s="141" t="str">
        <f t="shared" si="9"/>
        <v/>
      </c>
      <c r="I255" s="146">
        <f>IF($E255&lt;&gt;"",($E255*86400)-(Times_2023!$C488*86400),"")</f>
        <v>1699</v>
      </c>
      <c r="K255" s="3"/>
      <c r="L255" s="3"/>
      <c r="M255" s="142"/>
      <c r="N255" s="3"/>
      <c r="O255" s="148"/>
    </row>
    <row r="256" spans="1:15" ht="15.75" customHeight="1" thickBot="1">
      <c r="A256" s="198">
        <v>252</v>
      </c>
      <c r="B256" s="199" t="s">
        <v>12</v>
      </c>
      <c r="C256" s="199" t="s">
        <v>1016</v>
      </c>
      <c r="D256" s="194" t="s">
        <v>3</v>
      </c>
      <c r="E256" s="202">
        <v>1.96875E-2</v>
      </c>
      <c r="G256" s="3" t="str">
        <f t="shared" si="8"/>
        <v>SS</v>
      </c>
      <c r="H256" s="141" t="str">
        <f t="shared" si="9"/>
        <v/>
      </c>
      <c r="I256" s="146">
        <f>IF($E256&lt;&gt;"",($E256*86400)-(Times_2023!$C489*86400),"")</f>
        <v>1701</v>
      </c>
      <c r="K256" s="3"/>
      <c r="L256" s="3"/>
      <c r="N256" s="3"/>
    </row>
    <row r="257" spans="1:15" ht="15.75" customHeight="1" thickBot="1">
      <c r="A257" s="198">
        <v>253</v>
      </c>
      <c r="B257" s="199" t="s">
        <v>8</v>
      </c>
      <c r="C257" s="199" t="s">
        <v>158</v>
      </c>
      <c r="D257" s="199" t="s">
        <v>0</v>
      </c>
      <c r="E257" s="202">
        <v>1.9652777777777779E-2</v>
      </c>
      <c r="G257" s="3" t="str">
        <f t="shared" si="8"/>
        <v>HI</v>
      </c>
      <c r="H257" s="141" t="str">
        <f t="shared" si="9"/>
        <v/>
      </c>
      <c r="I257" s="146">
        <f>IF($E257&lt;&gt;"",($E257*86400)-(Times_2023!$C490*86400),"")</f>
        <v>1698.0000000000002</v>
      </c>
      <c r="K257" s="3"/>
      <c r="L257" s="3"/>
      <c r="M257" s="142"/>
      <c r="N257" s="3"/>
      <c r="O257" s="148"/>
    </row>
    <row r="258" spans="1:15" ht="15.75" customHeight="1" thickBot="1">
      <c r="A258" s="198">
        <v>254</v>
      </c>
      <c r="B258" s="199" t="s">
        <v>8</v>
      </c>
      <c r="C258" s="199" t="s">
        <v>71</v>
      </c>
      <c r="D258" s="199" t="s">
        <v>0</v>
      </c>
      <c r="E258" s="202">
        <v>1.9664351851851853E-2</v>
      </c>
      <c r="G258" s="3" t="str">
        <f t="shared" si="8"/>
        <v>HI</v>
      </c>
      <c r="H258" s="141" t="str">
        <f t="shared" si="9"/>
        <v/>
      </c>
      <c r="I258" s="146">
        <f>IF($E258&lt;&gt;"",($E258*86400)-(Times_2023!$C491*86400),"")</f>
        <v>1699</v>
      </c>
      <c r="K258" s="3"/>
      <c r="L258" s="3"/>
      <c r="N258" s="3"/>
      <c r="O258" s="151"/>
    </row>
    <row r="259" spans="1:15" ht="15.75" customHeight="1" thickBot="1">
      <c r="A259" s="198">
        <v>255</v>
      </c>
      <c r="B259" s="199" t="s">
        <v>9</v>
      </c>
      <c r="C259" s="199" t="s">
        <v>134</v>
      </c>
      <c r="D259" s="199" t="s">
        <v>0</v>
      </c>
      <c r="E259" s="156"/>
      <c r="G259" s="3" t="str">
        <f t="shared" si="8"/>
        <v>HRC</v>
      </c>
      <c r="H259" s="141" t="str">
        <f t="shared" si="9"/>
        <v/>
      </c>
      <c r="I259" s="146" t="str">
        <f>IF($E259&lt;&gt;"",($E259*86400)-(Times_2023!$C492*86400),"")</f>
        <v/>
      </c>
      <c r="K259" s="3"/>
      <c r="L259" s="3"/>
      <c r="N259" s="3"/>
      <c r="O259" s="151"/>
    </row>
    <row r="260" spans="1:15" ht="15.75" customHeight="1" thickBot="1">
      <c r="A260" s="198">
        <v>256</v>
      </c>
      <c r="B260" s="212" t="s">
        <v>31</v>
      </c>
      <c r="C260" s="199" t="s">
        <v>940</v>
      </c>
      <c r="D260" s="211" t="s">
        <v>3</v>
      </c>
      <c r="E260" s="202">
        <v>1.9872685185185184E-2</v>
      </c>
      <c r="G260" s="3" t="str">
        <f t="shared" si="8"/>
        <v>ELY</v>
      </c>
      <c r="H260" s="141" t="str">
        <f t="shared" si="9"/>
        <v/>
      </c>
      <c r="I260" s="146">
        <f>IF($E260&lt;&gt;"",($E260*86400)-(Times_2023!$C493*86400),"")</f>
        <v>1717</v>
      </c>
      <c r="K260" s="3"/>
      <c r="L260" s="3"/>
      <c r="M260" s="142"/>
      <c r="N260" s="3"/>
      <c r="O260" s="148"/>
    </row>
    <row r="261" spans="1:15" ht="15.75" customHeight="1" thickBot="1">
      <c r="A261" s="198">
        <v>257</v>
      </c>
      <c r="B261" s="212" t="s">
        <v>31</v>
      </c>
      <c r="C261" s="199" t="s">
        <v>937</v>
      </c>
      <c r="D261" s="211" t="s">
        <v>3</v>
      </c>
      <c r="E261" s="202">
        <v>1.9861111111111111E-2</v>
      </c>
      <c r="G261" s="3" t="str">
        <f t="shared" ref="G261:G324" si="10">VLOOKUP(A261,Numbers,2,FALSE)</f>
        <v>ELY</v>
      </c>
      <c r="H261" s="141" t="str">
        <f t="shared" ref="H261:H324" si="11">IF(B261=G261,"","***")</f>
        <v/>
      </c>
      <c r="I261" s="146">
        <f>IF($E261&lt;&gt;"",($E261*86400)-(Times_2023!$C494*86400),"")</f>
        <v>1716</v>
      </c>
      <c r="K261" s="3"/>
      <c r="L261" s="3"/>
      <c r="M261" s="142"/>
      <c r="N261" s="3"/>
      <c r="O261" s="151"/>
    </row>
    <row r="262" spans="1:15" ht="15.75" customHeight="1" thickBot="1">
      <c r="A262" s="198">
        <v>258</v>
      </c>
      <c r="B262" s="199" t="s">
        <v>12</v>
      </c>
      <c r="C262" s="199" t="s">
        <v>1017</v>
      </c>
      <c r="D262" s="194" t="s">
        <v>3</v>
      </c>
      <c r="E262" s="202">
        <v>1.9884259259259258E-2</v>
      </c>
      <c r="G262" s="3" t="str">
        <f t="shared" si="10"/>
        <v>SS</v>
      </c>
      <c r="H262" s="141" t="str">
        <f t="shared" si="11"/>
        <v/>
      </c>
      <c r="I262" s="146">
        <f>IF($E262&lt;&gt;"",($E262*86400)-(Times_2023!$C495*86400),"")</f>
        <v>1717.9999999999998</v>
      </c>
      <c r="K262" s="3"/>
      <c r="L262" s="3"/>
      <c r="N262" s="3"/>
    </row>
    <row r="263" spans="1:15" ht="15.75" customHeight="1" thickBot="1">
      <c r="A263" s="198">
        <v>259</v>
      </c>
      <c r="B263" s="199" t="s">
        <v>12</v>
      </c>
      <c r="C263" s="199" t="s">
        <v>1018</v>
      </c>
      <c r="D263" s="194" t="s">
        <v>3</v>
      </c>
      <c r="E263" s="202">
        <v>1.9907407407407408E-2</v>
      </c>
      <c r="G263" s="3" t="str">
        <f t="shared" si="10"/>
        <v>SS</v>
      </c>
      <c r="H263" s="141" t="str">
        <f t="shared" si="11"/>
        <v/>
      </c>
      <c r="I263" s="146">
        <f>IF($E263&lt;&gt;"",($E263*86400)-(Times_2023!$C496*86400),"")</f>
        <v>1720</v>
      </c>
      <c r="K263" s="3"/>
      <c r="L263" s="3"/>
      <c r="N263" s="3"/>
    </row>
    <row r="264" spans="1:15" ht="15.75" customHeight="1" thickBot="1">
      <c r="A264" s="198">
        <v>260</v>
      </c>
      <c r="B264" s="199" t="s">
        <v>5</v>
      </c>
      <c r="C264" s="193" t="s">
        <v>970</v>
      </c>
      <c r="D264" s="199" t="s">
        <v>3</v>
      </c>
      <c r="E264" s="210"/>
      <c r="G264" s="3" t="str">
        <f t="shared" si="10"/>
        <v>CAC</v>
      </c>
      <c r="H264" s="141" t="str">
        <f t="shared" si="11"/>
        <v/>
      </c>
      <c r="I264" s="146" t="str">
        <f>IF($E264&lt;&gt;"",($E264*86400)-(Times_2023!$C497*86400),"")</f>
        <v/>
      </c>
      <c r="K264" s="3"/>
      <c r="L264" s="3"/>
      <c r="N264" s="3"/>
    </row>
    <row r="265" spans="1:15" ht="15.75" customHeight="1" thickBot="1">
      <c r="A265" s="198">
        <v>261</v>
      </c>
      <c r="B265" s="212" t="s">
        <v>10</v>
      </c>
      <c r="C265" s="199" t="s">
        <v>163</v>
      </c>
      <c r="D265" s="199" t="s">
        <v>3</v>
      </c>
      <c r="E265" s="203"/>
      <c r="G265" s="3" t="str">
        <f t="shared" si="10"/>
        <v>NJ</v>
      </c>
      <c r="H265" s="141" t="str">
        <f t="shared" si="11"/>
        <v/>
      </c>
      <c r="I265" s="146" t="str">
        <f>IF($E265&lt;&gt;"",($E265*86400)-(Times_2023!$C498*86400),"")</f>
        <v/>
      </c>
      <c r="K265" s="3"/>
      <c r="L265" s="3"/>
      <c r="M265" s="142"/>
      <c r="N265" s="3"/>
      <c r="O265" s="148"/>
    </row>
    <row r="266" spans="1:15" ht="15.75" customHeight="1" thickBot="1">
      <c r="A266" s="198">
        <v>262</v>
      </c>
      <c r="B266" s="212" t="s">
        <v>10</v>
      </c>
      <c r="C266" s="199" t="s">
        <v>905</v>
      </c>
      <c r="D266" s="199" t="s">
        <v>3</v>
      </c>
      <c r="E266" s="203"/>
      <c r="G266" s="3" t="str">
        <f t="shared" si="10"/>
        <v>NJ</v>
      </c>
      <c r="H266" s="141" t="str">
        <f t="shared" si="11"/>
        <v/>
      </c>
      <c r="I266" s="146" t="str">
        <f>IF($E266&lt;&gt;"",($E266*86400)-(Times_2023!$C499*86400),"")</f>
        <v/>
      </c>
      <c r="K266" s="3"/>
      <c r="L266" s="3"/>
      <c r="M266" s="142"/>
      <c r="N266" s="3"/>
      <c r="O266" s="148"/>
    </row>
    <row r="267" spans="1:15" ht="15.75" customHeight="1" thickBot="1">
      <c r="A267" s="198">
        <v>263</v>
      </c>
      <c r="B267" s="212" t="s">
        <v>10</v>
      </c>
      <c r="C267" s="199" t="s">
        <v>154</v>
      </c>
      <c r="D267" s="215" t="s">
        <v>3</v>
      </c>
      <c r="E267" s="203"/>
      <c r="G267" s="3" t="str">
        <f t="shared" si="10"/>
        <v>NJ</v>
      </c>
      <c r="H267" s="141" t="str">
        <f t="shared" si="11"/>
        <v/>
      </c>
      <c r="I267" s="146" t="str">
        <f>IF($E267&lt;&gt;"",($E267*86400)-(Times_2023!$C500*86400),"")</f>
        <v/>
      </c>
      <c r="K267" s="3"/>
      <c r="L267" s="3"/>
      <c r="M267" s="142"/>
      <c r="N267" s="3"/>
      <c r="O267" s="148"/>
    </row>
    <row r="268" spans="1:15" ht="15.75" customHeight="1" thickBot="1">
      <c r="A268" s="198">
        <v>264</v>
      </c>
      <c r="B268" s="199" t="s">
        <v>9</v>
      </c>
      <c r="C268" s="199" t="s">
        <v>162</v>
      </c>
      <c r="D268" s="215" t="s">
        <v>0</v>
      </c>
      <c r="E268" s="197"/>
      <c r="G268" s="3" t="str">
        <f t="shared" si="10"/>
        <v>HRC</v>
      </c>
      <c r="H268" s="141" t="str">
        <f t="shared" si="11"/>
        <v/>
      </c>
      <c r="I268" s="146" t="str">
        <f>IF($E268&lt;&gt;"",($E268*86400)-(Times_2023!$C501*86400),"")</f>
        <v/>
      </c>
      <c r="K268" s="3"/>
      <c r="L268" s="3"/>
      <c r="M268" s="142"/>
      <c r="N268" s="3"/>
      <c r="O268" s="151"/>
    </row>
    <row r="269" spans="1:15" ht="15.75" customHeight="1" thickBot="1">
      <c r="A269" s="198">
        <v>265</v>
      </c>
      <c r="B269" s="212" t="s">
        <v>10</v>
      </c>
      <c r="C269" s="199" t="s">
        <v>146</v>
      </c>
      <c r="D269" s="215" t="s">
        <v>3</v>
      </c>
      <c r="E269" s="202">
        <v>2.0219907407407409E-2</v>
      </c>
      <c r="G269" s="3" t="str">
        <f t="shared" si="10"/>
        <v>NJ</v>
      </c>
      <c r="H269" s="141" t="str">
        <f t="shared" si="11"/>
        <v/>
      </c>
      <c r="I269" s="146">
        <f>IF($E269&lt;&gt;"",($E269*86400)-(Times_2023!$C502*86400),"")</f>
        <v>1747</v>
      </c>
      <c r="K269" s="3"/>
      <c r="L269" s="3"/>
      <c r="M269" s="142"/>
      <c r="N269" s="3"/>
      <c r="O269" s="151"/>
    </row>
    <row r="270" spans="1:15" ht="15.75" customHeight="1" thickBot="1">
      <c r="A270" s="198">
        <v>266</v>
      </c>
      <c r="B270" s="199" t="s">
        <v>5</v>
      </c>
      <c r="C270" s="183" t="s">
        <v>979</v>
      </c>
      <c r="D270" s="215" t="s">
        <v>3</v>
      </c>
      <c r="E270" s="197"/>
      <c r="G270" s="3" t="str">
        <f t="shared" si="10"/>
        <v>CAC</v>
      </c>
      <c r="H270" s="141" t="str">
        <f t="shared" si="11"/>
        <v/>
      </c>
      <c r="I270" s="146" t="str">
        <f>IF($E270&lt;&gt;"",($E270*86400)-(Times_2023!$C503*86400),"")</f>
        <v/>
      </c>
      <c r="K270" s="3"/>
      <c r="L270" s="3"/>
      <c r="M270" s="142"/>
      <c r="N270" s="3"/>
      <c r="O270" s="151"/>
    </row>
    <row r="271" spans="1:15" ht="15.75" customHeight="1" thickBot="1">
      <c r="A271" s="198">
        <v>267</v>
      </c>
      <c r="B271" s="199" t="s">
        <v>9</v>
      </c>
      <c r="C271" s="199" t="s">
        <v>929</v>
      </c>
      <c r="D271" s="215" t="s">
        <v>0</v>
      </c>
      <c r="E271" s="184"/>
      <c r="G271" s="3" t="str">
        <f t="shared" si="10"/>
        <v>HRC</v>
      </c>
      <c r="H271" s="141" t="str">
        <f t="shared" si="11"/>
        <v/>
      </c>
      <c r="I271" s="146" t="str">
        <f>IF($E271&lt;&gt;"",($E271*86400)-(Times_2023!$C504*86400),"")</f>
        <v/>
      </c>
      <c r="K271" s="3"/>
      <c r="L271" s="3"/>
      <c r="N271" s="3"/>
      <c r="O271" s="157"/>
    </row>
    <row r="272" spans="1:15" ht="15.75" customHeight="1" thickBot="1">
      <c r="A272" s="198">
        <v>268</v>
      </c>
      <c r="B272" s="199" t="s">
        <v>12</v>
      </c>
      <c r="C272" s="199" t="s">
        <v>287</v>
      </c>
      <c r="D272" s="223" t="s">
        <v>3</v>
      </c>
      <c r="E272" s="202">
        <v>2.0324074074074074E-2</v>
      </c>
      <c r="G272" s="3" t="str">
        <f t="shared" si="10"/>
        <v>SS</v>
      </c>
      <c r="H272" s="141" t="str">
        <f t="shared" si="11"/>
        <v/>
      </c>
      <c r="I272" s="146">
        <f>IF($E272&lt;&gt;"",($E272*86400)-(Times_2023!$C505*86400),"")</f>
        <v>1756</v>
      </c>
      <c r="K272" s="3"/>
      <c r="L272" s="3"/>
      <c r="M272" s="142"/>
      <c r="N272" s="3"/>
      <c r="O272" s="151"/>
    </row>
    <row r="273" spans="1:15" ht="15.75" customHeight="1" thickBot="1">
      <c r="A273" s="198">
        <v>269</v>
      </c>
      <c r="B273" s="199" t="s">
        <v>11</v>
      </c>
      <c r="C273" s="199" t="s">
        <v>1011</v>
      </c>
      <c r="D273" s="215" t="s">
        <v>3</v>
      </c>
      <c r="E273" s="205"/>
      <c r="G273" s="3" t="str">
        <f t="shared" si="10"/>
        <v>RR</v>
      </c>
      <c r="H273" s="141" t="str">
        <f t="shared" si="11"/>
        <v/>
      </c>
      <c r="I273" s="146" t="str">
        <f>IF($E273&lt;&gt;"",($E273*86400)-(Times_2023!$C506*86400),"")</f>
        <v/>
      </c>
      <c r="K273" s="3"/>
      <c r="L273" s="3"/>
      <c r="N273" s="3"/>
      <c r="O273" s="151"/>
    </row>
    <row r="274" spans="1:15" ht="15.75" customHeight="1" thickBot="1">
      <c r="A274" s="198">
        <v>270</v>
      </c>
      <c r="B274" s="199" t="s">
        <v>5</v>
      </c>
      <c r="C274" s="183" t="s">
        <v>973</v>
      </c>
      <c r="D274" s="215" t="s">
        <v>3</v>
      </c>
      <c r="E274" s="197"/>
      <c r="G274" s="3" t="str">
        <f t="shared" si="10"/>
        <v>CAC</v>
      </c>
      <c r="H274" s="141" t="str">
        <f t="shared" si="11"/>
        <v/>
      </c>
      <c r="I274" s="146" t="str">
        <f>IF($E274&lt;&gt;"",($E274*86400)-(Times_2023!$C507*86400),"")</f>
        <v/>
      </c>
      <c r="K274" s="3"/>
      <c r="L274" s="3"/>
      <c r="N274" s="3"/>
      <c r="O274" s="148"/>
    </row>
    <row r="275" spans="1:15" ht="15.75" customHeight="1" thickBot="1">
      <c r="A275" s="198">
        <v>271</v>
      </c>
      <c r="B275" s="199" t="s">
        <v>11</v>
      </c>
      <c r="C275" s="199" t="s">
        <v>159</v>
      </c>
      <c r="D275" s="215" t="s">
        <v>3</v>
      </c>
      <c r="E275" s="184"/>
      <c r="G275" s="3" t="str">
        <f t="shared" si="10"/>
        <v>RR</v>
      </c>
      <c r="H275" s="141" t="str">
        <f t="shared" si="11"/>
        <v/>
      </c>
      <c r="I275" s="146" t="str">
        <f>IF($E275&lt;&gt;"",($E275*86400)-(Times_2023!$C508*86400),"")</f>
        <v/>
      </c>
      <c r="K275" s="3"/>
      <c r="L275" s="3"/>
      <c r="N275" s="3"/>
      <c r="O275" s="163"/>
    </row>
    <row r="276" spans="1:15" ht="15.75" customHeight="1" thickBot="1">
      <c r="A276" s="198">
        <v>272</v>
      </c>
      <c r="B276" s="212" t="s">
        <v>31</v>
      </c>
      <c r="C276" s="199" t="s">
        <v>966</v>
      </c>
      <c r="D276" s="215" t="s">
        <v>0</v>
      </c>
      <c r="E276" s="199"/>
      <c r="G276" s="3" t="str">
        <f t="shared" si="10"/>
        <v>ELY</v>
      </c>
      <c r="H276" s="141" t="str">
        <f t="shared" si="11"/>
        <v/>
      </c>
      <c r="I276" s="146" t="str">
        <f>IF($E276&lt;&gt;"",($E276*86400)-(Times_2023!$C509*86400),"")</f>
        <v/>
      </c>
      <c r="K276" s="3"/>
      <c r="L276" s="3"/>
      <c r="N276" s="3"/>
      <c r="O276" s="148"/>
    </row>
    <row r="277" spans="1:15" ht="15.75" customHeight="1" thickBot="1">
      <c r="A277" s="198">
        <v>273</v>
      </c>
      <c r="B277" s="199" t="s">
        <v>8</v>
      </c>
      <c r="C277" s="199" t="s">
        <v>257</v>
      </c>
      <c r="D277" s="215" t="s">
        <v>3</v>
      </c>
      <c r="E277" s="202">
        <v>2.0798611111111111E-2</v>
      </c>
      <c r="G277" s="3" t="str">
        <f t="shared" si="10"/>
        <v>HI</v>
      </c>
      <c r="H277" s="141" t="str">
        <f t="shared" si="11"/>
        <v/>
      </c>
      <c r="I277" s="146">
        <f>IF($E277&lt;&gt;"",($E277*86400)-(Times_2023!$C510*86400),"")</f>
        <v>1797</v>
      </c>
      <c r="K277" s="3"/>
      <c r="L277" s="3"/>
      <c r="N277" s="3"/>
    </row>
    <row r="278" spans="1:15" ht="15.75" customHeight="1" thickBot="1">
      <c r="A278" s="198">
        <v>274</v>
      </c>
      <c r="B278" s="212" t="s">
        <v>10</v>
      </c>
      <c r="C278" s="199" t="s">
        <v>164</v>
      </c>
      <c r="D278" s="215" t="s">
        <v>3</v>
      </c>
      <c r="E278" s="203"/>
      <c r="G278" s="3" t="str">
        <f t="shared" si="10"/>
        <v>NJ</v>
      </c>
      <c r="H278" s="141" t="str">
        <f t="shared" si="11"/>
        <v/>
      </c>
      <c r="I278" s="146" t="str">
        <f>IF($E278&lt;&gt;"",($E278*86400)-(Times_2023!$C511*86400),"")</f>
        <v/>
      </c>
      <c r="K278" s="3"/>
      <c r="L278" s="3"/>
      <c r="M278" s="142"/>
      <c r="N278" s="3"/>
      <c r="O278" s="151"/>
    </row>
    <row r="279" spans="1:15" ht="15.75" customHeight="1" thickBot="1">
      <c r="A279" s="182">
        <v>275</v>
      </c>
      <c r="B279" s="212" t="s">
        <v>10</v>
      </c>
      <c r="C279" s="183" t="s">
        <v>924</v>
      </c>
      <c r="D279" s="215" t="s">
        <v>0</v>
      </c>
      <c r="E279" s="184">
        <v>2.1145833333333332E-2</v>
      </c>
      <c r="G279" s="3" t="str">
        <f t="shared" si="10"/>
        <v>NJ</v>
      </c>
      <c r="H279" s="141" t="str">
        <f t="shared" si="11"/>
        <v/>
      </c>
      <c r="I279" s="146">
        <f>IF($E279&lt;&gt;"",($E279*86400)-(Times_2023!$C512*86400),"")</f>
        <v>1827</v>
      </c>
      <c r="K279" s="3"/>
      <c r="L279" s="3"/>
      <c r="M279" s="142"/>
      <c r="N279" s="3"/>
      <c r="O279" s="148"/>
    </row>
    <row r="280" spans="1:15" ht="15.75" customHeight="1" thickBot="1">
      <c r="A280" s="198">
        <v>276</v>
      </c>
      <c r="B280" s="199" t="s">
        <v>5</v>
      </c>
      <c r="C280" s="199" t="s">
        <v>165</v>
      </c>
      <c r="D280" s="215" t="s">
        <v>0</v>
      </c>
      <c r="E280" s="184"/>
      <c r="G280" s="3" t="str">
        <f t="shared" si="10"/>
        <v>CAC</v>
      </c>
      <c r="H280" s="141" t="str">
        <f t="shared" si="11"/>
        <v/>
      </c>
      <c r="I280" s="146" t="str">
        <f>IF($E280&lt;&gt;"",($E280*86400)-(Times_2023!$C513*86400),"")</f>
        <v/>
      </c>
      <c r="K280" s="3"/>
      <c r="L280" s="3"/>
      <c r="N280" s="3"/>
      <c r="O280" s="163"/>
    </row>
    <row r="281" spans="1:15" ht="15.75" customHeight="1" thickBot="1">
      <c r="A281" s="198">
        <v>277</v>
      </c>
      <c r="B281" s="199" t="s">
        <v>5</v>
      </c>
      <c r="C281" s="183" t="s">
        <v>969</v>
      </c>
      <c r="D281" s="215" t="s">
        <v>3</v>
      </c>
      <c r="E281" s="184"/>
      <c r="G281" s="3" t="str">
        <f t="shared" si="10"/>
        <v>CAC</v>
      </c>
      <c r="H281" s="141" t="str">
        <f t="shared" si="11"/>
        <v/>
      </c>
      <c r="I281" s="146" t="str">
        <f>IF($E281&lt;&gt;"",($E281*86400)-(Times_2023!$C514*86400),"")</f>
        <v/>
      </c>
      <c r="K281" s="3"/>
      <c r="L281" s="3"/>
      <c r="M281" s="142"/>
      <c r="N281" s="3"/>
      <c r="O281" s="151"/>
    </row>
    <row r="282" spans="1:15" ht="15.75" customHeight="1" thickBot="1">
      <c r="A282" s="198">
        <v>278</v>
      </c>
      <c r="B282" s="199" t="s">
        <v>8</v>
      </c>
      <c r="C282" s="199" t="s">
        <v>1036</v>
      </c>
      <c r="D282" s="215" t="s">
        <v>3</v>
      </c>
      <c r="E282" s="202">
        <v>2.1851851851851848E-2</v>
      </c>
      <c r="G282" s="3" t="str">
        <f t="shared" si="10"/>
        <v>HI</v>
      </c>
      <c r="H282" s="141" t="str">
        <f t="shared" si="11"/>
        <v/>
      </c>
      <c r="I282" s="146">
        <f>IF($E282&lt;&gt;"",($E282*86400)-(Times_2023!$C515*86400),"")</f>
        <v>1887.9999999999998</v>
      </c>
      <c r="K282" s="3"/>
      <c r="L282" s="3"/>
      <c r="M282" s="142"/>
      <c r="N282" s="3"/>
      <c r="O282" s="151"/>
    </row>
    <row r="283" spans="1:15" ht="15.75" customHeight="1" thickBot="1">
      <c r="A283" s="198">
        <v>279</v>
      </c>
      <c r="B283" s="199" t="s">
        <v>8</v>
      </c>
      <c r="C283" s="199" t="s">
        <v>167</v>
      </c>
      <c r="D283" s="215" t="s">
        <v>3</v>
      </c>
      <c r="E283" s="202">
        <v>2.1666666666666667E-2</v>
      </c>
      <c r="G283" s="3" t="str">
        <f t="shared" si="10"/>
        <v>HI</v>
      </c>
      <c r="H283" s="141" t="str">
        <f t="shared" si="11"/>
        <v/>
      </c>
      <c r="I283" s="146">
        <f>IF($E283&lt;&gt;"",($E283*86400)-(Times_2023!$C516*86400),"")</f>
        <v>1872</v>
      </c>
      <c r="K283" s="3"/>
      <c r="L283" s="3"/>
      <c r="M283" s="142"/>
      <c r="N283" s="3"/>
      <c r="O283" s="151"/>
    </row>
    <row r="284" spans="1:15" ht="15.75" customHeight="1" thickBot="1">
      <c r="A284" s="198">
        <v>280</v>
      </c>
      <c r="B284" s="212" t="s">
        <v>10</v>
      </c>
      <c r="C284" s="199" t="s">
        <v>906</v>
      </c>
      <c r="D284" s="215" t="s">
        <v>3</v>
      </c>
      <c r="E284" s="203"/>
      <c r="G284" s="3" t="str">
        <f t="shared" si="10"/>
        <v>NJ</v>
      </c>
      <c r="H284" s="141" t="str">
        <f t="shared" si="11"/>
        <v/>
      </c>
      <c r="I284" s="146" t="str">
        <f>IF($E284&lt;&gt;"",($E284*86400)-(Times_2023!$C517*86400),"")</f>
        <v/>
      </c>
      <c r="K284" s="3"/>
      <c r="L284" s="3"/>
      <c r="N284" s="3"/>
      <c r="O284" s="148"/>
    </row>
    <row r="285" spans="1:15" ht="15.75" customHeight="1" thickBot="1">
      <c r="A285" s="198">
        <v>281</v>
      </c>
      <c r="B285" s="212" t="s">
        <v>10</v>
      </c>
      <c r="C285" s="199" t="s">
        <v>907</v>
      </c>
      <c r="D285" s="215" t="s">
        <v>3</v>
      </c>
      <c r="E285" s="203"/>
      <c r="G285" s="3" t="str">
        <f t="shared" si="10"/>
        <v>NJ</v>
      </c>
      <c r="H285" s="141" t="str">
        <f t="shared" si="11"/>
        <v/>
      </c>
      <c r="I285" s="146" t="str">
        <f>IF($E285&lt;&gt;"",($E285*86400)-(Times_2023!$C518*86400),"")</f>
        <v/>
      </c>
      <c r="K285" s="3"/>
      <c r="L285" s="3"/>
      <c r="N285" s="3"/>
      <c r="O285" s="148"/>
    </row>
    <row r="286" spans="1:15" ht="15.75" customHeight="1" thickBot="1">
      <c r="A286" s="198">
        <v>282</v>
      </c>
      <c r="B286" s="199" t="s">
        <v>11</v>
      </c>
      <c r="C286" s="199" t="s">
        <v>1012</v>
      </c>
      <c r="D286" s="215" t="s">
        <v>3</v>
      </c>
      <c r="E286" s="204"/>
      <c r="G286" s="3" t="str">
        <f t="shared" si="10"/>
        <v>RR</v>
      </c>
      <c r="H286" s="141" t="str">
        <f t="shared" si="11"/>
        <v/>
      </c>
      <c r="I286" s="146" t="str">
        <f>IF($E286&lt;&gt;"",($E286*86400)-(Times_2023!$C519*86400),"")</f>
        <v/>
      </c>
      <c r="K286" s="3" t="s">
        <v>67</v>
      </c>
      <c r="L286" s="3"/>
      <c r="N286" s="3"/>
    </row>
    <row r="287" spans="1:15" ht="15.75" customHeight="1" thickBot="1">
      <c r="A287" s="198">
        <v>283</v>
      </c>
      <c r="B287" s="199" t="s">
        <v>11</v>
      </c>
      <c r="C287" s="199" t="s">
        <v>160</v>
      </c>
      <c r="D287" s="215" t="s">
        <v>0</v>
      </c>
      <c r="E287" s="184"/>
      <c r="G287" s="3" t="str">
        <f t="shared" si="10"/>
        <v>RR</v>
      </c>
      <c r="H287" s="141" t="str">
        <f t="shared" si="11"/>
        <v/>
      </c>
      <c r="I287" s="146" t="str">
        <f>IF($E287&lt;&gt;"",($E287*86400)-(Times_2023!$C520*86400),"")</f>
        <v/>
      </c>
      <c r="K287" s="3"/>
      <c r="L287" s="3"/>
      <c r="N287" s="3"/>
      <c r="O287" s="148"/>
    </row>
    <row r="288" spans="1:15" ht="15.75" customHeight="1" thickBot="1">
      <c r="A288" s="198">
        <v>284</v>
      </c>
      <c r="B288" s="199" t="s">
        <v>12</v>
      </c>
      <c r="C288" s="199" t="s">
        <v>166</v>
      </c>
      <c r="D288" s="199" t="s">
        <v>0</v>
      </c>
      <c r="E288" s="202">
        <v>2.1666666666666667E-2</v>
      </c>
      <c r="G288" s="3" t="str">
        <f t="shared" si="10"/>
        <v>SS</v>
      </c>
      <c r="H288" s="141" t="str">
        <f t="shared" si="11"/>
        <v/>
      </c>
      <c r="I288" s="146">
        <f>IF($E288&lt;&gt;"",($E288*86400)-(Times_2023!$C521*86400),"")</f>
        <v>1872</v>
      </c>
      <c r="K288" s="3"/>
      <c r="L288" s="3"/>
      <c r="N288" s="3"/>
      <c r="O288" s="148"/>
    </row>
    <row r="289" spans="1:15" ht="15.75" customHeight="1" thickBot="1">
      <c r="A289" s="198">
        <v>285</v>
      </c>
      <c r="B289" s="199" t="s">
        <v>8</v>
      </c>
      <c r="C289" s="199" t="s">
        <v>256</v>
      </c>
      <c r="D289" s="199" t="s">
        <v>3</v>
      </c>
      <c r="E289" s="202">
        <v>2.1805555555555554E-2</v>
      </c>
      <c r="G289" s="3" t="str">
        <f t="shared" si="10"/>
        <v>HI</v>
      </c>
      <c r="H289" s="141" t="str">
        <f t="shared" si="11"/>
        <v/>
      </c>
      <c r="I289" s="146">
        <f>IF($E289&lt;&gt;"",($E289*86400)-(Times_2023!$C522*86400),"")</f>
        <v>1883.9999999999998</v>
      </c>
      <c r="K289" s="3"/>
      <c r="L289" s="3"/>
      <c r="N289" s="3"/>
      <c r="O289" s="148"/>
    </row>
    <row r="290" spans="1:15" ht="15.75" customHeight="1" thickBot="1">
      <c r="A290" s="198">
        <v>286</v>
      </c>
      <c r="B290" s="199" t="s">
        <v>8</v>
      </c>
      <c r="C290" s="199" t="s">
        <v>254</v>
      </c>
      <c r="D290" s="199" t="s">
        <v>3</v>
      </c>
      <c r="E290" s="202">
        <v>2.1817129629629631E-2</v>
      </c>
      <c r="G290" s="3" t="str">
        <f t="shared" si="10"/>
        <v>HI</v>
      </c>
      <c r="H290" s="141" t="str">
        <f t="shared" si="11"/>
        <v/>
      </c>
      <c r="I290" s="146">
        <f>IF($E290&lt;&gt;"",($E290*86400)-(Times_2023!$C523*86400),"")</f>
        <v>1885</v>
      </c>
      <c r="K290" s="3"/>
      <c r="L290" s="3"/>
      <c r="N290" s="3"/>
      <c r="O290" s="148"/>
    </row>
    <row r="291" spans="1:15" ht="15.75" customHeight="1" thickBot="1">
      <c r="A291" s="198">
        <v>287</v>
      </c>
      <c r="B291" s="212" t="s">
        <v>10</v>
      </c>
      <c r="C291" s="199" t="s">
        <v>908</v>
      </c>
      <c r="D291" s="199" t="s">
        <v>3</v>
      </c>
      <c r="E291" s="203"/>
      <c r="G291" s="3" t="str">
        <f t="shared" si="10"/>
        <v>NJ</v>
      </c>
      <c r="H291" s="141" t="str">
        <f t="shared" si="11"/>
        <v/>
      </c>
      <c r="I291" s="146" t="str">
        <f>IF($E291&lt;&gt;"",($E291*86400)-(Times_2023!$C524*86400),"")</f>
        <v/>
      </c>
      <c r="K291" s="3"/>
      <c r="L291" s="3"/>
      <c r="N291" s="3"/>
      <c r="O291" s="148"/>
    </row>
    <row r="292" spans="1:15" ht="15.75" customHeight="1" thickBot="1">
      <c r="A292" s="198">
        <v>288</v>
      </c>
      <c r="B292" s="212" t="s">
        <v>10</v>
      </c>
      <c r="C292" s="199" t="s">
        <v>275</v>
      </c>
      <c r="D292" s="199" t="s">
        <v>3</v>
      </c>
      <c r="E292" s="202">
        <v>2.2037037037037036E-2</v>
      </c>
      <c r="G292" s="3" t="str">
        <f t="shared" si="10"/>
        <v>NJ</v>
      </c>
      <c r="H292" s="141" t="str">
        <f t="shared" si="11"/>
        <v/>
      </c>
      <c r="I292" s="146">
        <f>IF($E292&lt;&gt;"",($E292*86400)-(Times_2023!$C525*86400),"")</f>
        <v>1903.9999999999998</v>
      </c>
      <c r="K292" s="3"/>
      <c r="L292" s="3"/>
      <c r="N292" s="3"/>
      <c r="O292" s="148"/>
    </row>
    <row r="293" spans="1:15" ht="15.75" customHeight="1" thickBot="1">
      <c r="A293" s="198">
        <v>289</v>
      </c>
      <c r="B293" s="199" t="s">
        <v>9</v>
      </c>
      <c r="C293" s="199" t="s">
        <v>266</v>
      </c>
      <c r="D293" s="199" t="s">
        <v>0</v>
      </c>
      <c r="E293" s="184"/>
      <c r="G293" s="3" t="str">
        <f t="shared" si="10"/>
        <v>HRC</v>
      </c>
      <c r="H293" s="141" t="str">
        <f t="shared" si="11"/>
        <v/>
      </c>
      <c r="I293" s="146" t="str">
        <f>IF($E293&lt;&gt;"",($E293*86400)-(Times_2023!$C526*86400),"")</f>
        <v/>
      </c>
      <c r="K293" s="3"/>
      <c r="L293" s="3"/>
      <c r="N293" s="3"/>
      <c r="O293" s="148"/>
    </row>
    <row r="294" spans="1:15" ht="15.75" customHeight="1" thickBot="1">
      <c r="A294" s="198">
        <v>290</v>
      </c>
      <c r="B294" s="212" t="s">
        <v>31</v>
      </c>
      <c r="C294" s="199" t="s">
        <v>968</v>
      </c>
      <c r="D294" s="199" t="s">
        <v>0</v>
      </c>
      <c r="E294" s="215"/>
      <c r="G294" s="3" t="str">
        <f t="shared" si="10"/>
        <v>ELY</v>
      </c>
      <c r="H294" s="141" t="str">
        <f t="shared" si="11"/>
        <v/>
      </c>
      <c r="I294" s="146" t="str">
        <f>IF($E294&lt;&gt;"",($E294*86400)-(Times_2023!$C527*86400),"")</f>
        <v/>
      </c>
      <c r="K294" s="3"/>
      <c r="L294" s="3"/>
      <c r="N294" s="3"/>
      <c r="O294" s="148"/>
    </row>
    <row r="295" spans="1:15" ht="15.75" customHeight="1" thickBot="1">
      <c r="A295" s="198">
        <v>291</v>
      </c>
      <c r="B295" s="199" t="s">
        <v>5</v>
      </c>
      <c r="C295" s="183" t="s">
        <v>971</v>
      </c>
      <c r="D295" s="199" t="s">
        <v>3</v>
      </c>
      <c r="G295" s="3" t="str">
        <f t="shared" si="10"/>
        <v>CAC</v>
      </c>
      <c r="H295" s="141" t="str">
        <f t="shared" si="11"/>
        <v/>
      </c>
      <c r="I295" s="146" t="str">
        <f>IF($E295&lt;&gt;"",($E295*86400)-(Times_2023!$C528*86400),"")</f>
        <v/>
      </c>
      <c r="K295" s="3"/>
      <c r="L295" s="3"/>
      <c r="N295" s="3"/>
      <c r="O295" s="148"/>
    </row>
    <row r="296" spans="1:15" ht="15.75" customHeight="1" thickBot="1">
      <c r="A296" s="198">
        <v>292</v>
      </c>
      <c r="B296" s="199" t="s">
        <v>9</v>
      </c>
      <c r="C296" s="199" t="s">
        <v>932</v>
      </c>
      <c r="D296" s="199" t="s">
        <v>0</v>
      </c>
      <c r="E296" s="206"/>
      <c r="G296" s="3" t="str">
        <f t="shared" si="10"/>
        <v>HRC</v>
      </c>
      <c r="H296" s="141" t="str">
        <f t="shared" si="11"/>
        <v/>
      </c>
      <c r="I296" s="146" t="str">
        <f>IF($E296&lt;&gt;"",($E296*86400)-(Times_2023!$C529*86400),"")</f>
        <v/>
      </c>
      <c r="K296" s="3"/>
      <c r="L296" s="3"/>
      <c r="N296" s="3"/>
      <c r="O296" s="148"/>
    </row>
    <row r="297" spans="1:15" ht="15.75" customHeight="1" thickBot="1">
      <c r="A297" s="198">
        <v>293</v>
      </c>
      <c r="B297" s="199" t="s">
        <v>5</v>
      </c>
      <c r="C297" s="183" t="s">
        <v>980</v>
      </c>
      <c r="D297" s="199" t="s">
        <v>3</v>
      </c>
      <c r="E297" s="160"/>
      <c r="G297" s="3" t="str">
        <f t="shared" si="10"/>
        <v>CAC</v>
      </c>
      <c r="H297" s="141" t="str">
        <f t="shared" si="11"/>
        <v/>
      </c>
      <c r="I297" s="146" t="str">
        <f>IF($E297&lt;&gt;"",($E297*86400)-(Times_2023!$C530*86400),"")</f>
        <v/>
      </c>
      <c r="K297" s="3"/>
      <c r="L297" s="3"/>
      <c r="N297" s="3"/>
      <c r="O297" s="148"/>
    </row>
    <row r="298" spans="1:15" ht="15.75" customHeight="1" thickBot="1">
      <c r="A298" s="198">
        <v>294</v>
      </c>
      <c r="B298" s="199" t="s">
        <v>9</v>
      </c>
      <c r="C298" s="199" t="s">
        <v>265</v>
      </c>
      <c r="D298" s="199" t="s">
        <v>0</v>
      </c>
      <c r="E298" s="188"/>
      <c r="G298" s="3" t="str">
        <f t="shared" si="10"/>
        <v>HRC</v>
      </c>
      <c r="H298" s="141" t="str">
        <f t="shared" si="11"/>
        <v/>
      </c>
      <c r="I298" s="146" t="str">
        <f>IF($E298&lt;&gt;"",($E298*86400)-(Times_2023!$C531*86400),"")</f>
        <v/>
      </c>
      <c r="K298" s="3"/>
      <c r="L298" s="3"/>
      <c r="N298" s="3"/>
      <c r="O298" s="148"/>
    </row>
    <row r="299" spans="1:15" ht="15.75" customHeight="1" thickBot="1">
      <c r="A299" s="198">
        <v>295</v>
      </c>
      <c r="B299" s="199" t="s">
        <v>5</v>
      </c>
      <c r="C299" s="183" t="s">
        <v>975</v>
      </c>
      <c r="D299" s="199" t="s">
        <v>3</v>
      </c>
      <c r="E299" s="188"/>
      <c r="G299" s="3" t="str">
        <f t="shared" si="10"/>
        <v>CAC</v>
      </c>
      <c r="H299" s="141" t="str">
        <f t="shared" si="11"/>
        <v/>
      </c>
      <c r="I299" s="146" t="str">
        <f>IF($E299&lt;&gt;"",($E299*86400)-(Times_2023!$C532*86400),"")</f>
        <v/>
      </c>
      <c r="K299" s="3"/>
      <c r="L299" s="3"/>
      <c r="N299" s="3"/>
    </row>
    <row r="300" spans="1:15" ht="15.75" customHeight="1" thickBot="1">
      <c r="A300" s="198">
        <v>296</v>
      </c>
      <c r="B300" s="199" t="s">
        <v>11</v>
      </c>
      <c r="C300" s="199" t="s">
        <v>281</v>
      </c>
      <c r="D300" s="199" t="s">
        <v>3</v>
      </c>
      <c r="E300" s="188"/>
      <c r="G300" s="3" t="str">
        <f t="shared" si="10"/>
        <v>RR</v>
      </c>
      <c r="H300" s="141" t="str">
        <f t="shared" si="11"/>
        <v/>
      </c>
      <c r="I300" s="146" t="str">
        <f>IF($E300&lt;&gt;"",($E300*86400)-(Times_2023!$C533*86400),"")</f>
        <v/>
      </c>
      <c r="K300" s="3"/>
      <c r="L300" s="3"/>
      <c r="N300" s="3"/>
      <c r="O300" s="148"/>
    </row>
    <row r="301" spans="1:15" ht="15.75" customHeight="1" thickBot="1">
      <c r="A301" s="198">
        <v>297</v>
      </c>
      <c r="B301" s="212" t="s">
        <v>10</v>
      </c>
      <c r="C301" s="199" t="s">
        <v>171</v>
      </c>
      <c r="D301" s="199" t="s">
        <v>3</v>
      </c>
      <c r="E301" s="217"/>
      <c r="G301" s="3" t="str">
        <f t="shared" si="10"/>
        <v>NJ</v>
      </c>
      <c r="H301" s="141" t="str">
        <f t="shared" si="11"/>
        <v/>
      </c>
      <c r="I301" s="146" t="str">
        <f>IF($E301&lt;&gt;"",($E301*86400)-(Times_2023!$C534*86400),"")</f>
        <v/>
      </c>
      <c r="K301" s="3"/>
      <c r="L301" s="3"/>
      <c r="N301" s="3"/>
      <c r="O301" s="148"/>
    </row>
    <row r="302" spans="1:15" ht="15.75" customHeight="1" thickBot="1">
      <c r="A302" s="198">
        <v>298</v>
      </c>
      <c r="B302" s="199" t="s">
        <v>5</v>
      </c>
      <c r="C302" s="183" t="s">
        <v>169</v>
      </c>
      <c r="D302" s="199" t="s">
        <v>3</v>
      </c>
      <c r="G302" s="3" t="str">
        <f t="shared" si="10"/>
        <v>CAC</v>
      </c>
      <c r="H302" s="141" t="str">
        <f t="shared" si="11"/>
        <v/>
      </c>
      <c r="I302" s="146" t="str">
        <f>IF($E302&lt;&gt;"",($E302*86400)-(Times_2023!$C535*86400),"")</f>
        <v/>
      </c>
      <c r="K302" s="3"/>
      <c r="L302" s="3"/>
      <c r="N302" s="3"/>
      <c r="O302" s="148"/>
    </row>
    <row r="303" spans="1:15" ht="15.75" customHeight="1" thickBot="1">
      <c r="A303" s="182">
        <v>299</v>
      </c>
      <c r="B303" s="212" t="s">
        <v>10</v>
      </c>
      <c r="C303" s="183" t="s">
        <v>168</v>
      </c>
      <c r="D303" s="199" t="s">
        <v>0</v>
      </c>
      <c r="E303" s="188"/>
      <c r="G303" s="3" t="str">
        <f t="shared" si="10"/>
        <v>NJ</v>
      </c>
      <c r="H303" s="141" t="str">
        <f t="shared" si="11"/>
        <v/>
      </c>
      <c r="I303" s="146" t="str">
        <f>IF($E303&lt;&gt;"",($E303*86400)-(Times_2023!$C536*86400),"")</f>
        <v/>
      </c>
      <c r="K303" s="3"/>
      <c r="L303" s="3"/>
      <c r="N303" s="3"/>
      <c r="O303" s="148"/>
    </row>
    <row r="304" spans="1:15" ht="15.75" customHeight="1" thickBot="1">
      <c r="A304" s="198">
        <v>300</v>
      </c>
      <c r="B304" s="199" t="s">
        <v>8</v>
      </c>
      <c r="C304" s="199" t="s">
        <v>1034</v>
      </c>
      <c r="D304" s="199" t="s">
        <v>3</v>
      </c>
      <c r="E304" s="216">
        <v>2.4282407407407409E-2</v>
      </c>
      <c r="G304" s="3" t="str">
        <f t="shared" si="10"/>
        <v>HI</v>
      </c>
      <c r="H304" s="141" t="str">
        <f t="shared" si="11"/>
        <v/>
      </c>
      <c r="I304" s="146">
        <f>IF($E304&lt;&gt;"",($E304*86400)-(Times_2023!$C537*86400),"")</f>
        <v>2098</v>
      </c>
      <c r="K304" s="3"/>
      <c r="L304" s="3"/>
      <c r="N304" s="3"/>
      <c r="O304" s="148"/>
    </row>
    <row r="305" spans="1:15" ht="15.75" customHeight="1" thickBot="1">
      <c r="A305" s="198">
        <v>301</v>
      </c>
      <c r="B305" s="212" t="s">
        <v>10</v>
      </c>
      <c r="C305" s="199" t="s">
        <v>909</v>
      </c>
      <c r="D305" s="199" t="s">
        <v>3</v>
      </c>
      <c r="E305" s="217"/>
      <c r="G305" s="3" t="str">
        <f t="shared" si="10"/>
        <v>NJ</v>
      </c>
      <c r="H305" s="141" t="str">
        <f t="shared" si="11"/>
        <v/>
      </c>
      <c r="I305" s="146" t="str">
        <f>IF($E305&lt;&gt;"",($E305*86400)-(Times_2023!$C538*86400),"")</f>
        <v/>
      </c>
      <c r="K305" s="3"/>
      <c r="L305" s="3"/>
      <c r="M305" s="142"/>
      <c r="N305" s="3"/>
      <c r="O305" s="151"/>
    </row>
    <row r="306" spans="1:15" ht="15.75" customHeight="1" thickBot="1">
      <c r="A306" s="198">
        <v>302</v>
      </c>
      <c r="B306" s="199" t="s">
        <v>9</v>
      </c>
      <c r="C306" s="199" t="s">
        <v>933</v>
      </c>
      <c r="D306" s="199" t="s">
        <v>0</v>
      </c>
      <c r="E306" s="188"/>
      <c r="G306" s="3" t="str">
        <f t="shared" si="10"/>
        <v>HRC</v>
      </c>
      <c r="H306" s="141" t="str">
        <f t="shared" si="11"/>
        <v/>
      </c>
      <c r="I306" s="146" t="str">
        <f>IF($E306&lt;&gt;"",($E306*86400)-(Times_2023!$C539*86400),"")</f>
        <v/>
      </c>
      <c r="K306" s="3"/>
      <c r="L306" s="3"/>
      <c r="M306" s="142"/>
      <c r="N306" s="3"/>
      <c r="O306" s="151"/>
    </row>
    <row r="307" spans="1:15" ht="15.75" customHeight="1" thickBot="1">
      <c r="A307" s="198">
        <v>303</v>
      </c>
      <c r="B307" s="212" t="s">
        <v>31</v>
      </c>
      <c r="C307" s="199" t="s">
        <v>238</v>
      </c>
      <c r="D307" s="211" t="s">
        <v>3</v>
      </c>
      <c r="E307" s="199"/>
      <c r="G307" s="3" t="str">
        <f t="shared" si="10"/>
        <v>ELY</v>
      </c>
      <c r="H307" s="141" t="str">
        <f t="shared" si="11"/>
        <v/>
      </c>
      <c r="I307" s="146" t="str">
        <f>IF($E307&lt;&gt;"",($E307*86400)-(Times_2023!$C540*86400),"")</f>
        <v/>
      </c>
      <c r="K307" s="3"/>
      <c r="L307" s="3"/>
      <c r="M307" s="142"/>
      <c r="N307" s="3"/>
      <c r="O307" s="151"/>
    </row>
    <row r="308" spans="1:15" ht="15.75" customHeight="1" thickBot="1">
      <c r="A308" s="198">
        <v>304</v>
      </c>
      <c r="B308" s="199" t="s">
        <v>11</v>
      </c>
      <c r="C308" s="199" t="s">
        <v>172</v>
      </c>
      <c r="D308" s="199" t="s">
        <v>3</v>
      </c>
      <c r="E308" s="184"/>
      <c r="G308" s="3" t="str">
        <f t="shared" si="10"/>
        <v>RR</v>
      </c>
      <c r="H308" s="141" t="str">
        <f t="shared" si="11"/>
        <v/>
      </c>
      <c r="I308" s="146" t="str">
        <f>IF($E308&lt;&gt;"",($E308*86400)-(Times_2023!$C541*86400),"")</f>
        <v/>
      </c>
      <c r="K308" s="3"/>
      <c r="L308" s="3"/>
      <c r="M308" s="142"/>
      <c r="N308" s="3"/>
      <c r="O308" s="151"/>
    </row>
    <row r="309" spans="1:15" ht="15.75" customHeight="1" thickBot="1">
      <c r="A309" s="198">
        <v>305</v>
      </c>
      <c r="B309" s="212" t="s">
        <v>10</v>
      </c>
      <c r="C309" s="199" t="s">
        <v>910</v>
      </c>
      <c r="D309" s="199" t="s">
        <v>3</v>
      </c>
      <c r="E309" s="202">
        <v>2.5509259259259259E-2</v>
      </c>
      <c r="G309" s="3" t="str">
        <f t="shared" si="10"/>
        <v>NJ</v>
      </c>
      <c r="H309" s="141" t="str">
        <f t="shared" si="11"/>
        <v/>
      </c>
      <c r="I309" s="146">
        <f>IF($E309&lt;&gt;"",($E309*86400)-(Times_2023!$C542*86400),"")</f>
        <v>2204</v>
      </c>
      <c r="K309" s="3"/>
      <c r="L309" s="3"/>
      <c r="M309" s="142"/>
      <c r="N309" s="3"/>
      <c r="O309" s="151"/>
    </row>
    <row r="310" spans="1:15" ht="15.75" customHeight="1" thickBot="1">
      <c r="A310" s="198">
        <v>306</v>
      </c>
      <c r="B310" s="199" t="s">
        <v>8</v>
      </c>
      <c r="C310" s="199" t="s">
        <v>255</v>
      </c>
      <c r="D310" s="199" t="s">
        <v>3</v>
      </c>
      <c r="E310" s="202">
        <v>2.5694444444444447E-2</v>
      </c>
      <c r="G310" s="3" t="str">
        <f t="shared" si="10"/>
        <v>HI</v>
      </c>
      <c r="H310" s="141" t="str">
        <f t="shared" si="11"/>
        <v/>
      </c>
      <c r="I310" s="146">
        <f>IF($E310&lt;&gt;"",($E310*86400)-(Times_2023!$C543*86400),"")</f>
        <v>2220</v>
      </c>
      <c r="K310" s="3"/>
      <c r="L310" s="3"/>
      <c r="N310" s="3"/>
      <c r="O310" s="151"/>
    </row>
    <row r="311" spans="1:15" ht="15.75" customHeight="1" thickBot="1">
      <c r="A311" s="198">
        <v>307</v>
      </c>
      <c r="B311" s="199" t="s">
        <v>8</v>
      </c>
      <c r="C311" s="199" t="s">
        <v>1038</v>
      </c>
      <c r="D311" s="199" t="s">
        <v>3</v>
      </c>
      <c r="E311" s="202">
        <v>2.5497685185185189E-2</v>
      </c>
      <c r="G311" s="3" t="str">
        <f t="shared" si="10"/>
        <v>HI</v>
      </c>
      <c r="H311" s="141" t="str">
        <f t="shared" si="11"/>
        <v/>
      </c>
      <c r="I311" s="146">
        <f>IF($E311&lt;&gt;"",($E311*86400)-(Times_2023!$C544*86400),"")</f>
        <v>2203.0000000000005</v>
      </c>
      <c r="K311" s="3"/>
      <c r="L311" s="3"/>
      <c r="N311" s="3"/>
      <c r="O311" s="163"/>
    </row>
    <row r="312" spans="1:15" ht="15.75" customHeight="1" thickBot="1">
      <c r="A312" s="198">
        <v>308</v>
      </c>
      <c r="B312" s="212" t="s">
        <v>10</v>
      </c>
      <c r="C312" s="199" t="s">
        <v>911</v>
      </c>
      <c r="D312" s="199" t="s">
        <v>3</v>
      </c>
      <c r="E312" s="203"/>
      <c r="G312" s="3" t="str">
        <f t="shared" si="10"/>
        <v>NJ</v>
      </c>
      <c r="H312" s="141" t="str">
        <f t="shared" si="11"/>
        <v/>
      </c>
      <c r="I312" s="146" t="str">
        <f>IF($E312&lt;&gt;"",($E312*86400)-(Times_2023!$C545*86400),"")</f>
        <v/>
      </c>
      <c r="K312" s="3"/>
      <c r="L312" s="3"/>
      <c r="M312" s="142"/>
      <c r="N312" s="3"/>
      <c r="O312" s="151"/>
    </row>
    <row r="313" spans="1:15" ht="15.75" customHeight="1" thickBot="1">
      <c r="A313" s="198">
        <v>309</v>
      </c>
      <c r="B313" s="199" t="s">
        <v>5</v>
      </c>
      <c r="C313" s="183" t="s">
        <v>173</v>
      </c>
      <c r="D313" s="199" t="s">
        <v>3</v>
      </c>
      <c r="E313" s="184"/>
      <c r="G313" s="3" t="str">
        <f t="shared" si="10"/>
        <v>CAC</v>
      </c>
      <c r="H313" s="141" t="str">
        <f t="shared" si="11"/>
        <v/>
      </c>
      <c r="I313" s="146" t="str">
        <f>IF($E313&lt;&gt;"",($E313*86400)-(Times_2023!$C546*86400),"")</f>
        <v/>
      </c>
      <c r="K313" s="3"/>
      <c r="L313" s="3"/>
      <c r="N313" s="3"/>
      <c r="O313" s="151"/>
    </row>
    <row r="314" spans="1:15" ht="15.75" customHeight="1" thickBot="1">
      <c r="A314" s="198">
        <v>310</v>
      </c>
      <c r="B314" s="199" t="s">
        <v>8</v>
      </c>
      <c r="C314" s="199" t="s">
        <v>1032</v>
      </c>
      <c r="D314" s="199" t="s">
        <v>3</v>
      </c>
      <c r="E314" s="202">
        <v>2.8229166666666666E-2</v>
      </c>
      <c r="G314" s="3" t="str">
        <f t="shared" si="10"/>
        <v>HI</v>
      </c>
      <c r="H314" s="141" t="str">
        <f t="shared" si="11"/>
        <v/>
      </c>
      <c r="I314" s="146">
        <f>IF($E314&lt;&gt;"",($E314*86400)-(Times_2023!$C547*86400),"")</f>
        <v>2439</v>
      </c>
      <c r="K314" s="3"/>
      <c r="L314" s="3"/>
      <c r="N314" s="3"/>
      <c r="O314" s="163"/>
    </row>
    <row r="315" spans="1:15" ht="15.75" customHeight="1" thickBot="1">
      <c r="A315" s="198">
        <v>311</v>
      </c>
      <c r="B315" s="212" t="s">
        <v>31</v>
      </c>
      <c r="C315" s="199" t="s">
        <v>170</v>
      </c>
      <c r="D315" s="211" t="s">
        <v>3</v>
      </c>
      <c r="E315" s="199"/>
      <c r="G315" s="3" t="str">
        <f t="shared" si="10"/>
        <v>ELY</v>
      </c>
      <c r="H315" s="141" t="str">
        <f t="shared" si="11"/>
        <v/>
      </c>
      <c r="I315" s="146" t="str">
        <f>IF($E315&lt;&gt;"",($E315*86400)-(Times_2023!$C548*86400),"")</f>
        <v/>
      </c>
      <c r="K315" s="3"/>
      <c r="L315" s="3"/>
      <c r="N315" s="3"/>
      <c r="O315" s="151"/>
    </row>
    <row r="316" spans="1:15" ht="15.75" customHeight="1" thickBot="1">
      <c r="A316" s="198">
        <v>312</v>
      </c>
      <c r="B316" s="212" t="s">
        <v>31</v>
      </c>
      <c r="C316" s="199" t="s">
        <v>117</v>
      </c>
      <c r="D316" s="199" t="s">
        <v>0</v>
      </c>
      <c r="E316" s="202">
        <v>2.8391203703703707E-2</v>
      </c>
      <c r="G316" s="3" t="str">
        <f t="shared" si="10"/>
        <v>ELY</v>
      </c>
      <c r="H316" s="141" t="str">
        <f t="shared" si="11"/>
        <v/>
      </c>
      <c r="I316" s="146">
        <f>IF($E316&lt;&gt;"",($E316*86400)-(Times_2023!$C549*86400),"")</f>
        <v>2453.0000000000005</v>
      </c>
      <c r="K316" s="3"/>
      <c r="L316" s="3"/>
      <c r="M316" s="142"/>
      <c r="N316" s="3"/>
      <c r="O316" s="151"/>
    </row>
    <row r="317" spans="1:15" ht="15.75" customHeight="1" thickBot="1">
      <c r="A317" s="182"/>
      <c r="B317" s="183"/>
      <c r="C317" s="183"/>
      <c r="D317" s="183"/>
      <c r="E317" s="205"/>
      <c r="G317" s="3" t="e">
        <f t="shared" si="10"/>
        <v>#N/A</v>
      </c>
      <c r="H317" s="141" t="e">
        <f t="shared" si="11"/>
        <v>#N/A</v>
      </c>
      <c r="I317" s="146" t="str">
        <f>IF($E317&lt;&gt;"",($E317*86400)-(Times_2023!$C550*86400),"")</f>
        <v/>
      </c>
      <c r="K317" s="3"/>
      <c r="L317" s="3"/>
      <c r="M317" s="142"/>
      <c r="N317" s="3"/>
      <c r="O317" s="151"/>
    </row>
    <row r="318" spans="1:15" ht="15.75" customHeight="1" thickBot="1">
      <c r="A318" s="182"/>
      <c r="B318" s="183"/>
      <c r="C318" s="183"/>
      <c r="D318" s="183"/>
      <c r="E318" s="205"/>
      <c r="G318" s="3" t="e">
        <f t="shared" si="10"/>
        <v>#N/A</v>
      </c>
      <c r="H318" s="141" t="e">
        <f t="shared" si="11"/>
        <v>#N/A</v>
      </c>
      <c r="I318" s="146" t="str">
        <f>IF($E318&lt;&gt;"",($E318*86400)-(Times_2023!$C551*86400),"")</f>
        <v/>
      </c>
      <c r="K318" s="3"/>
      <c r="L318" s="3"/>
      <c r="M318" s="142"/>
      <c r="N318" s="3"/>
      <c r="O318" s="151"/>
    </row>
    <row r="319" spans="1:15" ht="15.75" customHeight="1" thickBot="1">
      <c r="A319" s="182"/>
      <c r="B319" s="183"/>
      <c r="C319" s="183"/>
      <c r="D319" s="183"/>
      <c r="E319" s="205"/>
      <c r="G319" s="3" t="e">
        <f t="shared" si="10"/>
        <v>#N/A</v>
      </c>
      <c r="H319" s="141" t="e">
        <f t="shared" si="11"/>
        <v>#N/A</v>
      </c>
      <c r="I319" s="146" t="str">
        <f>IF($E319&lt;&gt;"",($E319*86400)-(Times_2023!$C552*86400),"")</f>
        <v/>
      </c>
      <c r="K319" s="3"/>
      <c r="L319" s="3"/>
      <c r="N319" s="3"/>
      <c r="O319" s="163"/>
    </row>
    <row r="320" spans="1:15" ht="15.75" customHeight="1" thickBot="1">
      <c r="A320" s="182"/>
      <c r="B320" s="183"/>
      <c r="C320" s="183"/>
      <c r="D320" s="183"/>
      <c r="E320" s="205"/>
      <c r="G320" s="3" t="e">
        <f t="shared" si="10"/>
        <v>#N/A</v>
      </c>
      <c r="H320" s="141" t="e">
        <f t="shared" si="11"/>
        <v>#N/A</v>
      </c>
      <c r="I320" s="146" t="str">
        <f>IF($E320&lt;&gt;"",($E320*86400)-(Times_2023!$C553*86400),"")</f>
        <v/>
      </c>
      <c r="K320" s="3"/>
      <c r="L320" s="3"/>
      <c r="N320" s="3"/>
      <c r="O320" s="151"/>
    </row>
    <row r="321" spans="1:15" ht="15.75" customHeight="1" thickBot="1">
      <c r="A321" s="182"/>
      <c r="B321" s="183"/>
      <c r="C321" s="183"/>
      <c r="D321" s="183"/>
      <c r="E321" s="205"/>
      <c r="G321" s="3" t="e">
        <f t="shared" si="10"/>
        <v>#N/A</v>
      </c>
      <c r="H321" s="141" t="e">
        <f t="shared" si="11"/>
        <v>#N/A</v>
      </c>
      <c r="I321" s="146" t="str">
        <f>IF($E321&lt;&gt;"",($E321*86400)-(Times_2023!$C554*86400),"")</f>
        <v/>
      </c>
      <c r="K321" s="3"/>
      <c r="L321" s="3"/>
      <c r="M321" s="142"/>
      <c r="N321" s="3"/>
      <c r="O321" s="151"/>
    </row>
    <row r="322" spans="1:15" ht="15.75" customHeight="1" thickBot="1">
      <c r="A322" s="182"/>
      <c r="B322" s="183"/>
      <c r="C322" s="183"/>
      <c r="D322" s="183"/>
      <c r="E322" s="205"/>
      <c r="G322" s="3" t="e">
        <f t="shared" si="10"/>
        <v>#N/A</v>
      </c>
      <c r="H322" s="141" t="e">
        <f t="shared" si="11"/>
        <v>#N/A</v>
      </c>
      <c r="I322" s="146" t="str">
        <f>IF($E322&lt;&gt;"",($E322*86400)-(Times_2023!$C555*86400),"")</f>
        <v/>
      </c>
      <c r="K322" s="3"/>
      <c r="L322" s="3"/>
      <c r="N322" s="3"/>
      <c r="O322" s="163"/>
    </row>
    <row r="323" spans="1:15" ht="15.75" customHeight="1" thickBot="1">
      <c r="A323" s="182"/>
      <c r="B323" s="183"/>
      <c r="C323" s="183"/>
      <c r="D323" s="183"/>
      <c r="E323" s="205"/>
      <c r="G323" s="3" t="e">
        <f t="shared" si="10"/>
        <v>#N/A</v>
      </c>
      <c r="H323" s="141" t="e">
        <f t="shared" si="11"/>
        <v>#N/A</v>
      </c>
      <c r="I323" s="146" t="str">
        <f>IF($E323&lt;&gt;"",($E323*86400)-(Times_2023!$C556*86400),"")</f>
        <v/>
      </c>
      <c r="K323" s="3"/>
      <c r="L323" s="3"/>
      <c r="M323" s="142"/>
      <c r="N323" s="3"/>
      <c r="O323" s="151"/>
    </row>
    <row r="324" spans="1:15" ht="15.75" customHeight="1" thickBot="1">
      <c r="A324" s="182"/>
      <c r="B324" s="183"/>
      <c r="C324" s="183"/>
      <c r="D324" s="183"/>
      <c r="E324" s="205"/>
      <c r="G324" s="3" t="e">
        <f t="shared" si="10"/>
        <v>#N/A</v>
      </c>
      <c r="H324" s="141" t="e">
        <f t="shared" si="11"/>
        <v>#N/A</v>
      </c>
      <c r="I324" s="146" t="str">
        <f>IF($E324&lt;&gt;"",($E324*86400)-(Times_2023!$C557*86400),"")</f>
        <v/>
      </c>
      <c r="K324" s="3"/>
      <c r="L324" s="3"/>
      <c r="M324" s="142"/>
      <c r="N324" s="3"/>
      <c r="O324" s="151"/>
    </row>
    <row r="325" spans="1:15" ht="15.75" customHeight="1" thickBot="1">
      <c r="A325" s="182"/>
      <c r="B325" s="183"/>
      <c r="C325" s="183"/>
      <c r="D325" s="183"/>
      <c r="E325" s="184"/>
      <c r="G325" s="3" t="e">
        <f t="shared" ref="G325:G334" si="12">VLOOKUP(A325,Numbers,2,FALSE)</f>
        <v>#N/A</v>
      </c>
      <c r="H325" s="141" t="e">
        <f t="shared" ref="H325:H334" si="13">IF(B325=G325,"","***")</f>
        <v>#N/A</v>
      </c>
      <c r="I325" s="146" t="str">
        <f>IF($E325&lt;&gt;"",($E325*86400)-(Times_2023!$C558*86400),"")</f>
        <v/>
      </c>
      <c r="K325" s="3"/>
      <c r="L325" s="3"/>
      <c r="M325" s="142"/>
      <c r="N325" s="3"/>
      <c r="O325" s="151"/>
    </row>
    <row r="326" spans="1:15" ht="15.75" customHeight="1" thickBot="1">
      <c r="A326" s="144"/>
      <c r="B326" s="154"/>
      <c r="C326" s="187"/>
      <c r="D326" s="154"/>
      <c r="E326" s="149"/>
      <c r="G326" s="3" t="e">
        <f t="shared" si="12"/>
        <v>#N/A</v>
      </c>
      <c r="H326" s="141" t="e">
        <f t="shared" si="13"/>
        <v>#N/A</v>
      </c>
      <c r="I326" s="146" t="str">
        <f>IF($E326&lt;&gt;"",($E326*86400)-(Times_2023!$C559*86400),"")</f>
        <v/>
      </c>
      <c r="K326" s="3"/>
      <c r="L326" s="3"/>
      <c r="M326" s="142"/>
      <c r="N326" s="3"/>
      <c r="O326" s="151"/>
    </row>
    <row r="327" spans="1:15" ht="15.75" customHeight="1" thickBot="1">
      <c r="A327" s="182"/>
      <c r="B327" s="183"/>
      <c r="C327" s="183"/>
      <c r="D327" s="183"/>
      <c r="E327" s="205"/>
      <c r="G327" s="3" t="e">
        <f t="shared" si="12"/>
        <v>#N/A</v>
      </c>
      <c r="H327" s="141" t="e">
        <f t="shared" si="13"/>
        <v>#N/A</v>
      </c>
      <c r="I327" s="146" t="str">
        <f>IF($E327&lt;&gt;"",($E327*86400)-(Times_2023!$C560*86400),"")</f>
        <v/>
      </c>
      <c r="K327" s="3"/>
      <c r="L327" s="3"/>
      <c r="M327" s="142"/>
      <c r="N327" s="3"/>
      <c r="O327" s="151"/>
    </row>
    <row r="328" spans="1:15" ht="15.75" customHeight="1" thickBot="1">
      <c r="A328" s="182"/>
      <c r="B328" s="183"/>
      <c r="C328" s="183"/>
      <c r="D328" s="183"/>
      <c r="E328" s="184"/>
      <c r="G328" s="3" t="e">
        <f t="shared" si="12"/>
        <v>#N/A</v>
      </c>
      <c r="H328" s="141" t="e">
        <f t="shared" si="13"/>
        <v>#N/A</v>
      </c>
      <c r="I328" s="146" t="str">
        <f>IF($E328&lt;&gt;"",($E328*86400)-(Times_2023!$C561*86400),"")</f>
        <v/>
      </c>
      <c r="K328" s="3"/>
      <c r="L328" s="3"/>
      <c r="M328" s="142"/>
      <c r="N328" s="3"/>
      <c r="O328" s="151"/>
    </row>
    <row r="329" spans="1:15" ht="15.75" customHeight="1" thickBot="1">
      <c r="A329" s="182"/>
      <c r="B329" s="183"/>
      <c r="C329" s="183"/>
      <c r="D329" s="183"/>
      <c r="E329" s="205"/>
      <c r="G329" s="3" t="e">
        <f t="shared" si="12"/>
        <v>#N/A</v>
      </c>
      <c r="H329" s="141" t="e">
        <f t="shared" si="13"/>
        <v>#N/A</v>
      </c>
      <c r="I329" s="146" t="str">
        <f>IF($E329&lt;&gt;"",($E329*86400)-(Times_2023!$C562*86400),"")</f>
        <v/>
      </c>
      <c r="K329" s="3"/>
      <c r="L329" s="3"/>
      <c r="M329" s="142"/>
      <c r="N329" s="3"/>
      <c r="O329" s="151"/>
    </row>
    <row r="330" spans="1:15" ht="15.75" customHeight="1" thickBot="1">
      <c r="A330" s="182"/>
      <c r="B330" s="183"/>
      <c r="C330" s="183"/>
      <c r="D330" s="183"/>
      <c r="E330" s="184"/>
      <c r="G330" s="3" t="e">
        <f t="shared" si="12"/>
        <v>#N/A</v>
      </c>
      <c r="H330" s="141" t="e">
        <f t="shared" si="13"/>
        <v>#N/A</v>
      </c>
      <c r="I330" s="146" t="str">
        <f>IF($E330&lt;&gt;"",($E330*86400)-(Times_2023!$C563*86400),"")</f>
        <v/>
      </c>
      <c r="K330" s="3"/>
      <c r="L330" s="3"/>
      <c r="N330" s="3"/>
      <c r="O330" s="163"/>
    </row>
    <row r="331" spans="1:15" ht="15.75" customHeight="1" thickBot="1">
      <c r="A331" s="182"/>
      <c r="B331" s="183"/>
      <c r="C331" s="183"/>
      <c r="D331" s="183"/>
      <c r="E331" s="205"/>
      <c r="G331" s="3" t="e">
        <f t="shared" si="12"/>
        <v>#N/A</v>
      </c>
      <c r="H331" s="141" t="e">
        <f t="shared" si="13"/>
        <v>#N/A</v>
      </c>
      <c r="I331" s="146" t="str">
        <f>IF($E331&lt;&gt;"",($E331*86400)-(Times_2023!$C564*86400),"")</f>
        <v/>
      </c>
      <c r="K331" s="3"/>
      <c r="L331" s="3"/>
      <c r="N331" s="3"/>
      <c r="O331" s="151"/>
    </row>
    <row r="332" spans="1:15" ht="15.75" customHeight="1" thickBot="1">
      <c r="A332" s="182"/>
      <c r="B332" s="183"/>
      <c r="C332" s="183"/>
      <c r="D332" s="183"/>
      <c r="E332" s="184"/>
      <c r="G332" s="3" t="e">
        <f t="shared" si="12"/>
        <v>#N/A</v>
      </c>
      <c r="H332" s="141" t="e">
        <f t="shared" si="13"/>
        <v>#N/A</v>
      </c>
      <c r="I332" s="146" t="str">
        <f>IF($E332&lt;&gt;"",($E332*86400)-(Times_2023!$C565*86400),"")</f>
        <v/>
      </c>
      <c r="K332" s="3"/>
      <c r="L332" s="3"/>
      <c r="M332" s="142"/>
      <c r="N332" s="3"/>
      <c r="O332" s="151"/>
    </row>
    <row r="333" spans="1:15" ht="15.75" customHeight="1" thickBot="1">
      <c r="A333" s="182"/>
      <c r="B333" s="183"/>
      <c r="C333" s="183"/>
      <c r="D333" s="183"/>
      <c r="E333" s="184"/>
      <c r="G333" s="3" t="e">
        <f t="shared" si="12"/>
        <v>#N/A</v>
      </c>
      <c r="H333" s="141" t="e">
        <f t="shared" si="13"/>
        <v>#N/A</v>
      </c>
      <c r="I333" s="146" t="str">
        <f>IF($E333&lt;&gt;"",($E333*86400)-(Times_2023!$C566*86400),"")</f>
        <v/>
      </c>
      <c r="K333" s="3"/>
      <c r="L333" s="3"/>
      <c r="M333" s="142"/>
      <c r="N333" s="3"/>
      <c r="O333" s="151"/>
    </row>
    <row r="334" spans="1:15" ht="15.75" customHeight="1" thickBot="1">
      <c r="A334" s="186"/>
      <c r="B334" s="183"/>
      <c r="C334" s="183"/>
      <c r="D334" s="183"/>
      <c r="E334" s="205"/>
      <c r="G334" s="3" t="e">
        <f t="shared" si="12"/>
        <v>#N/A</v>
      </c>
      <c r="H334" s="141" t="e">
        <f t="shared" si="13"/>
        <v>#N/A</v>
      </c>
      <c r="I334" s="146" t="str">
        <f>IF($E334&lt;&gt;"",($E334*86400)-(Times_2023!$C567*86400),"")</f>
        <v/>
      </c>
      <c r="K334" s="3"/>
      <c r="L334" s="3"/>
      <c r="M334" s="142"/>
      <c r="N334" s="3"/>
      <c r="O334" s="151"/>
    </row>
    <row r="335" spans="1:15" ht="15.75" customHeight="1" thickBot="1">
      <c r="A335" s="7"/>
      <c r="B335" s="183"/>
      <c r="C335" s="154"/>
      <c r="D335" s="154"/>
      <c r="E335" s="185"/>
      <c r="G335" s="3"/>
      <c r="I335" s="146"/>
      <c r="K335" s="3"/>
      <c r="L335" s="3"/>
      <c r="M335" s="139"/>
      <c r="N335" s="3"/>
      <c r="O335" s="140"/>
    </row>
    <row r="336" spans="1:15" ht="15.75" customHeight="1" thickBot="1">
      <c r="A336" s="7"/>
      <c r="B336" s="183"/>
      <c r="C336" s="154"/>
      <c r="D336" s="154"/>
      <c r="E336" s="185"/>
      <c r="G336" s="3"/>
      <c r="H336" s="141" t="str">
        <f t="shared" ref="H336:H347" si="14">IF(B336=G336,"","***")</f>
        <v/>
      </c>
      <c r="I336" s="146" t="str">
        <f>IF($E336&lt;&gt;"",($E336*86400)-(Times_2023!$C368*86400),"")</f>
        <v/>
      </c>
      <c r="K336" s="3"/>
      <c r="L336" s="3"/>
      <c r="N336" s="3"/>
      <c r="O336" s="151"/>
    </row>
    <row r="337" spans="1:15" ht="15.75" customHeight="1" thickBot="1">
      <c r="A337" s="7"/>
      <c r="B337" s="183"/>
      <c r="C337" s="145"/>
      <c r="D337" s="145"/>
      <c r="E337" s="156"/>
      <c r="G337" s="3" t="e">
        <f t="shared" ref="G337:G360" si="15">VLOOKUP(A337,Numbers,2,FALSE)</f>
        <v>#N/A</v>
      </c>
      <c r="H337" s="141" t="e">
        <f t="shared" si="14"/>
        <v>#N/A</v>
      </c>
      <c r="I337" s="146" t="str">
        <f>IF($E337&lt;&gt;"",($E337*86400)-(Times_2023!$C324*86400),"")</f>
        <v/>
      </c>
      <c r="K337" s="3"/>
      <c r="L337" s="3"/>
      <c r="N337" s="3"/>
      <c r="O337" s="163"/>
    </row>
    <row r="338" spans="1:15" ht="15.75" customHeight="1" thickBot="1">
      <c r="A338" s="7"/>
      <c r="B338" s="183"/>
      <c r="C338" s="145"/>
      <c r="D338" s="145"/>
      <c r="E338" s="153"/>
      <c r="G338" s="3" t="e">
        <f t="shared" si="15"/>
        <v>#N/A</v>
      </c>
      <c r="H338" s="141" t="e">
        <f t="shared" si="14"/>
        <v>#N/A</v>
      </c>
      <c r="I338" s="146" t="str">
        <f>IF($E338&lt;&gt;"",($E338*86400)-(Times_2023!$C325*86400),"")</f>
        <v/>
      </c>
      <c r="K338" s="3"/>
      <c r="L338" s="3"/>
      <c r="M338" s="142"/>
      <c r="N338" s="3"/>
      <c r="O338" s="151"/>
    </row>
    <row r="339" spans="1:15" ht="15.75" customHeight="1" thickBot="1">
      <c r="A339" s="7"/>
      <c r="B339" s="183"/>
      <c r="C339" s="145"/>
      <c r="D339" s="145"/>
      <c r="E339" s="156"/>
      <c r="G339" s="3" t="e">
        <f t="shared" si="15"/>
        <v>#N/A</v>
      </c>
      <c r="H339" s="141" t="e">
        <f t="shared" si="14"/>
        <v>#N/A</v>
      </c>
      <c r="I339" s="146" t="str">
        <f>IF($E339&lt;&gt;"",($E339*86400)-(Times_2023!$C326*86400),"")</f>
        <v/>
      </c>
      <c r="K339" s="3"/>
      <c r="L339" s="3"/>
      <c r="N339" s="3"/>
      <c r="O339" s="151"/>
    </row>
    <row r="340" spans="1:15" ht="15.75" customHeight="1" thickBot="1">
      <c r="A340" s="7"/>
      <c r="B340" s="183"/>
      <c r="C340" s="145"/>
      <c r="D340" s="145"/>
      <c r="E340" s="149"/>
      <c r="G340" s="3" t="e">
        <f t="shared" si="15"/>
        <v>#N/A</v>
      </c>
      <c r="H340" s="141" t="e">
        <f t="shared" si="14"/>
        <v>#N/A</v>
      </c>
      <c r="I340" s="146" t="str">
        <f>IF($E340&lt;&gt;"",($E340*86400)-(Times_2023!$C327*86400),"")</f>
        <v/>
      </c>
      <c r="K340" s="3"/>
      <c r="L340" s="3"/>
      <c r="N340" s="3"/>
      <c r="O340" s="151"/>
    </row>
    <row r="341" spans="1:15" ht="15.75" customHeight="1" thickBot="1">
      <c r="A341" s="7"/>
      <c r="B341" s="183"/>
      <c r="C341" s="152"/>
      <c r="D341" s="154"/>
      <c r="E341" s="208"/>
      <c r="G341" s="3" t="e">
        <f t="shared" si="15"/>
        <v>#N/A</v>
      </c>
      <c r="H341" s="141" t="e">
        <f t="shared" si="14"/>
        <v>#N/A</v>
      </c>
      <c r="I341" s="146" t="str">
        <f>IF($E341&lt;&gt;"",($E341*86400)-(Times_2023!$C328*86400),"")</f>
        <v/>
      </c>
      <c r="K341" s="3"/>
      <c r="L341" s="3"/>
      <c r="M341" s="142"/>
      <c r="N341" s="3"/>
      <c r="O341" s="151"/>
    </row>
    <row r="342" spans="1:15" ht="15.75" customHeight="1" thickBot="1">
      <c r="A342" s="7"/>
      <c r="B342" s="183"/>
      <c r="C342" s="145"/>
      <c r="D342" s="154"/>
      <c r="E342" s="209"/>
      <c r="G342" s="3" t="e">
        <f t="shared" si="15"/>
        <v>#N/A</v>
      </c>
      <c r="H342" s="141" t="e">
        <f t="shared" si="14"/>
        <v>#N/A</v>
      </c>
      <c r="I342" s="146" t="str">
        <f>IF($E342&lt;&gt;"",($E342*86400)-(Times_2023!$C329*86400),"")</f>
        <v/>
      </c>
      <c r="K342" s="3"/>
      <c r="L342" s="3"/>
      <c r="M342" s="142"/>
      <c r="N342" s="3"/>
      <c r="O342" s="151"/>
    </row>
    <row r="343" spans="1:15" ht="15.75" customHeight="1" thickBot="1">
      <c r="A343" s="7"/>
      <c r="B343" s="183"/>
      <c r="C343" s="154"/>
      <c r="D343" s="154"/>
      <c r="E343" s="153"/>
      <c r="G343" s="3" t="e">
        <f t="shared" si="15"/>
        <v>#N/A</v>
      </c>
      <c r="H343" s="141" t="e">
        <f t="shared" si="14"/>
        <v>#N/A</v>
      </c>
      <c r="I343" s="146" t="str">
        <f>IF($E343&lt;&gt;"",($E343*86400)-(Times_2023!$C330*86400),"")</f>
        <v/>
      </c>
      <c r="K343" s="3"/>
      <c r="L343" s="3"/>
      <c r="M343" s="142"/>
      <c r="N343" s="3"/>
      <c r="O343" s="163"/>
    </row>
    <row r="344" spans="1:15" ht="15.75" customHeight="1" thickBot="1">
      <c r="A344" s="7"/>
      <c r="B344" s="183"/>
      <c r="C344" s="145"/>
      <c r="D344" s="154"/>
      <c r="E344" s="209"/>
      <c r="G344" s="3" t="e">
        <f t="shared" si="15"/>
        <v>#N/A</v>
      </c>
      <c r="H344" s="141" t="e">
        <f t="shared" si="14"/>
        <v>#N/A</v>
      </c>
      <c r="I344" s="146" t="str">
        <f>IF($E344&lt;&gt;"",($E344*86400)-(Times_2023!$C331*86400),"")</f>
        <v/>
      </c>
      <c r="K344" s="3"/>
      <c r="L344" s="3"/>
      <c r="M344" s="142"/>
      <c r="N344" s="3"/>
      <c r="O344" s="151"/>
    </row>
    <row r="345" spans="1:15" ht="15.75" customHeight="1" thickBot="1">
      <c r="A345" s="7"/>
      <c r="B345" s="183"/>
      <c r="C345" s="145"/>
      <c r="D345" s="145"/>
      <c r="E345" s="149"/>
      <c r="G345" s="3" t="e">
        <f t="shared" si="15"/>
        <v>#N/A</v>
      </c>
      <c r="H345" s="141" t="e">
        <f t="shared" si="14"/>
        <v>#N/A</v>
      </c>
      <c r="I345" s="146" t="str">
        <f>IF($E345&lt;&gt;"",($E345*86400)-(Times_2023!$C332*86400),"")</f>
        <v/>
      </c>
      <c r="K345" s="3"/>
      <c r="L345" s="3"/>
      <c r="M345" s="142"/>
      <c r="N345" s="3"/>
      <c r="O345" s="163"/>
    </row>
    <row r="346" spans="1:15" ht="15.75" customHeight="1" thickBot="1">
      <c r="A346" s="7"/>
      <c r="B346" s="183"/>
      <c r="C346" s="145"/>
      <c r="D346" s="145"/>
      <c r="E346" s="149"/>
      <c r="G346" s="3" t="e">
        <f t="shared" si="15"/>
        <v>#N/A</v>
      </c>
      <c r="H346" s="141" t="e">
        <f t="shared" si="14"/>
        <v>#N/A</v>
      </c>
      <c r="I346" s="146" t="str">
        <f>IF($E346&lt;&gt;"",($E346*86400)-(Times_2023!$C333*86400),"")</f>
        <v/>
      </c>
      <c r="K346" s="3"/>
      <c r="L346" s="3"/>
      <c r="M346" s="142"/>
      <c r="N346" s="3"/>
      <c r="O346" s="151"/>
    </row>
    <row r="347" spans="1:15" ht="15.75" customHeight="1" thickBot="1">
      <c r="A347" s="7"/>
      <c r="B347" s="183"/>
      <c r="C347" s="145"/>
      <c r="D347" s="154"/>
      <c r="E347" s="149"/>
      <c r="G347" s="3" t="e">
        <f t="shared" si="15"/>
        <v>#N/A</v>
      </c>
      <c r="H347" s="141" t="e">
        <f t="shared" si="14"/>
        <v>#N/A</v>
      </c>
      <c r="I347" s="146" t="str">
        <f>IF($E347&lt;&gt;"",($E347*86400)-(Times_2023!$C334*86400),"")</f>
        <v/>
      </c>
      <c r="K347" s="3"/>
      <c r="L347" s="3"/>
      <c r="N347" s="3"/>
      <c r="O347" s="151"/>
    </row>
    <row r="348" spans="1:15" ht="15.75" customHeight="1" thickBot="1">
      <c r="A348" s="161"/>
      <c r="B348" s="183"/>
      <c r="C348" s="145"/>
      <c r="D348" s="154"/>
      <c r="E348" s="156"/>
      <c r="G348" s="3" t="e">
        <f t="shared" si="15"/>
        <v>#N/A</v>
      </c>
      <c r="H348" s="141" t="e">
        <f>IF(C348=G348,"","***")</f>
        <v>#N/A</v>
      </c>
      <c r="I348" s="146" t="str">
        <f>IF($E348&lt;&gt;"",($E348*86400)-(Times_2023!$C335*86400),"")</f>
        <v/>
      </c>
      <c r="K348" s="3"/>
      <c r="L348" s="3"/>
      <c r="M348" s="142"/>
      <c r="N348" s="3"/>
      <c r="O348" s="151"/>
    </row>
    <row r="349" spans="1:15" ht="15.75" customHeight="1" thickBot="1">
      <c r="A349" s="7"/>
      <c r="B349" s="183"/>
      <c r="C349" s="154"/>
      <c r="D349" s="154"/>
      <c r="E349" s="209"/>
      <c r="G349" s="3" t="e">
        <f t="shared" si="15"/>
        <v>#N/A</v>
      </c>
      <c r="H349" s="141" t="e">
        <f t="shared" ref="H349:H361" si="16">IF(B349=G349,"","***")</f>
        <v>#N/A</v>
      </c>
      <c r="I349" s="146" t="str">
        <f>IF($E349&lt;&gt;"",($E349*86400)-(Times_2023!$C336*86400),"")</f>
        <v/>
      </c>
      <c r="K349" s="3"/>
      <c r="L349" s="3"/>
      <c r="M349" s="142"/>
      <c r="N349" s="3"/>
      <c r="O349" s="151"/>
    </row>
    <row r="350" spans="1:15" ht="15.75" customHeight="1" thickBot="1">
      <c r="A350" s="7"/>
      <c r="B350" s="183"/>
      <c r="C350" s="154"/>
      <c r="D350" s="154"/>
      <c r="E350" s="209"/>
      <c r="G350" s="3" t="e">
        <f t="shared" si="15"/>
        <v>#N/A</v>
      </c>
      <c r="H350" s="141" t="e">
        <f t="shared" si="16"/>
        <v>#N/A</v>
      </c>
      <c r="I350" s="146" t="str">
        <f>IF($E350&lt;&gt;"",($E350*86400)-(Times_2023!$C337*86400),"")</f>
        <v/>
      </c>
      <c r="K350" s="3"/>
      <c r="L350" s="3"/>
      <c r="M350" s="142"/>
      <c r="N350" s="3"/>
      <c r="O350" s="151"/>
    </row>
    <row r="351" spans="1:15" ht="15.75" customHeight="1" thickBot="1">
      <c r="A351" s="7"/>
      <c r="B351" s="183"/>
      <c r="C351" s="154"/>
      <c r="D351" s="154"/>
      <c r="E351" s="153"/>
      <c r="G351" s="3" t="e">
        <f t="shared" si="15"/>
        <v>#N/A</v>
      </c>
      <c r="H351" s="141" t="e">
        <f t="shared" si="16"/>
        <v>#N/A</v>
      </c>
      <c r="I351" s="146" t="str">
        <f>IF($E351&lt;&gt;"",($E351*86400)-(Times_2023!$C338*86400),"")</f>
        <v/>
      </c>
      <c r="K351" s="3"/>
      <c r="L351" s="3"/>
      <c r="M351" s="142"/>
      <c r="N351" s="3"/>
      <c r="O351" s="151"/>
    </row>
    <row r="352" spans="1:15" ht="15.75" customHeight="1" thickBot="1">
      <c r="A352" s="7"/>
      <c r="B352" s="183"/>
      <c r="C352" s="154"/>
      <c r="D352" s="154"/>
      <c r="E352" s="149"/>
      <c r="G352" s="3" t="e">
        <f t="shared" si="15"/>
        <v>#N/A</v>
      </c>
      <c r="H352" s="141" t="e">
        <f t="shared" si="16"/>
        <v>#N/A</v>
      </c>
      <c r="I352" s="146" t="str">
        <f>IF($E352&lt;&gt;"",($E352*86400)-(Times_2023!$C339*86400),"")</f>
        <v/>
      </c>
      <c r="K352" s="3"/>
      <c r="L352" s="3"/>
      <c r="M352" s="142"/>
      <c r="N352" s="3"/>
      <c r="O352" s="151"/>
    </row>
    <row r="353" spans="1:15" ht="15.75" customHeight="1" thickBot="1">
      <c r="A353" s="7"/>
      <c r="B353" s="183"/>
      <c r="C353" s="145"/>
      <c r="D353" s="154"/>
      <c r="E353" s="209"/>
      <c r="G353" s="3" t="e">
        <f t="shared" si="15"/>
        <v>#N/A</v>
      </c>
      <c r="H353" s="141" t="e">
        <f t="shared" si="16"/>
        <v>#N/A</v>
      </c>
      <c r="I353" s="146" t="str">
        <f>IF($E353&lt;&gt;"",($E353*86400)-(Times_2023!$C340*86400),"")</f>
        <v/>
      </c>
      <c r="K353" s="3"/>
      <c r="L353" s="3"/>
      <c r="N353" s="3"/>
      <c r="O353" s="151"/>
    </row>
    <row r="354" spans="1:15" ht="15.75" customHeight="1" thickBot="1">
      <c r="A354" s="7"/>
      <c r="B354" s="183"/>
      <c r="C354" s="145"/>
      <c r="D354" s="154"/>
      <c r="E354" s="209"/>
      <c r="G354" s="3" t="e">
        <f t="shared" si="15"/>
        <v>#N/A</v>
      </c>
      <c r="H354" s="141" t="e">
        <f t="shared" si="16"/>
        <v>#N/A</v>
      </c>
      <c r="I354" s="146" t="str">
        <f>IF($E354&lt;&gt;"",($E354*86400)-(Times_2023!$C341*86400),"")</f>
        <v/>
      </c>
      <c r="K354" s="3"/>
      <c r="L354" s="3"/>
      <c r="M354" s="142"/>
      <c r="N354" s="3"/>
      <c r="O354" s="151"/>
    </row>
    <row r="355" spans="1:15" ht="15.75" customHeight="1" thickBot="1">
      <c r="A355" s="7"/>
      <c r="B355" s="183"/>
      <c r="C355" s="145"/>
      <c r="D355" s="154"/>
      <c r="E355" s="209"/>
      <c r="G355" s="3" t="e">
        <f t="shared" si="15"/>
        <v>#N/A</v>
      </c>
      <c r="H355" s="141" t="e">
        <f t="shared" si="16"/>
        <v>#N/A</v>
      </c>
      <c r="I355" s="146" t="str">
        <f>IF($E355&lt;&gt;"",($E355*86400)-(Times_2023!$C342*86400),"")</f>
        <v/>
      </c>
      <c r="K355" s="3"/>
      <c r="L355" s="3"/>
      <c r="M355" s="142"/>
      <c r="N355" s="163"/>
      <c r="O355" s="151"/>
    </row>
    <row r="356" spans="1:15" ht="15.75" customHeight="1" thickBot="1">
      <c r="A356" s="7"/>
      <c r="B356" s="183"/>
      <c r="C356" s="145"/>
      <c r="D356" s="154"/>
      <c r="E356" s="209"/>
      <c r="G356" s="3" t="e">
        <f t="shared" si="15"/>
        <v>#N/A</v>
      </c>
      <c r="H356" s="141" t="e">
        <f t="shared" si="16"/>
        <v>#N/A</v>
      </c>
      <c r="I356" s="146" t="str">
        <f>IF($E356&lt;&gt;"",($E356*86400)-(Times_2023!$C343*86400),"")</f>
        <v/>
      </c>
      <c r="K356" s="3"/>
      <c r="L356" s="3"/>
      <c r="M356" s="142"/>
      <c r="N356" s="3"/>
      <c r="O356" s="151"/>
    </row>
    <row r="357" spans="1:15" ht="15.75" customHeight="1" thickBot="1">
      <c r="A357" s="7"/>
      <c r="B357" s="183"/>
      <c r="C357" s="154"/>
      <c r="D357" s="154"/>
      <c r="E357" s="149"/>
      <c r="G357" s="3" t="e">
        <f t="shared" si="15"/>
        <v>#N/A</v>
      </c>
      <c r="H357" s="141" t="e">
        <f t="shared" si="16"/>
        <v>#N/A</v>
      </c>
      <c r="I357" s="146" t="str">
        <f>IF($E357&lt;&gt;"",($E357*86400)-(Times_2023!$C344*86400),"")</f>
        <v/>
      </c>
      <c r="K357" s="3"/>
      <c r="L357" s="3"/>
      <c r="M357" s="142"/>
      <c r="N357" s="3"/>
      <c r="O357" s="151"/>
    </row>
    <row r="358" spans="1:15" ht="15.75" customHeight="1" thickBot="1">
      <c r="A358" s="7"/>
      <c r="B358" s="183"/>
      <c r="C358" s="145"/>
      <c r="D358" s="145"/>
      <c r="E358" s="156"/>
      <c r="G358" s="3" t="e">
        <f t="shared" si="15"/>
        <v>#N/A</v>
      </c>
      <c r="H358" s="141" t="e">
        <f t="shared" si="16"/>
        <v>#N/A</v>
      </c>
      <c r="I358" s="146" t="str">
        <f>IF($E358&lt;&gt;"",($E358*86400)-(Times_2023!$C345*86400),"")</f>
        <v/>
      </c>
      <c r="K358" s="3"/>
      <c r="L358" s="3"/>
      <c r="M358" s="142"/>
      <c r="N358" s="3"/>
      <c r="O358" s="151"/>
    </row>
    <row r="359" spans="1:15" ht="15.75" customHeight="1" thickBot="1">
      <c r="A359" s="7"/>
      <c r="B359" s="183"/>
      <c r="C359" s="145"/>
      <c r="D359" s="154"/>
      <c r="E359" s="209"/>
      <c r="G359" s="3" t="e">
        <f t="shared" si="15"/>
        <v>#N/A</v>
      </c>
      <c r="H359" s="141" t="e">
        <f t="shared" si="16"/>
        <v>#N/A</v>
      </c>
      <c r="I359" s="146" t="str">
        <f>IF($E359&lt;&gt;"",($E359*86400)-(Times_2023!$C346*86400),"")</f>
        <v/>
      </c>
      <c r="K359" s="3"/>
      <c r="L359" s="3"/>
      <c r="N359" s="3"/>
      <c r="O359" s="151"/>
    </row>
    <row r="360" spans="1:15" ht="15.75" customHeight="1" thickBot="1">
      <c r="A360" s="7"/>
      <c r="B360" s="183"/>
      <c r="C360" s="145"/>
      <c r="D360" s="154"/>
      <c r="E360" s="209"/>
      <c r="G360" s="3" t="e">
        <f t="shared" si="15"/>
        <v>#N/A</v>
      </c>
      <c r="H360" s="141" t="e">
        <f t="shared" si="16"/>
        <v>#N/A</v>
      </c>
      <c r="I360" s="146" t="str">
        <f>IF($E360&lt;&gt;"",($E360*86400)-(Times_2023!$C347*86400),"")</f>
        <v/>
      </c>
      <c r="K360" s="3"/>
      <c r="L360" s="3"/>
      <c r="N360" s="3"/>
      <c r="O360" s="151"/>
    </row>
    <row r="361" spans="1:15" ht="15.75" customHeight="1" thickBot="1">
      <c r="A361" s="7"/>
      <c r="B361" s="183"/>
      <c r="C361" s="154"/>
      <c r="D361" s="154"/>
      <c r="E361" s="185"/>
      <c r="G361" s="3"/>
      <c r="H361" s="141" t="str">
        <f t="shared" si="16"/>
        <v/>
      </c>
      <c r="K361" s="3"/>
      <c r="L361" s="3"/>
      <c r="N361" s="3"/>
      <c r="O361" s="151"/>
    </row>
    <row r="362" spans="1:15" ht="15.75" customHeight="1" thickBot="1">
      <c r="A362" s="7"/>
      <c r="B362" s="183"/>
      <c r="C362" s="154"/>
      <c r="D362" s="154"/>
      <c r="E362" s="185"/>
      <c r="G362" s="3"/>
      <c r="K362" s="3"/>
      <c r="L362" s="3"/>
      <c r="M362" s="142"/>
      <c r="N362" s="3"/>
      <c r="O362" s="151"/>
    </row>
    <row r="363" spans="1:15" ht="15.75" customHeight="1" thickBot="1">
      <c r="A363" s="7"/>
      <c r="B363" s="183"/>
      <c r="C363" s="154"/>
      <c r="D363" s="154"/>
      <c r="E363" s="153"/>
      <c r="G363" s="3" t="e">
        <f t="shared" ref="G363:G379" si="17">VLOOKUP(A363,Numbers,2,FALSE)</f>
        <v>#N/A</v>
      </c>
      <c r="H363" s="141" t="e">
        <f t="shared" ref="H363:H368" si="18">IF(B363=G363,"","***")</f>
        <v>#N/A</v>
      </c>
      <c r="I363" s="146" t="str">
        <f>IF($E363&lt;&gt;"",($E363*86400)-(Times_2023!$C348*86400),"")</f>
        <v/>
      </c>
      <c r="K363" s="3"/>
      <c r="L363" s="3"/>
      <c r="M363" s="142"/>
      <c r="N363" s="3"/>
      <c r="O363" s="151"/>
    </row>
    <row r="364" spans="1:15" ht="15.75" customHeight="1" thickBot="1">
      <c r="A364" s="7"/>
      <c r="B364" s="183"/>
      <c r="C364" s="154"/>
      <c r="D364" s="154"/>
      <c r="E364" s="156"/>
      <c r="G364" s="3" t="e">
        <f t="shared" si="17"/>
        <v>#N/A</v>
      </c>
      <c r="H364" s="141" t="e">
        <f t="shared" si="18"/>
        <v>#N/A</v>
      </c>
      <c r="I364" s="146" t="str">
        <f>IF($E364&lt;&gt;"",($E364*86400)-(Times_2023!$C349*86400),"")</f>
        <v/>
      </c>
      <c r="K364" s="3"/>
      <c r="L364" s="3"/>
      <c r="N364" s="3"/>
      <c r="O364" s="151"/>
    </row>
    <row r="365" spans="1:15" ht="15.75" customHeight="1" thickBot="1">
      <c r="A365" s="7"/>
      <c r="B365" s="183"/>
      <c r="C365" s="154"/>
      <c r="D365" s="154"/>
      <c r="E365" s="149"/>
      <c r="G365" s="3" t="e">
        <f t="shared" si="17"/>
        <v>#N/A</v>
      </c>
      <c r="H365" s="141" t="e">
        <f t="shared" si="18"/>
        <v>#N/A</v>
      </c>
      <c r="I365" s="146" t="str">
        <f>IF($E365&lt;&gt;"",($E365*86400)-(Times_2023!$C350*86400),"")</f>
        <v/>
      </c>
      <c r="K365" s="3"/>
      <c r="L365" s="3"/>
      <c r="M365" s="142"/>
      <c r="N365" s="3"/>
      <c r="O365" s="151"/>
    </row>
    <row r="366" spans="1:15" ht="15.75" customHeight="1" thickBot="1">
      <c r="A366" s="7"/>
      <c r="B366" s="183"/>
      <c r="C366" s="145"/>
      <c r="D366" s="145"/>
      <c r="E366" s="149"/>
      <c r="G366" s="3" t="e">
        <f t="shared" si="17"/>
        <v>#N/A</v>
      </c>
      <c r="H366" s="141" t="e">
        <f t="shared" si="18"/>
        <v>#N/A</v>
      </c>
      <c r="I366" s="146" t="str">
        <f>IF($E366&lt;&gt;"",($E366*86400)-(Times_2023!$C351*86400),"")</f>
        <v/>
      </c>
      <c r="K366" s="3"/>
      <c r="L366" s="3"/>
      <c r="M366" s="142"/>
      <c r="N366" s="3"/>
      <c r="O366" s="151"/>
    </row>
    <row r="367" spans="1:15" ht="15.75" customHeight="1" thickBot="1">
      <c r="A367" s="7"/>
      <c r="B367" s="183"/>
      <c r="C367" s="145"/>
      <c r="D367" s="154"/>
      <c r="E367" s="149"/>
      <c r="G367" s="3" t="e">
        <f t="shared" si="17"/>
        <v>#N/A</v>
      </c>
      <c r="H367" s="141" t="e">
        <f t="shared" si="18"/>
        <v>#N/A</v>
      </c>
      <c r="I367" s="146" t="str">
        <f>IF($E367&lt;&gt;"",($E367*86400)-(Times_2023!$C352*86400),"")</f>
        <v/>
      </c>
      <c r="K367" s="3"/>
      <c r="L367" s="3"/>
      <c r="M367" s="142"/>
      <c r="N367" s="3"/>
      <c r="O367" s="151"/>
    </row>
    <row r="368" spans="1:15" ht="15.75" customHeight="1" thickBot="1">
      <c r="A368" s="7"/>
      <c r="B368" s="183"/>
      <c r="C368" s="145"/>
      <c r="D368" s="145"/>
      <c r="E368" s="209"/>
      <c r="G368" s="3" t="e">
        <f t="shared" si="17"/>
        <v>#N/A</v>
      </c>
      <c r="H368" s="141" t="e">
        <f t="shared" si="18"/>
        <v>#N/A</v>
      </c>
      <c r="I368" s="146" t="str">
        <f>IF($E368&lt;&gt;"",($E368*86400)-(Times_2023!$C353*86400),"")</f>
        <v/>
      </c>
      <c r="K368" s="3"/>
      <c r="L368" s="3"/>
      <c r="M368" s="142"/>
      <c r="N368" s="3"/>
      <c r="O368" s="151"/>
    </row>
    <row r="369" spans="1:15" ht="15.75" customHeight="1" thickBot="1">
      <c r="A369" s="161"/>
      <c r="B369" s="183"/>
      <c r="C369" s="145"/>
      <c r="D369" s="154"/>
      <c r="E369" s="156"/>
      <c r="G369" s="3" t="e">
        <f t="shared" si="17"/>
        <v>#N/A</v>
      </c>
      <c r="H369" s="141" t="e">
        <f>IF(C369=G369,"","***")</f>
        <v>#N/A</v>
      </c>
      <c r="I369" s="146" t="str">
        <f>IF($E369&lt;&gt;"",($E369*86400)-(Times_2023!$C354*86400),"")</f>
        <v/>
      </c>
      <c r="K369" s="3"/>
      <c r="L369" s="3"/>
      <c r="M369" s="142"/>
      <c r="N369" s="3"/>
      <c r="O369" s="151"/>
    </row>
    <row r="370" spans="1:15" ht="15.75" customHeight="1" thickBot="1">
      <c r="A370" s="7"/>
      <c r="B370" s="183"/>
      <c r="C370" s="145"/>
      <c r="D370" s="154"/>
      <c r="E370" s="149"/>
      <c r="G370" s="3" t="e">
        <f t="shared" si="17"/>
        <v>#N/A</v>
      </c>
      <c r="H370" s="141" t="e">
        <f t="shared" ref="H370:H379" si="19">IF(B370=G370,"","***")</f>
        <v>#N/A</v>
      </c>
      <c r="I370" s="146" t="str">
        <f>IF($E370&lt;&gt;"",($E370*86400)-(Times_2023!$C355*86400),"")</f>
        <v/>
      </c>
      <c r="K370" s="3"/>
      <c r="L370" s="3"/>
      <c r="M370" s="142"/>
      <c r="N370" s="3"/>
      <c r="O370" s="151"/>
    </row>
    <row r="371" spans="1:15" ht="15.75" customHeight="1" thickBot="1">
      <c r="A371" s="7"/>
      <c r="B371" s="183"/>
      <c r="C371" s="145"/>
      <c r="D371" s="154"/>
      <c r="E371" s="149"/>
      <c r="G371" s="3" t="e">
        <f t="shared" si="17"/>
        <v>#N/A</v>
      </c>
      <c r="H371" s="141" t="e">
        <f t="shared" si="19"/>
        <v>#N/A</v>
      </c>
      <c r="I371" s="146" t="str">
        <f>IF($E371&lt;&gt;"",($E371*86400)-(Times_2023!$C356*86400),"")</f>
        <v/>
      </c>
      <c r="K371" s="3"/>
      <c r="L371" s="3"/>
      <c r="M371" s="142"/>
      <c r="N371" s="3"/>
      <c r="O371" s="163"/>
    </row>
    <row r="372" spans="1:15" ht="15.75" customHeight="1" thickBot="1">
      <c r="A372" s="7"/>
      <c r="B372" s="183"/>
      <c r="C372" s="145"/>
      <c r="D372" s="145"/>
      <c r="E372" s="149"/>
      <c r="G372" s="3" t="e">
        <f t="shared" si="17"/>
        <v>#N/A</v>
      </c>
      <c r="H372" s="141" t="e">
        <f t="shared" si="19"/>
        <v>#N/A</v>
      </c>
      <c r="I372" s="146" t="str">
        <f>IF($E372&lt;&gt;"",($E372*86400)-(Times_2023!$C357*86400),"")</f>
        <v/>
      </c>
      <c r="K372" s="3"/>
      <c r="L372" s="3"/>
      <c r="M372" s="142"/>
      <c r="N372" s="3"/>
      <c r="O372" s="151"/>
    </row>
    <row r="373" spans="1:15" ht="15.75" customHeight="1" thickBot="1">
      <c r="A373" s="7"/>
      <c r="B373" s="183"/>
      <c r="C373" s="145"/>
      <c r="D373" s="154"/>
      <c r="E373" s="209"/>
      <c r="G373" s="3" t="e">
        <f t="shared" si="17"/>
        <v>#N/A</v>
      </c>
      <c r="H373" s="141" t="e">
        <f t="shared" si="19"/>
        <v>#N/A</v>
      </c>
      <c r="I373" s="146" t="str">
        <f>IF($E373&lt;&gt;"",($E373*86400)-(Times_2023!$C358*86400),"")</f>
        <v/>
      </c>
      <c r="K373" s="3"/>
      <c r="L373" s="3"/>
      <c r="M373" s="142"/>
      <c r="N373" s="3"/>
      <c r="O373" s="163"/>
    </row>
    <row r="374" spans="1:15" ht="15.75" customHeight="1" thickBot="1">
      <c r="A374" s="7"/>
      <c r="B374" s="183"/>
      <c r="C374" s="145"/>
      <c r="D374" s="145"/>
      <c r="E374" s="209"/>
      <c r="G374" s="3" t="e">
        <f t="shared" si="17"/>
        <v>#N/A</v>
      </c>
      <c r="H374" s="141" t="e">
        <f t="shared" si="19"/>
        <v>#N/A</v>
      </c>
      <c r="I374" s="146" t="str">
        <f>IF($E374&lt;&gt;"",($E374*86400)-(Times_2023!$C359*86400),"")</f>
        <v/>
      </c>
      <c r="K374" s="3"/>
      <c r="L374" s="3"/>
      <c r="M374" s="142"/>
      <c r="N374" s="3"/>
      <c r="O374" s="163"/>
    </row>
    <row r="375" spans="1:15" ht="15.75" customHeight="1" thickBot="1">
      <c r="A375" s="7"/>
      <c r="B375" s="183"/>
      <c r="C375" s="145"/>
      <c r="D375" s="154"/>
      <c r="E375" s="149"/>
      <c r="G375" s="3" t="e">
        <f t="shared" si="17"/>
        <v>#N/A</v>
      </c>
      <c r="H375" s="141" t="e">
        <f t="shared" si="19"/>
        <v>#N/A</v>
      </c>
      <c r="I375" s="146" t="str">
        <f>IF($E375&lt;&gt;"",($E375*86400)-(Times_2023!$C360*86400),"")</f>
        <v/>
      </c>
      <c r="K375" s="3"/>
      <c r="L375" s="3"/>
      <c r="N375" s="3"/>
      <c r="O375" s="151"/>
    </row>
    <row r="376" spans="1:15" ht="15.75" customHeight="1" thickBot="1">
      <c r="A376" s="7"/>
      <c r="B376" s="183"/>
      <c r="C376" s="145"/>
      <c r="D376" s="154"/>
      <c r="E376" s="149"/>
      <c r="G376" s="3" t="e">
        <f t="shared" si="17"/>
        <v>#N/A</v>
      </c>
      <c r="H376" s="141" t="e">
        <f t="shared" si="19"/>
        <v>#N/A</v>
      </c>
      <c r="I376" s="146" t="str">
        <f>IF($E376&lt;&gt;"",($E376*86400)-(Times_2023!$C361*86400),"")</f>
        <v/>
      </c>
      <c r="K376" s="3"/>
      <c r="L376" s="3"/>
      <c r="N376" s="3"/>
      <c r="O376" s="151"/>
    </row>
    <row r="377" spans="1:15" ht="15.75" customHeight="1" thickBot="1">
      <c r="A377" s="7"/>
      <c r="B377" s="183"/>
      <c r="C377" s="145"/>
      <c r="D377" s="154"/>
      <c r="E377" s="209"/>
      <c r="G377" s="3" t="e">
        <f t="shared" si="17"/>
        <v>#N/A</v>
      </c>
      <c r="H377" s="141" t="e">
        <f t="shared" si="19"/>
        <v>#N/A</v>
      </c>
      <c r="I377" s="146" t="str">
        <f>IF($E377&lt;&gt;"",($E377*86400)-(Times_2023!$C362*86400),"")</f>
        <v/>
      </c>
      <c r="K377" s="3"/>
      <c r="L377" s="3"/>
      <c r="M377" s="142"/>
      <c r="N377" s="3"/>
      <c r="O377" s="148"/>
    </row>
    <row r="378" spans="1:15" ht="15.75" customHeight="1" thickBot="1">
      <c r="A378" s="7"/>
      <c r="B378" s="183"/>
      <c r="C378" s="145"/>
      <c r="D378" s="145"/>
      <c r="E378" s="156"/>
      <c r="G378" s="3" t="e">
        <f t="shared" si="17"/>
        <v>#N/A</v>
      </c>
      <c r="H378" s="141" t="e">
        <f t="shared" si="19"/>
        <v>#N/A</v>
      </c>
      <c r="I378" s="146" t="str">
        <f>IF($E378&lt;&gt;"",($E378*86400)-(Times_2023!$C363*86400),"")</f>
        <v/>
      </c>
      <c r="K378" s="3"/>
      <c r="L378" s="3"/>
      <c r="N378" s="3"/>
      <c r="O378" s="151"/>
    </row>
    <row r="379" spans="1:15" ht="15.75" customHeight="1" thickBot="1">
      <c r="A379" s="7"/>
      <c r="B379" s="183"/>
      <c r="C379" s="145"/>
      <c r="D379" s="145"/>
      <c r="E379" s="149"/>
      <c r="G379" s="3" t="e">
        <f t="shared" si="17"/>
        <v>#N/A</v>
      </c>
      <c r="H379" s="141" t="e">
        <f t="shared" si="19"/>
        <v>#N/A</v>
      </c>
      <c r="I379" s="146" t="str">
        <f>IF($E379&lt;&gt;"",($E379*86400)-(Times_2023!$C364*86400),"")</f>
        <v/>
      </c>
      <c r="K379" s="3"/>
      <c r="L379" s="3"/>
      <c r="N379" s="3"/>
      <c r="O379" s="151"/>
    </row>
    <row r="380" spans="1:15" ht="15.75" customHeight="1" thickBot="1">
      <c r="A380" s="7"/>
      <c r="B380" s="183"/>
      <c r="C380" s="154"/>
      <c r="D380" s="154"/>
      <c r="E380" s="185"/>
      <c r="G380" s="3"/>
      <c r="H380" s="141" t="e">
        <f>IF(B380=G381,"","***")</f>
        <v>#N/A</v>
      </c>
      <c r="K380" s="3"/>
      <c r="L380" s="3"/>
      <c r="M380" s="142"/>
      <c r="N380" s="3"/>
      <c r="O380" s="151"/>
    </row>
    <row r="381" spans="1:15" ht="15.75" customHeight="1" thickBot="1">
      <c r="A381" s="7"/>
      <c r="B381" s="183"/>
      <c r="C381" s="145"/>
      <c r="D381" s="154"/>
      <c r="E381" s="149"/>
      <c r="G381" s="3" t="e">
        <f>VLOOKUP(A381,Numbers,2,FALSE)</f>
        <v>#N/A</v>
      </c>
      <c r="H381" s="141" t="e">
        <f>IF(B381=G381,"","***")</f>
        <v>#N/A</v>
      </c>
      <c r="I381" s="146" t="str">
        <f>IF($E381&lt;&gt;"",($E381*86400)-(Times_2023!$C365*86400),"")</f>
        <v/>
      </c>
      <c r="K381" s="3"/>
      <c r="L381" s="3"/>
      <c r="M381" s="142"/>
      <c r="N381" s="3"/>
      <c r="O381" s="151"/>
    </row>
    <row r="382" spans="1:15" ht="15.75" customHeight="1" thickBot="1">
      <c r="A382" s="7"/>
      <c r="B382" s="183"/>
      <c r="C382" s="154"/>
      <c r="D382" s="145"/>
      <c r="E382" s="185"/>
      <c r="G382" s="3"/>
      <c r="I382" s="146" t="str">
        <f>IF($E382&lt;&gt;"",($E382*86400)-(Times_2023!$C366*86400),"")</f>
        <v/>
      </c>
      <c r="K382" s="3"/>
      <c r="L382" s="3"/>
      <c r="M382" s="142"/>
      <c r="N382" s="3"/>
      <c r="O382" s="151"/>
    </row>
    <row r="383" spans="1:15" ht="15.75" customHeight="1" thickBot="1">
      <c r="A383" s="7"/>
      <c r="B383" s="183"/>
      <c r="C383" s="154"/>
      <c r="D383" s="154"/>
      <c r="E383" s="149"/>
      <c r="G383" s="3" t="e">
        <f t="shared" ref="G383:G390" si="20">VLOOKUP(A383,Numbers,2,FALSE)</f>
        <v>#N/A</v>
      </c>
      <c r="H383" s="141" t="e">
        <f t="shared" ref="H383:H390" si="21">IF(B383=G383,"","***")</f>
        <v>#N/A</v>
      </c>
      <c r="I383" s="146" t="str">
        <f>IF($E383&lt;&gt;"",($E383*86400)-(Times_2023!$C367*86400),"")</f>
        <v/>
      </c>
      <c r="K383" s="3"/>
      <c r="L383" s="3"/>
      <c r="M383" s="142"/>
      <c r="N383" s="3"/>
      <c r="O383" s="151"/>
    </row>
    <row r="384" spans="1:15" ht="15.75" customHeight="1" thickBot="1">
      <c r="A384" s="7"/>
      <c r="B384" s="183"/>
      <c r="C384" s="152"/>
      <c r="D384" s="154"/>
      <c r="E384" s="208"/>
      <c r="G384" s="3" t="e">
        <f t="shared" si="20"/>
        <v>#N/A</v>
      </c>
      <c r="H384" s="141" t="e">
        <f t="shared" si="21"/>
        <v>#N/A</v>
      </c>
      <c r="I384" s="146" t="str">
        <f>IF($E384&lt;&gt;"",($E384*86400)-(Times_2023!$C368*86400),"")</f>
        <v/>
      </c>
      <c r="K384" s="3"/>
      <c r="L384" s="3"/>
      <c r="M384" s="142"/>
      <c r="N384" s="3"/>
      <c r="O384" s="163"/>
    </row>
    <row r="385" spans="1:15" ht="15.75" customHeight="1" thickBot="1">
      <c r="A385" s="7"/>
      <c r="B385" s="183"/>
      <c r="C385" s="152"/>
      <c r="D385" s="145"/>
      <c r="E385" s="148"/>
      <c r="G385" s="3" t="e">
        <f t="shared" si="20"/>
        <v>#N/A</v>
      </c>
      <c r="H385" s="141" t="e">
        <f t="shared" si="21"/>
        <v>#N/A</v>
      </c>
      <c r="I385" s="146" t="str">
        <f>IF($E385&lt;&gt;"",($E385*86400)-(Times_2023!$C369*86400),"")</f>
        <v/>
      </c>
      <c r="K385" s="3"/>
      <c r="L385" s="3"/>
      <c r="M385" s="142"/>
      <c r="N385" s="3"/>
      <c r="O385" s="151"/>
    </row>
    <row r="386" spans="1:15" ht="15.75" customHeight="1" thickBot="1">
      <c r="A386" s="7"/>
      <c r="B386" s="183"/>
      <c r="C386" s="141"/>
      <c r="D386" s="154"/>
      <c r="E386" s="160"/>
      <c r="G386" s="3" t="e">
        <f t="shared" si="20"/>
        <v>#N/A</v>
      </c>
      <c r="H386" s="141" t="e">
        <f t="shared" si="21"/>
        <v>#N/A</v>
      </c>
      <c r="I386" s="146" t="str">
        <f>IF($E386&lt;&gt;"",($E386*86400)-(Times_2023!$C370*86400),"")</f>
        <v/>
      </c>
      <c r="K386" s="3"/>
      <c r="L386" s="3"/>
      <c r="M386" s="142"/>
      <c r="N386" s="3"/>
      <c r="O386" s="151"/>
    </row>
    <row r="387" spans="1:15" ht="15.75" customHeight="1" thickBot="1">
      <c r="A387" s="7"/>
      <c r="B387" s="183"/>
      <c r="C387" s="152"/>
      <c r="D387" s="154"/>
      <c r="E387" s="148"/>
      <c r="G387" s="3" t="e">
        <f t="shared" si="20"/>
        <v>#N/A</v>
      </c>
      <c r="H387" s="141" t="e">
        <f t="shared" si="21"/>
        <v>#N/A</v>
      </c>
      <c r="I387" s="146" t="str">
        <f>IF($E387&lt;&gt;"",($E387*86400)-(Times_2023!$C371*86400),"")</f>
        <v/>
      </c>
      <c r="K387" s="3"/>
      <c r="L387" s="3"/>
      <c r="M387" s="142"/>
      <c r="N387" s="3"/>
      <c r="O387" s="151"/>
    </row>
    <row r="388" spans="1:15" ht="15.75" customHeight="1" thickBot="1">
      <c r="A388" s="7"/>
      <c r="B388" s="183"/>
      <c r="C388" s="152"/>
      <c r="D388" s="141"/>
      <c r="E388" s="208"/>
      <c r="G388" s="3" t="e">
        <f t="shared" si="20"/>
        <v>#N/A</v>
      </c>
      <c r="H388" s="141" t="e">
        <f t="shared" si="21"/>
        <v>#N/A</v>
      </c>
      <c r="I388" s="146" t="str">
        <f>IF($E388&lt;&gt;"",($E388*86400)-(Times_2023!$C372*86400),"")</f>
        <v/>
      </c>
      <c r="K388" s="3"/>
      <c r="L388" s="3"/>
      <c r="M388" s="142"/>
      <c r="N388" s="3"/>
      <c r="O388" s="151"/>
    </row>
    <row r="389" spans="1:15" ht="15.75" customHeight="1" thickBot="1">
      <c r="A389" s="7"/>
      <c r="B389" s="183"/>
      <c r="C389" s="152"/>
      <c r="D389" s="141"/>
      <c r="E389" s="148"/>
      <c r="G389" s="3" t="e">
        <f t="shared" si="20"/>
        <v>#N/A</v>
      </c>
      <c r="H389" s="141" t="e">
        <f t="shared" si="21"/>
        <v>#N/A</v>
      </c>
      <c r="I389" s="146" t="str">
        <f>IF($E389&lt;&gt;"",($E389*86400)-(Times_2023!$C373*86400),"")</f>
        <v/>
      </c>
      <c r="K389" s="3"/>
      <c r="L389" s="3"/>
      <c r="M389" s="142"/>
      <c r="N389" s="3"/>
      <c r="O389" s="151"/>
    </row>
    <row r="390" spans="1:15" ht="15.75" customHeight="1" thickBot="1">
      <c r="A390" s="7"/>
      <c r="B390" s="183"/>
      <c r="C390" s="152"/>
      <c r="D390" s="141"/>
      <c r="E390" s="208"/>
      <c r="G390" s="3" t="e">
        <f t="shared" si="20"/>
        <v>#N/A</v>
      </c>
      <c r="H390" s="141" t="e">
        <f t="shared" si="21"/>
        <v>#N/A</v>
      </c>
      <c r="I390" s="146" t="str">
        <f>IF($E390&lt;&gt;"",($E390*86400)-(Times_2023!$C374*86400),"")</f>
        <v/>
      </c>
      <c r="K390" s="3"/>
      <c r="L390" s="3"/>
      <c r="M390" s="139"/>
      <c r="N390" s="3"/>
      <c r="O390" s="140"/>
    </row>
    <row r="391" spans="1:15" ht="15.75" customHeight="1" thickBot="1">
      <c r="A391" s="7"/>
      <c r="B391" s="183"/>
      <c r="C391" s="141"/>
      <c r="D391" s="141"/>
      <c r="G391" s="3"/>
      <c r="I391" s="146"/>
      <c r="K391" s="3"/>
      <c r="L391" s="3"/>
      <c r="M391" s="139"/>
      <c r="N391" s="3"/>
      <c r="O391" s="140"/>
    </row>
    <row r="392" spans="1:15" ht="15.75" customHeight="1" thickBot="1">
      <c r="A392" s="7"/>
      <c r="B392" s="183"/>
      <c r="C392" s="141"/>
      <c r="D392" s="141"/>
      <c r="G392" s="3"/>
      <c r="K392" s="3"/>
      <c r="L392" s="3"/>
      <c r="M392" s="139"/>
      <c r="N392" s="3"/>
      <c r="O392" s="140"/>
    </row>
    <row r="393" spans="1:15" ht="15.75" customHeight="1" thickBot="1">
      <c r="A393" s="7"/>
      <c r="B393" s="183"/>
      <c r="C393" s="152"/>
      <c r="D393" s="141"/>
      <c r="E393" s="208"/>
      <c r="G393" s="3" t="e">
        <f t="shared" ref="G393:G403" si="22">VLOOKUP(A393,Numbers,2,FALSE)</f>
        <v>#N/A</v>
      </c>
      <c r="H393" s="141" t="e">
        <f t="shared" ref="H393:H403" si="23">IF(B393=G393,"","***")</f>
        <v>#N/A</v>
      </c>
      <c r="I393" s="146" t="str">
        <f>IF($E393&lt;&gt;"",($E393*86400)-(Times_2023!$C375*86400),"")</f>
        <v/>
      </c>
      <c r="K393" s="3"/>
      <c r="L393" s="3"/>
      <c r="M393" s="139"/>
      <c r="N393" s="3"/>
      <c r="O393" s="140"/>
    </row>
    <row r="394" spans="1:15" ht="15.75" customHeight="1" thickBot="1">
      <c r="A394" s="7"/>
      <c r="B394" s="183"/>
      <c r="C394" s="141"/>
      <c r="D394" s="141"/>
      <c r="E394" s="162"/>
      <c r="G394" s="3" t="e">
        <f t="shared" si="22"/>
        <v>#N/A</v>
      </c>
      <c r="H394" s="141" t="e">
        <f t="shared" si="23"/>
        <v>#N/A</v>
      </c>
      <c r="I394" s="146" t="str">
        <f>IF($E394&lt;&gt;"",($E394*86400)-(Times_2023!$C376*86400),"")</f>
        <v/>
      </c>
      <c r="K394" s="3"/>
      <c r="L394" s="3"/>
      <c r="M394" s="139"/>
      <c r="N394" s="3"/>
      <c r="O394" s="140"/>
    </row>
    <row r="395" spans="1:15" ht="15.75" customHeight="1" thickBot="1">
      <c r="A395" s="7"/>
      <c r="B395" s="183"/>
      <c r="C395" s="152"/>
      <c r="D395" s="141"/>
      <c r="E395" s="162"/>
      <c r="G395" s="3" t="e">
        <f t="shared" si="22"/>
        <v>#N/A</v>
      </c>
      <c r="H395" s="141" t="e">
        <f t="shared" si="23"/>
        <v>#N/A</v>
      </c>
      <c r="I395" s="146" t="str">
        <f>IF($E395&lt;&gt;"",($E395*86400)-(Times_2023!$C377*86400),"")</f>
        <v/>
      </c>
      <c r="K395" s="3"/>
      <c r="L395" s="3"/>
      <c r="M395" s="139"/>
      <c r="N395" s="3"/>
      <c r="O395" s="140"/>
    </row>
    <row r="396" spans="1:15" ht="15.75" customHeight="1" thickBot="1">
      <c r="A396" s="7"/>
      <c r="B396" s="183"/>
      <c r="C396" s="152"/>
      <c r="D396" s="141"/>
      <c r="E396" s="162"/>
      <c r="G396" s="3" t="e">
        <f t="shared" si="22"/>
        <v>#N/A</v>
      </c>
      <c r="H396" s="141" t="e">
        <f t="shared" si="23"/>
        <v>#N/A</v>
      </c>
      <c r="I396" s="146" t="str">
        <f>IF($E396&lt;&gt;"",($E396*86400)-(Times_2023!$C378*86400),"")</f>
        <v/>
      </c>
      <c r="K396" s="3"/>
      <c r="L396" s="3"/>
      <c r="M396" s="139"/>
      <c r="N396" s="3"/>
      <c r="O396" s="140"/>
    </row>
    <row r="397" spans="1:15" ht="15.75" customHeight="1" thickBot="1">
      <c r="A397" s="7"/>
      <c r="B397" s="183"/>
      <c r="C397" s="152"/>
      <c r="D397" s="141"/>
      <c r="E397" s="148"/>
      <c r="G397" s="3" t="e">
        <f t="shared" si="22"/>
        <v>#N/A</v>
      </c>
      <c r="H397" s="141" t="e">
        <f t="shared" si="23"/>
        <v>#N/A</v>
      </c>
      <c r="I397" s="146" t="str">
        <f>IF($E397&lt;&gt;"",($E397*86400)-(Times_2023!$C379*86400),"")</f>
        <v/>
      </c>
      <c r="K397" s="3"/>
      <c r="L397" s="3"/>
      <c r="M397" s="139"/>
      <c r="N397" s="3"/>
      <c r="O397" s="140"/>
    </row>
    <row r="398" spans="1:15" ht="15.75" customHeight="1" thickBot="1">
      <c r="A398" s="7"/>
      <c r="B398" s="183"/>
      <c r="C398" s="152"/>
      <c r="D398" s="141"/>
      <c r="E398" s="148"/>
      <c r="G398" s="3" t="e">
        <f t="shared" si="22"/>
        <v>#N/A</v>
      </c>
      <c r="H398" s="141" t="e">
        <f t="shared" si="23"/>
        <v>#N/A</v>
      </c>
      <c r="I398" s="146" t="str">
        <f>IF($E398&lt;&gt;"",($E398*86400)-(Times_2023!$C380*86400),"")</f>
        <v/>
      </c>
      <c r="K398" s="3"/>
      <c r="L398" s="3"/>
      <c r="M398" s="139"/>
      <c r="N398" s="3"/>
      <c r="O398" s="140"/>
    </row>
    <row r="399" spans="1:15" ht="15.75" customHeight="1" thickBot="1">
      <c r="A399" s="7"/>
      <c r="B399" s="183"/>
      <c r="C399" s="152"/>
      <c r="D399" s="141"/>
      <c r="E399" s="162"/>
      <c r="G399" s="3" t="e">
        <f t="shared" si="22"/>
        <v>#N/A</v>
      </c>
      <c r="H399" s="141" t="e">
        <f t="shared" si="23"/>
        <v>#N/A</v>
      </c>
      <c r="I399" s="146" t="str">
        <f>IF($E399&lt;&gt;"",($E399*86400)-(Times_2023!$C381*86400),"")</f>
        <v/>
      </c>
      <c r="K399" s="3"/>
      <c r="L399" s="3"/>
      <c r="M399" s="139"/>
      <c r="N399" s="3"/>
      <c r="O399" s="140"/>
    </row>
    <row r="400" spans="1:15" ht="15.75" customHeight="1" thickBot="1">
      <c r="A400" s="7"/>
      <c r="B400" s="183"/>
      <c r="C400" s="152"/>
      <c r="D400" s="141"/>
      <c r="E400" s="148"/>
      <c r="G400" s="3" t="e">
        <f t="shared" si="22"/>
        <v>#N/A</v>
      </c>
      <c r="H400" s="141" t="e">
        <f t="shared" si="23"/>
        <v>#N/A</v>
      </c>
      <c r="I400" s="146"/>
      <c r="K400" s="3"/>
      <c r="L400" s="3"/>
      <c r="M400" s="139"/>
      <c r="N400" s="3"/>
      <c r="O400" s="140"/>
    </row>
    <row r="401" spans="1:15" ht="15.75" customHeight="1" thickBot="1">
      <c r="A401" s="7"/>
      <c r="B401" s="183"/>
      <c r="C401" s="152"/>
      <c r="D401" s="141"/>
      <c r="E401" s="148"/>
      <c r="G401" s="3" t="e">
        <f t="shared" si="22"/>
        <v>#N/A</v>
      </c>
      <c r="H401" s="141" t="e">
        <f t="shared" si="23"/>
        <v>#N/A</v>
      </c>
      <c r="I401" s="146"/>
      <c r="K401" s="3"/>
      <c r="L401" s="3"/>
      <c r="M401" s="139"/>
      <c r="N401" s="3"/>
      <c r="O401" s="140"/>
    </row>
    <row r="402" spans="1:15" ht="15.75" customHeight="1" thickBot="1">
      <c r="A402" s="7"/>
      <c r="B402" s="183"/>
      <c r="C402" s="152"/>
      <c r="D402" s="141"/>
      <c r="E402" s="148"/>
      <c r="G402" s="3" t="e">
        <f t="shared" si="22"/>
        <v>#N/A</v>
      </c>
      <c r="H402" s="141" t="e">
        <f t="shared" si="23"/>
        <v>#N/A</v>
      </c>
      <c r="I402" s="146"/>
      <c r="K402" s="3"/>
      <c r="L402" s="3"/>
      <c r="M402" s="139"/>
      <c r="N402" s="3"/>
      <c r="O402" s="140"/>
    </row>
    <row r="403" spans="1:15" ht="15.75" customHeight="1" thickBot="1">
      <c r="A403" s="7"/>
      <c r="B403" s="183"/>
      <c r="C403" s="152"/>
      <c r="D403" s="141"/>
      <c r="E403" s="148"/>
      <c r="G403" s="3" t="e">
        <f t="shared" si="22"/>
        <v>#N/A</v>
      </c>
      <c r="H403" s="141" t="e">
        <f t="shared" si="23"/>
        <v>#N/A</v>
      </c>
      <c r="I403" s="146"/>
      <c r="K403" s="3"/>
      <c r="L403" s="3"/>
      <c r="M403" s="139"/>
      <c r="N403" s="3"/>
      <c r="O403" s="140"/>
    </row>
    <row r="404" spans="1:15" ht="15.75" customHeight="1">
      <c r="G404" s="3"/>
      <c r="H404" s="141" t="str">
        <f>IF(B404=G405,"","***")</f>
        <v/>
      </c>
      <c r="K404" s="3"/>
      <c r="L404" s="3"/>
      <c r="M404" s="139"/>
      <c r="N404" s="3"/>
      <c r="O404" s="140"/>
    </row>
    <row r="405" spans="1:15" ht="15.75" customHeight="1">
      <c r="G405" s="3"/>
      <c r="K405" s="3"/>
      <c r="L405" s="3"/>
      <c r="M405" s="139"/>
      <c r="N405" s="3"/>
      <c r="O405" s="140"/>
    </row>
    <row r="406" spans="1:15" ht="15.75" customHeight="1">
      <c r="G406" s="3"/>
      <c r="K406" s="3"/>
      <c r="L406" s="3"/>
      <c r="M406" s="139"/>
      <c r="N406" s="3"/>
      <c r="O406" s="140"/>
    </row>
    <row r="407" spans="1:15" ht="15.75" customHeight="1">
      <c r="G407" s="3"/>
      <c r="K407" s="3"/>
      <c r="L407" s="3"/>
      <c r="M407" s="139"/>
      <c r="N407" s="3"/>
      <c r="O407" s="140"/>
    </row>
    <row r="408" spans="1:15" ht="15.75" customHeight="1">
      <c r="G408" s="3"/>
      <c r="H408" s="141" t="str">
        <f>IF(B408=G409,"","***")</f>
        <v/>
      </c>
      <c r="K408" s="3"/>
      <c r="L408" s="3"/>
      <c r="M408" s="139"/>
      <c r="N408" s="3"/>
      <c r="O408" s="140"/>
    </row>
    <row r="409" spans="1:15" ht="15.75" customHeight="1">
      <c r="G409" s="3"/>
      <c r="K409" s="3"/>
      <c r="L409" s="3"/>
      <c r="M409" s="139"/>
      <c r="N409" s="3"/>
      <c r="O409" s="140"/>
    </row>
    <row r="410" spans="1:15" ht="15.75" customHeight="1">
      <c r="G410" s="3"/>
      <c r="H410" s="141" t="str">
        <f t="shared" ref="H410:H414" si="24">IF(B410=G411,"","***")</f>
        <v/>
      </c>
      <c r="K410" s="3"/>
      <c r="L410" s="3"/>
      <c r="M410" s="139"/>
      <c r="N410" s="3"/>
      <c r="O410" s="140"/>
    </row>
    <row r="411" spans="1:15" ht="15.75" customHeight="1">
      <c r="G411" s="3"/>
      <c r="H411" s="141" t="str">
        <f t="shared" si="24"/>
        <v/>
      </c>
      <c r="K411" s="3"/>
      <c r="L411" s="3"/>
      <c r="M411" s="139"/>
      <c r="N411" s="3"/>
      <c r="O411" s="140"/>
    </row>
    <row r="412" spans="1:15" ht="15.75" customHeight="1">
      <c r="G412" s="3"/>
      <c r="H412" s="141" t="str">
        <f t="shared" si="24"/>
        <v/>
      </c>
    </row>
    <row r="413" spans="1:15" ht="15.75" customHeight="1">
      <c r="G413" s="3"/>
      <c r="H413" s="141" t="str">
        <f t="shared" si="24"/>
        <v/>
      </c>
    </row>
    <row r="414" spans="1:15" ht="15.75" customHeight="1">
      <c r="G414" s="3"/>
      <c r="H414" s="141" t="str">
        <f t="shared" si="24"/>
        <v/>
      </c>
    </row>
    <row r="415" spans="1:15" ht="15.75" customHeight="1">
      <c r="G415" s="3"/>
    </row>
    <row r="416" spans="1:15" ht="15.75" customHeight="1">
      <c r="G416" s="3"/>
      <c r="H416" s="141" t="str">
        <f t="shared" ref="H416:H418" si="25">IF(B416=G417,"","***")</f>
        <v/>
      </c>
    </row>
    <row r="417" spans="7:8" ht="15.75" customHeight="1">
      <c r="G417" s="3"/>
      <c r="H417" s="141" t="str">
        <f t="shared" si="25"/>
        <v/>
      </c>
    </row>
    <row r="418" spans="7:8" ht="15.75" customHeight="1">
      <c r="G418" s="3"/>
      <c r="H418" s="141" t="str">
        <f t="shared" si="25"/>
        <v/>
      </c>
    </row>
    <row r="419" spans="7:8" ht="15.75" customHeight="1">
      <c r="G419" s="3"/>
    </row>
    <row r="420" spans="7:8" ht="15.75" customHeight="1">
      <c r="G420" s="3"/>
    </row>
    <row r="421" spans="7:8" ht="15.75" customHeight="1">
      <c r="G421" s="3"/>
    </row>
    <row r="422" spans="7:8" ht="15.75" customHeight="1">
      <c r="G422" s="3"/>
    </row>
    <row r="423" spans="7:8" ht="15.75" customHeight="1">
      <c r="G423" s="3"/>
    </row>
    <row r="424" spans="7:8" ht="15.75" customHeight="1">
      <c r="G424" s="3"/>
      <c r="H424" s="141" t="str">
        <f>IF(B424=G425,"","***")</f>
        <v/>
      </c>
    </row>
    <row r="425" spans="7:8" ht="15.75" customHeight="1">
      <c r="G425" s="3"/>
    </row>
    <row r="426" spans="7:8" ht="15.75" customHeight="1">
      <c r="G426" s="3"/>
    </row>
    <row r="427" spans="7:8" ht="15.75" customHeight="1">
      <c r="G427" s="3"/>
      <c r="H427" s="141" t="str">
        <f>IF(B427=G428,"","***")</f>
        <v/>
      </c>
    </row>
    <row r="428" spans="7:8" ht="15.75" customHeight="1">
      <c r="G428" s="3"/>
    </row>
    <row r="429" spans="7:8" ht="15.75" customHeight="1">
      <c r="G429" s="3"/>
      <c r="H429" s="141" t="str">
        <f t="shared" ref="H429:H434" si="26">IF(B429=G430,"","***")</f>
        <v/>
      </c>
    </row>
    <row r="430" spans="7:8" ht="15.75" customHeight="1">
      <c r="G430" s="3"/>
      <c r="H430" s="141" t="str">
        <f t="shared" si="26"/>
        <v/>
      </c>
    </row>
    <row r="431" spans="7:8" ht="15.75" customHeight="1">
      <c r="G431" s="3"/>
      <c r="H431" s="141" t="str">
        <f t="shared" si="26"/>
        <v/>
      </c>
    </row>
    <row r="432" spans="7:8" ht="15.75" customHeight="1">
      <c r="G432" s="3"/>
      <c r="H432" s="141" t="str">
        <f t="shared" si="26"/>
        <v/>
      </c>
    </row>
    <row r="433" spans="7:8" ht="15.75" customHeight="1">
      <c r="G433" s="3"/>
      <c r="H433" s="141" t="str">
        <f t="shared" si="26"/>
        <v/>
      </c>
    </row>
    <row r="434" spans="7:8" ht="15.75" customHeight="1">
      <c r="G434" s="3"/>
      <c r="H434" s="141" t="str">
        <f t="shared" si="26"/>
        <v/>
      </c>
    </row>
    <row r="435" spans="7:8" ht="15.75" customHeight="1">
      <c r="G435" s="3"/>
    </row>
    <row r="436" spans="7:8" ht="15.75" customHeight="1">
      <c r="G436" s="3"/>
      <c r="H436" s="141" t="str">
        <f>IF(B436=G437,"","***")</f>
        <v/>
      </c>
    </row>
    <row r="437" spans="7:8" ht="15.75" customHeight="1">
      <c r="G437" s="3"/>
    </row>
    <row r="438" spans="7:8" ht="15.75" customHeight="1">
      <c r="G438" s="3"/>
    </row>
    <row r="439" spans="7:8" ht="15.75" customHeight="1">
      <c r="G439" s="3"/>
    </row>
    <row r="440" spans="7:8" ht="15.75" customHeight="1">
      <c r="G440" s="3"/>
    </row>
    <row r="441" spans="7:8" ht="15.75" customHeight="1">
      <c r="G441" s="3"/>
      <c r="H441" s="141" t="str">
        <f t="shared" ref="H441:H443" si="27">IF(B441=G442,"","***")</f>
        <v/>
      </c>
    </row>
    <row r="442" spans="7:8" ht="15.75" customHeight="1">
      <c r="G442" s="3"/>
      <c r="H442" s="141" t="str">
        <f t="shared" si="27"/>
        <v/>
      </c>
    </row>
    <row r="443" spans="7:8" ht="15.75" customHeight="1">
      <c r="G443" s="3"/>
      <c r="H443" s="141" t="str">
        <f t="shared" si="27"/>
        <v/>
      </c>
    </row>
    <row r="444" spans="7:8" ht="15.75" customHeight="1">
      <c r="G444" s="3"/>
    </row>
    <row r="445" spans="7:8" ht="15.75" customHeight="1">
      <c r="G445" s="3"/>
    </row>
    <row r="446" spans="7:8" ht="15.75" customHeight="1">
      <c r="G446" s="3"/>
    </row>
    <row r="447" spans="7:8" ht="15.75" customHeight="1">
      <c r="G447" s="3"/>
    </row>
    <row r="448" spans="7:8" ht="15.75" customHeight="1">
      <c r="G448" s="3"/>
    </row>
    <row r="449" spans="7:7" ht="15.75" customHeight="1">
      <c r="G449" s="3"/>
    </row>
    <row r="450" spans="7:7" ht="15.75" customHeight="1">
      <c r="G450" s="3"/>
    </row>
    <row r="451" spans="7:7" ht="15.75" customHeight="1">
      <c r="G451" s="3"/>
    </row>
    <row r="452" spans="7:7" ht="15.75" customHeight="1">
      <c r="G452" s="3"/>
    </row>
    <row r="453" spans="7:7" ht="15.75" customHeight="1">
      <c r="G453" s="3"/>
    </row>
    <row r="454" spans="7:7" ht="15.75" customHeight="1">
      <c r="G454" s="3"/>
    </row>
    <row r="455" spans="7:7" ht="15.75" customHeight="1">
      <c r="G455" s="3"/>
    </row>
    <row r="456" spans="7:7" ht="15.75" customHeight="1">
      <c r="G456" s="3"/>
    </row>
    <row r="457" spans="7:7" ht="15.75" customHeight="1">
      <c r="G457" s="3"/>
    </row>
    <row r="458" spans="7:7" ht="15.75" customHeight="1">
      <c r="G458" s="3"/>
    </row>
    <row r="459" spans="7:7" ht="15.75" customHeight="1">
      <c r="G459" s="3"/>
    </row>
    <row r="460" spans="7:7" ht="15.75" customHeight="1">
      <c r="G460" s="3"/>
    </row>
    <row r="461" spans="7:7" ht="15.75" customHeight="1">
      <c r="G461" s="3"/>
    </row>
    <row r="462" spans="7:7" ht="15.75" customHeight="1">
      <c r="G462" s="3"/>
    </row>
    <row r="463" spans="7:7" ht="15.75" customHeight="1">
      <c r="G463" s="3"/>
    </row>
    <row r="464" spans="7:7" ht="15.75" customHeight="1">
      <c r="G464" s="3"/>
    </row>
    <row r="465" spans="7:7" ht="15.75" customHeight="1">
      <c r="G465" s="3"/>
    </row>
    <row r="466" spans="7:7" ht="15.75" customHeight="1">
      <c r="G466" s="3"/>
    </row>
    <row r="467" spans="7:7" ht="15.75" customHeight="1">
      <c r="G467" s="3"/>
    </row>
    <row r="468" spans="7:7" ht="15.75" customHeight="1">
      <c r="G468" s="3"/>
    </row>
    <row r="469" spans="7:7" ht="15.75" customHeight="1">
      <c r="G469" s="3"/>
    </row>
    <row r="470" spans="7:7" ht="15.75" customHeight="1">
      <c r="G470" s="3"/>
    </row>
    <row r="471" spans="7:7" ht="15.75" customHeight="1">
      <c r="G471" s="3"/>
    </row>
    <row r="472" spans="7:7" ht="15.75" customHeight="1">
      <c r="G472" s="3"/>
    </row>
    <row r="473" spans="7:7" ht="15.75" customHeight="1">
      <c r="G473" s="3"/>
    </row>
    <row r="474" spans="7:7" ht="15.75" customHeight="1">
      <c r="G474" s="3"/>
    </row>
    <row r="475" spans="7:7" ht="15.75" customHeight="1">
      <c r="G475" s="3"/>
    </row>
    <row r="476" spans="7:7" ht="15.75" customHeight="1">
      <c r="G476" s="3"/>
    </row>
    <row r="477" spans="7:7" ht="15.75" customHeight="1">
      <c r="G477" s="3"/>
    </row>
    <row r="478" spans="7:7" ht="15.75" customHeight="1">
      <c r="G478" s="3"/>
    </row>
    <row r="479" spans="7:7" ht="15.75" customHeight="1">
      <c r="G479" s="3"/>
    </row>
    <row r="480" spans="7:7" ht="15.75" customHeight="1">
      <c r="G480" s="3"/>
    </row>
    <row r="481" spans="7:7" ht="15.75" customHeight="1">
      <c r="G481" s="3"/>
    </row>
    <row r="482" spans="7:7" ht="15.75" customHeight="1">
      <c r="G482" s="3"/>
    </row>
    <row r="483" spans="7:7" ht="15.75" customHeight="1">
      <c r="G483" s="3"/>
    </row>
    <row r="484" spans="7:7" ht="15.75" customHeight="1">
      <c r="G484" s="3"/>
    </row>
    <row r="485" spans="7:7" ht="15.75" customHeight="1">
      <c r="G485" s="3"/>
    </row>
    <row r="486" spans="7:7" ht="15.75" customHeight="1">
      <c r="G486" s="3"/>
    </row>
    <row r="487" spans="7:7" ht="15.75" customHeight="1">
      <c r="G487" s="3"/>
    </row>
    <row r="488" spans="7:7" ht="15.75" customHeight="1">
      <c r="G488" s="3"/>
    </row>
    <row r="489" spans="7:7" ht="15.75" customHeight="1">
      <c r="G489" s="3"/>
    </row>
    <row r="490" spans="7:7" ht="15.75" customHeight="1">
      <c r="G490" s="3"/>
    </row>
    <row r="491" spans="7:7" ht="15.75" customHeight="1">
      <c r="G491" s="3"/>
    </row>
    <row r="492" spans="7:7" ht="15.75" customHeight="1">
      <c r="G492" s="3"/>
    </row>
    <row r="493" spans="7:7" ht="15.75" customHeight="1">
      <c r="G493" s="3"/>
    </row>
    <row r="494" spans="7:7" ht="15.75" customHeight="1">
      <c r="G494" s="3"/>
    </row>
    <row r="495" spans="7:7" ht="15.75" customHeight="1">
      <c r="G495" s="3"/>
    </row>
    <row r="496" spans="7:7" ht="15.75" customHeight="1">
      <c r="G496" s="3"/>
    </row>
    <row r="497" spans="7:7" ht="15.75" customHeight="1">
      <c r="G497" s="3"/>
    </row>
    <row r="498" spans="7:7" ht="15.75" customHeight="1">
      <c r="G498" s="3"/>
    </row>
    <row r="499" spans="7:7" ht="15.75" customHeight="1">
      <c r="G499" s="3"/>
    </row>
    <row r="500" spans="7:7" ht="15.75" customHeight="1">
      <c r="G500" s="3"/>
    </row>
    <row r="501" spans="7:7" ht="15.75" customHeight="1">
      <c r="G501" s="3"/>
    </row>
    <row r="502" spans="7:7" ht="15.75" customHeight="1">
      <c r="G502" s="3"/>
    </row>
    <row r="503" spans="7:7" ht="15.75" customHeight="1">
      <c r="G503" s="3"/>
    </row>
    <row r="504" spans="7:7" ht="15.75" customHeight="1">
      <c r="G504" s="3"/>
    </row>
    <row r="505" spans="7:7" ht="15.75" customHeight="1">
      <c r="G505" s="3"/>
    </row>
    <row r="506" spans="7:7" ht="15.75" customHeight="1">
      <c r="G506" s="3"/>
    </row>
    <row r="507" spans="7:7" ht="15.75" customHeight="1">
      <c r="G507" s="3"/>
    </row>
    <row r="508" spans="7:7" ht="15.75" customHeight="1">
      <c r="G508" s="3"/>
    </row>
    <row r="509" spans="7:7" ht="15.75" customHeight="1">
      <c r="G509" s="3"/>
    </row>
    <row r="510" spans="7:7" ht="15.75" customHeight="1">
      <c r="G510" s="3"/>
    </row>
    <row r="511" spans="7:7" ht="15.75" customHeight="1">
      <c r="G511" s="3"/>
    </row>
    <row r="512" spans="7:7" ht="15.75" customHeight="1">
      <c r="G512" s="3"/>
    </row>
    <row r="513" spans="7:7" ht="15.75" customHeight="1">
      <c r="G513" s="3"/>
    </row>
    <row r="514" spans="7:7" ht="15.75" customHeight="1">
      <c r="G514" s="3"/>
    </row>
    <row r="515" spans="7:7" ht="15.75" customHeight="1">
      <c r="G515" s="3"/>
    </row>
    <row r="516" spans="7:7" ht="15.75" customHeight="1">
      <c r="G516" s="3"/>
    </row>
    <row r="517" spans="7:7" ht="15.75" customHeight="1">
      <c r="G517" s="3"/>
    </row>
    <row r="518" spans="7:7" ht="15.75" customHeight="1">
      <c r="G518" s="3"/>
    </row>
    <row r="519" spans="7:7" ht="15.75" customHeight="1">
      <c r="G519" s="3"/>
    </row>
    <row r="520" spans="7:7" ht="15.75" customHeight="1">
      <c r="G520" s="3"/>
    </row>
    <row r="521" spans="7:7" ht="15.75" customHeight="1">
      <c r="G521" s="3"/>
    </row>
    <row r="522" spans="7:7" ht="15.75" customHeight="1">
      <c r="G522" s="3"/>
    </row>
    <row r="523" spans="7:7" ht="15.75" customHeight="1">
      <c r="G523" s="3"/>
    </row>
    <row r="524" spans="7:7" ht="15.75" customHeight="1">
      <c r="G524" s="3"/>
    </row>
    <row r="525" spans="7:7" ht="15.75" customHeight="1">
      <c r="G525" s="3"/>
    </row>
    <row r="526" spans="7:7" ht="15.75" customHeight="1">
      <c r="G526" s="3"/>
    </row>
    <row r="527" spans="7:7" ht="15.75" customHeight="1">
      <c r="G527" s="3"/>
    </row>
    <row r="528" spans="7:7" ht="15.75" customHeight="1">
      <c r="G528" s="3"/>
    </row>
    <row r="529" spans="7:7" ht="15.75" customHeight="1">
      <c r="G529" s="3"/>
    </row>
    <row r="530" spans="7:7" ht="15.75" customHeight="1">
      <c r="G530" s="3"/>
    </row>
    <row r="531" spans="7:7" ht="15.75" customHeight="1">
      <c r="G531" s="3"/>
    </row>
    <row r="532" spans="7:7" ht="15.75" customHeight="1">
      <c r="G532" s="3"/>
    </row>
    <row r="533" spans="7:7" ht="15.75" customHeight="1">
      <c r="G533" s="3"/>
    </row>
    <row r="534" spans="7:7" ht="15.75" customHeight="1">
      <c r="G534" s="3"/>
    </row>
    <row r="535" spans="7:7" ht="15.75" customHeight="1">
      <c r="G535" s="3"/>
    </row>
    <row r="536" spans="7:7" ht="15.75" customHeight="1">
      <c r="G536" s="3"/>
    </row>
    <row r="537" spans="7:7" ht="15.75" customHeight="1">
      <c r="G537" s="3"/>
    </row>
    <row r="538" spans="7:7" ht="15.75" customHeight="1">
      <c r="G538" s="3"/>
    </row>
    <row r="539" spans="7:7" ht="15.75" customHeight="1">
      <c r="G539" s="3"/>
    </row>
    <row r="540" spans="7:7" ht="15.75" customHeight="1">
      <c r="G540" s="3"/>
    </row>
    <row r="541" spans="7:7" ht="15.75" customHeight="1">
      <c r="G541" s="3"/>
    </row>
    <row r="542" spans="7:7" ht="15.75" customHeight="1">
      <c r="G542" s="3"/>
    </row>
    <row r="543" spans="7:7" ht="15.75" customHeight="1">
      <c r="G543" s="3"/>
    </row>
    <row r="544" spans="7:7" ht="15.75" customHeight="1">
      <c r="G544" s="3"/>
    </row>
    <row r="545" spans="7:7" ht="15.75" customHeight="1">
      <c r="G545" s="3"/>
    </row>
    <row r="546" spans="7:7" ht="15.75" customHeight="1">
      <c r="G546" s="3"/>
    </row>
    <row r="547" spans="7:7" ht="15.75" customHeight="1">
      <c r="G547" s="3"/>
    </row>
    <row r="548" spans="7:7" ht="15.75" customHeight="1">
      <c r="G548" s="3"/>
    </row>
    <row r="549" spans="7:7" ht="15.75" customHeight="1">
      <c r="G549" s="3"/>
    </row>
    <row r="550" spans="7:7" ht="15.75" customHeight="1">
      <c r="G550" s="3"/>
    </row>
    <row r="551" spans="7:7" ht="15.75" customHeight="1">
      <c r="G551" s="3"/>
    </row>
    <row r="552" spans="7:7" ht="15.75" customHeight="1">
      <c r="G552" s="3"/>
    </row>
    <row r="553" spans="7:7" ht="15.75" customHeight="1">
      <c r="G553" s="3"/>
    </row>
    <row r="554" spans="7:7" ht="15.75" customHeight="1">
      <c r="G554" s="3"/>
    </row>
    <row r="555" spans="7:7" ht="15.75" customHeight="1">
      <c r="G555" s="3"/>
    </row>
    <row r="556" spans="7:7" ht="15.75" customHeight="1">
      <c r="G556" s="3"/>
    </row>
    <row r="557" spans="7:7" ht="15.75" customHeight="1">
      <c r="G557" s="3"/>
    </row>
    <row r="558" spans="7:7" ht="15.75" customHeight="1">
      <c r="G558" s="3"/>
    </row>
    <row r="559" spans="7:7" ht="15.75" customHeight="1">
      <c r="G559" s="3"/>
    </row>
    <row r="560" spans="7:7" ht="15.75" customHeight="1">
      <c r="G560" s="3"/>
    </row>
    <row r="561" spans="7:7" ht="15.75" customHeight="1">
      <c r="G561" s="3"/>
    </row>
    <row r="562" spans="7:7" ht="15.75" customHeight="1">
      <c r="G562" s="3"/>
    </row>
    <row r="563" spans="7:7" ht="15.75" customHeight="1">
      <c r="G563" s="3"/>
    </row>
    <row r="564" spans="7:7" ht="15.75" customHeight="1">
      <c r="G564" s="3"/>
    </row>
    <row r="565" spans="7:7" ht="15.75" customHeight="1">
      <c r="G565" s="3"/>
    </row>
    <row r="566" spans="7:7" ht="15.75" customHeight="1">
      <c r="G566" s="3"/>
    </row>
    <row r="567" spans="7:7" ht="15.75" customHeight="1">
      <c r="G567" s="3"/>
    </row>
    <row r="568" spans="7:7" ht="15.75" customHeight="1">
      <c r="G568" s="3"/>
    </row>
    <row r="569" spans="7:7" ht="15.75" customHeight="1">
      <c r="G569" s="3"/>
    </row>
    <row r="570" spans="7:7" ht="15.75" customHeight="1">
      <c r="G570" s="3"/>
    </row>
    <row r="571" spans="7:7" ht="15.75" customHeight="1">
      <c r="G571" s="3"/>
    </row>
    <row r="572" spans="7:7" ht="15.75" customHeight="1">
      <c r="G572" s="3"/>
    </row>
    <row r="573" spans="7:7" ht="15.75" customHeight="1">
      <c r="G573" s="3"/>
    </row>
    <row r="574" spans="7:7" ht="15.75" customHeight="1">
      <c r="G574" s="3"/>
    </row>
    <row r="575" spans="7:7" ht="15.75" customHeight="1">
      <c r="G575" s="3"/>
    </row>
    <row r="576" spans="7:7" ht="15.75" customHeight="1">
      <c r="G576" s="3"/>
    </row>
    <row r="577" spans="7:7" ht="15.75" customHeight="1">
      <c r="G577" s="3"/>
    </row>
    <row r="578" spans="7:7" ht="15.75" customHeight="1">
      <c r="G578" s="3"/>
    </row>
    <row r="579" spans="7:7" ht="15.75" customHeight="1">
      <c r="G579" s="3"/>
    </row>
    <row r="580" spans="7:7" ht="15.75" customHeight="1">
      <c r="G580" s="3"/>
    </row>
    <row r="581" spans="7:7" ht="15.75" customHeight="1">
      <c r="G581" s="3"/>
    </row>
    <row r="582" spans="7:7" ht="15.75" customHeight="1">
      <c r="G582" s="3"/>
    </row>
    <row r="583" spans="7:7" ht="15.75" customHeight="1">
      <c r="G583" s="3"/>
    </row>
    <row r="584" spans="7:7" ht="15.75" customHeight="1">
      <c r="G584" s="3"/>
    </row>
    <row r="585" spans="7:7" ht="15.75" customHeight="1">
      <c r="G585" s="3"/>
    </row>
    <row r="586" spans="7:7" ht="15.75" customHeight="1">
      <c r="G586" s="3"/>
    </row>
    <row r="587" spans="7:7" ht="15.75" customHeight="1">
      <c r="G587" s="3"/>
    </row>
    <row r="588" spans="7:7" ht="15.75" customHeight="1">
      <c r="G588" s="3"/>
    </row>
    <row r="589" spans="7:7" ht="15.75" customHeight="1">
      <c r="G589" s="3"/>
    </row>
    <row r="590" spans="7:7" ht="15.75" customHeight="1">
      <c r="G590" s="3"/>
    </row>
    <row r="591" spans="7:7" ht="15.75" customHeight="1">
      <c r="G591" s="3"/>
    </row>
    <row r="592" spans="7:7" ht="15.75" customHeight="1">
      <c r="G592" s="3"/>
    </row>
    <row r="593" spans="7:7" ht="15.75" customHeight="1">
      <c r="G593" s="3"/>
    </row>
    <row r="594" spans="7:7" ht="15.75" customHeight="1">
      <c r="G594" s="3"/>
    </row>
    <row r="595" spans="7:7" ht="15.75" customHeight="1">
      <c r="G595" s="3"/>
    </row>
    <row r="596" spans="7:7" ht="15.75" customHeight="1">
      <c r="G596" s="3"/>
    </row>
    <row r="597" spans="7:7" ht="15.75" customHeight="1">
      <c r="G597" s="3"/>
    </row>
    <row r="598" spans="7:7" ht="15.75" customHeight="1">
      <c r="G598" s="3"/>
    </row>
    <row r="599" spans="7:7" ht="15.75" customHeight="1">
      <c r="G599" s="3"/>
    </row>
    <row r="600" spans="7:7" ht="15.75" customHeight="1">
      <c r="G600" s="3"/>
    </row>
    <row r="601" spans="7:7" ht="15.75" customHeight="1">
      <c r="G601" s="3"/>
    </row>
    <row r="602" spans="7:7" ht="15.75" customHeight="1">
      <c r="G602" s="3"/>
    </row>
    <row r="603" spans="7:7" ht="15.75" customHeight="1">
      <c r="G603" s="3"/>
    </row>
    <row r="604" spans="7:7" ht="15.75" customHeight="1">
      <c r="G604" s="3"/>
    </row>
    <row r="605" spans="7:7" ht="15.75" customHeight="1">
      <c r="G605" s="3"/>
    </row>
    <row r="606" spans="7:7" ht="15.75" customHeight="1">
      <c r="G606" s="3"/>
    </row>
    <row r="607" spans="7:7" ht="15.75" customHeight="1">
      <c r="G607" s="3"/>
    </row>
    <row r="608" spans="7:7" ht="15.75" customHeight="1">
      <c r="G608" s="3"/>
    </row>
    <row r="609" spans="7:7" ht="15.75" customHeight="1">
      <c r="G609" s="3"/>
    </row>
    <row r="610" spans="7:7" ht="15.75" customHeight="1">
      <c r="G610" s="3"/>
    </row>
    <row r="611" spans="7:7" ht="15.75" customHeight="1">
      <c r="G611" s="3"/>
    </row>
    <row r="612" spans="7:7" ht="15.75" customHeight="1">
      <c r="G612" s="3"/>
    </row>
    <row r="613" spans="7:7" ht="15.75" customHeight="1">
      <c r="G613" s="3"/>
    </row>
    <row r="614" spans="7:7" ht="15.75" customHeight="1">
      <c r="G614" s="3"/>
    </row>
    <row r="615" spans="7:7" ht="15.75" customHeight="1">
      <c r="G615" s="3"/>
    </row>
    <row r="616" spans="7:7" ht="15.75" customHeight="1">
      <c r="G616" s="3"/>
    </row>
    <row r="617" spans="7:7" ht="15.75" customHeight="1">
      <c r="G617" s="3"/>
    </row>
    <row r="618" spans="7:7" ht="15.75" customHeight="1">
      <c r="G618" s="3"/>
    </row>
    <row r="619" spans="7:7" ht="15.75" customHeight="1">
      <c r="G619" s="3"/>
    </row>
    <row r="620" spans="7:7" ht="15.75" customHeight="1">
      <c r="G620" s="3"/>
    </row>
    <row r="621" spans="7:7" ht="15.75" customHeight="1">
      <c r="G621" s="3"/>
    </row>
    <row r="622" spans="7:7" ht="15.75" customHeight="1">
      <c r="G622" s="3"/>
    </row>
    <row r="623" spans="7:7" ht="15.75" customHeight="1">
      <c r="G623" s="3"/>
    </row>
    <row r="624" spans="7:7" ht="15.75" customHeight="1">
      <c r="G624" s="3"/>
    </row>
    <row r="625" spans="7:7" ht="15.75" customHeight="1">
      <c r="G625" s="3"/>
    </row>
    <row r="626" spans="7:7" ht="15.75" customHeight="1">
      <c r="G626" s="3"/>
    </row>
    <row r="627" spans="7:7" ht="15.75" customHeight="1">
      <c r="G627" s="3"/>
    </row>
    <row r="628" spans="7:7" ht="15.75" customHeight="1">
      <c r="G628" s="3"/>
    </row>
    <row r="629" spans="7:7" ht="15.75" customHeight="1">
      <c r="G629" s="3"/>
    </row>
    <row r="630" spans="7:7" ht="15.75" customHeight="1">
      <c r="G630" s="3"/>
    </row>
    <row r="631" spans="7:7" ht="15.75" customHeight="1">
      <c r="G631" s="3"/>
    </row>
    <row r="632" spans="7:7" ht="15.75" customHeight="1">
      <c r="G632" s="3"/>
    </row>
    <row r="633" spans="7:7" ht="15.75" customHeight="1">
      <c r="G633" s="3"/>
    </row>
    <row r="634" spans="7:7" ht="15.75" customHeight="1">
      <c r="G634" s="3"/>
    </row>
    <row r="635" spans="7:7" ht="15.75" customHeight="1">
      <c r="G635" s="3"/>
    </row>
    <row r="636" spans="7:7" ht="15.75" customHeight="1">
      <c r="G636" s="3"/>
    </row>
    <row r="637" spans="7:7" ht="15.75" customHeight="1">
      <c r="G637" s="3"/>
    </row>
    <row r="638" spans="7:7" ht="15.75" customHeight="1">
      <c r="G638" s="3"/>
    </row>
    <row r="639" spans="7:7" ht="15.75" customHeight="1">
      <c r="G639" s="3"/>
    </row>
    <row r="640" spans="7:7" ht="15.75" customHeight="1">
      <c r="G640" s="3"/>
    </row>
    <row r="641" spans="1:7" ht="15.75" customHeight="1">
      <c r="G641" s="3"/>
    </row>
    <row r="642" spans="1:7" ht="15.75" customHeight="1">
      <c r="G642" s="3"/>
    </row>
    <row r="643" spans="1:7" ht="15.75" customHeight="1">
      <c r="G643" s="3"/>
    </row>
    <row r="644" spans="1:7" ht="15.75" customHeight="1">
      <c r="A644" s="3"/>
      <c r="B644" s="3"/>
      <c r="C644" s="139"/>
      <c r="D644" s="142"/>
      <c r="E644" s="148"/>
      <c r="F644" s="3"/>
      <c r="G644" s="3"/>
    </row>
    <row r="645" spans="1:7" ht="15.75" customHeight="1">
      <c r="A645" s="3"/>
      <c r="B645" s="3"/>
      <c r="C645" s="139"/>
      <c r="D645" s="142"/>
      <c r="E645" s="148"/>
      <c r="F645" s="3"/>
      <c r="G645" s="3"/>
    </row>
    <row r="646" spans="1:7" ht="15.75" customHeight="1">
      <c r="A646" s="3"/>
      <c r="B646" s="3"/>
      <c r="C646" s="139"/>
      <c r="D646" s="142"/>
      <c r="E646" s="148"/>
      <c r="F646" s="3"/>
      <c r="G646" s="3"/>
    </row>
    <row r="647" spans="1:7" ht="15.75" customHeight="1">
      <c r="A647" s="3"/>
      <c r="B647" s="3"/>
      <c r="C647" s="139"/>
      <c r="D647" s="142"/>
      <c r="E647" s="148"/>
      <c r="F647" s="3"/>
      <c r="G647" s="3"/>
    </row>
    <row r="648" spans="1:7" ht="15.75" customHeight="1">
      <c r="A648" s="3"/>
      <c r="B648" s="3"/>
      <c r="C648" s="139"/>
      <c r="D648" s="142"/>
      <c r="E648" s="148"/>
      <c r="F648" s="3"/>
      <c r="G648" s="3"/>
    </row>
    <row r="649" spans="1:7" ht="15.75" customHeight="1">
      <c r="A649" s="3"/>
      <c r="B649" s="3"/>
      <c r="C649" s="139"/>
      <c r="D649" s="142"/>
      <c r="E649" s="148"/>
      <c r="F649" s="3"/>
      <c r="G649" s="3"/>
    </row>
    <row r="650" spans="1:7" ht="15.75" customHeight="1">
      <c r="A650" s="3"/>
      <c r="B650" s="3"/>
      <c r="C650" s="139"/>
      <c r="D650" s="142"/>
      <c r="E650" s="148"/>
      <c r="F650" s="3"/>
      <c r="G650" s="3"/>
    </row>
    <row r="651" spans="1:7" ht="15.75" customHeight="1">
      <c r="A651" s="3"/>
      <c r="B651" s="3"/>
      <c r="C651" s="139"/>
      <c r="D651" s="142"/>
      <c r="E651" s="148"/>
      <c r="F651" s="3"/>
      <c r="G651" s="3"/>
    </row>
    <row r="652" spans="1:7" ht="15.75" customHeight="1">
      <c r="A652" s="3"/>
      <c r="B652" s="3"/>
      <c r="C652" s="139"/>
      <c r="D652" s="142"/>
      <c r="E652" s="148"/>
      <c r="F652" s="3"/>
      <c r="G652" s="3"/>
    </row>
    <row r="653" spans="1:7" ht="15.75" customHeight="1">
      <c r="A653" s="3"/>
      <c r="B653" s="3"/>
      <c r="C653" s="139"/>
      <c r="D653" s="142"/>
      <c r="E653" s="148"/>
      <c r="F653" s="3"/>
      <c r="G653" s="3"/>
    </row>
    <row r="654" spans="1:7" ht="15.75" customHeight="1">
      <c r="A654" s="3"/>
      <c r="B654" s="3"/>
      <c r="C654" s="139"/>
      <c r="D654" s="142"/>
      <c r="E654" s="148"/>
      <c r="F654" s="3"/>
      <c r="G654" s="3"/>
    </row>
    <row r="655" spans="1:7" ht="15.75" customHeight="1">
      <c r="A655" s="3"/>
      <c r="B655" s="3"/>
      <c r="C655" s="139"/>
      <c r="D655" s="142"/>
      <c r="E655" s="148"/>
      <c r="F655" s="3"/>
      <c r="G655" s="3"/>
    </row>
    <row r="656" spans="1:7" ht="15.75" customHeight="1">
      <c r="A656" s="3"/>
      <c r="B656" s="3"/>
      <c r="C656" s="139"/>
      <c r="D656" s="142"/>
      <c r="E656" s="148"/>
      <c r="F656" s="3"/>
      <c r="G656" s="3"/>
    </row>
    <row r="657" spans="1:7" ht="15.75" customHeight="1">
      <c r="A657" s="3"/>
      <c r="B657" s="3"/>
      <c r="C657" s="139"/>
      <c r="D657" s="142"/>
      <c r="E657" s="148"/>
      <c r="F657" s="3"/>
      <c r="G657" s="3"/>
    </row>
    <row r="658" spans="1:7" ht="15.75" customHeight="1">
      <c r="A658" s="3"/>
      <c r="B658" s="3"/>
      <c r="C658" s="139"/>
      <c r="D658" s="142"/>
      <c r="E658" s="148"/>
      <c r="F658" s="3"/>
      <c r="G658" s="3"/>
    </row>
    <row r="659" spans="1:7" ht="15.75" customHeight="1">
      <c r="A659" s="3"/>
      <c r="B659" s="3"/>
      <c r="C659" s="139"/>
      <c r="D659" s="142"/>
      <c r="E659" s="148"/>
      <c r="F659" s="3"/>
      <c r="G659" s="3"/>
    </row>
    <row r="660" spans="1:7" ht="15.75" customHeight="1">
      <c r="A660" s="3"/>
      <c r="B660" s="3"/>
      <c r="C660" s="139"/>
      <c r="D660" s="142"/>
      <c r="E660" s="148"/>
      <c r="F660" s="3"/>
      <c r="G660" s="3"/>
    </row>
    <row r="661" spans="1:7" ht="15.75" customHeight="1">
      <c r="A661" s="3"/>
      <c r="B661" s="3"/>
      <c r="C661" s="139"/>
      <c r="D661" s="142"/>
      <c r="E661" s="148"/>
      <c r="F661" s="3"/>
      <c r="G661" s="3"/>
    </row>
    <row r="662" spans="1:7" ht="15.75" customHeight="1">
      <c r="A662" s="3"/>
      <c r="B662" s="3"/>
      <c r="C662" s="139"/>
      <c r="D662" s="142"/>
      <c r="E662" s="148"/>
      <c r="F662" s="3"/>
      <c r="G662" s="3"/>
    </row>
    <row r="663" spans="1:7" ht="15.75" customHeight="1">
      <c r="A663" s="3"/>
      <c r="B663" s="3"/>
      <c r="C663" s="139"/>
      <c r="D663" s="142"/>
      <c r="E663" s="148"/>
      <c r="F663" s="3"/>
      <c r="G663" s="3"/>
    </row>
    <row r="664" spans="1:7" ht="15.75" customHeight="1">
      <c r="A664" s="3"/>
      <c r="B664" s="3"/>
      <c r="C664" s="139"/>
      <c r="D664" s="142"/>
      <c r="E664" s="148"/>
      <c r="F664" s="3"/>
      <c r="G664" s="3"/>
    </row>
    <row r="665" spans="1:7" ht="15.75" customHeight="1">
      <c r="A665" s="3"/>
      <c r="B665" s="3"/>
      <c r="C665" s="139"/>
      <c r="D665" s="142"/>
      <c r="E665" s="148"/>
      <c r="F665" s="3"/>
      <c r="G665" s="3"/>
    </row>
    <row r="666" spans="1:7" ht="15.75" customHeight="1">
      <c r="A666" s="3"/>
      <c r="B666" s="3"/>
      <c r="C666" s="139"/>
      <c r="D666" s="142"/>
      <c r="E666" s="148"/>
      <c r="F666" s="3"/>
      <c r="G666" s="3"/>
    </row>
    <row r="667" spans="1:7" ht="15.75" customHeight="1">
      <c r="A667" s="3"/>
      <c r="B667" s="3"/>
      <c r="C667" s="139"/>
      <c r="D667" s="142"/>
      <c r="E667" s="148"/>
      <c r="F667" s="3"/>
      <c r="G667" s="3"/>
    </row>
    <row r="668" spans="1:7" ht="15.75" customHeight="1">
      <c r="A668" s="3"/>
      <c r="B668" s="3"/>
      <c r="C668" s="139"/>
      <c r="D668" s="142"/>
      <c r="E668" s="148"/>
      <c r="F668" s="3"/>
      <c r="G668" s="3"/>
    </row>
    <row r="669" spans="1:7" ht="15.75" customHeight="1">
      <c r="A669" s="3"/>
      <c r="B669" s="3"/>
      <c r="C669" s="139"/>
      <c r="D669" s="142"/>
      <c r="E669" s="148"/>
      <c r="F669" s="3"/>
      <c r="G669" s="3"/>
    </row>
    <row r="670" spans="1:7" ht="15.75" customHeight="1">
      <c r="A670" s="3"/>
      <c r="B670" s="3"/>
      <c r="C670" s="139"/>
      <c r="D670" s="142"/>
      <c r="E670" s="148"/>
      <c r="F670" s="3"/>
      <c r="G670" s="3"/>
    </row>
    <row r="671" spans="1:7" ht="15.75" customHeight="1">
      <c r="A671" s="3"/>
      <c r="B671" s="3"/>
      <c r="C671" s="139"/>
      <c r="D671" s="142"/>
      <c r="E671" s="148"/>
      <c r="F671" s="3"/>
      <c r="G671" s="3"/>
    </row>
    <row r="672" spans="1:7" ht="15.75" customHeight="1">
      <c r="A672" s="3"/>
      <c r="B672" s="3"/>
      <c r="C672" s="139"/>
      <c r="D672" s="142"/>
      <c r="E672" s="148"/>
      <c r="F672" s="3"/>
      <c r="G672" s="3"/>
    </row>
    <row r="673" spans="1:7" ht="15.75" customHeight="1">
      <c r="A673" s="3"/>
      <c r="B673" s="3"/>
      <c r="C673" s="139"/>
      <c r="D673" s="142"/>
      <c r="E673" s="148"/>
      <c r="F673" s="3"/>
      <c r="G673" s="3"/>
    </row>
    <row r="674" spans="1:7" ht="15.75" customHeight="1">
      <c r="A674" s="3"/>
      <c r="B674" s="3"/>
      <c r="C674" s="139"/>
      <c r="D674" s="142"/>
      <c r="E674" s="148"/>
      <c r="F674" s="3"/>
      <c r="G674" s="3"/>
    </row>
    <row r="675" spans="1:7" ht="15.75" customHeight="1">
      <c r="A675" s="3"/>
      <c r="B675" s="3"/>
      <c r="C675" s="139"/>
      <c r="D675" s="142"/>
      <c r="E675" s="148"/>
      <c r="F675" s="3"/>
      <c r="G675" s="3"/>
    </row>
    <row r="676" spans="1:7" ht="15.75" customHeight="1">
      <c r="A676" s="3"/>
      <c r="B676" s="3"/>
      <c r="C676" s="139"/>
      <c r="D676" s="142"/>
      <c r="E676" s="148"/>
      <c r="F676" s="3"/>
      <c r="G676" s="3"/>
    </row>
    <row r="677" spans="1:7" ht="15.75" customHeight="1">
      <c r="A677" s="3"/>
      <c r="B677" s="3"/>
      <c r="C677" s="139"/>
      <c r="D677" s="142"/>
      <c r="E677" s="148"/>
      <c r="F677" s="3"/>
      <c r="G677" s="3"/>
    </row>
    <row r="678" spans="1:7" ht="15.75" customHeight="1">
      <c r="A678" s="3"/>
      <c r="B678" s="3"/>
      <c r="C678" s="139"/>
      <c r="D678" s="142"/>
      <c r="E678" s="148"/>
      <c r="F678" s="3"/>
      <c r="G678" s="3"/>
    </row>
    <row r="679" spans="1:7" ht="15.75" customHeight="1">
      <c r="A679" s="3"/>
      <c r="B679" s="3"/>
      <c r="C679" s="139"/>
      <c r="D679" s="142"/>
      <c r="E679" s="148"/>
      <c r="F679" s="3"/>
      <c r="G679" s="3"/>
    </row>
    <row r="680" spans="1:7" ht="15.75" customHeight="1">
      <c r="A680" s="3"/>
      <c r="B680" s="3"/>
      <c r="C680" s="139"/>
      <c r="D680" s="142"/>
      <c r="E680" s="148"/>
      <c r="F680" s="3"/>
      <c r="G680" s="3"/>
    </row>
    <row r="681" spans="1:7" ht="15.75" customHeight="1">
      <c r="A681" s="3"/>
      <c r="B681" s="3"/>
      <c r="C681" s="139"/>
      <c r="D681" s="142"/>
      <c r="E681" s="148"/>
      <c r="F681" s="3"/>
      <c r="G681" s="3"/>
    </row>
    <row r="682" spans="1:7" ht="15.75" customHeight="1">
      <c r="A682" s="3"/>
      <c r="B682" s="3"/>
      <c r="C682" s="139"/>
      <c r="D682" s="142"/>
      <c r="E682" s="148"/>
      <c r="F682" s="3"/>
      <c r="G682" s="3"/>
    </row>
    <row r="683" spans="1:7" ht="15.75" customHeight="1">
      <c r="A683" s="3"/>
      <c r="B683" s="3"/>
      <c r="C683" s="139"/>
      <c r="D683" s="142"/>
      <c r="E683" s="148"/>
      <c r="F683" s="3"/>
      <c r="G683" s="3"/>
    </row>
    <row r="684" spans="1:7" ht="15.75" customHeight="1">
      <c r="A684" s="3"/>
      <c r="B684" s="3"/>
      <c r="C684" s="139"/>
      <c r="D684" s="142"/>
      <c r="E684" s="148"/>
      <c r="F684" s="3"/>
      <c r="G684" s="3"/>
    </row>
    <row r="685" spans="1:7" ht="15.75" customHeight="1">
      <c r="A685" s="3"/>
      <c r="B685" s="3"/>
      <c r="C685" s="139"/>
      <c r="D685" s="142"/>
      <c r="E685" s="148"/>
      <c r="F685" s="3"/>
      <c r="G685" s="3"/>
    </row>
    <row r="686" spans="1:7" ht="15.75" customHeight="1">
      <c r="A686" s="3"/>
      <c r="B686" s="3"/>
      <c r="C686" s="139"/>
      <c r="D686" s="142"/>
      <c r="E686" s="148"/>
      <c r="F686" s="3"/>
      <c r="G686" s="3"/>
    </row>
    <row r="687" spans="1:7" ht="15.75" customHeight="1">
      <c r="A687" s="3"/>
      <c r="B687" s="3"/>
      <c r="C687" s="139"/>
      <c r="D687" s="142"/>
      <c r="E687" s="148"/>
      <c r="F687" s="3"/>
      <c r="G687" s="3"/>
    </row>
    <row r="688" spans="1:7" ht="15.75" customHeight="1">
      <c r="A688" s="3"/>
      <c r="B688" s="3"/>
      <c r="C688" s="139"/>
      <c r="D688" s="142"/>
      <c r="E688" s="148"/>
      <c r="F688" s="3"/>
      <c r="G688" s="3"/>
    </row>
    <row r="689" spans="1:7" ht="15.75" customHeight="1">
      <c r="A689" s="3"/>
      <c r="B689" s="3"/>
      <c r="C689" s="139"/>
      <c r="D689" s="142"/>
      <c r="E689" s="148"/>
      <c r="F689" s="3"/>
      <c r="G689" s="3"/>
    </row>
    <row r="690" spans="1:7" ht="15.75" customHeight="1">
      <c r="A690" s="3"/>
      <c r="B690" s="3"/>
      <c r="C690" s="139"/>
      <c r="D690" s="142"/>
      <c r="E690" s="148"/>
      <c r="F690" s="3"/>
      <c r="G690" s="3"/>
    </row>
    <row r="691" spans="1:7" ht="15.75" customHeight="1">
      <c r="A691" s="3"/>
      <c r="B691" s="3"/>
      <c r="C691" s="139"/>
      <c r="D691" s="142"/>
      <c r="E691" s="148"/>
      <c r="F691" s="3"/>
      <c r="G691" s="3"/>
    </row>
    <row r="692" spans="1:7" ht="15.75" customHeight="1">
      <c r="A692" s="3"/>
      <c r="B692" s="3"/>
      <c r="C692" s="139"/>
      <c r="D692" s="142"/>
      <c r="E692" s="148"/>
      <c r="F692" s="3"/>
      <c r="G692" s="3"/>
    </row>
    <row r="693" spans="1:7" ht="15.75" customHeight="1">
      <c r="A693" s="3"/>
      <c r="B693" s="3"/>
      <c r="C693" s="139"/>
      <c r="D693" s="142"/>
      <c r="E693" s="148"/>
      <c r="F693" s="3"/>
      <c r="G693" s="3"/>
    </row>
    <row r="694" spans="1:7" ht="15.75" customHeight="1">
      <c r="A694" s="3"/>
      <c r="B694" s="3"/>
      <c r="C694" s="139"/>
      <c r="D694" s="142"/>
      <c r="E694" s="148"/>
      <c r="F694" s="3"/>
      <c r="G694" s="3"/>
    </row>
    <row r="695" spans="1:7" ht="15.75" customHeight="1">
      <c r="A695" s="3"/>
      <c r="B695" s="3"/>
      <c r="C695" s="139"/>
      <c r="D695" s="142"/>
      <c r="E695" s="148"/>
      <c r="F695" s="3"/>
      <c r="G695" s="3"/>
    </row>
    <row r="696" spans="1:7" ht="15.75" customHeight="1">
      <c r="A696" s="3"/>
      <c r="B696" s="3"/>
      <c r="C696" s="139"/>
      <c r="D696" s="142"/>
      <c r="E696" s="148"/>
      <c r="F696" s="3"/>
      <c r="G696" s="3"/>
    </row>
    <row r="697" spans="1:7" ht="15.75" customHeight="1">
      <c r="A697" s="3"/>
      <c r="B697" s="3"/>
      <c r="C697" s="139"/>
      <c r="D697" s="142"/>
      <c r="E697" s="148"/>
      <c r="F697" s="3"/>
      <c r="G697" s="3"/>
    </row>
    <row r="698" spans="1:7" ht="15.75" customHeight="1">
      <c r="A698" s="3"/>
      <c r="B698" s="3"/>
      <c r="C698" s="139"/>
      <c r="D698" s="142"/>
      <c r="E698" s="148"/>
      <c r="F698" s="3"/>
      <c r="G698" s="3"/>
    </row>
    <row r="699" spans="1:7" ht="15.75" customHeight="1">
      <c r="A699" s="3"/>
      <c r="B699" s="3"/>
      <c r="C699" s="139"/>
      <c r="D699" s="142"/>
      <c r="E699" s="148"/>
      <c r="F699" s="3"/>
      <c r="G699" s="3"/>
    </row>
    <row r="700" spans="1:7" ht="15.75" customHeight="1">
      <c r="A700" s="3"/>
      <c r="B700" s="3"/>
      <c r="C700" s="139"/>
      <c r="D700" s="142"/>
      <c r="E700" s="148"/>
      <c r="F700" s="3"/>
      <c r="G700" s="3"/>
    </row>
    <row r="701" spans="1:7" ht="15.75" customHeight="1">
      <c r="A701" s="3"/>
      <c r="B701" s="3"/>
      <c r="C701" s="139"/>
      <c r="D701" s="142"/>
      <c r="E701" s="148"/>
      <c r="F701" s="3"/>
      <c r="G701" s="3"/>
    </row>
    <row r="702" spans="1:7" ht="15.75" customHeight="1">
      <c r="A702" s="3"/>
      <c r="B702" s="3"/>
      <c r="C702" s="139"/>
      <c r="D702" s="142"/>
      <c r="E702" s="148"/>
      <c r="F702" s="3"/>
      <c r="G702" s="3"/>
    </row>
    <row r="703" spans="1:7" ht="15.75" customHeight="1">
      <c r="A703" s="3"/>
      <c r="B703" s="3"/>
      <c r="C703" s="139"/>
      <c r="D703" s="142"/>
      <c r="E703" s="148"/>
      <c r="F703" s="3"/>
      <c r="G703" s="3"/>
    </row>
    <row r="704" spans="1:7" ht="15.75" customHeight="1">
      <c r="A704" s="3"/>
      <c r="B704" s="3"/>
      <c r="C704" s="139"/>
      <c r="D704" s="142"/>
      <c r="E704" s="148"/>
      <c r="F704" s="3"/>
      <c r="G704" s="3"/>
    </row>
    <row r="705" spans="1:7" ht="15.75" customHeight="1">
      <c r="A705" s="3"/>
      <c r="B705" s="3"/>
      <c r="C705" s="139"/>
      <c r="D705" s="142"/>
      <c r="E705" s="148"/>
      <c r="F705" s="3"/>
      <c r="G705" s="3"/>
    </row>
    <row r="706" spans="1:7" ht="15.75" customHeight="1">
      <c r="A706" s="3"/>
      <c r="B706" s="3"/>
      <c r="C706" s="139"/>
      <c r="D706" s="142"/>
      <c r="E706" s="148"/>
      <c r="F706" s="3"/>
      <c r="G706" s="3"/>
    </row>
    <row r="707" spans="1:7" ht="15.75" customHeight="1">
      <c r="A707" s="3"/>
      <c r="B707" s="3"/>
      <c r="C707" s="139"/>
      <c r="D707" s="142"/>
      <c r="E707" s="148"/>
      <c r="F707" s="3"/>
      <c r="G707" s="3"/>
    </row>
    <row r="708" spans="1:7" ht="15.75" customHeight="1">
      <c r="A708" s="3"/>
      <c r="B708" s="3"/>
      <c r="C708" s="139"/>
      <c r="D708" s="142"/>
      <c r="E708" s="148"/>
      <c r="F708" s="3"/>
      <c r="G708" s="3"/>
    </row>
    <row r="709" spans="1:7" ht="15.75" customHeight="1">
      <c r="A709" s="3"/>
      <c r="B709" s="3"/>
      <c r="C709" s="139"/>
      <c r="D709" s="142"/>
      <c r="E709" s="148"/>
      <c r="F709" s="3"/>
      <c r="G709" s="3"/>
    </row>
    <row r="710" spans="1:7" ht="15.75" customHeight="1">
      <c r="A710" s="3"/>
      <c r="B710" s="3"/>
      <c r="C710" s="139"/>
      <c r="D710" s="142"/>
      <c r="E710" s="148"/>
      <c r="F710" s="3"/>
      <c r="G710" s="3"/>
    </row>
    <row r="711" spans="1:7" ht="15.75" customHeight="1">
      <c r="A711" s="3"/>
      <c r="B711" s="3"/>
      <c r="C711" s="139"/>
      <c r="D711" s="142"/>
      <c r="E711" s="148"/>
      <c r="F711" s="3"/>
      <c r="G711" s="3"/>
    </row>
    <row r="712" spans="1:7" ht="15.75" customHeight="1">
      <c r="A712" s="3"/>
      <c r="B712" s="3"/>
      <c r="C712" s="139"/>
      <c r="D712" s="142"/>
      <c r="E712" s="148"/>
      <c r="F712" s="3"/>
      <c r="G712" s="3"/>
    </row>
    <row r="713" spans="1:7" ht="15.75" customHeight="1">
      <c r="A713" s="3"/>
      <c r="B713" s="3"/>
      <c r="C713" s="139"/>
      <c r="D713" s="142"/>
      <c r="E713" s="148"/>
      <c r="F713" s="3"/>
      <c r="G713" s="3"/>
    </row>
    <row r="714" spans="1:7" ht="15.75" customHeight="1">
      <c r="A714" s="3"/>
      <c r="B714" s="3"/>
      <c r="C714" s="139"/>
      <c r="D714" s="142"/>
      <c r="E714" s="148"/>
      <c r="F714" s="3"/>
      <c r="G714" s="3"/>
    </row>
    <row r="715" spans="1:7" ht="15.75" customHeight="1">
      <c r="A715" s="3"/>
      <c r="B715" s="3"/>
      <c r="C715" s="139"/>
      <c r="D715" s="142"/>
      <c r="E715" s="148"/>
      <c r="F715" s="3"/>
      <c r="G715" s="3"/>
    </row>
    <row r="716" spans="1:7" ht="15.75" customHeight="1">
      <c r="A716" s="3"/>
      <c r="B716" s="3"/>
      <c r="C716" s="139"/>
      <c r="D716" s="142"/>
      <c r="E716" s="148"/>
      <c r="F716" s="3"/>
      <c r="G716" s="3"/>
    </row>
    <row r="717" spans="1:7" ht="15.75" customHeight="1">
      <c r="A717" s="3"/>
      <c r="B717" s="3"/>
      <c r="C717" s="139"/>
      <c r="D717" s="142"/>
      <c r="E717" s="148"/>
      <c r="F717" s="3"/>
      <c r="G717" s="3"/>
    </row>
    <row r="718" spans="1:7" ht="15.75" customHeight="1">
      <c r="A718" s="3"/>
      <c r="B718" s="3"/>
      <c r="C718" s="139"/>
      <c r="D718" s="142"/>
      <c r="E718" s="148"/>
      <c r="F718" s="3"/>
      <c r="G718" s="3"/>
    </row>
    <row r="719" spans="1:7" ht="15.75" customHeight="1">
      <c r="A719" s="3"/>
      <c r="B719" s="3"/>
      <c r="C719" s="139"/>
      <c r="D719" s="142"/>
      <c r="E719" s="148"/>
      <c r="F719" s="3"/>
      <c r="G719" s="3"/>
    </row>
    <row r="720" spans="1:7" ht="15.75" customHeight="1">
      <c r="A720" s="3"/>
      <c r="B720" s="3"/>
      <c r="C720" s="139"/>
      <c r="D720" s="142"/>
      <c r="E720" s="148"/>
      <c r="F720" s="3"/>
      <c r="G720" s="3"/>
    </row>
    <row r="721" spans="1:7" ht="15.75" customHeight="1">
      <c r="A721" s="3"/>
      <c r="B721" s="3"/>
      <c r="C721" s="139"/>
      <c r="D721" s="142"/>
      <c r="E721" s="148"/>
      <c r="F721" s="3"/>
      <c r="G721" s="3"/>
    </row>
    <row r="722" spans="1:7" ht="15.75" customHeight="1">
      <c r="A722" s="3"/>
      <c r="B722" s="3"/>
      <c r="C722" s="139"/>
      <c r="D722" s="142"/>
      <c r="E722" s="148"/>
      <c r="F722" s="3"/>
      <c r="G722" s="3"/>
    </row>
    <row r="723" spans="1:7" ht="15.75" customHeight="1">
      <c r="A723" s="3"/>
      <c r="B723" s="3"/>
      <c r="C723" s="139"/>
      <c r="D723" s="142"/>
      <c r="E723" s="148"/>
      <c r="F723" s="3"/>
      <c r="G723" s="3"/>
    </row>
    <row r="724" spans="1:7" ht="15.75" customHeight="1">
      <c r="A724" s="3"/>
      <c r="B724" s="3"/>
      <c r="C724" s="139"/>
      <c r="D724" s="142"/>
      <c r="E724" s="148"/>
      <c r="F724" s="3"/>
      <c r="G724" s="3"/>
    </row>
    <row r="725" spans="1:7" ht="15.75" customHeight="1">
      <c r="A725" s="3"/>
      <c r="B725" s="3"/>
      <c r="C725" s="139"/>
      <c r="D725" s="142"/>
      <c r="E725" s="148"/>
      <c r="F725" s="3"/>
      <c r="G725" s="3"/>
    </row>
    <row r="726" spans="1:7" ht="15.75" customHeight="1">
      <c r="A726" s="3"/>
      <c r="B726" s="3"/>
      <c r="C726" s="139"/>
      <c r="D726" s="142"/>
      <c r="E726" s="148"/>
      <c r="F726" s="3"/>
      <c r="G726" s="3"/>
    </row>
    <row r="727" spans="1:7" ht="15.75" customHeight="1">
      <c r="A727" s="3"/>
      <c r="B727" s="3"/>
      <c r="C727" s="139"/>
      <c r="D727" s="142"/>
      <c r="E727" s="148"/>
      <c r="F727" s="3"/>
      <c r="G727" s="3"/>
    </row>
    <row r="728" spans="1:7" ht="15.75" customHeight="1">
      <c r="A728" s="3"/>
      <c r="B728" s="3"/>
      <c r="C728" s="139"/>
      <c r="D728" s="142"/>
      <c r="E728" s="148"/>
      <c r="F728" s="3"/>
      <c r="G728" s="3"/>
    </row>
    <row r="729" spans="1:7" ht="15.75" customHeight="1">
      <c r="A729" s="3"/>
      <c r="B729" s="3"/>
      <c r="C729" s="139"/>
      <c r="D729" s="142"/>
      <c r="E729" s="148"/>
      <c r="F729" s="3"/>
      <c r="G729" s="3"/>
    </row>
    <row r="730" spans="1:7" ht="15.75" customHeight="1">
      <c r="A730" s="3"/>
      <c r="B730" s="3"/>
      <c r="C730" s="139"/>
      <c r="D730" s="142"/>
      <c r="E730" s="148"/>
      <c r="F730" s="3"/>
      <c r="G730" s="3"/>
    </row>
    <row r="731" spans="1:7" ht="15.75" customHeight="1">
      <c r="A731" s="3"/>
      <c r="B731" s="3"/>
      <c r="C731" s="139"/>
      <c r="D731" s="142"/>
      <c r="E731" s="148"/>
      <c r="F731" s="3"/>
      <c r="G731" s="3"/>
    </row>
    <row r="732" spans="1:7" ht="15.75" customHeight="1">
      <c r="A732" s="3"/>
      <c r="B732" s="3"/>
      <c r="C732" s="139"/>
      <c r="D732" s="142"/>
      <c r="E732" s="148"/>
      <c r="F732" s="3"/>
      <c r="G732" s="3"/>
    </row>
    <row r="733" spans="1:7" ht="15.75" customHeight="1">
      <c r="A733" s="3"/>
      <c r="B733" s="3"/>
      <c r="C733" s="139"/>
      <c r="D733" s="142"/>
      <c r="E733" s="148"/>
      <c r="F733" s="3"/>
      <c r="G733" s="3"/>
    </row>
    <row r="734" spans="1:7" ht="15.75" customHeight="1">
      <c r="A734" s="3"/>
      <c r="B734" s="3"/>
      <c r="C734" s="139"/>
      <c r="D734" s="142"/>
      <c r="E734" s="148"/>
      <c r="F734" s="3"/>
      <c r="G734" s="3"/>
    </row>
    <row r="735" spans="1:7" ht="15.75" customHeight="1">
      <c r="A735" s="3"/>
      <c r="B735" s="3"/>
      <c r="C735" s="139"/>
      <c r="D735" s="142"/>
      <c r="E735" s="148"/>
      <c r="F735" s="3"/>
      <c r="G735" s="3"/>
    </row>
    <row r="736" spans="1:7" ht="15.75" customHeight="1">
      <c r="A736" s="3"/>
      <c r="B736" s="3"/>
      <c r="C736" s="139"/>
      <c r="D736" s="142"/>
      <c r="E736" s="148"/>
      <c r="F736" s="3"/>
      <c r="G736" s="3"/>
    </row>
    <row r="737" spans="1:7" ht="15.75" customHeight="1">
      <c r="A737" s="3"/>
      <c r="B737" s="3"/>
      <c r="C737" s="139"/>
      <c r="D737" s="142"/>
      <c r="E737" s="148"/>
      <c r="F737" s="3"/>
      <c r="G737" s="3"/>
    </row>
    <row r="738" spans="1:7" ht="15.75" customHeight="1">
      <c r="A738" s="3"/>
      <c r="B738" s="3"/>
      <c r="C738" s="139"/>
      <c r="D738" s="142"/>
      <c r="E738" s="148"/>
      <c r="F738" s="3"/>
      <c r="G738" s="3"/>
    </row>
    <row r="739" spans="1:7" ht="15.75" customHeight="1">
      <c r="A739" s="3"/>
      <c r="B739" s="3"/>
      <c r="C739" s="139"/>
      <c r="D739" s="142"/>
      <c r="E739" s="148"/>
      <c r="F739" s="3"/>
      <c r="G739" s="3"/>
    </row>
    <row r="740" spans="1:7" ht="15.75" customHeight="1">
      <c r="A740" s="3"/>
      <c r="B740" s="3"/>
      <c r="C740" s="139"/>
      <c r="D740" s="142"/>
      <c r="E740" s="148"/>
      <c r="F740" s="3"/>
      <c r="G740" s="3"/>
    </row>
    <row r="741" spans="1:7" ht="15.75" customHeight="1">
      <c r="A741" s="3"/>
      <c r="B741" s="3"/>
      <c r="C741" s="139"/>
      <c r="D741" s="142"/>
      <c r="E741" s="148"/>
      <c r="F741" s="3"/>
      <c r="G741" s="3"/>
    </row>
    <row r="742" spans="1:7" ht="15.75" customHeight="1">
      <c r="A742" s="3"/>
      <c r="B742" s="3"/>
      <c r="C742" s="139"/>
      <c r="D742" s="142"/>
      <c r="E742" s="148"/>
      <c r="F742" s="3"/>
      <c r="G742" s="3"/>
    </row>
    <row r="743" spans="1:7" ht="15.75" customHeight="1">
      <c r="A743" s="3"/>
      <c r="B743" s="3"/>
      <c r="C743" s="139"/>
      <c r="D743" s="142"/>
      <c r="E743" s="148"/>
      <c r="F743" s="3"/>
      <c r="G743" s="3"/>
    </row>
    <row r="744" spans="1:7" ht="15.75" customHeight="1">
      <c r="A744" s="3"/>
      <c r="B744" s="3"/>
      <c r="C744" s="139"/>
      <c r="D744" s="142"/>
      <c r="E744" s="148"/>
      <c r="F744" s="3"/>
      <c r="G744" s="3"/>
    </row>
    <row r="745" spans="1:7" ht="15.75" customHeight="1">
      <c r="A745" s="3"/>
      <c r="B745" s="3"/>
      <c r="C745" s="139"/>
      <c r="D745" s="142"/>
      <c r="E745" s="148"/>
      <c r="F745" s="3"/>
      <c r="G745" s="3"/>
    </row>
    <row r="746" spans="1:7" ht="15.75" customHeight="1">
      <c r="A746" s="3"/>
      <c r="B746" s="3"/>
      <c r="C746" s="139"/>
      <c r="D746" s="142"/>
      <c r="E746" s="148"/>
      <c r="F746" s="3"/>
      <c r="G746" s="3"/>
    </row>
    <row r="747" spans="1:7" ht="15.75" customHeight="1">
      <c r="A747" s="3"/>
      <c r="B747" s="3"/>
      <c r="C747" s="139"/>
      <c r="D747" s="142"/>
      <c r="E747" s="148"/>
      <c r="F747" s="3"/>
      <c r="G747" s="3"/>
    </row>
    <row r="748" spans="1:7" ht="15.75" customHeight="1">
      <c r="A748" s="3"/>
      <c r="B748" s="3"/>
      <c r="C748" s="139"/>
      <c r="D748" s="142"/>
      <c r="E748" s="148"/>
      <c r="F748" s="3"/>
      <c r="G748" s="3"/>
    </row>
    <row r="749" spans="1:7" ht="15.75" customHeight="1">
      <c r="A749" s="3"/>
      <c r="B749" s="3"/>
      <c r="C749" s="139"/>
      <c r="D749" s="142"/>
      <c r="E749" s="148"/>
      <c r="F749" s="3"/>
      <c r="G749" s="3"/>
    </row>
    <row r="750" spans="1:7" ht="15.75" customHeight="1">
      <c r="A750" s="3"/>
      <c r="B750" s="3"/>
      <c r="C750" s="139"/>
      <c r="D750" s="142"/>
      <c r="E750" s="148"/>
      <c r="F750" s="3"/>
      <c r="G750" s="3"/>
    </row>
    <row r="751" spans="1:7" ht="15.75" customHeight="1">
      <c r="A751" s="3"/>
      <c r="B751" s="3"/>
      <c r="C751" s="139"/>
      <c r="D751" s="142"/>
      <c r="E751" s="148"/>
      <c r="F751" s="3"/>
      <c r="G751" s="3"/>
    </row>
    <row r="752" spans="1:7" ht="15.75" customHeight="1">
      <c r="A752" s="3"/>
      <c r="B752" s="3"/>
      <c r="C752" s="139"/>
      <c r="D752" s="142"/>
      <c r="E752" s="148"/>
      <c r="F752" s="3"/>
      <c r="G752" s="3"/>
    </row>
    <row r="753" spans="1:7" ht="15.75" customHeight="1">
      <c r="A753" s="3"/>
      <c r="B753" s="3"/>
      <c r="C753" s="139"/>
      <c r="D753" s="142"/>
      <c r="E753" s="148"/>
      <c r="F753" s="3"/>
      <c r="G753" s="3"/>
    </row>
    <row r="754" spans="1:7" ht="15.75" customHeight="1">
      <c r="A754" s="3"/>
      <c r="B754" s="3"/>
      <c r="C754" s="139"/>
      <c r="D754" s="142"/>
      <c r="E754" s="148"/>
      <c r="F754" s="3"/>
      <c r="G754" s="3"/>
    </row>
    <row r="755" spans="1:7" ht="15.75" customHeight="1">
      <c r="A755" s="3"/>
      <c r="B755" s="3"/>
      <c r="C755" s="139"/>
      <c r="D755" s="142"/>
      <c r="E755" s="148"/>
      <c r="F755" s="3"/>
      <c r="G755" s="3"/>
    </row>
    <row r="756" spans="1:7" ht="15.75" customHeight="1">
      <c r="A756" s="3"/>
      <c r="B756" s="3"/>
      <c r="C756" s="139"/>
      <c r="D756" s="142"/>
      <c r="E756" s="148"/>
      <c r="F756" s="3"/>
      <c r="G756" s="3"/>
    </row>
    <row r="757" spans="1:7" ht="15.75" customHeight="1">
      <c r="A757" s="3"/>
      <c r="B757" s="3"/>
      <c r="C757" s="139"/>
      <c r="D757" s="142"/>
      <c r="E757" s="148"/>
      <c r="F757" s="3"/>
      <c r="G757" s="3"/>
    </row>
    <row r="758" spans="1:7" ht="15.75" customHeight="1">
      <c r="A758" s="3"/>
      <c r="B758" s="3"/>
      <c r="C758" s="139"/>
      <c r="D758" s="142"/>
      <c r="E758" s="148"/>
      <c r="F758" s="3"/>
      <c r="G758" s="3"/>
    </row>
    <row r="759" spans="1:7" ht="15.75" customHeight="1">
      <c r="A759" s="3"/>
      <c r="B759" s="3"/>
      <c r="C759" s="139"/>
      <c r="D759" s="142"/>
      <c r="E759" s="148"/>
      <c r="F759" s="3"/>
      <c r="G759" s="3"/>
    </row>
    <row r="760" spans="1:7" ht="15.75" customHeight="1">
      <c r="A760" s="3"/>
      <c r="B760" s="3"/>
      <c r="C760" s="139"/>
      <c r="D760" s="142"/>
      <c r="E760" s="148"/>
      <c r="F760" s="3"/>
      <c r="G760" s="3"/>
    </row>
    <row r="761" spans="1:7" ht="15.75" customHeight="1">
      <c r="A761" s="3"/>
      <c r="B761" s="3"/>
      <c r="C761" s="139"/>
      <c r="D761" s="142"/>
      <c r="E761" s="148"/>
      <c r="F761" s="3"/>
      <c r="G761" s="3"/>
    </row>
    <row r="762" spans="1:7" ht="15.75" customHeight="1">
      <c r="A762" s="3"/>
      <c r="B762" s="3"/>
      <c r="C762" s="139"/>
      <c r="D762" s="142"/>
      <c r="E762" s="148"/>
      <c r="F762" s="3"/>
      <c r="G762" s="3"/>
    </row>
    <row r="763" spans="1:7" ht="15.75" customHeight="1">
      <c r="A763" s="3"/>
      <c r="B763" s="3"/>
      <c r="C763" s="139"/>
      <c r="D763" s="142"/>
      <c r="E763" s="148"/>
      <c r="F763" s="3"/>
      <c r="G763" s="3"/>
    </row>
    <row r="764" spans="1:7" ht="15.75" customHeight="1">
      <c r="A764" s="3"/>
      <c r="B764" s="3"/>
      <c r="C764" s="139"/>
      <c r="D764" s="142"/>
      <c r="E764" s="148"/>
      <c r="F764" s="3"/>
      <c r="G764" s="3"/>
    </row>
    <row r="765" spans="1:7" ht="15.75" customHeight="1">
      <c r="A765" s="3"/>
      <c r="B765" s="3"/>
      <c r="C765" s="139"/>
      <c r="D765" s="142"/>
      <c r="E765" s="148"/>
      <c r="F765" s="3"/>
      <c r="G765" s="3"/>
    </row>
    <row r="766" spans="1:7" ht="15.75" customHeight="1">
      <c r="A766" s="3"/>
      <c r="B766" s="3"/>
      <c r="C766" s="139"/>
      <c r="D766" s="142"/>
      <c r="E766" s="148"/>
      <c r="F766" s="3"/>
      <c r="G766" s="3"/>
    </row>
    <row r="767" spans="1:7" ht="15.75" customHeight="1">
      <c r="A767" s="3"/>
      <c r="B767" s="3"/>
      <c r="C767" s="139"/>
      <c r="D767" s="142"/>
      <c r="E767" s="148"/>
      <c r="F767" s="3"/>
      <c r="G767" s="3"/>
    </row>
    <row r="768" spans="1:7" ht="15.75" customHeight="1">
      <c r="A768" s="3"/>
      <c r="B768" s="3"/>
      <c r="C768" s="139"/>
      <c r="D768" s="142"/>
      <c r="E768" s="148"/>
      <c r="F768" s="3"/>
      <c r="G768" s="3"/>
    </row>
    <row r="769" spans="1:7" ht="15.75" customHeight="1">
      <c r="A769" s="3"/>
      <c r="B769" s="3"/>
      <c r="C769" s="139"/>
      <c r="D769" s="142"/>
      <c r="E769" s="148"/>
      <c r="F769" s="3"/>
      <c r="G769" s="3"/>
    </row>
    <row r="770" spans="1:7" ht="15.75" customHeight="1">
      <c r="A770" s="3"/>
      <c r="B770" s="3"/>
      <c r="C770" s="139"/>
      <c r="D770" s="142"/>
      <c r="E770" s="148"/>
      <c r="F770" s="3"/>
      <c r="G770" s="3"/>
    </row>
    <row r="771" spans="1:7" ht="15.75" customHeight="1">
      <c r="A771" s="3"/>
      <c r="B771" s="3"/>
      <c r="C771" s="139"/>
      <c r="D771" s="142"/>
      <c r="E771" s="148"/>
      <c r="F771" s="3"/>
      <c r="G771" s="3"/>
    </row>
    <row r="772" spans="1:7" ht="15.75" customHeight="1">
      <c r="A772" s="3"/>
      <c r="B772" s="3"/>
      <c r="C772" s="139"/>
      <c r="D772" s="142"/>
      <c r="E772" s="148"/>
      <c r="F772" s="3"/>
      <c r="G772" s="3"/>
    </row>
    <row r="773" spans="1:7" ht="15.75" customHeight="1">
      <c r="A773" s="3"/>
      <c r="B773" s="3"/>
      <c r="C773" s="139"/>
      <c r="D773" s="142"/>
      <c r="E773" s="148"/>
      <c r="F773" s="3"/>
      <c r="G773" s="3"/>
    </row>
    <row r="774" spans="1:7" ht="15.75" customHeight="1">
      <c r="A774" s="3"/>
      <c r="B774" s="3"/>
      <c r="C774" s="139"/>
      <c r="D774" s="142"/>
      <c r="E774" s="148"/>
      <c r="F774" s="3"/>
      <c r="G774" s="3"/>
    </row>
    <row r="775" spans="1:7" ht="15.75" customHeight="1">
      <c r="A775" s="3"/>
      <c r="B775" s="3"/>
      <c r="C775" s="139"/>
      <c r="D775" s="142"/>
      <c r="E775" s="148"/>
      <c r="F775" s="3"/>
      <c r="G775" s="3"/>
    </row>
    <row r="776" spans="1:7" ht="15.75" customHeight="1">
      <c r="A776" s="3"/>
      <c r="B776" s="3"/>
      <c r="C776" s="139"/>
      <c r="D776" s="142"/>
      <c r="E776" s="148"/>
      <c r="F776" s="3"/>
      <c r="G776" s="3"/>
    </row>
    <row r="777" spans="1:7" ht="15.75" customHeight="1">
      <c r="A777" s="3"/>
      <c r="B777" s="3"/>
      <c r="C777" s="139"/>
      <c r="D777" s="142"/>
      <c r="E777" s="148"/>
      <c r="F777" s="3"/>
      <c r="G777" s="3"/>
    </row>
    <row r="778" spans="1:7" ht="15.75" customHeight="1">
      <c r="A778" s="3"/>
      <c r="B778" s="3"/>
      <c r="C778" s="139"/>
      <c r="D778" s="142"/>
      <c r="E778" s="148"/>
      <c r="F778" s="3"/>
      <c r="G778" s="3"/>
    </row>
    <row r="779" spans="1:7" ht="15.75" customHeight="1">
      <c r="A779" s="3"/>
      <c r="B779" s="3"/>
      <c r="C779" s="139"/>
      <c r="D779" s="142"/>
      <c r="E779" s="148"/>
      <c r="F779" s="3"/>
      <c r="G779" s="3"/>
    </row>
    <row r="780" spans="1:7" ht="15.75" customHeight="1">
      <c r="A780" s="3"/>
      <c r="B780" s="3"/>
      <c r="C780" s="139"/>
      <c r="D780" s="142"/>
      <c r="E780" s="148"/>
      <c r="F780" s="3"/>
      <c r="G780" s="3"/>
    </row>
    <row r="781" spans="1:7" ht="15.75" customHeight="1">
      <c r="A781" s="3"/>
      <c r="B781" s="3"/>
      <c r="C781" s="139"/>
      <c r="D781" s="142"/>
      <c r="E781" s="148"/>
      <c r="F781" s="3"/>
      <c r="G781" s="3"/>
    </row>
    <row r="782" spans="1:7" ht="15.75" customHeight="1">
      <c r="A782" s="3"/>
      <c r="B782" s="3"/>
      <c r="C782" s="139"/>
      <c r="D782" s="142"/>
      <c r="E782" s="148"/>
      <c r="F782" s="3"/>
      <c r="G782" s="3"/>
    </row>
    <row r="783" spans="1:7" ht="15.75" customHeight="1">
      <c r="A783" s="3"/>
      <c r="B783" s="3"/>
      <c r="C783" s="139"/>
      <c r="D783" s="142"/>
      <c r="E783" s="148"/>
      <c r="F783" s="3"/>
      <c r="G783" s="3"/>
    </row>
    <row r="784" spans="1:7" ht="15.75" customHeight="1">
      <c r="A784" s="3"/>
      <c r="B784" s="3"/>
      <c r="C784" s="139"/>
      <c r="D784" s="142"/>
      <c r="E784" s="148"/>
      <c r="F784" s="3"/>
      <c r="G784" s="3"/>
    </row>
    <row r="785" spans="1:7" ht="15.75" customHeight="1">
      <c r="A785" s="3"/>
      <c r="B785" s="3"/>
      <c r="C785" s="139"/>
      <c r="D785" s="142"/>
      <c r="E785" s="148"/>
      <c r="F785" s="3"/>
      <c r="G785" s="3"/>
    </row>
    <row r="786" spans="1:7" ht="15.75" customHeight="1">
      <c r="A786" s="3"/>
      <c r="B786" s="3"/>
      <c r="C786" s="139"/>
      <c r="D786" s="142"/>
      <c r="E786" s="148"/>
      <c r="F786" s="3"/>
      <c r="G786" s="3"/>
    </row>
    <row r="787" spans="1:7" ht="15.75" customHeight="1">
      <c r="A787" s="3"/>
      <c r="B787" s="3"/>
      <c r="C787" s="139"/>
      <c r="D787" s="142"/>
      <c r="E787" s="148"/>
      <c r="F787" s="3"/>
      <c r="G787" s="3"/>
    </row>
    <row r="788" spans="1:7" ht="15.75" customHeight="1">
      <c r="A788" s="3"/>
      <c r="B788" s="3"/>
      <c r="C788" s="139"/>
      <c r="D788" s="142"/>
      <c r="E788" s="148"/>
      <c r="F788" s="3"/>
      <c r="G788" s="3"/>
    </row>
    <row r="789" spans="1:7" ht="15.75" customHeight="1">
      <c r="A789" s="3"/>
      <c r="B789" s="3"/>
      <c r="C789" s="139"/>
      <c r="D789" s="142"/>
      <c r="E789" s="148"/>
      <c r="F789" s="3"/>
      <c r="G789" s="3"/>
    </row>
    <row r="790" spans="1:7" ht="15.75" customHeight="1">
      <c r="A790" s="3"/>
      <c r="B790" s="3"/>
      <c r="C790" s="139"/>
      <c r="D790" s="142"/>
      <c r="E790" s="148"/>
      <c r="F790" s="3"/>
      <c r="G790" s="3"/>
    </row>
    <row r="791" spans="1:7" ht="15.75" customHeight="1">
      <c r="A791" s="3"/>
      <c r="B791" s="3"/>
      <c r="C791" s="139"/>
      <c r="D791" s="142"/>
      <c r="E791" s="148"/>
      <c r="F791" s="3"/>
      <c r="G791" s="3"/>
    </row>
    <row r="792" spans="1:7" ht="15.75" customHeight="1">
      <c r="A792" s="3"/>
      <c r="B792" s="3"/>
      <c r="C792" s="139"/>
      <c r="D792" s="142"/>
      <c r="E792" s="148"/>
      <c r="F792" s="3"/>
      <c r="G792" s="3"/>
    </row>
    <row r="793" spans="1:7" ht="15.75" customHeight="1">
      <c r="A793" s="3"/>
      <c r="B793" s="3"/>
      <c r="C793" s="139"/>
      <c r="D793" s="142"/>
      <c r="E793" s="148"/>
      <c r="F793" s="3"/>
      <c r="G793" s="3"/>
    </row>
    <row r="794" spans="1:7" ht="15.75" customHeight="1">
      <c r="A794" s="3"/>
      <c r="B794" s="3"/>
      <c r="C794" s="139"/>
      <c r="D794" s="142"/>
      <c r="E794" s="148"/>
      <c r="F794" s="3"/>
      <c r="G794" s="3"/>
    </row>
    <row r="795" spans="1:7" ht="15.75" customHeight="1">
      <c r="A795" s="3"/>
      <c r="B795" s="3"/>
      <c r="C795" s="139"/>
      <c r="D795" s="142"/>
      <c r="E795" s="148"/>
      <c r="F795" s="3"/>
      <c r="G795" s="3"/>
    </row>
    <row r="796" spans="1:7" ht="15.75" customHeight="1">
      <c r="A796" s="3"/>
      <c r="B796" s="3"/>
      <c r="C796" s="139"/>
      <c r="D796" s="142"/>
      <c r="E796" s="148"/>
      <c r="F796" s="3"/>
      <c r="G796" s="3"/>
    </row>
    <row r="797" spans="1:7" ht="15.75" customHeight="1">
      <c r="A797" s="3"/>
      <c r="B797" s="3"/>
      <c r="C797" s="139"/>
      <c r="D797" s="142"/>
      <c r="E797" s="148"/>
      <c r="F797" s="3"/>
      <c r="G797" s="3"/>
    </row>
    <row r="798" spans="1:7" ht="15.75" customHeight="1">
      <c r="A798" s="3"/>
      <c r="B798" s="3"/>
      <c r="C798" s="139"/>
      <c r="D798" s="142"/>
      <c r="E798" s="148"/>
      <c r="F798" s="3"/>
      <c r="G798" s="3"/>
    </row>
    <row r="799" spans="1:7" ht="15.75" customHeight="1">
      <c r="A799" s="3"/>
      <c r="B799" s="3"/>
      <c r="C799" s="139"/>
      <c r="D799" s="142"/>
      <c r="E799" s="148"/>
      <c r="F799" s="3"/>
      <c r="G799" s="3"/>
    </row>
    <row r="800" spans="1:7" ht="15.75" customHeight="1">
      <c r="A800" s="3"/>
      <c r="B800" s="3"/>
      <c r="C800" s="139"/>
      <c r="D800" s="142"/>
      <c r="E800" s="148"/>
      <c r="F800" s="3"/>
      <c r="G800" s="3"/>
    </row>
    <row r="801" spans="1:7" ht="15.75" customHeight="1">
      <c r="A801" s="3"/>
      <c r="B801" s="3"/>
      <c r="C801" s="139"/>
      <c r="D801" s="142"/>
      <c r="E801" s="148"/>
      <c r="F801" s="3"/>
      <c r="G801" s="3"/>
    </row>
    <row r="802" spans="1:7" ht="15.75" customHeight="1">
      <c r="A802" s="3"/>
      <c r="B802" s="3"/>
      <c r="C802" s="139"/>
      <c r="D802" s="142"/>
      <c r="E802" s="148"/>
      <c r="F802" s="3"/>
      <c r="G802" s="3"/>
    </row>
    <row r="803" spans="1:7" ht="15.75" customHeight="1">
      <c r="A803" s="3"/>
      <c r="B803" s="3"/>
      <c r="C803" s="139"/>
      <c r="D803" s="142"/>
      <c r="E803" s="148"/>
      <c r="F803" s="3"/>
      <c r="G803" s="3"/>
    </row>
    <row r="804" spans="1:7" ht="15.75" customHeight="1">
      <c r="A804" s="3"/>
      <c r="B804" s="3"/>
      <c r="C804" s="139"/>
      <c r="D804" s="142"/>
      <c r="E804" s="148"/>
      <c r="F804" s="3"/>
      <c r="G804" s="3"/>
    </row>
    <row r="805" spans="1:7" ht="15.75" customHeight="1">
      <c r="A805" s="3"/>
      <c r="B805" s="3"/>
      <c r="C805" s="139"/>
      <c r="D805" s="142"/>
      <c r="E805" s="148"/>
      <c r="F805" s="3"/>
      <c r="G805" s="3"/>
    </row>
    <row r="806" spans="1:7" ht="15.75" customHeight="1">
      <c r="A806" s="3"/>
      <c r="B806" s="3"/>
      <c r="C806" s="139"/>
      <c r="D806" s="142"/>
      <c r="E806" s="148"/>
      <c r="F806" s="3"/>
      <c r="G806" s="3"/>
    </row>
    <row r="807" spans="1:7" ht="15.75" customHeight="1">
      <c r="A807" s="3"/>
      <c r="B807" s="3"/>
      <c r="C807" s="139"/>
      <c r="D807" s="142"/>
      <c r="E807" s="148"/>
      <c r="F807" s="3"/>
      <c r="G807" s="3"/>
    </row>
    <row r="808" spans="1:7" ht="15.75" customHeight="1">
      <c r="A808" s="3"/>
      <c r="B808" s="3"/>
      <c r="C808" s="139"/>
      <c r="D808" s="142"/>
      <c r="E808" s="148"/>
      <c r="F808" s="3"/>
      <c r="G808" s="3"/>
    </row>
    <row r="809" spans="1:7" ht="15.75" customHeight="1">
      <c r="A809" s="3"/>
      <c r="B809" s="3"/>
      <c r="C809" s="139"/>
      <c r="D809" s="142"/>
      <c r="E809" s="148"/>
      <c r="F809" s="3"/>
      <c r="G809" s="3"/>
    </row>
    <row r="810" spans="1:7" ht="15.75" customHeight="1">
      <c r="A810" s="3"/>
      <c r="B810" s="3"/>
      <c r="C810" s="139"/>
      <c r="D810" s="142"/>
      <c r="E810" s="148"/>
      <c r="F810" s="3"/>
      <c r="G810" s="3"/>
    </row>
    <row r="811" spans="1:7" ht="15.75" customHeight="1">
      <c r="A811" s="3"/>
      <c r="B811" s="3"/>
      <c r="C811" s="139"/>
      <c r="D811" s="142"/>
      <c r="E811" s="148"/>
      <c r="F811" s="3"/>
      <c r="G811" s="3"/>
    </row>
    <row r="812" spans="1:7" ht="15.75" customHeight="1">
      <c r="A812" s="3"/>
      <c r="B812" s="3"/>
      <c r="C812" s="139"/>
      <c r="D812" s="142"/>
      <c r="E812" s="148"/>
      <c r="F812" s="3"/>
      <c r="G812" s="3"/>
    </row>
    <row r="813" spans="1:7" ht="15.75" customHeight="1">
      <c r="A813" s="3"/>
      <c r="B813" s="3"/>
      <c r="C813" s="139"/>
      <c r="D813" s="142"/>
      <c r="E813" s="148"/>
      <c r="F813" s="3"/>
      <c r="G813" s="3"/>
    </row>
    <row r="814" spans="1:7" ht="15.75" customHeight="1">
      <c r="A814" s="3"/>
      <c r="B814" s="3"/>
      <c r="C814" s="139"/>
      <c r="D814" s="142"/>
      <c r="E814" s="148"/>
      <c r="F814" s="3"/>
      <c r="G814" s="3"/>
    </row>
    <row r="815" spans="1:7" ht="15.75" customHeight="1">
      <c r="A815" s="3"/>
      <c r="B815" s="3"/>
      <c r="C815" s="139"/>
      <c r="D815" s="142"/>
      <c r="E815" s="148"/>
      <c r="F815" s="3"/>
      <c r="G815" s="3"/>
    </row>
    <row r="816" spans="1:7" ht="15.75" customHeight="1">
      <c r="A816" s="3"/>
      <c r="B816" s="3"/>
      <c r="C816" s="139"/>
      <c r="D816" s="142"/>
      <c r="E816" s="148"/>
      <c r="F816" s="3"/>
      <c r="G816" s="3"/>
    </row>
    <row r="817" spans="1:7" ht="15.75" customHeight="1">
      <c r="A817" s="3"/>
      <c r="B817" s="3"/>
      <c r="C817" s="139"/>
      <c r="D817" s="142"/>
      <c r="E817" s="148"/>
      <c r="F817" s="3"/>
      <c r="G817" s="3"/>
    </row>
    <row r="818" spans="1:7" ht="15.75" customHeight="1">
      <c r="A818" s="3"/>
      <c r="B818" s="3"/>
      <c r="C818" s="139"/>
      <c r="D818" s="142"/>
      <c r="E818" s="148"/>
      <c r="F818" s="3"/>
      <c r="G818" s="3"/>
    </row>
    <row r="819" spans="1:7" ht="15.75" customHeight="1">
      <c r="A819" s="3"/>
      <c r="B819" s="3"/>
      <c r="C819" s="139"/>
      <c r="D819" s="142"/>
      <c r="E819" s="148"/>
      <c r="F819" s="3"/>
      <c r="G819" s="3"/>
    </row>
    <row r="820" spans="1:7" ht="15.75" customHeight="1">
      <c r="A820" s="3"/>
      <c r="B820" s="3"/>
      <c r="C820" s="139"/>
      <c r="D820" s="142"/>
      <c r="E820" s="148"/>
      <c r="F820" s="3"/>
      <c r="G820" s="3"/>
    </row>
    <row r="821" spans="1:7" ht="15.75" customHeight="1">
      <c r="A821" s="3"/>
      <c r="B821" s="3"/>
      <c r="C821" s="139"/>
      <c r="D821" s="142"/>
      <c r="E821" s="148"/>
      <c r="F821" s="3"/>
      <c r="G821" s="3"/>
    </row>
    <row r="822" spans="1:7" ht="15.75" customHeight="1">
      <c r="A822" s="3"/>
      <c r="B822" s="3"/>
      <c r="C822" s="139"/>
      <c r="D822" s="142"/>
      <c r="E822" s="148"/>
      <c r="F822" s="3"/>
      <c r="G822" s="3"/>
    </row>
    <row r="823" spans="1:7" ht="15.75" customHeight="1">
      <c r="A823" s="3"/>
      <c r="B823" s="3"/>
      <c r="C823" s="139"/>
      <c r="D823" s="142"/>
      <c r="E823" s="148"/>
      <c r="F823" s="3"/>
      <c r="G823" s="3"/>
    </row>
    <row r="824" spans="1:7" ht="15.75" customHeight="1">
      <c r="A824" s="3"/>
      <c r="B824" s="3"/>
      <c r="C824" s="139"/>
      <c r="D824" s="142"/>
      <c r="E824" s="148"/>
      <c r="F824" s="3"/>
      <c r="G824" s="3"/>
    </row>
    <row r="825" spans="1:7" ht="15.75" customHeight="1">
      <c r="A825" s="3"/>
      <c r="B825" s="3"/>
      <c r="C825" s="139"/>
      <c r="D825" s="142"/>
      <c r="E825" s="148"/>
      <c r="F825" s="3"/>
      <c r="G825" s="3"/>
    </row>
    <row r="826" spans="1:7" ht="15.75" customHeight="1">
      <c r="A826" s="3"/>
      <c r="B826" s="3"/>
      <c r="C826" s="139"/>
      <c r="D826" s="142"/>
      <c r="E826" s="148"/>
      <c r="F826" s="3"/>
      <c r="G826" s="3"/>
    </row>
    <row r="827" spans="1:7" ht="15.75" customHeight="1">
      <c r="A827" s="3"/>
      <c r="B827" s="3"/>
      <c r="C827" s="139"/>
      <c r="D827" s="142"/>
      <c r="E827" s="148"/>
      <c r="F827" s="3"/>
      <c r="G827" s="3"/>
    </row>
    <row r="828" spans="1:7" ht="15.75" customHeight="1">
      <c r="A828" s="3"/>
      <c r="B828" s="3"/>
      <c r="C828" s="139"/>
      <c r="D828" s="142"/>
      <c r="E828" s="148"/>
      <c r="F828" s="3"/>
      <c r="G828" s="3"/>
    </row>
    <row r="829" spans="1:7" ht="15.75" customHeight="1">
      <c r="A829" s="3"/>
      <c r="B829" s="3"/>
      <c r="C829" s="139"/>
      <c r="D829" s="142"/>
      <c r="E829" s="148"/>
      <c r="F829" s="3"/>
      <c r="G829" s="3"/>
    </row>
    <row r="830" spans="1:7" ht="15.75" customHeight="1">
      <c r="A830" s="3"/>
      <c r="B830" s="3"/>
      <c r="C830" s="139"/>
      <c r="D830" s="142"/>
      <c r="E830" s="148"/>
      <c r="F830" s="3"/>
      <c r="G830" s="3"/>
    </row>
    <row r="831" spans="1:7" ht="15.75" customHeight="1">
      <c r="A831" s="3"/>
      <c r="B831" s="3"/>
      <c r="C831" s="139"/>
      <c r="D831" s="142"/>
      <c r="E831" s="148"/>
      <c r="F831" s="3"/>
      <c r="G831" s="3"/>
    </row>
    <row r="832" spans="1:7" ht="15.75" customHeight="1">
      <c r="A832" s="3"/>
      <c r="B832" s="3"/>
      <c r="C832" s="139"/>
      <c r="D832" s="142"/>
      <c r="E832" s="148"/>
      <c r="F832" s="3"/>
      <c r="G832" s="3"/>
    </row>
    <row r="833" spans="1:7" ht="15.75" customHeight="1">
      <c r="A833" s="3"/>
      <c r="B833" s="3"/>
      <c r="C833" s="139"/>
      <c r="D833" s="142"/>
      <c r="E833" s="148"/>
      <c r="F833" s="3"/>
      <c r="G833" s="3"/>
    </row>
    <row r="834" spans="1:7" ht="15.75" customHeight="1">
      <c r="A834" s="3"/>
      <c r="B834" s="3"/>
      <c r="C834" s="139"/>
      <c r="D834" s="142"/>
      <c r="E834" s="148"/>
      <c r="F834" s="3"/>
      <c r="G834" s="3"/>
    </row>
    <row r="835" spans="1:7" ht="15.75" customHeight="1">
      <c r="A835" s="3"/>
      <c r="B835" s="3"/>
      <c r="C835" s="139"/>
      <c r="D835" s="142"/>
      <c r="E835" s="148"/>
      <c r="F835" s="3"/>
      <c r="G835" s="3"/>
    </row>
    <row r="836" spans="1:7" ht="15.75" customHeight="1">
      <c r="A836" s="3"/>
      <c r="B836" s="3"/>
      <c r="C836" s="139"/>
      <c r="D836" s="142"/>
      <c r="E836" s="148"/>
      <c r="F836" s="3"/>
      <c r="G836" s="3"/>
    </row>
    <row r="837" spans="1:7" ht="15.75" customHeight="1">
      <c r="A837" s="3"/>
      <c r="B837" s="3"/>
      <c r="C837" s="139"/>
      <c r="D837" s="142"/>
      <c r="E837" s="148"/>
      <c r="F837" s="3"/>
      <c r="G837" s="3"/>
    </row>
    <row r="838" spans="1:7" ht="15.75" customHeight="1">
      <c r="A838" s="3"/>
      <c r="B838" s="3"/>
      <c r="C838" s="139"/>
      <c r="D838" s="142"/>
      <c r="E838" s="148"/>
      <c r="F838" s="3"/>
      <c r="G838" s="3"/>
    </row>
    <row r="839" spans="1:7" ht="15.75" customHeight="1">
      <c r="A839" s="3"/>
      <c r="B839" s="3"/>
      <c r="C839" s="139"/>
      <c r="D839" s="142"/>
      <c r="E839" s="148"/>
      <c r="F839" s="3"/>
      <c r="G839" s="3"/>
    </row>
    <row r="840" spans="1:7" ht="15.75" customHeight="1">
      <c r="A840" s="3"/>
      <c r="B840" s="3"/>
      <c r="C840" s="139"/>
      <c r="D840" s="142"/>
      <c r="E840" s="148"/>
      <c r="F840" s="3"/>
      <c r="G840" s="3"/>
    </row>
    <row r="841" spans="1:7" ht="15.75" customHeight="1">
      <c r="A841" s="3"/>
      <c r="B841" s="3"/>
      <c r="C841" s="139"/>
      <c r="D841" s="142"/>
      <c r="E841" s="148"/>
      <c r="F841" s="3"/>
      <c r="G841" s="3"/>
    </row>
    <row r="842" spans="1:7" ht="15.75" customHeight="1">
      <c r="A842" s="3"/>
      <c r="B842" s="3"/>
      <c r="C842" s="139"/>
      <c r="D842" s="142"/>
      <c r="E842" s="148"/>
      <c r="F842" s="3"/>
      <c r="G842" s="3"/>
    </row>
    <row r="843" spans="1:7" ht="15.75" customHeight="1">
      <c r="A843" s="3"/>
      <c r="B843" s="3"/>
      <c r="C843" s="139"/>
      <c r="D843" s="142"/>
      <c r="E843" s="148"/>
      <c r="F843" s="3"/>
      <c r="G843" s="3"/>
    </row>
    <row r="844" spans="1:7" ht="15.75" customHeight="1">
      <c r="A844" s="3"/>
      <c r="B844" s="3"/>
      <c r="C844" s="139"/>
      <c r="D844" s="142"/>
      <c r="E844" s="148"/>
      <c r="F844" s="3"/>
      <c r="G844" s="3"/>
    </row>
    <row r="845" spans="1:7" ht="15.75" customHeight="1">
      <c r="A845" s="3"/>
      <c r="B845" s="3"/>
      <c r="C845" s="139"/>
      <c r="D845" s="142"/>
      <c r="E845" s="148"/>
      <c r="F845" s="3"/>
      <c r="G845" s="3"/>
    </row>
    <row r="846" spans="1:7" ht="15.75" customHeight="1">
      <c r="A846" s="3"/>
      <c r="B846" s="3"/>
      <c r="C846" s="139"/>
      <c r="D846" s="142"/>
      <c r="E846" s="148"/>
      <c r="F846" s="3"/>
      <c r="G846" s="3"/>
    </row>
    <row r="847" spans="1:7" ht="15.75" customHeight="1">
      <c r="A847" s="3"/>
      <c r="B847" s="3"/>
      <c r="C847" s="139"/>
      <c r="D847" s="142"/>
      <c r="E847" s="148"/>
      <c r="F847" s="3"/>
      <c r="G847" s="3"/>
    </row>
    <row r="848" spans="1:7" ht="15.75" customHeight="1">
      <c r="A848" s="3"/>
      <c r="B848" s="3"/>
      <c r="C848" s="139"/>
      <c r="D848" s="142"/>
      <c r="E848" s="148"/>
      <c r="F848" s="3"/>
      <c r="G848" s="3"/>
    </row>
    <row r="849" spans="1:7" ht="15.75" customHeight="1">
      <c r="A849" s="3"/>
      <c r="B849" s="3"/>
      <c r="C849" s="139"/>
      <c r="D849" s="142"/>
      <c r="E849" s="148"/>
      <c r="F849" s="3"/>
      <c r="G849" s="3"/>
    </row>
    <row r="850" spans="1:7" ht="15.75" customHeight="1">
      <c r="A850" s="3"/>
      <c r="B850" s="3"/>
      <c r="C850" s="139"/>
      <c r="D850" s="142"/>
      <c r="E850" s="148"/>
      <c r="F850" s="3"/>
      <c r="G850" s="3"/>
    </row>
    <row r="851" spans="1:7" ht="15.75" customHeight="1">
      <c r="A851" s="3"/>
      <c r="B851" s="3"/>
      <c r="C851" s="139"/>
      <c r="D851" s="142"/>
      <c r="E851" s="148"/>
      <c r="F851" s="3"/>
      <c r="G851" s="3"/>
    </row>
    <row r="852" spans="1:7" ht="15.75" customHeight="1">
      <c r="A852" s="3"/>
      <c r="B852" s="3"/>
      <c r="C852" s="139"/>
      <c r="D852" s="142"/>
      <c r="E852" s="148"/>
      <c r="F852" s="3"/>
      <c r="G852" s="3"/>
    </row>
    <row r="853" spans="1:7" ht="15.75" customHeight="1">
      <c r="A853" s="3"/>
      <c r="B853" s="3"/>
      <c r="C853" s="139"/>
      <c r="D853" s="142"/>
      <c r="E853" s="148"/>
      <c r="F853" s="3"/>
      <c r="G853" s="3"/>
    </row>
    <row r="854" spans="1:7" ht="15.75" customHeight="1">
      <c r="A854" s="3"/>
      <c r="B854" s="3"/>
      <c r="C854" s="139"/>
      <c r="D854" s="142"/>
      <c r="E854" s="148"/>
      <c r="F854" s="3"/>
      <c r="G854" s="3"/>
    </row>
    <row r="855" spans="1:7" ht="15.75" customHeight="1">
      <c r="A855" s="3"/>
      <c r="B855" s="3"/>
      <c r="C855" s="139"/>
      <c r="D855" s="142"/>
      <c r="E855" s="148"/>
      <c r="F855" s="3"/>
      <c r="G855" s="3"/>
    </row>
    <row r="856" spans="1:7" ht="15.75" customHeight="1">
      <c r="A856" s="3"/>
      <c r="B856" s="3"/>
      <c r="C856" s="139"/>
      <c r="D856" s="142"/>
      <c r="E856" s="148"/>
      <c r="F856" s="3"/>
      <c r="G856" s="3"/>
    </row>
    <row r="857" spans="1:7" ht="15.75" customHeight="1">
      <c r="A857" s="3"/>
      <c r="B857" s="3"/>
      <c r="C857" s="139"/>
      <c r="D857" s="142"/>
      <c r="E857" s="148"/>
      <c r="F857" s="3"/>
      <c r="G857" s="3"/>
    </row>
    <row r="858" spans="1:7" ht="15.75" customHeight="1">
      <c r="A858" s="3"/>
      <c r="B858" s="3"/>
      <c r="C858" s="139"/>
      <c r="D858" s="142"/>
      <c r="E858" s="148"/>
      <c r="F858" s="3"/>
      <c r="G858" s="3"/>
    </row>
    <row r="859" spans="1:7" ht="15.75" customHeight="1">
      <c r="A859" s="3"/>
      <c r="B859" s="3"/>
      <c r="C859" s="139"/>
      <c r="D859" s="142"/>
      <c r="E859" s="148"/>
      <c r="F859" s="3"/>
      <c r="G859" s="3"/>
    </row>
    <row r="860" spans="1:7" ht="15.75" customHeight="1">
      <c r="A860" s="3"/>
      <c r="B860" s="3"/>
      <c r="C860" s="139"/>
      <c r="D860" s="142"/>
      <c r="E860" s="148"/>
      <c r="F860" s="3"/>
      <c r="G860" s="3"/>
    </row>
    <row r="861" spans="1:7" ht="15.75" customHeight="1">
      <c r="A861" s="3"/>
      <c r="B861" s="3"/>
      <c r="C861" s="139"/>
      <c r="D861" s="142"/>
      <c r="E861" s="148"/>
      <c r="F861" s="3"/>
      <c r="G861" s="3"/>
    </row>
    <row r="862" spans="1:7" ht="15.75" customHeight="1">
      <c r="A862" s="3"/>
      <c r="B862" s="3"/>
      <c r="C862" s="139"/>
      <c r="D862" s="142"/>
      <c r="E862" s="148"/>
      <c r="F862" s="3"/>
      <c r="G862" s="3"/>
    </row>
    <row r="863" spans="1:7" ht="15.75" customHeight="1">
      <c r="A863" s="3"/>
      <c r="B863" s="3"/>
      <c r="C863" s="139"/>
      <c r="D863" s="142"/>
      <c r="E863" s="148"/>
      <c r="F863" s="3"/>
      <c r="G863" s="3"/>
    </row>
    <row r="864" spans="1:7" ht="15.75" customHeight="1">
      <c r="A864" s="3"/>
      <c r="B864" s="3"/>
      <c r="C864" s="139"/>
      <c r="D864" s="142"/>
      <c r="E864" s="148"/>
      <c r="F864" s="3"/>
      <c r="G864" s="3"/>
    </row>
    <row r="865" spans="1:7" ht="15.75" customHeight="1">
      <c r="A865" s="3"/>
      <c r="B865" s="3"/>
      <c r="C865" s="139"/>
      <c r="D865" s="142"/>
      <c r="E865" s="148"/>
      <c r="F865" s="3"/>
      <c r="G865" s="3"/>
    </row>
    <row r="866" spans="1:7" ht="15.75" customHeight="1">
      <c r="A866" s="3"/>
      <c r="B866" s="3"/>
      <c r="C866" s="139"/>
      <c r="D866" s="142"/>
      <c r="E866" s="148"/>
      <c r="F866" s="3"/>
      <c r="G866" s="3"/>
    </row>
    <row r="867" spans="1:7" ht="15.75" customHeight="1">
      <c r="A867" s="3"/>
      <c r="B867" s="3"/>
      <c r="C867" s="139"/>
      <c r="D867" s="142"/>
      <c r="E867" s="148"/>
      <c r="F867" s="3"/>
      <c r="G867" s="3"/>
    </row>
    <row r="868" spans="1:7" ht="15.75" customHeight="1">
      <c r="A868" s="3"/>
      <c r="B868" s="3"/>
      <c r="C868" s="139"/>
      <c r="D868" s="142"/>
      <c r="E868" s="148"/>
      <c r="F868" s="3"/>
      <c r="G868" s="3"/>
    </row>
    <row r="869" spans="1:7" ht="15.75" customHeight="1">
      <c r="A869" s="3"/>
      <c r="B869" s="3"/>
      <c r="C869" s="139"/>
      <c r="D869" s="142"/>
      <c r="E869" s="148"/>
      <c r="F869" s="3"/>
      <c r="G869" s="3"/>
    </row>
    <row r="870" spans="1:7" ht="15.75" customHeight="1">
      <c r="A870" s="3"/>
      <c r="B870" s="3"/>
      <c r="C870" s="139"/>
      <c r="D870" s="142"/>
      <c r="E870" s="148"/>
      <c r="F870" s="3"/>
      <c r="G870" s="3"/>
    </row>
    <row r="871" spans="1:7" ht="15.75" customHeight="1">
      <c r="A871" s="3"/>
      <c r="B871" s="3"/>
      <c r="C871" s="139"/>
      <c r="D871" s="142"/>
      <c r="E871" s="148"/>
      <c r="F871" s="3"/>
      <c r="G871" s="3"/>
    </row>
    <row r="872" spans="1:7" ht="15.75" customHeight="1">
      <c r="A872" s="3"/>
      <c r="B872" s="3"/>
      <c r="C872" s="139"/>
      <c r="D872" s="142"/>
      <c r="E872" s="148"/>
      <c r="F872" s="3"/>
      <c r="G872" s="3"/>
    </row>
    <row r="873" spans="1:7" ht="15.75" customHeight="1">
      <c r="A873" s="3"/>
      <c r="B873" s="3"/>
      <c r="C873" s="139"/>
      <c r="D873" s="142"/>
      <c r="E873" s="148"/>
      <c r="F873" s="3"/>
      <c r="G873" s="3"/>
    </row>
    <row r="874" spans="1:7" ht="15.75" customHeight="1">
      <c r="A874" s="3"/>
      <c r="B874" s="3"/>
      <c r="C874" s="139"/>
      <c r="D874" s="142"/>
      <c r="E874" s="148"/>
      <c r="F874" s="3"/>
      <c r="G874" s="3"/>
    </row>
    <row r="875" spans="1:7" ht="15.75" customHeight="1">
      <c r="A875" s="3"/>
      <c r="B875" s="3"/>
      <c r="C875" s="139"/>
      <c r="D875" s="142"/>
      <c r="E875" s="148"/>
      <c r="F875" s="3"/>
      <c r="G875" s="3"/>
    </row>
    <row r="876" spans="1:7" ht="15.75" customHeight="1">
      <c r="A876" s="3"/>
      <c r="B876" s="3"/>
      <c r="C876" s="139"/>
      <c r="D876" s="142"/>
      <c r="E876" s="148"/>
      <c r="F876" s="3"/>
      <c r="G876" s="3"/>
    </row>
    <row r="877" spans="1:7" ht="15.75" customHeight="1">
      <c r="A877" s="3"/>
      <c r="B877" s="3"/>
      <c r="C877" s="139"/>
      <c r="D877" s="142"/>
      <c r="E877" s="148"/>
      <c r="F877" s="3"/>
      <c r="G877" s="3"/>
    </row>
    <row r="878" spans="1:7" ht="15.75" customHeight="1">
      <c r="A878" s="3"/>
      <c r="B878" s="3"/>
      <c r="C878" s="139"/>
      <c r="D878" s="142"/>
      <c r="E878" s="148"/>
      <c r="F878" s="3"/>
      <c r="G878" s="3"/>
    </row>
    <row r="879" spans="1:7" ht="15.75" customHeight="1">
      <c r="A879" s="3"/>
      <c r="B879" s="3"/>
      <c r="C879" s="139"/>
      <c r="D879" s="142"/>
      <c r="E879" s="148"/>
      <c r="F879" s="3"/>
      <c r="G879" s="3"/>
    </row>
    <row r="880" spans="1:7" ht="15.75" customHeight="1">
      <c r="A880" s="3"/>
      <c r="B880" s="3"/>
      <c r="C880" s="139"/>
      <c r="D880" s="142"/>
      <c r="E880" s="148"/>
      <c r="F880" s="3"/>
      <c r="G880" s="3"/>
    </row>
    <row r="881" spans="1:7" ht="15.75" customHeight="1">
      <c r="A881" s="3"/>
      <c r="B881" s="3"/>
      <c r="C881" s="139"/>
      <c r="D881" s="142"/>
      <c r="E881" s="148"/>
      <c r="F881" s="3"/>
      <c r="G881" s="3"/>
    </row>
    <row r="882" spans="1:7" ht="15.75" customHeight="1">
      <c r="A882" s="3"/>
      <c r="B882" s="3"/>
      <c r="C882" s="139"/>
      <c r="D882" s="142"/>
      <c r="E882" s="148"/>
      <c r="F882" s="3"/>
      <c r="G882" s="3"/>
    </row>
    <row r="883" spans="1:7" ht="15.75" customHeight="1">
      <c r="A883" s="3"/>
      <c r="B883" s="3"/>
      <c r="C883" s="139"/>
      <c r="D883" s="142"/>
      <c r="E883" s="148"/>
      <c r="F883" s="3"/>
      <c r="G883" s="3"/>
    </row>
    <row r="884" spans="1:7" ht="15.75" customHeight="1">
      <c r="A884" s="3"/>
      <c r="B884" s="3"/>
      <c r="C884" s="139"/>
      <c r="D884" s="142"/>
      <c r="E884" s="148"/>
      <c r="F884" s="3"/>
      <c r="G884" s="3"/>
    </row>
    <row r="885" spans="1:7" ht="15.75" customHeight="1">
      <c r="A885" s="3"/>
      <c r="B885" s="3"/>
      <c r="C885" s="139"/>
      <c r="D885" s="142"/>
      <c r="E885" s="148"/>
      <c r="F885" s="3"/>
      <c r="G885" s="3"/>
    </row>
    <row r="886" spans="1:7" ht="15.75" customHeight="1">
      <c r="A886" s="3"/>
      <c r="B886" s="3"/>
      <c r="C886" s="139"/>
      <c r="D886" s="142"/>
      <c r="E886" s="148"/>
      <c r="F886" s="3"/>
      <c r="G886" s="3"/>
    </row>
    <row r="887" spans="1:7" ht="15.75" customHeight="1">
      <c r="A887" s="3"/>
      <c r="B887" s="3"/>
      <c r="C887" s="139"/>
      <c r="D887" s="142"/>
      <c r="E887" s="148"/>
      <c r="F887" s="3"/>
      <c r="G887" s="3"/>
    </row>
    <row r="888" spans="1:7" ht="15.75" customHeight="1">
      <c r="A888" s="3"/>
      <c r="B888" s="3"/>
      <c r="C888" s="139"/>
      <c r="D888" s="142"/>
      <c r="E888" s="148"/>
      <c r="F888" s="3"/>
      <c r="G888" s="3"/>
    </row>
    <row r="889" spans="1:7" ht="15.75" customHeight="1">
      <c r="A889" s="3"/>
      <c r="B889" s="3"/>
      <c r="C889" s="139"/>
      <c r="D889" s="142"/>
      <c r="E889" s="148"/>
      <c r="F889" s="3"/>
      <c r="G889" s="3"/>
    </row>
    <row r="890" spans="1:7" ht="15.75" customHeight="1">
      <c r="A890" s="3"/>
      <c r="B890" s="3"/>
      <c r="C890" s="139"/>
      <c r="D890" s="142"/>
      <c r="E890" s="148"/>
      <c r="F890" s="3"/>
      <c r="G890" s="3"/>
    </row>
    <row r="891" spans="1:7" ht="15.75" customHeight="1">
      <c r="A891" s="3"/>
      <c r="B891" s="3"/>
      <c r="C891" s="139"/>
      <c r="D891" s="142"/>
      <c r="E891" s="148"/>
      <c r="F891" s="3"/>
      <c r="G891" s="3"/>
    </row>
    <row r="892" spans="1:7" ht="15.75" customHeight="1">
      <c r="A892" s="3"/>
      <c r="B892" s="3"/>
      <c r="C892" s="139"/>
      <c r="D892" s="142"/>
      <c r="E892" s="148"/>
      <c r="F892" s="3"/>
      <c r="G892" s="3"/>
    </row>
    <row r="893" spans="1:7" ht="15.75" customHeight="1">
      <c r="A893" s="3"/>
      <c r="B893" s="3"/>
      <c r="C893" s="139"/>
      <c r="D893" s="142"/>
      <c r="E893" s="148"/>
      <c r="F893" s="3"/>
      <c r="G893" s="3"/>
    </row>
    <row r="894" spans="1:7" ht="15.75" customHeight="1">
      <c r="A894" s="3"/>
      <c r="B894" s="3"/>
      <c r="C894" s="139"/>
      <c r="D894" s="142"/>
      <c r="E894" s="148"/>
      <c r="F894" s="3"/>
      <c r="G894" s="3"/>
    </row>
    <row r="895" spans="1:7" ht="15.75" customHeight="1">
      <c r="A895" s="3"/>
      <c r="B895" s="3"/>
      <c r="C895" s="139"/>
      <c r="D895" s="142"/>
      <c r="E895" s="148"/>
      <c r="F895" s="3"/>
      <c r="G895" s="3"/>
    </row>
    <row r="896" spans="1:7" ht="15.75" customHeight="1">
      <c r="A896" s="3"/>
      <c r="B896" s="3"/>
      <c r="C896" s="139"/>
      <c r="D896" s="142"/>
      <c r="E896" s="148"/>
      <c r="F896" s="3"/>
      <c r="G896" s="3"/>
    </row>
    <row r="897" spans="1:7" ht="15.75" customHeight="1">
      <c r="A897" s="3"/>
      <c r="B897" s="3"/>
      <c r="C897" s="139"/>
      <c r="D897" s="142"/>
      <c r="E897" s="148"/>
      <c r="F897" s="3"/>
      <c r="G897" s="3"/>
    </row>
    <row r="898" spans="1:7" ht="15.75" customHeight="1">
      <c r="A898" s="3"/>
      <c r="B898" s="3"/>
      <c r="C898" s="139"/>
      <c r="D898" s="142"/>
      <c r="E898" s="148"/>
      <c r="F898" s="3"/>
      <c r="G898" s="3"/>
    </row>
    <row r="899" spans="1:7" ht="15.75" customHeight="1">
      <c r="A899" s="3"/>
      <c r="B899" s="3"/>
      <c r="C899" s="139"/>
      <c r="D899" s="142"/>
      <c r="E899" s="148"/>
      <c r="F899" s="3"/>
      <c r="G899" s="3"/>
    </row>
    <row r="900" spans="1:7" ht="15.75" customHeight="1">
      <c r="A900" s="3"/>
      <c r="B900" s="3"/>
      <c r="C900" s="139"/>
      <c r="D900" s="142"/>
      <c r="E900" s="148"/>
      <c r="F900" s="3"/>
      <c r="G900" s="3"/>
    </row>
    <row r="901" spans="1:7" ht="15.75" customHeight="1">
      <c r="A901" s="3"/>
      <c r="B901" s="3"/>
      <c r="C901" s="139"/>
      <c r="D901" s="142"/>
      <c r="E901" s="148"/>
      <c r="F901" s="3"/>
      <c r="G901" s="3"/>
    </row>
    <row r="902" spans="1:7" ht="15.75" customHeight="1">
      <c r="A902" s="3"/>
      <c r="B902" s="3"/>
      <c r="C902" s="139"/>
      <c r="D902" s="142"/>
      <c r="E902" s="148"/>
      <c r="F902" s="3"/>
      <c r="G902" s="3"/>
    </row>
    <row r="903" spans="1:7" ht="15.75" customHeight="1">
      <c r="A903" s="3"/>
      <c r="B903" s="3"/>
      <c r="C903" s="139"/>
      <c r="D903" s="142"/>
      <c r="E903" s="148"/>
      <c r="F903" s="3"/>
      <c r="G903" s="3"/>
    </row>
    <row r="904" spans="1:7" ht="15.75" customHeight="1">
      <c r="A904" s="3"/>
      <c r="B904" s="3"/>
      <c r="C904" s="139"/>
      <c r="D904" s="142"/>
      <c r="E904" s="148"/>
      <c r="F904" s="3"/>
      <c r="G904" s="3"/>
    </row>
    <row r="905" spans="1:7" ht="15.75" customHeight="1">
      <c r="A905" s="3"/>
      <c r="B905" s="3"/>
      <c r="C905" s="139"/>
      <c r="D905" s="142"/>
      <c r="E905" s="148"/>
      <c r="F905" s="3"/>
      <c r="G905" s="3"/>
    </row>
    <row r="906" spans="1:7" ht="15.75" customHeight="1">
      <c r="A906" s="3"/>
      <c r="B906" s="3"/>
      <c r="C906" s="139"/>
      <c r="D906" s="142"/>
      <c r="E906" s="148"/>
      <c r="F906" s="3"/>
      <c r="G906" s="3"/>
    </row>
    <row r="907" spans="1:7" ht="15.75" customHeight="1">
      <c r="A907" s="3"/>
      <c r="B907" s="3"/>
      <c r="C907" s="139"/>
      <c r="D907" s="142"/>
      <c r="E907" s="148"/>
      <c r="F907" s="3"/>
      <c r="G907" s="3"/>
    </row>
    <row r="908" spans="1:7" ht="15.75" customHeight="1">
      <c r="A908" s="3"/>
      <c r="B908" s="3"/>
      <c r="C908" s="139"/>
      <c r="D908" s="142"/>
      <c r="E908" s="148"/>
      <c r="F908" s="3"/>
      <c r="G908" s="3"/>
    </row>
    <row r="909" spans="1:7" ht="15.75" customHeight="1">
      <c r="A909" s="3"/>
      <c r="B909" s="3"/>
      <c r="C909" s="139"/>
      <c r="D909" s="142"/>
      <c r="E909" s="148"/>
      <c r="F909" s="3"/>
      <c r="G909" s="3"/>
    </row>
    <row r="910" spans="1:7" ht="15.75" customHeight="1">
      <c r="A910" s="3"/>
      <c r="B910" s="3"/>
      <c r="C910" s="139"/>
      <c r="D910" s="142"/>
      <c r="E910" s="148"/>
      <c r="F910" s="3"/>
      <c r="G910" s="3"/>
    </row>
    <row r="911" spans="1:7" ht="15.75" customHeight="1">
      <c r="A911" s="3"/>
      <c r="B911" s="3"/>
      <c r="C911" s="139"/>
      <c r="D911" s="142"/>
      <c r="E911" s="148"/>
      <c r="F911" s="3"/>
      <c r="G911" s="3"/>
    </row>
    <row r="912" spans="1:7" ht="15.75" customHeight="1">
      <c r="A912" s="3"/>
      <c r="B912" s="3"/>
      <c r="C912" s="139"/>
      <c r="D912" s="142"/>
      <c r="E912" s="148"/>
      <c r="F912" s="3"/>
      <c r="G912" s="3"/>
    </row>
    <row r="913" spans="1:7" ht="15.75" customHeight="1">
      <c r="A913" s="3"/>
      <c r="B913" s="3"/>
      <c r="C913" s="139"/>
      <c r="D913" s="142"/>
      <c r="E913" s="148"/>
      <c r="F913" s="3"/>
      <c r="G913" s="3"/>
    </row>
    <row r="914" spans="1:7" ht="15.75" customHeight="1">
      <c r="A914" s="3"/>
      <c r="B914" s="3"/>
      <c r="C914" s="139"/>
      <c r="D914" s="142"/>
      <c r="E914" s="148"/>
      <c r="F914" s="3"/>
      <c r="G914" s="3"/>
    </row>
    <row r="915" spans="1:7" ht="15.75" customHeight="1">
      <c r="A915" s="3"/>
      <c r="B915" s="3"/>
      <c r="C915" s="139"/>
      <c r="D915" s="142"/>
      <c r="E915" s="148"/>
      <c r="F915" s="3"/>
      <c r="G915" s="3"/>
    </row>
    <row r="916" spans="1:7" ht="15.75" customHeight="1">
      <c r="A916" s="3"/>
      <c r="B916" s="3"/>
      <c r="C916" s="139"/>
      <c r="D916" s="142"/>
      <c r="E916" s="148"/>
      <c r="F916" s="3"/>
      <c r="G916" s="3"/>
    </row>
    <row r="917" spans="1:7" ht="15.75" customHeight="1">
      <c r="A917" s="3"/>
      <c r="B917" s="3"/>
      <c r="C917" s="139"/>
      <c r="D917" s="142"/>
      <c r="E917" s="148"/>
      <c r="F917" s="3"/>
      <c r="G917" s="3"/>
    </row>
    <row r="918" spans="1:7" ht="15.75" customHeight="1">
      <c r="A918" s="3"/>
      <c r="B918" s="3"/>
      <c r="C918" s="139"/>
      <c r="D918" s="142"/>
      <c r="E918" s="148"/>
      <c r="F918" s="3"/>
      <c r="G918" s="3"/>
    </row>
    <row r="919" spans="1:7" ht="15.75" customHeight="1">
      <c r="A919" s="3"/>
      <c r="B919" s="3"/>
      <c r="C919" s="139"/>
      <c r="D919" s="142"/>
      <c r="E919" s="148"/>
      <c r="F919" s="3"/>
      <c r="G919" s="3"/>
    </row>
    <row r="920" spans="1:7" ht="15.75" customHeight="1">
      <c r="A920" s="3"/>
      <c r="B920" s="3"/>
      <c r="C920" s="139"/>
      <c r="D920" s="142"/>
      <c r="E920" s="148"/>
      <c r="F920" s="3"/>
      <c r="G920" s="3"/>
    </row>
    <row r="921" spans="1:7" ht="15.75" customHeight="1">
      <c r="A921" s="3"/>
      <c r="B921" s="3"/>
      <c r="C921" s="139"/>
      <c r="D921" s="142"/>
      <c r="E921" s="148"/>
      <c r="F921" s="3"/>
      <c r="G921" s="3"/>
    </row>
    <row r="922" spans="1:7" ht="15.75" customHeight="1">
      <c r="A922" s="3"/>
      <c r="B922" s="3"/>
      <c r="C922" s="139"/>
      <c r="D922" s="142"/>
      <c r="E922" s="148"/>
      <c r="F922" s="3"/>
      <c r="G922" s="3"/>
    </row>
    <row r="923" spans="1:7" ht="15.75" customHeight="1">
      <c r="A923" s="3"/>
      <c r="B923" s="3"/>
      <c r="C923" s="139"/>
      <c r="D923" s="142"/>
      <c r="E923" s="148"/>
      <c r="F923" s="3"/>
      <c r="G923" s="3"/>
    </row>
    <row r="924" spans="1:7" ht="15.75" customHeight="1">
      <c r="A924" s="3"/>
      <c r="B924" s="3"/>
      <c r="C924" s="139"/>
      <c r="D924" s="142"/>
      <c r="E924" s="148"/>
      <c r="F924" s="3"/>
      <c r="G924" s="3"/>
    </row>
    <row r="925" spans="1:7" ht="15.75" customHeight="1">
      <c r="A925" s="3"/>
      <c r="B925" s="3"/>
      <c r="C925" s="139"/>
      <c r="D925" s="142"/>
      <c r="E925" s="148"/>
      <c r="F925" s="3"/>
      <c r="G925" s="3"/>
    </row>
    <row r="926" spans="1:7" ht="15.75" customHeight="1">
      <c r="A926" s="3"/>
      <c r="B926" s="3"/>
      <c r="C926" s="139"/>
      <c r="D926" s="142"/>
      <c r="E926" s="148"/>
      <c r="F926" s="3"/>
      <c r="G926" s="3"/>
    </row>
    <row r="927" spans="1:7" ht="15.75" customHeight="1">
      <c r="A927" s="3"/>
      <c r="B927" s="3"/>
      <c r="C927" s="139"/>
      <c r="D927" s="142"/>
      <c r="E927" s="148"/>
      <c r="F927" s="3"/>
      <c r="G927" s="3"/>
    </row>
    <row r="928" spans="1:7" ht="15.75" customHeight="1">
      <c r="A928" s="3"/>
      <c r="B928" s="3"/>
      <c r="C928" s="139"/>
      <c r="D928" s="142"/>
      <c r="E928" s="148"/>
      <c r="F928" s="3"/>
      <c r="G928" s="3"/>
    </row>
    <row r="929" spans="1:7" ht="15.75" customHeight="1">
      <c r="A929" s="3"/>
      <c r="B929" s="3"/>
      <c r="C929" s="139"/>
      <c r="D929" s="142"/>
      <c r="E929" s="148"/>
      <c r="F929" s="3"/>
      <c r="G929" s="3"/>
    </row>
    <row r="930" spans="1:7" ht="15.75" customHeight="1">
      <c r="A930" s="3"/>
      <c r="B930" s="3"/>
      <c r="C930" s="139"/>
      <c r="D930" s="142"/>
      <c r="E930" s="148"/>
      <c r="F930" s="3"/>
      <c r="G930" s="3"/>
    </row>
    <row r="931" spans="1:7" ht="15.75" customHeight="1">
      <c r="A931" s="3"/>
      <c r="B931" s="3"/>
      <c r="C931" s="139"/>
      <c r="D931" s="142"/>
      <c r="E931" s="148"/>
      <c r="F931" s="3"/>
      <c r="G931" s="3"/>
    </row>
    <row r="932" spans="1:7" ht="15.75" customHeight="1">
      <c r="A932" s="3"/>
      <c r="B932" s="3"/>
      <c r="C932" s="139"/>
      <c r="D932" s="142"/>
      <c r="E932" s="148"/>
      <c r="F932" s="3"/>
      <c r="G932" s="3"/>
    </row>
    <row r="933" spans="1:7" ht="15.75" customHeight="1">
      <c r="A933" s="3"/>
      <c r="B933" s="3"/>
      <c r="C933" s="139"/>
      <c r="D933" s="142"/>
      <c r="E933" s="148"/>
      <c r="F933" s="3"/>
      <c r="G933" s="3"/>
    </row>
    <row r="934" spans="1:7" ht="15.75" customHeight="1">
      <c r="A934" s="3"/>
      <c r="B934" s="3"/>
      <c r="C934" s="139"/>
      <c r="D934" s="142"/>
      <c r="E934" s="148"/>
      <c r="F934" s="3"/>
      <c r="G934" s="3"/>
    </row>
    <row r="935" spans="1:7" ht="15.75" customHeight="1">
      <c r="A935" s="3"/>
      <c r="B935" s="3"/>
      <c r="C935" s="139"/>
      <c r="D935" s="142"/>
      <c r="E935" s="148"/>
      <c r="F935" s="3"/>
      <c r="G935" s="3"/>
    </row>
    <row r="936" spans="1:7" ht="15.75" customHeight="1">
      <c r="A936" s="3"/>
      <c r="B936" s="3"/>
      <c r="C936" s="139"/>
      <c r="D936" s="142"/>
      <c r="E936" s="148"/>
      <c r="F936" s="3"/>
      <c r="G936" s="3"/>
    </row>
    <row r="937" spans="1:7" ht="15.75" customHeight="1">
      <c r="A937" s="3"/>
      <c r="B937" s="3"/>
      <c r="C937" s="139"/>
      <c r="D937" s="142"/>
      <c r="E937" s="148"/>
      <c r="F937" s="3"/>
      <c r="G937" s="3"/>
    </row>
    <row r="938" spans="1:7" ht="15.75" customHeight="1">
      <c r="A938" s="3"/>
      <c r="B938" s="3"/>
      <c r="C938" s="139"/>
      <c r="D938" s="142"/>
      <c r="E938" s="148"/>
      <c r="F938" s="3"/>
      <c r="G938" s="3"/>
    </row>
    <row r="939" spans="1:7" ht="15.75" customHeight="1">
      <c r="A939" s="3"/>
      <c r="B939" s="3"/>
      <c r="C939" s="139"/>
      <c r="D939" s="142"/>
      <c r="E939" s="148"/>
      <c r="F939" s="3"/>
      <c r="G939" s="3"/>
    </row>
    <row r="940" spans="1:7" ht="15.75" customHeight="1">
      <c r="A940" s="3"/>
      <c r="B940" s="3"/>
      <c r="C940" s="139"/>
      <c r="D940" s="142"/>
      <c r="E940" s="148"/>
      <c r="F940" s="3"/>
      <c r="G940" s="3"/>
    </row>
    <row r="941" spans="1:7" ht="15.75" customHeight="1">
      <c r="A941" s="3"/>
      <c r="B941" s="3"/>
      <c r="C941" s="139"/>
      <c r="D941" s="142"/>
      <c r="E941" s="148"/>
      <c r="F941" s="3"/>
      <c r="G941" s="3"/>
    </row>
    <row r="942" spans="1:7" ht="15.75" customHeight="1">
      <c r="A942" s="3"/>
      <c r="B942" s="3"/>
      <c r="C942" s="139"/>
      <c r="D942" s="142"/>
      <c r="E942" s="148"/>
      <c r="F942" s="3"/>
      <c r="G942" s="3"/>
    </row>
    <row r="943" spans="1:7" ht="15.75" customHeight="1">
      <c r="A943" s="3"/>
      <c r="B943" s="3"/>
      <c r="C943" s="139"/>
      <c r="D943" s="142"/>
      <c r="E943" s="148"/>
      <c r="F943" s="3"/>
      <c r="G943" s="3"/>
    </row>
    <row r="944" spans="1:7" ht="15.75" customHeight="1">
      <c r="A944" s="3"/>
      <c r="B944" s="3"/>
      <c r="C944" s="139"/>
      <c r="D944" s="142"/>
      <c r="E944" s="148"/>
      <c r="F944" s="3"/>
      <c r="G944" s="3"/>
    </row>
    <row r="945" spans="1:7" ht="15.75" customHeight="1">
      <c r="A945" s="3"/>
      <c r="B945" s="3"/>
      <c r="C945" s="139"/>
      <c r="D945" s="142"/>
      <c r="E945" s="148"/>
      <c r="F945" s="3"/>
      <c r="G945" s="3"/>
    </row>
    <row r="946" spans="1:7" ht="15.75" customHeight="1">
      <c r="A946" s="3"/>
      <c r="B946" s="3"/>
      <c r="C946" s="139"/>
      <c r="D946" s="142"/>
      <c r="E946" s="148"/>
      <c r="F946" s="3"/>
      <c r="G946" s="3"/>
    </row>
    <row r="947" spans="1:7" ht="15.75" customHeight="1">
      <c r="A947" s="3"/>
      <c r="B947" s="3"/>
      <c r="C947" s="139"/>
      <c r="D947" s="142"/>
      <c r="E947" s="148"/>
      <c r="F947" s="3"/>
      <c r="G947" s="3"/>
    </row>
    <row r="948" spans="1:7" ht="15.75" customHeight="1">
      <c r="A948" s="3"/>
      <c r="B948" s="3"/>
      <c r="C948" s="139"/>
      <c r="D948" s="142"/>
      <c r="E948" s="148"/>
      <c r="F948" s="3"/>
      <c r="G948" s="3"/>
    </row>
    <row r="949" spans="1:7" ht="15.75" customHeight="1">
      <c r="A949" s="3"/>
      <c r="B949" s="3"/>
      <c r="C949" s="139"/>
      <c r="D949" s="142"/>
      <c r="E949" s="148"/>
      <c r="F949" s="3"/>
      <c r="G949" s="3"/>
    </row>
    <row r="950" spans="1:7" ht="15.75" customHeight="1">
      <c r="A950" s="3"/>
      <c r="B950" s="3"/>
      <c r="C950" s="139"/>
      <c r="D950" s="142"/>
      <c r="E950" s="148"/>
      <c r="F950" s="3"/>
      <c r="G950" s="3"/>
    </row>
    <row r="951" spans="1:7" ht="15.75" customHeight="1">
      <c r="A951" s="3"/>
      <c r="B951" s="3"/>
      <c r="C951" s="139"/>
      <c r="D951" s="142"/>
      <c r="E951" s="148"/>
      <c r="F951" s="3"/>
      <c r="G951" s="3"/>
    </row>
    <row r="952" spans="1:7" ht="15.75" customHeight="1">
      <c r="A952" s="3"/>
      <c r="B952" s="3"/>
      <c r="C952" s="139"/>
      <c r="D952" s="142"/>
      <c r="E952" s="148"/>
      <c r="F952" s="3"/>
      <c r="G952" s="3"/>
    </row>
    <row r="953" spans="1:7" ht="15.75" customHeight="1">
      <c r="A953" s="3"/>
      <c r="B953" s="3"/>
      <c r="C953" s="139"/>
      <c r="D953" s="142"/>
      <c r="E953" s="148"/>
      <c r="F953" s="3"/>
      <c r="G953" s="3"/>
    </row>
    <row r="954" spans="1:7" ht="15.75" customHeight="1">
      <c r="A954" s="3"/>
      <c r="B954" s="3"/>
      <c r="C954" s="139"/>
      <c r="D954" s="142"/>
      <c r="E954" s="148"/>
      <c r="F954" s="3"/>
      <c r="G954" s="3"/>
    </row>
    <row r="955" spans="1:7" ht="15.75" customHeight="1">
      <c r="A955" s="3"/>
      <c r="B955" s="3"/>
      <c r="C955" s="139"/>
      <c r="D955" s="142"/>
      <c r="E955" s="148"/>
      <c r="F955" s="3"/>
      <c r="G955" s="3"/>
    </row>
    <row r="956" spans="1:7" ht="15.75" customHeight="1">
      <c r="A956" s="3"/>
      <c r="B956" s="3"/>
      <c r="C956" s="139"/>
      <c r="D956" s="142"/>
      <c r="E956" s="148"/>
      <c r="F956" s="3"/>
      <c r="G956" s="3"/>
    </row>
    <row r="957" spans="1:7" ht="15.75" customHeight="1">
      <c r="A957" s="3"/>
      <c r="B957" s="3"/>
      <c r="C957" s="139"/>
      <c r="D957" s="142"/>
      <c r="E957" s="148"/>
      <c r="F957" s="3"/>
      <c r="G957" s="3"/>
    </row>
    <row r="958" spans="1:7" ht="15.75" customHeight="1">
      <c r="A958" s="3"/>
      <c r="B958" s="3"/>
      <c r="C958" s="139"/>
      <c r="D958" s="142"/>
      <c r="E958" s="148"/>
      <c r="F958" s="3"/>
      <c r="G958" s="3"/>
    </row>
    <row r="959" spans="1:7" ht="15.75" customHeight="1">
      <c r="A959" s="3"/>
      <c r="B959" s="3"/>
      <c r="C959" s="139"/>
      <c r="D959" s="142"/>
      <c r="E959" s="148"/>
      <c r="F959" s="3"/>
      <c r="G959" s="3"/>
    </row>
    <row r="960" spans="1:7" ht="15.75" customHeight="1">
      <c r="A960" s="3"/>
      <c r="B960" s="3"/>
      <c r="C960" s="139"/>
      <c r="D960" s="142"/>
      <c r="E960" s="148"/>
      <c r="F960" s="3"/>
      <c r="G960" s="3"/>
    </row>
    <row r="961" spans="1:7" ht="15.75" customHeight="1">
      <c r="A961" s="3"/>
      <c r="B961" s="3"/>
      <c r="C961" s="139"/>
      <c r="D961" s="142"/>
      <c r="E961" s="148"/>
      <c r="F961" s="3"/>
      <c r="G961" s="3"/>
    </row>
    <row r="962" spans="1:7" ht="15.75" customHeight="1">
      <c r="A962" s="3"/>
      <c r="B962" s="3"/>
      <c r="C962" s="139"/>
      <c r="D962" s="142"/>
      <c r="E962" s="148"/>
      <c r="F962" s="3"/>
      <c r="G962" s="3"/>
    </row>
    <row r="963" spans="1:7" ht="15.75" customHeight="1">
      <c r="A963" s="3"/>
      <c r="B963" s="3"/>
      <c r="C963" s="139"/>
      <c r="D963" s="142"/>
      <c r="E963" s="148"/>
      <c r="F963" s="3"/>
      <c r="G963" s="3"/>
    </row>
    <row r="964" spans="1:7" ht="15.75" customHeight="1">
      <c r="A964" s="3"/>
      <c r="B964" s="3"/>
      <c r="C964" s="139"/>
      <c r="D964" s="142"/>
      <c r="E964" s="148"/>
      <c r="F964" s="3"/>
      <c r="G964" s="3"/>
    </row>
    <row r="965" spans="1:7" ht="15.75" customHeight="1">
      <c r="A965" s="3"/>
      <c r="B965" s="3"/>
      <c r="C965" s="139"/>
      <c r="D965" s="142"/>
      <c r="E965" s="148"/>
      <c r="F965" s="3"/>
      <c r="G965" s="3"/>
    </row>
    <row r="966" spans="1:7" ht="15.75" customHeight="1">
      <c r="A966" s="3"/>
      <c r="B966" s="3"/>
      <c r="C966" s="139"/>
      <c r="D966" s="142"/>
      <c r="E966" s="148"/>
      <c r="F966" s="3"/>
      <c r="G966" s="3"/>
    </row>
    <row r="967" spans="1:7" ht="15.75" customHeight="1">
      <c r="A967" s="3"/>
      <c r="B967" s="3"/>
      <c r="C967" s="139"/>
      <c r="D967" s="142"/>
      <c r="E967" s="148"/>
      <c r="F967" s="3"/>
      <c r="G967" s="3"/>
    </row>
    <row r="968" spans="1:7" ht="15.75" customHeight="1">
      <c r="A968" s="3"/>
      <c r="B968" s="3"/>
      <c r="C968" s="139"/>
      <c r="D968" s="142"/>
      <c r="E968" s="148"/>
      <c r="F968" s="3"/>
      <c r="G968" s="3"/>
    </row>
    <row r="969" spans="1:7" ht="15.75" customHeight="1">
      <c r="A969" s="3"/>
      <c r="B969" s="3"/>
      <c r="C969" s="139"/>
      <c r="D969" s="142"/>
      <c r="E969" s="148"/>
      <c r="F969" s="3"/>
      <c r="G969" s="3"/>
    </row>
    <row r="970" spans="1:7" ht="15.75" customHeight="1">
      <c r="A970" s="3"/>
      <c r="B970" s="3"/>
      <c r="C970" s="139"/>
      <c r="D970" s="142"/>
      <c r="E970" s="148"/>
      <c r="F970" s="3"/>
      <c r="G970" s="3"/>
    </row>
    <row r="971" spans="1:7" ht="15.75" customHeight="1">
      <c r="A971" s="3"/>
      <c r="B971" s="3"/>
      <c r="C971" s="139"/>
      <c r="D971" s="142"/>
      <c r="E971" s="148"/>
      <c r="F971" s="3"/>
      <c r="G971" s="3"/>
    </row>
    <row r="972" spans="1:7" ht="15.75" customHeight="1">
      <c r="A972" s="3"/>
      <c r="B972" s="3"/>
      <c r="C972" s="139"/>
      <c r="D972" s="142"/>
      <c r="E972" s="148"/>
      <c r="F972" s="3"/>
      <c r="G972" s="3"/>
    </row>
    <row r="973" spans="1:7" ht="15.75" customHeight="1">
      <c r="A973" s="3"/>
      <c r="B973" s="3"/>
      <c r="C973" s="139"/>
      <c r="D973" s="142"/>
      <c r="E973" s="148"/>
      <c r="F973" s="3"/>
      <c r="G973" s="3"/>
    </row>
    <row r="974" spans="1:7" ht="15.75" customHeight="1">
      <c r="A974" s="3"/>
      <c r="B974" s="3"/>
      <c r="C974" s="139"/>
      <c r="D974" s="142"/>
      <c r="E974" s="148"/>
      <c r="F974" s="3"/>
      <c r="G974" s="3"/>
    </row>
    <row r="975" spans="1:7" ht="15.75" customHeight="1">
      <c r="A975" s="3"/>
      <c r="B975" s="3"/>
      <c r="C975" s="139"/>
      <c r="D975" s="142"/>
      <c r="E975" s="148"/>
      <c r="F975" s="3"/>
      <c r="G975" s="3"/>
    </row>
    <row r="976" spans="1:7" ht="15.75" customHeight="1">
      <c r="A976" s="3"/>
      <c r="B976" s="3"/>
      <c r="C976" s="139"/>
      <c r="D976" s="142"/>
      <c r="E976" s="148"/>
      <c r="F976" s="3"/>
      <c r="G976" s="3"/>
    </row>
    <row r="977" spans="1:7" ht="15.75" customHeight="1">
      <c r="A977" s="3"/>
      <c r="B977" s="3"/>
      <c r="C977" s="139"/>
      <c r="D977" s="142"/>
      <c r="E977" s="148"/>
      <c r="F977" s="3"/>
      <c r="G977" s="3"/>
    </row>
    <row r="978" spans="1:7" ht="15.75" customHeight="1">
      <c r="A978" s="3"/>
      <c r="B978" s="3"/>
      <c r="C978" s="139"/>
      <c r="D978" s="142"/>
      <c r="E978" s="148"/>
      <c r="F978" s="3"/>
      <c r="G978" s="3"/>
    </row>
    <row r="979" spans="1:7" ht="15.75" customHeight="1">
      <c r="A979" s="3"/>
      <c r="B979" s="3"/>
      <c r="C979" s="139"/>
      <c r="D979" s="142"/>
      <c r="E979" s="148"/>
      <c r="F979" s="3"/>
      <c r="G979" s="3"/>
    </row>
    <row r="980" spans="1:7" ht="15.75" customHeight="1">
      <c r="A980" s="3"/>
      <c r="B980" s="3"/>
      <c r="C980" s="139"/>
      <c r="D980" s="142"/>
      <c r="E980" s="148"/>
      <c r="F980" s="3"/>
      <c r="G980" s="3"/>
    </row>
    <row r="981" spans="1:7" ht="15.75" customHeight="1">
      <c r="A981" s="3"/>
      <c r="B981" s="3"/>
      <c r="C981" s="139"/>
      <c r="D981" s="142"/>
      <c r="E981" s="148"/>
      <c r="F981" s="3"/>
      <c r="G981" s="3"/>
    </row>
    <row r="982" spans="1:7" ht="15.75" customHeight="1">
      <c r="A982" s="3"/>
      <c r="B982" s="3"/>
      <c r="C982" s="139"/>
      <c r="D982" s="142"/>
      <c r="E982" s="148"/>
      <c r="F982" s="3"/>
      <c r="G982" s="3"/>
    </row>
    <row r="983" spans="1:7" ht="15.75" customHeight="1">
      <c r="A983" s="3"/>
      <c r="B983" s="3"/>
      <c r="C983" s="139"/>
      <c r="D983" s="142"/>
      <c r="E983" s="148"/>
      <c r="F983" s="3"/>
      <c r="G983" s="3"/>
    </row>
    <row r="984" spans="1:7" ht="15.75" customHeight="1">
      <c r="A984" s="3"/>
      <c r="B984" s="3"/>
      <c r="C984" s="139"/>
      <c r="D984" s="142"/>
      <c r="E984" s="148"/>
      <c r="F984" s="3"/>
      <c r="G984" s="3"/>
    </row>
    <row r="985" spans="1:7" ht="15.75" customHeight="1">
      <c r="A985" s="3"/>
      <c r="B985" s="3"/>
      <c r="C985" s="139"/>
      <c r="D985" s="142"/>
      <c r="E985" s="148"/>
      <c r="F985" s="3"/>
      <c r="G985" s="3"/>
    </row>
    <row r="986" spans="1:7" ht="15.75" customHeight="1">
      <c r="A986" s="3"/>
      <c r="B986" s="3"/>
      <c r="C986" s="139"/>
      <c r="D986" s="142"/>
      <c r="E986" s="148"/>
      <c r="F986" s="3"/>
      <c r="G986" s="3"/>
    </row>
    <row r="987" spans="1:7" ht="15.75" customHeight="1">
      <c r="A987" s="3"/>
      <c r="B987" s="3"/>
      <c r="C987" s="139"/>
      <c r="D987" s="142"/>
      <c r="E987" s="148"/>
      <c r="F987" s="3"/>
      <c r="G987" s="3"/>
    </row>
    <row r="988" spans="1:7" ht="15.75" customHeight="1">
      <c r="A988" s="3"/>
      <c r="B988" s="3"/>
      <c r="C988" s="139"/>
      <c r="D988" s="142"/>
      <c r="E988" s="148"/>
      <c r="F988" s="3"/>
      <c r="G988" s="3"/>
    </row>
    <row r="989" spans="1:7" ht="15.75" customHeight="1">
      <c r="A989" s="3"/>
      <c r="B989" s="3"/>
      <c r="C989" s="139"/>
      <c r="D989" s="142"/>
      <c r="E989" s="148"/>
      <c r="F989" s="3"/>
      <c r="G989" s="3"/>
    </row>
    <row r="990" spans="1:7" ht="15.75" customHeight="1">
      <c r="A990" s="3"/>
      <c r="B990" s="3"/>
      <c r="C990" s="139"/>
      <c r="D990" s="142"/>
      <c r="E990" s="148"/>
      <c r="F990" s="3"/>
      <c r="G990" s="3"/>
    </row>
    <row r="991" spans="1:7" ht="15.75" customHeight="1">
      <c r="A991" s="3"/>
      <c r="B991" s="3"/>
      <c r="C991" s="139"/>
      <c r="D991" s="142"/>
      <c r="E991" s="148"/>
      <c r="F991" s="3"/>
      <c r="G991" s="3"/>
    </row>
    <row r="992" spans="1:7" ht="15.75" customHeight="1">
      <c r="A992" s="3"/>
      <c r="B992" s="3"/>
      <c r="C992" s="139"/>
      <c r="D992" s="142"/>
      <c r="E992" s="148"/>
      <c r="F992" s="3"/>
      <c r="G992" s="3"/>
    </row>
    <row r="993" spans="1:7" ht="15.75" customHeight="1">
      <c r="A993" s="3"/>
      <c r="B993" s="3"/>
      <c r="C993" s="139"/>
      <c r="D993" s="142"/>
      <c r="E993" s="148"/>
      <c r="F993" s="3"/>
      <c r="G993" s="3"/>
    </row>
    <row r="994" spans="1:7" ht="15.75" customHeight="1">
      <c r="A994" s="3"/>
      <c r="B994" s="3"/>
      <c r="C994" s="139"/>
      <c r="D994" s="142"/>
      <c r="E994" s="148"/>
      <c r="F994" s="3"/>
      <c r="G994" s="3"/>
    </row>
    <row r="995" spans="1:7" ht="15.75" customHeight="1">
      <c r="A995" s="3"/>
      <c r="B995" s="3"/>
      <c r="C995" s="139"/>
      <c r="D995" s="142"/>
      <c r="E995" s="148"/>
      <c r="F995" s="3"/>
      <c r="G995" s="3"/>
    </row>
    <row r="996" spans="1:7" ht="15.75" customHeight="1">
      <c r="A996" s="3"/>
      <c r="B996" s="3"/>
      <c r="C996" s="139"/>
      <c r="D996" s="142"/>
      <c r="E996" s="148"/>
      <c r="F996" s="3"/>
      <c r="G996" s="3"/>
    </row>
    <row r="997" spans="1:7" ht="15.75" customHeight="1">
      <c r="A997" s="3"/>
      <c r="B997" s="3"/>
      <c r="C997" s="139"/>
      <c r="D997" s="142"/>
      <c r="E997" s="148"/>
      <c r="F997" s="3"/>
      <c r="G997" s="3"/>
    </row>
    <row r="998" spans="1:7" ht="15.75" customHeight="1">
      <c r="A998" s="3"/>
      <c r="B998" s="3"/>
      <c r="C998" s="139"/>
      <c r="D998" s="142"/>
      <c r="E998" s="148"/>
      <c r="F998" s="3"/>
      <c r="G998" s="3"/>
    </row>
    <row r="999" spans="1:7" ht="15.75" customHeight="1">
      <c r="A999" s="3"/>
      <c r="B999" s="3"/>
      <c r="C999" s="139"/>
      <c r="D999" s="142"/>
      <c r="E999" s="148"/>
      <c r="F999" s="3"/>
      <c r="G999" s="3"/>
    </row>
    <row r="1000" spans="1:7" ht="15.75" customHeight="1">
      <c r="A1000" s="3"/>
      <c r="B1000" s="3"/>
      <c r="C1000" s="139"/>
      <c r="D1000" s="142"/>
      <c r="E1000" s="148"/>
      <c r="F1000" s="3"/>
      <c r="G1000" s="3"/>
    </row>
  </sheetData>
  <autoFilter ref="A4:I403" xr:uid="{00000000-0009-0000-0000-000003000000}">
    <sortState xmlns:xlrd2="http://schemas.microsoft.com/office/spreadsheetml/2017/richdata2" ref="A5:I403">
      <sortCondition ref="A4:A403"/>
    </sortState>
  </autoFilter>
  <pageMargins left="0.75" right="0.75" top="1" bottom="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00"/>
  <sheetViews>
    <sheetView workbookViewId="0">
      <pane xSplit="2" ySplit="2" topLeftCell="C188" activePane="bottomRight" state="frozen"/>
      <selection pane="topRight" activeCell="C1" sqref="C1"/>
      <selection pane="bottomLeft" activeCell="A3" sqref="A3"/>
      <selection pane="bottomRight" activeCell="D199" sqref="D199:D401"/>
    </sheetView>
  </sheetViews>
  <sheetFormatPr defaultColWidth="14.42578125" defaultRowHeight="15" customHeight="1"/>
  <cols>
    <col min="1" max="2" width="10.7109375" customWidth="1"/>
    <col min="3" max="3" width="13" customWidth="1"/>
    <col min="4" max="4" width="12.85546875" customWidth="1"/>
    <col min="5" max="5" width="10.7109375" customWidth="1"/>
    <col min="6" max="6" width="7.42578125" customWidth="1"/>
    <col min="7" max="7" width="11.85546875" style="190" customWidth="1"/>
    <col min="8" max="9" width="10.7109375" customWidth="1"/>
    <col min="10" max="10" width="7.42578125" customWidth="1"/>
    <col min="11" max="11" width="11.85546875" customWidth="1"/>
    <col min="12" max="26" width="10.7109375" customWidth="1"/>
  </cols>
  <sheetData>
    <row r="1" spans="1:23">
      <c r="C1" s="3"/>
      <c r="D1" s="7" t="s">
        <v>174</v>
      </c>
      <c r="E1" s="165">
        <v>0</v>
      </c>
      <c r="F1" s="236" t="s">
        <v>175</v>
      </c>
      <c r="G1" s="237"/>
      <c r="J1" s="236" t="s">
        <v>176</v>
      </c>
      <c r="K1" s="237"/>
      <c r="L1" s="141">
        <v>0</v>
      </c>
    </row>
    <row r="2" spans="1:23">
      <c r="B2" s="141" t="s">
        <v>13</v>
      </c>
      <c r="C2" s="141" t="str">
        <f>"Watch "&amp;D2</f>
        <v>Watch 1</v>
      </c>
      <c r="D2" s="166">
        <v>1</v>
      </c>
      <c r="F2" s="167" t="s">
        <v>13</v>
      </c>
      <c r="G2" s="189" t="s">
        <v>14</v>
      </c>
      <c r="J2" s="167" t="s">
        <v>13</v>
      </c>
      <c r="K2" s="167" t="s">
        <v>14</v>
      </c>
    </row>
    <row r="3" spans="1:23">
      <c r="B3" s="141">
        <v>1</v>
      </c>
      <c r="C3" s="3" t="str">
        <f>"0:"&amp;INT(ROUND(E3,0)/60)&amp;":"&amp;RIGHT("00"&amp;MOD(ROUND(E3,0),60),2)</f>
        <v>0:16:31</v>
      </c>
      <c r="D3" s="168" t="str">
        <f>IF(D$2=1,G3,K3)</f>
        <v>00:16:30.930</v>
      </c>
      <c r="E3" s="146">
        <f t="shared" ref="E3:E257" si="0">HOUR(D3)*3600+MINUTE(D3)*60+SECOND(D3)</f>
        <v>991</v>
      </c>
      <c r="F3">
        <v>1</v>
      </c>
      <c r="G3" t="s">
        <v>288</v>
      </c>
      <c r="H3" s="142">
        <f>HOUR(G3)*3600+MINUTE(G3)*60+SECOND(G3)</f>
        <v>991</v>
      </c>
      <c r="J3">
        <v>1</v>
      </c>
      <c r="K3" t="s">
        <v>599</v>
      </c>
      <c r="L3" s="146">
        <f t="shared" ref="L3:L254" si="1">HOUR(K3)*3600+MINUTE(K3)*60+SECOND(K3)</f>
        <v>991</v>
      </c>
      <c r="N3" s="172">
        <f t="shared" ref="N3:N257" si="2">H3-L3</f>
        <v>0</v>
      </c>
      <c r="O3" s="141">
        <f t="shared" ref="O3:O257" si="3">ABS(N3)</f>
        <v>0</v>
      </c>
      <c r="Q3" s="172">
        <f t="shared" ref="Q3:Q257" si="4">H3</f>
        <v>991</v>
      </c>
      <c r="R3" s="172">
        <f t="shared" ref="R3:R257" si="5">L3+1.64</f>
        <v>992.64</v>
      </c>
      <c r="S3" s="172">
        <f t="shared" ref="S3:S257" si="6">Q3-R3</f>
        <v>-1.6399999999999864</v>
      </c>
      <c r="U3" s="141" t="str">
        <f>RIGHT(G3,2)</f>
        <v>30</v>
      </c>
      <c r="V3" s="173">
        <v>1.1064814814814814E-2</v>
      </c>
      <c r="W3" s="141" t="str">
        <f>LEFT(V3,2)</f>
        <v>0.</v>
      </c>
    </row>
    <row r="4" spans="1:23">
      <c r="B4" s="141">
        <v>2</v>
      </c>
      <c r="C4" s="3" t="str">
        <f t="shared" ref="C4:C257" si="7">"0:"&amp;INT(ROUND(E4,0)/60)&amp;":"&amp;RIGHT("00"&amp;MOD(ROUND(E4,0),60),2)</f>
        <v>0:16:36</v>
      </c>
      <c r="D4" s="168" t="str">
        <f t="shared" ref="D4:D140" si="8">IF(D$2=1,G4,K4)</f>
        <v>00:16:35.530</v>
      </c>
      <c r="E4" s="146">
        <f t="shared" si="0"/>
        <v>996</v>
      </c>
      <c r="F4">
        <v>2</v>
      </c>
      <c r="G4" t="s">
        <v>289</v>
      </c>
      <c r="H4" s="146">
        <f t="shared" ref="H4:H199" si="9">HOUR(G4)*3600+MINUTE(G4)*60+SECOND(G4)</f>
        <v>996</v>
      </c>
      <c r="I4" s="172">
        <f t="shared" ref="I4:I258" si="10">H4-H3</f>
        <v>5</v>
      </c>
      <c r="J4">
        <v>2</v>
      </c>
      <c r="K4" t="s">
        <v>600</v>
      </c>
      <c r="L4" s="146">
        <f t="shared" si="1"/>
        <v>996</v>
      </c>
      <c r="M4" s="172">
        <f t="shared" ref="M4:M258" si="11">L4-L3</f>
        <v>5</v>
      </c>
      <c r="N4" s="172">
        <f t="shared" si="2"/>
        <v>0</v>
      </c>
      <c r="O4" s="141">
        <f t="shared" si="3"/>
        <v>0</v>
      </c>
      <c r="Q4" s="172">
        <f t="shared" si="4"/>
        <v>996</v>
      </c>
      <c r="R4" s="172">
        <f t="shared" si="5"/>
        <v>997.64</v>
      </c>
      <c r="S4" s="172">
        <f t="shared" si="6"/>
        <v>-1.6399999999999864</v>
      </c>
      <c r="U4" s="146">
        <f>HOUR(G3)*3600+MINUTE(G3)*60+SECOND(G3)</f>
        <v>991</v>
      </c>
    </row>
    <row r="5" spans="1:23">
      <c r="B5" s="141">
        <v>3</v>
      </c>
      <c r="C5" s="3" t="str">
        <f t="shared" si="7"/>
        <v>0:16:43</v>
      </c>
      <c r="D5" s="168" t="str">
        <f t="shared" si="8"/>
        <v>00:16:42.730</v>
      </c>
      <c r="E5" s="146">
        <f t="shared" si="0"/>
        <v>1003</v>
      </c>
      <c r="F5">
        <v>3</v>
      </c>
      <c r="G5" t="s">
        <v>290</v>
      </c>
      <c r="H5" s="146">
        <f t="shared" si="9"/>
        <v>1003</v>
      </c>
      <c r="I5" s="172">
        <f t="shared" si="10"/>
        <v>7</v>
      </c>
      <c r="J5">
        <v>3</v>
      </c>
      <c r="K5" t="s">
        <v>601</v>
      </c>
      <c r="L5" s="146">
        <f t="shared" si="1"/>
        <v>1003</v>
      </c>
      <c r="M5" s="172">
        <f t="shared" si="11"/>
        <v>7</v>
      </c>
      <c r="N5" s="172">
        <f t="shared" si="2"/>
        <v>0</v>
      </c>
      <c r="O5" s="141">
        <f t="shared" si="3"/>
        <v>0</v>
      </c>
      <c r="Q5" s="172">
        <f t="shared" si="4"/>
        <v>1003</v>
      </c>
      <c r="R5" s="172">
        <f t="shared" si="5"/>
        <v>1004.64</v>
      </c>
      <c r="S5" s="172">
        <f t="shared" si="6"/>
        <v>-1.6399999999999864</v>
      </c>
    </row>
    <row r="6" spans="1:23">
      <c r="B6" s="141">
        <v>4</v>
      </c>
      <c r="C6" s="3" t="str">
        <f t="shared" si="7"/>
        <v>0:16:47</v>
      </c>
      <c r="D6" s="168" t="str">
        <f t="shared" si="8"/>
        <v>00:16:47.380</v>
      </c>
      <c r="E6" s="146">
        <f t="shared" si="0"/>
        <v>1007</v>
      </c>
      <c r="F6">
        <v>4</v>
      </c>
      <c r="G6" t="s">
        <v>291</v>
      </c>
      <c r="H6" s="146">
        <f t="shared" si="9"/>
        <v>1007</v>
      </c>
      <c r="I6" s="172">
        <f t="shared" si="10"/>
        <v>4</v>
      </c>
      <c r="J6">
        <v>4</v>
      </c>
      <c r="K6" t="s">
        <v>602</v>
      </c>
      <c r="L6" s="146">
        <f t="shared" si="1"/>
        <v>1008</v>
      </c>
      <c r="M6" s="172">
        <f t="shared" si="11"/>
        <v>5</v>
      </c>
      <c r="N6" s="172">
        <f t="shared" si="2"/>
        <v>-1</v>
      </c>
      <c r="O6" s="141">
        <f t="shared" si="3"/>
        <v>1</v>
      </c>
      <c r="Q6" s="172">
        <f t="shared" si="4"/>
        <v>1007</v>
      </c>
      <c r="R6" s="172">
        <f t="shared" si="5"/>
        <v>1009.64</v>
      </c>
      <c r="S6" s="172">
        <f t="shared" si="6"/>
        <v>-2.6399999999999864</v>
      </c>
    </row>
    <row r="7" spans="1:23">
      <c r="B7" s="141">
        <v>5</v>
      </c>
      <c r="C7" s="3" t="str">
        <f t="shared" si="7"/>
        <v>0:17:00</v>
      </c>
      <c r="D7" s="168" t="str">
        <f t="shared" si="8"/>
        <v>00:17:00.200</v>
      </c>
      <c r="E7" s="146">
        <f t="shared" si="0"/>
        <v>1020</v>
      </c>
      <c r="F7">
        <v>5</v>
      </c>
      <c r="G7" t="s">
        <v>292</v>
      </c>
      <c r="H7" s="146">
        <f t="shared" si="9"/>
        <v>1020</v>
      </c>
      <c r="I7" s="172">
        <f t="shared" si="10"/>
        <v>13</v>
      </c>
      <c r="J7">
        <v>5</v>
      </c>
      <c r="K7" t="s">
        <v>603</v>
      </c>
      <c r="L7" s="146">
        <f t="shared" si="1"/>
        <v>1020</v>
      </c>
      <c r="M7" s="172">
        <f t="shared" si="11"/>
        <v>12</v>
      </c>
      <c r="N7" s="172">
        <f t="shared" si="2"/>
        <v>0</v>
      </c>
      <c r="O7" s="141">
        <f t="shared" si="3"/>
        <v>0</v>
      </c>
      <c r="Q7" s="172">
        <f t="shared" si="4"/>
        <v>1020</v>
      </c>
      <c r="R7" s="172">
        <f t="shared" si="5"/>
        <v>1021.64</v>
      </c>
      <c r="S7" s="172">
        <f t="shared" si="6"/>
        <v>-1.6399999999999864</v>
      </c>
    </row>
    <row r="8" spans="1:23">
      <c r="B8" s="141">
        <v>6</v>
      </c>
      <c r="C8" s="3" t="str">
        <f t="shared" si="7"/>
        <v>0:17:01</v>
      </c>
      <c r="D8" s="168" t="str">
        <f t="shared" si="8"/>
        <v>00:17:01.490</v>
      </c>
      <c r="E8" s="146">
        <f t="shared" si="0"/>
        <v>1021</v>
      </c>
      <c r="F8">
        <v>6</v>
      </c>
      <c r="G8" t="s">
        <v>293</v>
      </c>
      <c r="H8" s="146">
        <f t="shared" si="9"/>
        <v>1021</v>
      </c>
      <c r="I8" s="172">
        <f t="shared" si="10"/>
        <v>1</v>
      </c>
      <c r="J8">
        <v>6</v>
      </c>
      <c r="K8" t="s">
        <v>604</v>
      </c>
      <c r="L8" s="146">
        <f t="shared" si="1"/>
        <v>1022</v>
      </c>
      <c r="M8" s="172">
        <f t="shared" si="11"/>
        <v>2</v>
      </c>
      <c r="N8" s="172">
        <f t="shared" si="2"/>
        <v>-1</v>
      </c>
      <c r="O8" s="141">
        <f t="shared" si="3"/>
        <v>1</v>
      </c>
      <c r="Q8" s="172">
        <f t="shared" si="4"/>
        <v>1021</v>
      </c>
      <c r="R8" s="172">
        <f t="shared" si="5"/>
        <v>1023.64</v>
      </c>
      <c r="S8" s="172">
        <f t="shared" si="6"/>
        <v>-2.6399999999999864</v>
      </c>
    </row>
    <row r="9" spans="1:23">
      <c r="B9" s="141">
        <v>7</v>
      </c>
      <c r="C9" s="3" t="str">
        <f t="shared" si="7"/>
        <v>0:17:02</v>
      </c>
      <c r="D9" s="168" t="str">
        <f t="shared" si="8"/>
        <v>00:17:02.320</v>
      </c>
      <c r="E9" s="146">
        <f t="shared" si="0"/>
        <v>1022</v>
      </c>
      <c r="F9">
        <v>7</v>
      </c>
      <c r="G9" t="s">
        <v>294</v>
      </c>
      <c r="H9" s="146">
        <f t="shared" si="9"/>
        <v>1022</v>
      </c>
      <c r="I9" s="172">
        <f t="shared" si="10"/>
        <v>1</v>
      </c>
      <c r="J9">
        <v>7</v>
      </c>
      <c r="K9" t="s">
        <v>605</v>
      </c>
      <c r="L9" s="146">
        <f t="shared" si="1"/>
        <v>1022</v>
      </c>
      <c r="M9" s="172">
        <f t="shared" si="11"/>
        <v>0</v>
      </c>
      <c r="N9" s="172">
        <f t="shared" si="2"/>
        <v>0</v>
      </c>
      <c r="O9" s="141">
        <f t="shared" si="3"/>
        <v>0</v>
      </c>
      <c r="Q9" s="172">
        <f t="shared" si="4"/>
        <v>1022</v>
      </c>
      <c r="R9" s="172">
        <f t="shared" si="5"/>
        <v>1023.64</v>
      </c>
      <c r="S9" s="172">
        <f t="shared" si="6"/>
        <v>-1.6399999999999864</v>
      </c>
    </row>
    <row r="10" spans="1:23">
      <c r="B10" s="141">
        <v>8</v>
      </c>
      <c r="C10" s="3" t="str">
        <f t="shared" si="7"/>
        <v>0:17:04</v>
      </c>
      <c r="D10" s="168" t="str">
        <f t="shared" si="8"/>
        <v>00:17:03.620</v>
      </c>
      <c r="E10" s="146">
        <f t="shared" si="0"/>
        <v>1024</v>
      </c>
      <c r="F10">
        <v>8</v>
      </c>
      <c r="G10" t="s">
        <v>295</v>
      </c>
      <c r="H10" s="146">
        <f t="shared" si="9"/>
        <v>1024</v>
      </c>
      <c r="I10" s="172">
        <f t="shared" si="10"/>
        <v>2</v>
      </c>
      <c r="J10">
        <v>8</v>
      </c>
      <c r="K10" t="s">
        <v>606</v>
      </c>
      <c r="L10" s="146">
        <f t="shared" si="1"/>
        <v>1024</v>
      </c>
      <c r="M10" s="172">
        <f t="shared" si="11"/>
        <v>2</v>
      </c>
      <c r="N10" s="172">
        <f t="shared" si="2"/>
        <v>0</v>
      </c>
      <c r="O10" s="141">
        <f t="shared" si="3"/>
        <v>0</v>
      </c>
      <c r="Q10" s="172">
        <f t="shared" si="4"/>
        <v>1024</v>
      </c>
      <c r="R10" s="172">
        <f t="shared" si="5"/>
        <v>1025.6400000000001</v>
      </c>
      <c r="S10" s="172">
        <f t="shared" si="6"/>
        <v>-1.6400000000001</v>
      </c>
    </row>
    <row r="11" spans="1:23">
      <c r="B11" s="141">
        <v>9</v>
      </c>
      <c r="C11" s="3" t="str">
        <f t="shared" si="7"/>
        <v>0:17:07</v>
      </c>
      <c r="D11" s="168" t="str">
        <f t="shared" si="8"/>
        <v>00:17:06.520</v>
      </c>
      <c r="E11" s="146">
        <f t="shared" si="0"/>
        <v>1027</v>
      </c>
      <c r="F11">
        <v>9</v>
      </c>
      <c r="G11" t="s">
        <v>296</v>
      </c>
      <c r="H11" s="146">
        <f t="shared" si="9"/>
        <v>1027</v>
      </c>
      <c r="I11" s="172">
        <f t="shared" si="10"/>
        <v>3</v>
      </c>
      <c r="J11">
        <v>9</v>
      </c>
      <c r="K11" t="s">
        <v>607</v>
      </c>
      <c r="L11" s="146">
        <f t="shared" si="1"/>
        <v>1027</v>
      </c>
      <c r="M11" s="172">
        <f t="shared" si="11"/>
        <v>3</v>
      </c>
      <c r="N11" s="172">
        <f t="shared" si="2"/>
        <v>0</v>
      </c>
      <c r="O11" s="141">
        <f t="shared" si="3"/>
        <v>0</v>
      </c>
      <c r="Q11" s="172">
        <f t="shared" si="4"/>
        <v>1027</v>
      </c>
      <c r="R11" s="172">
        <f t="shared" si="5"/>
        <v>1028.6400000000001</v>
      </c>
      <c r="S11" s="172">
        <f t="shared" si="6"/>
        <v>-1.6400000000001</v>
      </c>
    </row>
    <row r="12" spans="1:23">
      <c r="B12" s="141">
        <v>10</v>
      </c>
      <c r="C12" s="3" t="str">
        <f t="shared" si="7"/>
        <v>0:17:08</v>
      </c>
      <c r="D12" s="168" t="str">
        <f t="shared" si="8"/>
        <v>00:17:07.690</v>
      </c>
      <c r="E12" s="146">
        <f t="shared" si="0"/>
        <v>1028</v>
      </c>
      <c r="F12">
        <v>10</v>
      </c>
      <c r="G12" t="s">
        <v>297</v>
      </c>
      <c r="H12" s="146">
        <f t="shared" si="9"/>
        <v>1028</v>
      </c>
      <c r="I12" s="172">
        <f t="shared" si="10"/>
        <v>1</v>
      </c>
      <c r="J12">
        <v>10</v>
      </c>
      <c r="K12" t="s">
        <v>608</v>
      </c>
      <c r="L12" s="146">
        <f t="shared" si="1"/>
        <v>1028</v>
      </c>
      <c r="M12" s="172">
        <f t="shared" si="11"/>
        <v>1</v>
      </c>
      <c r="N12" s="172">
        <f t="shared" si="2"/>
        <v>0</v>
      </c>
      <c r="O12" s="141">
        <f t="shared" si="3"/>
        <v>0</v>
      </c>
      <c r="Q12" s="172">
        <f t="shared" si="4"/>
        <v>1028</v>
      </c>
      <c r="R12" s="172">
        <f t="shared" si="5"/>
        <v>1029.6400000000001</v>
      </c>
      <c r="S12" s="172">
        <f t="shared" si="6"/>
        <v>-1.6400000000001</v>
      </c>
    </row>
    <row r="13" spans="1:23">
      <c r="B13" s="141">
        <v>11</v>
      </c>
      <c r="C13" s="3" t="str">
        <f t="shared" si="7"/>
        <v>0:17:10</v>
      </c>
      <c r="D13" s="168" t="str">
        <f t="shared" si="8"/>
        <v>00:17:10.240</v>
      </c>
      <c r="E13" s="146">
        <f t="shared" si="0"/>
        <v>1030</v>
      </c>
      <c r="F13">
        <v>11</v>
      </c>
      <c r="G13" t="s">
        <v>298</v>
      </c>
      <c r="H13" s="146">
        <f t="shared" si="9"/>
        <v>1030</v>
      </c>
      <c r="I13" s="172">
        <f t="shared" si="10"/>
        <v>2</v>
      </c>
      <c r="J13">
        <v>11</v>
      </c>
      <c r="K13" t="s">
        <v>609</v>
      </c>
      <c r="L13" s="146">
        <f t="shared" si="1"/>
        <v>1030</v>
      </c>
      <c r="M13" s="172">
        <f t="shared" si="11"/>
        <v>2</v>
      </c>
      <c r="N13" s="172">
        <f t="shared" si="2"/>
        <v>0</v>
      </c>
      <c r="O13" s="141">
        <f t="shared" si="3"/>
        <v>0</v>
      </c>
      <c r="Q13" s="172">
        <f t="shared" si="4"/>
        <v>1030</v>
      </c>
      <c r="R13" s="172">
        <f t="shared" si="5"/>
        <v>1031.6400000000001</v>
      </c>
      <c r="S13" s="172">
        <f t="shared" si="6"/>
        <v>-1.6400000000001</v>
      </c>
    </row>
    <row r="14" spans="1:23">
      <c r="B14" s="141">
        <v>12</v>
      </c>
      <c r="C14" s="3" t="str">
        <f t="shared" si="7"/>
        <v>0:17:27</v>
      </c>
      <c r="D14" s="168" t="str">
        <f t="shared" si="8"/>
        <v>00:17:26.830</v>
      </c>
      <c r="E14" s="146">
        <f t="shared" si="0"/>
        <v>1047</v>
      </c>
      <c r="F14">
        <v>12</v>
      </c>
      <c r="G14" t="s">
        <v>299</v>
      </c>
      <c r="H14" s="146">
        <f t="shared" si="9"/>
        <v>1047</v>
      </c>
      <c r="I14" s="172">
        <f t="shared" si="10"/>
        <v>17</v>
      </c>
      <c r="J14">
        <v>12</v>
      </c>
      <c r="K14" t="s">
        <v>610</v>
      </c>
      <c r="L14" s="146">
        <f t="shared" si="1"/>
        <v>1047</v>
      </c>
      <c r="M14" s="172">
        <f t="shared" si="11"/>
        <v>17</v>
      </c>
      <c r="N14" s="172">
        <f t="shared" si="2"/>
        <v>0</v>
      </c>
      <c r="O14" s="141">
        <f t="shared" si="3"/>
        <v>0</v>
      </c>
      <c r="Q14" s="172">
        <f t="shared" si="4"/>
        <v>1047</v>
      </c>
      <c r="R14" s="172">
        <f t="shared" si="5"/>
        <v>1048.6400000000001</v>
      </c>
      <c r="S14" s="172">
        <f t="shared" si="6"/>
        <v>-1.6400000000001</v>
      </c>
    </row>
    <row r="15" spans="1:23">
      <c r="A15" s="141" t="s">
        <v>67</v>
      </c>
      <c r="B15" s="141">
        <v>13</v>
      </c>
      <c r="C15" s="3" t="str">
        <f t="shared" si="7"/>
        <v>0:17:28</v>
      </c>
      <c r="D15" s="168" t="str">
        <f t="shared" si="8"/>
        <v>00:17:27.900</v>
      </c>
      <c r="E15" s="146">
        <f t="shared" si="0"/>
        <v>1048</v>
      </c>
      <c r="F15">
        <v>13</v>
      </c>
      <c r="G15" t="s">
        <v>300</v>
      </c>
      <c r="H15" s="146">
        <f t="shared" si="9"/>
        <v>1048</v>
      </c>
      <c r="I15" s="172">
        <f t="shared" si="10"/>
        <v>1</v>
      </c>
      <c r="J15">
        <v>13</v>
      </c>
      <c r="K15" t="s">
        <v>611</v>
      </c>
      <c r="L15" s="146">
        <f t="shared" si="1"/>
        <v>1048</v>
      </c>
      <c r="M15" s="172">
        <f t="shared" si="11"/>
        <v>1</v>
      </c>
      <c r="N15" s="172">
        <f t="shared" si="2"/>
        <v>0</v>
      </c>
      <c r="O15" s="141">
        <f t="shared" si="3"/>
        <v>0</v>
      </c>
      <c r="Q15" s="172">
        <f t="shared" si="4"/>
        <v>1048</v>
      </c>
      <c r="R15" s="172">
        <f t="shared" si="5"/>
        <v>1049.6400000000001</v>
      </c>
      <c r="S15" s="172">
        <f t="shared" si="6"/>
        <v>-1.6400000000001</v>
      </c>
    </row>
    <row r="16" spans="1:23">
      <c r="B16" s="141">
        <v>14</v>
      </c>
      <c r="C16" s="3" t="str">
        <f t="shared" si="7"/>
        <v>0:17:35</v>
      </c>
      <c r="D16" s="168" t="str">
        <f t="shared" si="8"/>
        <v>00:17:34.840</v>
      </c>
      <c r="E16" s="146">
        <f t="shared" si="0"/>
        <v>1055</v>
      </c>
      <c r="F16">
        <v>14</v>
      </c>
      <c r="G16" t="s">
        <v>301</v>
      </c>
      <c r="H16" s="146">
        <f t="shared" si="9"/>
        <v>1055</v>
      </c>
      <c r="I16" s="172">
        <f t="shared" si="10"/>
        <v>7</v>
      </c>
      <c r="J16">
        <v>14</v>
      </c>
      <c r="K16" t="s">
        <v>612</v>
      </c>
      <c r="L16" s="146">
        <f t="shared" si="1"/>
        <v>1055</v>
      </c>
      <c r="M16" s="172">
        <f t="shared" si="11"/>
        <v>7</v>
      </c>
      <c r="N16" s="172">
        <f t="shared" si="2"/>
        <v>0</v>
      </c>
      <c r="O16" s="141">
        <f t="shared" si="3"/>
        <v>0</v>
      </c>
      <c r="Q16" s="172">
        <f t="shared" si="4"/>
        <v>1055</v>
      </c>
      <c r="R16" s="172">
        <f t="shared" si="5"/>
        <v>1056.6400000000001</v>
      </c>
      <c r="S16" s="172">
        <f t="shared" si="6"/>
        <v>-1.6400000000001</v>
      </c>
    </row>
    <row r="17" spans="2:19">
      <c r="B17" s="141">
        <v>15</v>
      </c>
      <c r="C17" s="3" t="str">
        <f t="shared" si="7"/>
        <v>0:17:39</v>
      </c>
      <c r="D17" s="168" t="str">
        <f t="shared" si="8"/>
        <v>00:17:38.920</v>
      </c>
      <c r="E17" s="146">
        <f t="shared" si="0"/>
        <v>1059</v>
      </c>
      <c r="F17">
        <v>15</v>
      </c>
      <c r="G17" t="s">
        <v>302</v>
      </c>
      <c r="H17" s="146">
        <f t="shared" si="9"/>
        <v>1059</v>
      </c>
      <c r="I17" s="172">
        <f t="shared" si="10"/>
        <v>4</v>
      </c>
      <c r="J17">
        <v>15</v>
      </c>
      <c r="K17" t="s">
        <v>613</v>
      </c>
      <c r="L17" s="146">
        <f t="shared" si="1"/>
        <v>1059</v>
      </c>
      <c r="M17" s="172">
        <f t="shared" si="11"/>
        <v>4</v>
      </c>
      <c r="N17" s="172">
        <f t="shared" si="2"/>
        <v>0</v>
      </c>
      <c r="O17" s="141">
        <f t="shared" si="3"/>
        <v>0</v>
      </c>
      <c r="Q17" s="172">
        <f t="shared" si="4"/>
        <v>1059</v>
      </c>
      <c r="R17" s="172">
        <f t="shared" si="5"/>
        <v>1060.6400000000001</v>
      </c>
      <c r="S17" s="172">
        <f t="shared" si="6"/>
        <v>-1.6400000000001</v>
      </c>
    </row>
    <row r="18" spans="2:19">
      <c r="B18" s="141">
        <v>16</v>
      </c>
      <c r="C18" s="3" t="str">
        <f t="shared" si="7"/>
        <v>0:17:40</v>
      </c>
      <c r="D18" s="168" t="str">
        <f t="shared" si="8"/>
        <v>00:17:40.410</v>
      </c>
      <c r="E18" s="146">
        <f t="shared" si="0"/>
        <v>1060</v>
      </c>
      <c r="F18">
        <v>16</v>
      </c>
      <c r="G18" t="s">
        <v>303</v>
      </c>
      <c r="H18" s="146">
        <f t="shared" si="9"/>
        <v>1060</v>
      </c>
      <c r="I18" s="172">
        <f t="shared" si="10"/>
        <v>1</v>
      </c>
      <c r="J18">
        <v>16</v>
      </c>
      <c r="K18" t="s">
        <v>614</v>
      </c>
      <c r="L18" s="146">
        <f t="shared" si="1"/>
        <v>1060</v>
      </c>
      <c r="M18" s="172">
        <f t="shared" si="11"/>
        <v>1</v>
      </c>
      <c r="N18" s="172">
        <f t="shared" si="2"/>
        <v>0</v>
      </c>
      <c r="O18" s="141">
        <f t="shared" si="3"/>
        <v>0</v>
      </c>
      <c r="Q18" s="172">
        <f t="shared" si="4"/>
        <v>1060</v>
      </c>
      <c r="R18" s="172">
        <f t="shared" si="5"/>
        <v>1061.6400000000001</v>
      </c>
      <c r="S18" s="172">
        <f t="shared" si="6"/>
        <v>-1.6400000000001</v>
      </c>
    </row>
    <row r="19" spans="2:19">
      <c r="B19" s="141">
        <v>17</v>
      </c>
      <c r="C19" s="3" t="str">
        <f t="shared" si="7"/>
        <v>0:17:42</v>
      </c>
      <c r="D19" s="168" t="str">
        <f t="shared" si="8"/>
        <v>00:17:41.550</v>
      </c>
      <c r="E19" s="146">
        <f t="shared" si="0"/>
        <v>1062</v>
      </c>
      <c r="F19">
        <v>17</v>
      </c>
      <c r="G19" t="s">
        <v>304</v>
      </c>
      <c r="H19" s="146">
        <f t="shared" si="9"/>
        <v>1062</v>
      </c>
      <c r="I19" s="172">
        <f t="shared" si="10"/>
        <v>2</v>
      </c>
      <c r="J19">
        <v>17</v>
      </c>
      <c r="K19" t="s">
        <v>615</v>
      </c>
      <c r="L19" s="146">
        <f t="shared" si="1"/>
        <v>1062</v>
      </c>
      <c r="M19" s="172">
        <f t="shared" si="11"/>
        <v>2</v>
      </c>
      <c r="N19" s="172">
        <f t="shared" si="2"/>
        <v>0</v>
      </c>
      <c r="O19" s="141">
        <f t="shared" si="3"/>
        <v>0</v>
      </c>
      <c r="Q19" s="172">
        <f t="shared" si="4"/>
        <v>1062</v>
      </c>
      <c r="R19" s="172">
        <f t="shared" si="5"/>
        <v>1063.6400000000001</v>
      </c>
      <c r="S19" s="172">
        <f t="shared" si="6"/>
        <v>-1.6400000000001</v>
      </c>
    </row>
    <row r="20" spans="2:19">
      <c r="B20" s="141">
        <v>18</v>
      </c>
      <c r="C20" s="3" t="str">
        <f t="shared" si="7"/>
        <v>0:17:44</v>
      </c>
      <c r="D20" s="168" t="str">
        <f t="shared" si="8"/>
        <v>00:17:43.690</v>
      </c>
      <c r="E20" s="146">
        <f t="shared" si="0"/>
        <v>1064</v>
      </c>
      <c r="F20">
        <v>18</v>
      </c>
      <c r="G20" t="s">
        <v>305</v>
      </c>
      <c r="H20" s="146">
        <f t="shared" si="9"/>
        <v>1064</v>
      </c>
      <c r="I20" s="172">
        <f t="shared" si="10"/>
        <v>2</v>
      </c>
      <c r="J20">
        <v>18</v>
      </c>
      <c r="K20" t="s">
        <v>616</v>
      </c>
      <c r="L20" s="146">
        <f t="shared" si="1"/>
        <v>1064</v>
      </c>
      <c r="M20" s="172">
        <f t="shared" si="11"/>
        <v>2</v>
      </c>
      <c r="N20" s="172">
        <f t="shared" si="2"/>
        <v>0</v>
      </c>
      <c r="O20" s="141">
        <f t="shared" si="3"/>
        <v>0</v>
      </c>
      <c r="Q20" s="172">
        <f t="shared" si="4"/>
        <v>1064</v>
      </c>
      <c r="R20" s="172">
        <f t="shared" si="5"/>
        <v>1065.6400000000001</v>
      </c>
      <c r="S20" s="172">
        <f t="shared" si="6"/>
        <v>-1.6400000000001</v>
      </c>
    </row>
    <row r="21" spans="2:19" ht="15.75" customHeight="1">
      <c r="B21" s="141">
        <v>19</v>
      </c>
      <c r="C21" s="3" t="str">
        <f t="shared" si="7"/>
        <v>0:17:46</v>
      </c>
      <c r="D21" s="168" t="str">
        <f t="shared" si="8"/>
        <v>00:17:46.300</v>
      </c>
      <c r="E21" s="146">
        <f t="shared" si="0"/>
        <v>1066</v>
      </c>
      <c r="F21">
        <v>19</v>
      </c>
      <c r="G21" t="s">
        <v>306</v>
      </c>
      <c r="H21" s="146">
        <f t="shared" si="9"/>
        <v>1066</v>
      </c>
      <c r="I21" s="172">
        <f t="shared" si="10"/>
        <v>2</v>
      </c>
      <c r="J21">
        <v>19</v>
      </c>
      <c r="K21" t="s">
        <v>617</v>
      </c>
      <c r="L21" s="146">
        <f t="shared" si="1"/>
        <v>1066</v>
      </c>
      <c r="M21" s="172">
        <f t="shared" si="11"/>
        <v>2</v>
      </c>
      <c r="N21" s="172">
        <f t="shared" si="2"/>
        <v>0</v>
      </c>
      <c r="O21" s="141">
        <f t="shared" si="3"/>
        <v>0</v>
      </c>
      <c r="Q21" s="172">
        <f t="shared" si="4"/>
        <v>1066</v>
      </c>
      <c r="R21" s="172">
        <f t="shared" si="5"/>
        <v>1067.6400000000001</v>
      </c>
      <c r="S21" s="172">
        <f t="shared" si="6"/>
        <v>-1.6400000000001</v>
      </c>
    </row>
    <row r="22" spans="2:19" ht="15.75" customHeight="1">
      <c r="B22" s="141">
        <v>20</v>
      </c>
      <c r="C22" s="3" t="str">
        <f t="shared" si="7"/>
        <v>0:17:54</v>
      </c>
      <c r="D22" s="168" t="str">
        <f t="shared" si="8"/>
        <v>00:17:53.680</v>
      </c>
      <c r="E22" s="146">
        <f t="shared" si="0"/>
        <v>1074</v>
      </c>
      <c r="F22">
        <v>20</v>
      </c>
      <c r="G22" t="s">
        <v>307</v>
      </c>
      <c r="H22" s="146">
        <f t="shared" si="9"/>
        <v>1074</v>
      </c>
      <c r="I22" s="172">
        <f t="shared" si="10"/>
        <v>8</v>
      </c>
      <c r="J22">
        <v>20</v>
      </c>
      <c r="K22" t="s">
        <v>618</v>
      </c>
      <c r="L22" s="146">
        <f t="shared" si="1"/>
        <v>1074</v>
      </c>
      <c r="M22" s="172">
        <f t="shared" si="11"/>
        <v>8</v>
      </c>
      <c r="N22" s="172">
        <f t="shared" si="2"/>
        <v>0</v>
      </c>
      <c r="O22" s="141">
        <f t="shared" si="3"/>
        <v>0</v>
      </c>
      <c r="Q22" s="172">
        <f t="shared" si="4"/>
        <v>1074</v>
      </c>
      <c r="R22" s="172">
        <f t="shared" si="5"/>
        <v>1075.6400000000001</v>
      </c>
      <c r="S22" s="172">
        <f t="shared" si="6"/>
        <v>-1.6400000000001</v>
      </c>
    </row>
    <row r="23" spans="2:19" ht="15.75" customHeight="1">
      <c r="B23" s="141">
        <v>21</v>
      </c>
      <c r="C23" s="3" t="str">
        <f t="shared" si="7"/>
        <v>0:18:04</v>
      </c>
      <c r="D23" s="168" t="str">
        <f t="shared" si="8"/>
        <v>00:18:04.120</v>
      </c>
      <c r="E23" s="146">
        <f t="shared" si="0"/>
        <v>1084</v>
      </c>
      <c r="F23">
        <v>21</v>
      </c>
      <c r="G23" t="s">
        <v>308</v>
      </c>
      <c r="H23" s="146">
        <f t="shared" si="9"/>
        <v>1084</v>
      </c>
      <c r="I23" s="172">
        <f t="shared" si="10"/>
        <v>10</v>
      </c>
      <c r="J23">
        <v>21</v>
      </c>
      <c r="K23" t="s">
        <v>619</v>
      </c>
      <c r="L23" s="146">
        <f t="shared" si="1"/>
        <v>1084</v>
      </c>
      <c r="M23" s="172">
        <f t="shared" si="11"/>
        <v>10</v>
      </c>
      <c r="N23" s="172">
        <f t="shared" si="2"/>
        <v>0</v>
      </c>
      <c r="O23" s="141">
        <f t="shared" si="3"/>
        <v>0</v>
      </c>
      <c r="Q23" s="172">
        <f t="shared" si="4"/>
        <v>1084</v>
      </c>
      <c r="R23" s="172">
        <f t="shared" si="5"/>
        <v>1085.6400000000001</v>
      </c>
      <c r="S23" s="172">
        <f t="shared" si="6"/>
        <v>-1.6400000000001</v>
      </c>
    </row>
    <row r="24" spans="2:19" ht="15.75" customHeight="1">
      <c r="B24" s="141">
        <v>22</v>
      </c>
      <c r="C24" s="3" t="str">
        <f t="shared" si="7"/>
        <v>0:18:15</v>
      </c>
      <c r="D24" s="168" t="str">
        <f t="shared" si="8"/>
        <v>00:18:15.360</v>
      </c>
      <c r="E24" s="146">
        <f t="shared" si="0"/>
        <v>1095</v>
      </c>
      <c r="F24">
        <v>22</v>
      </c>
      <c r="G24" t="s">
        <v>309</v>
      </c>
      <c r="H24" s="146">
        <f t="shared" si="9"/>
        <v>1095</v>
      </c>
      <c r="I24" s="172">
        <f t="shared" si="10"/>
        <v>11</v>
      </c>
      <c r="J24">
        <v>22</v>
      </c>
      <c r="K24" t="s">
        <v>620</v>
      </c>
      <c r="L24" s="146">
        <f t="shared" si="1"/>
        <v>1095</v>
      </c>
      <c r="M24" s="172">
        <f t="shared" si="11"/>
        <v>11</v>
      </c>
      <c r="N24" s="172">
        <f t="shared" si="2"/>
        <v>0</v>
      </c>
      <c r="O24" s="141">
        <f t="shared" si="3"/>
        <v>0</v>
      </c>
      <c r="Q24" s="172">
        <f t="shared" si="4"/>
        <v>1095</v>
      </c>
      <c r="R24" s="172">
        <f t="shared" si="5"/>
        <v>1096.6400000000001</v>
      </c>
      <c r="S24" s="172">
        <f t="shared" si="6"/>
        <v>-1.6400000000001</v>
      </c>
    </row>
    <row r="25" spans="2:19" ht="15.75" customHeight="1">
      <c r="B25" s="141">
        <v>23</v>
      </c>
      <c r="C25" s="3" t="str">
        <f t="shared" si="7"/>
        <v>0:18:16</v>
      </c>
      <c r="D25" s="168" t="str">
        <f t="shared" si="8"/>
        <v>00:18:16.180</v>
      </c>
      <c r="E25" s="146">
        <f t="shared" si="0"/>
        <v>1096</v>
      </c>
      <c r="F25">
        <v>23</v>
      </c>
      <c r="G25" t="s">
        <v>310</v>
      </c>
      <c r="H25" s="146">
        <f t="shared" si="9"/>
        <v>1096</v>
      </c>
      <c r="I25" s="172">
        <f t="shared" si="10"/>
        <v>1</v>
      </c>
      <c r="J25">
        <v>23</v>
      </c>
      <c r="K25" t="s">
        <v>621</v>
      </c>
      <c r="L25" s="146">
        <f t="shared" si="1"/>
        <v>1096</v>
      </c>
      <c r="M25" s="172">
        <f t="shared" si="11"/>
        <v>1</v>
      </c>
      <c r="N25" s="172">
        <f t="shared" si="2"/>
        <v>0</v>
      </c>
      <c r="O25" s="141">
        <f t="shared" si="3"/>
        <v>0</v>
      </c>
      <c r="Q25" s="172">
        <f t="shared" si="4"/>
        <v>1096</v>
      </c>
      <c r="R25" s="172">
        <f t="shared" si="5"/>
        <v>1097.6400000000001</v>
      </c>
      <c r="S25" s="172">
        <f t="shared" si="6"/>
        <v>-1.6400000000001</v>
      </c>
    </row>
    <row r="26" spans="2:19" ht="15.75" customHeight="1">
      <c r="B26" s="141">
        <v>24</v>
      </c>
      <c r="C26" s="3" t="str">
        <f t="shared" si="7"/>
        <v>0:18:23</v>
      </c>
      <c r="D26" s="168" t="str">
        <f t="shared" si="8"/>
        <v>00:18:22.870</v>
      </c>
      <c r="E26" s="146">
        <f t="shared" si="0"/>
        <v>1103</v>
      </c>
      <c r="F26">
        <v>24</v>
      </c>
      <c r="G26" t="s">
        <v>311</v>
      </c>
      <c r="H26" s="146">
        <f t="shared" si="9"/>
        <v>1103</v>
      </c>
      <c r="I26" s="172">
        <f t="shared" si="10"/>
        <v>7</v>
      </c>
      <c r="J26">
        <v>24</v>
      </c>
      <c r="K26" t="s">
        <v>622</v>
      </c>
      <c r="L26" s="146">
        <f t="shared" si="1"/>
        <v>1103</v>
      </c>
      <c r="M26" s="172">
        <f t="shared" si="11"/>
        <v>7</v>
      </c>
      <c r="N26" s="172">
        <f t="shared" si="2"/>
        <v>0</v>
      </c>
      <c r="O26" s="141">
        <f t="shared" si="3"/>
        <v>0</v>
      </c>
      <c r="Q26" s="172">
        <f t="shared" si="4"/>
        <v>1103</v>
      </c>
      <c r="R26" s="172">
        <f t="shared" si="5"/>
        <v>1104.6400000000001</v>
      </c>
      <c r="S26" s="172">
        <f t="shared" si="6"/>
        <v>-1.6400000000001</v>
      </c>
    </row>
    <row r="27" spans="2:19" ht="15.75" customHeight="1">
      <c r="B27" s="141">
        <v>25</v>
      </c>
      <c r="C27" s="3" t="str">
        <f t="shared" si="7"/>
        <v>0:18:26</v>
      </c>
      <c r="D27" s="168" t="str">
        <f t="shared" si="8"/>
        <v>00:18:25.860</v>
      </c>
      <c r="E27" s="146">
        <f t="shared" si="0"/>
        <v>1106</v>
      </c>
      <c r="F27">
        <v>25</v>
      </c>
      <c r="G27" t="s">
        <v>312</v>
      </c>
      <c r="H27" s="146">
        <f t="shared" si="9"/>
        <v>1106</v>
      </c>
      <c r="I27" s="172">
        <f t="shared" si="10"/>
        <v>3</v>
      </c>
      <c r="J27">
        <v>25</v>
      </c>
      <c r="K27" t="s">
        <v>623</v>
      </c>
      <c r="L27" s="146">
        <f t="shared" si="1"/>
        <v>1106</v>
      </c>
      <c r="M27" s="172">
        <f t="shared" si="11"/>
        <v>3</v>
      </c>
      <c r="N27" s="172">
        <f t="shared" si="2"/>
        <v>0</v>
      </c>
      <c r="O27" s="141">
        <f t="shared" si="3"/>
        <v>0</v>
      </c>
      <c r="Q27" s="172">
        <f t="shared" si="4"/>
        <v>1106</v>
      </c>
      <c r="R27" s="172">
        <f t="shared" si="5"/>
        <v>1107.6400000000001</v>
      </c>
      <c r="S27" s="172">
        <f t="shared" si="6"/>
        <v>-1.6400000000001</v>
      </c>
    </row>
    <row r="28" spans="2:19" ht="15.75" customHeight="1">
      <c r="B28" s="141">
        <v>26</v>
      </c>
      <c r="C28" s="3" t="str">
        <f t="shared" si="7"/>
        <v>0:18:31</v>
      </c>
      <c r="D28" s="168" t="str">
        <f t="shared" si="8"/>
        <v>00:18:30.940</v>
      </c>
      <c r="E28" s="146">
        <f t="shared" si="0"/>
        <v>1111</v>
      </c>
      <c r="F28">
        <v>26</v>
      </c>
      <c r="G28" t="s">
        <v>313</v>
      </c>
      <c r="H28" s="146">
        <f t="shared" si="9"/>
        <v>1111</v>
      </c>
      <c r="I28" s="172">
        <f t="shared" si="10"/>
        <v>5</v>
      </c>
      <c r="J28">
        <v>26</v>
      </c>
      <c r="K28" t="s">
        <v>624</v>
      </c>
      <c r="L28" s="146">
        <f t="shared" si="1"/>
        <v>1110</v>
      </c>
      <c r="M28" s="172">
        <f t="shared" si="11"/>
        <v>4</v>
      </c>
      <c r="N28" s="172">
        <f t="shared" si="2"/>
        <v>1</v>
      </c>
      <c r="O28" s="141">
        <f t="shared" si="3"/>
        <v>1</v>
      </c>
      <c r="Q28" s="172">
        <f t="shared" si="4"/>
        <v>1111</v>
      </c>
      <c r="R28" s="172">
        <f t="shared" si="5"/>
        <v>1111.6400000000001</v>
      </c>
      <c r="S28" s="172">
        <f t="shared" si="6"/>
        <v>-0.64000000000010004</v>
      </c>
    </row>
    <row r="29" spans="2:19" ht="15.75" customHeight="1">
      <c r="B29" s="141">
        <v>27</v>
      </c>
      <c r="C29" s="3" t="str">
        <f t="shared" si="7"/>
        <v>0:18:32</v>
      </c>
      <c r="D29" s="168" t="str">
        <f t="shared" si="8"/>
        <v>00:18:31.550</v>
      </c>
      <c r="E29" s="146">
        <f t="shared" si="0"/>
        <v>1112</v>
      </c>
      <c r="F29">
        <v>27</v>
      </c>
      <c r="G29" t="s">
        <v>314</v>
      </c>
      <c r="H29" s="146">
        <f t="shared" si="9"/>
        <v>1112</v>
      </c>
      <c r="I29" s="172">
        <f t="shared" si="10"/>
        <v>1</v>
      </c>
      <c r="J29">
        <v>27</v>
      </c>
      <c r="K29" t="s">
        <v>625</v>
      </c>
      <c r="L29" s="146">
        <f t="shared" si="1"/>
        <v>1112</v>
      </c>
      <c r="M29" s="172">
        <f t="shared" si="11"/>
        <v>2</v>
      </c>
      <c r="N29" s="172">
        <f t="shared" si="2"/>
        <v>0</v>
      </c>
      <c r="O29" s="141">
        <f t="shared" si="3"/>
        <v>0</v>
      </c>
      <c r="Q29" s="172">
        <f t="shared" si="4"/>
        <v>1112</v>
      </c>
      <c r="R29" s="172">
        <f t="shared" si="5"/>
        <v>1113.6400000000001</v>
      </c>
      <c r="S29" s="172">
        <f t="shared" si="6"/>
        <v>-1.6400000000001</v>
      </c>
    </row>
    <row r="30" spans="2:19" ht="15.75" customHeight="1">
      <c r="B30" s="141">
        <v>28</v>
      </c>
      <c r="C30" s="3" t="str">
        <f t="shared" si="7"/>
        <v>0:18:34</v>
      </c>
      <c r="D30" s="168" t="str">
        <f t="shared" si="8"/>
        <v>00:18:33.870</v>
      </c>
      <c r="E30" s="146">
        <f t="shared" si="0"/>
        <v>1114</v>
      </c>
      <c r="F30">
        <v>28</v>
      </c>
      <c r="G30" t="s">
        <v>315</v>
      </c>
      <c r="H30" s="146">
        <f t="shared" si="9"/>
        <v>1114</v>
      </c>
      <c r="I30" s="172">
        <f t="shared" si="10"/>
        <v>2</v>
      </c>
      <c r="J30">
        <v>28</v>
      </c>
      <c r="K30" t="s">
        <v>626</v>
      </c>
      <c r="L30" s="146">
        <f t="shared" si="1"/>
        <v>1114</v>
      </c>
      <c r="M30" s="172">
        <f t="shared" si="11"/>
        <v>2</v>
      </c>
      <c r="N30" s="172">
        <f t="shared" si="2"/>
        <v>0</v>
      </c>
      <c r="O30" s="141">
        <f t="shared" si="3"/>
        <v>0</v>
      </c>
      <c r="Q30" s="172">
        <f t="shared" si="4"/>
        <v>1114</v>
      </c>
      <c r="R30" s="172">
        <f t="shared" si="5"/>
        <v>1115.6400000000001</v>
      </c>
      <c r="S30" s="172">
        <f t="shared" si="6"/>
        <v>-1.6400000000001</v>
      </c>
    </row>
    <row r="31" spans="2:19" ht="15.75" customHeight="1">
      <c r="B31" s="141">
        <v>29</v>
      </c>
      <c r="C31" s="3" t="str">
        <f t="shared" si="7"/>
        <v>0:18:35</v>
      </c>
      <c r="D31" s="168" t="str">
        <f t="shared" si="8"/>
        <v>00:18:34.840</v>
      </c>
      <c r="E31" s="146">
        <f t="shared" si="0"/>
        <v>1115</v>
      </c>
      <c r="F31">
        <v>29</v>
      </c>
      <c r="G31" t="s">
        <v>316</v>
      </c>
      <c r="H31" s="146">
        <f t="shared" si="9"/>
        <v>1115</v>
      </c>
      <c r="I31" s="172">
        <f t="shared" si="10"/>
        <v>1</v>
      </c>
      <c r="J31">
        <v>29</v>
      </c>
      <c r="K31" t="s">
        <v>627</v>
      </c>
      <c r="L31" s="146">
        <f t="shared" si="1"/>
        <v>1115</v>
      </c>
      <c r="M31" s="172">
        <f t="shared" si="11"/>
        <v>1</v>
      </c>
      <c r="N31" s="172">
        <f t="shared" si="2"/>
        <v>0</v>
      </c>
      <c r="O31" s="141">
        <f t="shared" si="3"/>
        <v>0</v>
      </c>
      <c r="Q31" s="172">
        <f t="shared" si="4"/>
        <v>1115</v>
      </c>
      <c r="R31" s="172">
        <f t="shared" si="5"/>
        <v>1116.6400000000001</v>
      </c>
      <c r="S31" s="172">
        <f t="shared" si="6"/>
        <v>-1.6400000000001</v>
      </c>
    </row>
    <row r="32" spans="2:19" ht="15.75" customHeight="1">
      <c r="B32" s="141">
        <v>30</v>
      </c>
      <c r="C32" s="3" t="str">
        <f t="shared" si="7"/>
        <v>0:18:42</v>
      </c>
      <c r="D32" s="168" t="str">
        <f t="shared" si="8"/>
        <v>00:18:42.050</v>
      </c>
      <c r="E32" s="146">
        <f t="shared" si="0"/>
        <v>1122</v>
      </c>
      <c r="F32">
        <v>30</v>
      </c>
      <c r="G32" t="s">
        <v>317</v>
      </c>
      <c r="H32" s="146">
        <f t="shared" si="9"/>
        <v>1122</v>
      </c>
      <c r="I32" s="172">
        <f t="shared" si="10"/>
        <v>7</v>
      </c>
      <c r="J32">
        <v>30</v>
      </c>
      <c r="K32" t="s">
        <v>628</v>
      </c>
      <c r="L32" s="146">
        <f t="shared" si="1"/>
        <v>1122</v>
      </c>
      <c r="M32" s="172">
        <f t="shared" si="11"/>
        <v>7</v>
      </c>
      <c r="N32" s="172">
        <f t="shared" si="2"/>
        <v>0</v>
      </c>
      <c r="O32" s="141">
        <f t="shared" si="3"/>
        <v>0</v>
      </c>
      <c r="Q32" s="172">
        <f t="shared" si="4"/>
        <v>1122</v>
      </c>
      <c r="R32" s="172">
        <f t="shared" si="5"/>
        <v>1123.6400000000001</v>
      </c>
      <c r="S32" s="172">
        <f t="shared" si="6"/>
        <v>-1.6400000000001</v>
      </c>
    </row>
    <row r="33" spans="2:19" ht="15.75" customHeight="1">
      <c r="B33" s="141">
        <v>31</v>
      </c>
      <c r="C33" s="3" t="str">
        <f t="shared" si="7"/>
        <v>0:18:54</v>
      </c>
      <c r="D33" s="168" t="str">
        <f t="shared" si="8"/>
        <v>00:18:54.180</v>
      </c>
      <c r="E33" s="146">
        <f t="shared" si="0"/>
        <v>1134</v>
      </c>
      <c r="F33">
        <v>31</v>
      </c>
      <c r="G33" t="s">
        <v>318</v>
      </c>
      <c r="H33" s="146">
        <f t="shared" si="9"/>
        <v>1134</v>
      </c>
      <c r="I33" s="172">
        <f t="shared" si="10"/>
        <v>12</v>
      </c>
      <c r="J33">
        <v>31</v>
      </c>
      <c r="K33" t="s">
        <v>629</v>
      </c>
      <c r="L33" s="146">
        <f t="shared" si="1"/>
        <v>1134</v>
      </c>
      <c r="M33" s="172">
        <f t="shared" si="11"/>
        <v>12</v>
      </c>
      <c r="N33" s="172">
        <f t="shared" si="2"/>
        <v>0</v>
      </c>
      <c r="O33" s="141">
        <f t="shared" si="3"/>
        <v>0</v>
      </c>
      <c r="Q33" s="172">
        <f t="shared" si="4"/>
        <v>1134</v>
      </c>
      <c r="R33" s="172">
        <f t="shared" si="5"/>
        <v>1135.6400000000001</v>
      </c>
      <c r="S33" s="172">
        <f t="shared" si="6"/>
        <v>-1.6400000000001</v>
      </c>
    </row>
    <row r="34" spans="2:19" ht="15.75" customHeight="1">
      <c r="B34" s="141">
        <v>32</v>
      </c>
      <c r="C34" s="3" t="str">
        <f t="shared" si="7"/>
        <v>0:18:58</v>
      </c>
      <c r="D34" s="168" t="str">
        <f t="shared" si="8"/>
        <v>00:18:57.900</v>
      </c>
      <c r="E34" s="146">
        <f t="shared" si="0"/>
        <v>1138</v>
      </c>
      <c r="F34">
        <v>32</v>
      </c>
      <c r="G34" t="s">
        <v>319</v>
      </c>
      <c r="H34" s="146">
        <f t="shared" si="9"/>
        <v>1138</v>
      </c>
      <c r="I34" s="172">
        <f t="shared" si="10"/>
        <v>4</v>
      </c>
      <c r="J34">
        <v>32</v>
      </c>
      <c r="K34" t="s">
        <v>319</v>
      </c>
      <c r="L34" s="146">
        <f t="shared" si="1"/>
        <v>1138</v>
      </c>
      <c r="M34" s="172">
        <f t="shared" si="11"/>
        <v>4</v>
      </c>
      <c r="N34" s="172">
        <f t="shared" si="2"/>
        <v>0</v>
      </c>
      <c r="O34" s="141">
        <f t="shared" si="3"/>
        <v>0</v>
      </c>
      <c r="Q34" s="172">
        <f t="shared" si="4"/>
        <v>1138</v>
      </c>
      <c r="R34" s="172">
        <f t="shared" si="5"/>
        <v>1139.6400000000001</v>
      </c>
      <c r="S34" s="172">
        <f t="shared" si="6"/>
        <v>-1.6400000000001</v>
      </c>
    </row>
    <row r="35" spans="2:19" ht="15.75" customHeight="1">
      <c r="B35" s="141">
        <v>33</v>
      </c>
      <c r="C35" s="3" t="str">
        <f t="shared" si="7"/>
        <v>0:18:58</v>
      </c>
      <c r="D35" s="168" t="str">
        <f t="shared" si="8"/>
        <v>00:18:58.280</v>
      </c>
      <c r="E35" s="146">
        <f t="shared" si="0"/>
        <v>1138</v>
      </c>
      <c r="F35">
        <v>33</v>
      </c>
      <c r="G35" t="s">
        <v>320</v>
      </c>
      <c r="H35" s="146">
        <f t="shared" si="9"/>
        <v>1138</v>
      </c>
      <c r="I35" s="172">
        <f t="shared" si="10"/>
        <v>0</v>
      </c>
      <c r="J35">
        <v>33</v>
      </c>
      <c r="K35" t="s">
        <v>630</v>
      </c>
      <c r="L35" s="146">
        <f t="shared" si="1"/>
        <v>1138</v>
      </c>
      <c r="M35" s="172">
        <f t="shared" si="11"/>
        <v>0</v>
      </c>
      <c r="N35" s="172">
        <f t="shared" si="2"/>
        <v>0</v>
      </c>
      <c r="O35" s="141">
        <f t="shared" si="3"/>
        <v>0</v>
      </c>
      <c r="Q35" s="172">
        <f t="shared" si="4"/>
        <v>1138</v>
      </c>
      <c r="R35" s="172">
        <f t="shared" si="5"/>
        <v>1139.6400000000001</v>
      </c>
      <c r="S35" s="172">
        <f t="shared" si="6"/>
        <v>-1.6400000000001</v>
      </c>
    </row>
    <row r="36" spans="2:19" ht="15.75" customHeight="1">
      <c r="B36" s="141">
        <v>34</v>
      </c>
      <c r="C36" s="3" t="str">
        <f t="shared" si="7"/>
        <v>0:19:02</v>
      </c>
      <c r="D36" s="168" t="str">
        <f t="shared" si="8"/>
        <v>00:19:01.540</v>
      </c>
      <c r="E36" s="146">
        <f t="shared" si="0"/>
        <v>1142</v>
      </c>
      <c r="F36">
        <v>34</v>
      </c>
      <c r="G36" t="s">
        <v>321</v>
      </c>
      <c r="H36" s="146">
        <f t="shared" si="9"/>
        <v>1142</v>
      </c>
      <c r="I36" s="172">
        <f t="shared" si="10"/>
        <v>4</v>
      </c>
      <c r="J36">
        <v>34</v>
      </c>
      <c r="K36" t="s">
        <v>321</v>
      </c>
      <c r="L36" s="146">
        <f t="shared" si="1"/>
        <v>1142</v>
      </c>
      <c r="M36" s="172">
        <f t="shared" si="11"/>
        <v>4</v>
      </c>
      <c r="N36" s="172">
        <f t="shared" si="2"/>
        <v>0</v>
      </c>
      <c r="O36" s="141">
        <f t="shared" si="3"/>
        <v>0</v>
      </c>
      <c r="Q36" s="172">
        <f t="shared" si="4"/>
        <v>1142</v>
      </c>
      <c r="R36" s="172">
        <f t="shared" si="5"/>
        <v>1143.6400000000001</v>
      </c>
      <c r="S36" s="172">
        <f t="shared" si="6"/>
        <v>-1.6400000000001</v>
      </c>
    </row>
    <row r="37" spans="2:19" ht="15.75" customHeight="1">
      <c r="B37" s="141">
        <v>35</v>
      </c>
      <c r="C37" s="3" t="str">
        <f t="shared" si="7"/>
        <v>0:19:10</v>
      </c>
      <c r="D37" s="168" t="str">
        <f t="shared" si="8"/>
        <v>00:19:09.990</v>
      </c>
      <c r="E37" s="146">
        <f t="shared" si="0"/>
        <v>1150</v>
      </c>
      <c r="F37">
        <v>35</v>
      </c>
      <c r="G37" t="s">
        <v>322</v>
      </c>
      <c r="H37" s="146">
        <f t="shared" si="9"/>
        <v>1150</v>
      </c>
      <c r="I37" s="172">
        <f t="shared" si="10"/>
        <v>8</v>
      </c>
      <c r="J37">
        <v>35</v>
      </c>
      <c r="K37" t="s">
        <v>631</v>
      </c>
      <c r="L37" s="146">
        <f t="shared" si="1"/>
        <v>1150</v>
      </c>
      <c r="M37" s="172">
        <f t="shared" si="11"/>
        <v>8</v>
      </c>
      <c r="N37" s="172">
        <f t="shared" si="2"/>
        <v>0</v>
      </c>
      <c r="O37" s="141">
        <f t="shared" si="3"/>
        <v>0</v>
      </c>
      <c r="Q37" s="172">
        <f t="shared" si="4"/>
        <v>1150</v>
      </c>
      <c r="R37" s="172">
        <f t="shared" si="5"/>
        <v>1151.6400000000001</v>
      </c>
      <c r="S37" s="172">
        <f t="shared" si="6"/>
        <v>-1.6400000000001</v>
      </c>
    </row>
    <row r="38" spans="2:19" ht="15.75" customHeight="1">
      <c r="B38" s="141">
        <v>36</v>
      </c>
      <c r="C38" s="3" t="str">
        <f t="shared" si="7"/>
        <v>0:19:12</v>
      </c>
      <c r="D38" s="168" t="str">
        <f t="shared" si="8"/>
        <v>00:19:12.460</v>
      </c>
      <c r="E38" s="146">
        <f t="shared" si="0"/>
        <v>1152</v>
      </c>
      <c r="F38">
        <v>36</v>
      </c>
      <c r="G38" t="s">
        <v>323</v>
      </c>
      <c r="H38" s="146">
        <f t="shared" si="9"/>
        <v>1152</v>
      </c>
      <c r="I38" s="172">
        <f t="shared" si="10"/>
        <v>2</v>
      </c>
      <c r="J38">
        <v>36</v>
      </c>
      <c r="K38" t="s">
        <v>632</v>
      </c>
      <c r="L38" s="146">
        <f t="shared" si="1"/>
        <v>1152</v>
      </c>
      <c r="M38" s="172">
        <f t="shared" si="11"/>
        <v>2</v>
      </c>
      <c r="N38" s="172">
        <f t="shared" si="2"/>
        <v>0</v>
      </c>
      <c r="O38" s="141">
        <f t="shared" si="3"/>
        <v>0</v>
      </c>
      <c r="Q38" s="172">
        <f t="shared" si="4"/>
        <v>1152</v>
      </c>
      <c r="R38" s="172">
        <f t="shared" si="5"/>
        <v>1153.6400000000001</v>
      </c>
      <c r="S38" s="172">
        <f t="shared" si="6"/>
        <v>-1.6400000000001</v>
      </c>
    </row>
    <row r="39" spans="2:19" ht="15.75" customHeight="1">
      <c r="B39" s="141">
        <v>37</v>
      </c>
      <c r="C39" s="3" t="str">
        <f t="shared" si="7"/>
        <v>0:19:13</v>
      </c>
      <c r="D39" s="168" t="str">
        <f t="shared" si="8"/>
        <v>00:19:12.780</v>
      </c>
      <c r="E39" s="146">
        <f t="shared" si="0"/>
        <v>1153</v>
      </c>
      <c r="F39">
        <v>37</v>
      </c>
      <c r="G39" t="s">
        <v>324</v>
      </c>
      <c r="H39" s="146">
        <f t="shared" si="9"/>
        <v>1153</v>
      </c>
      <c r="I39" s="172">
        <f t="shared" si="10"/>
        <v>1</v>
      </c>
      <c r="J39">
        <v>37</v>
      </c>
      <c r="K39" t="s">
        <v>633</v>
      </c>
      <c r="L39" s="146">
        <f t="shared" si="1"/>
        <v>1153</v>
      </c>
      <c r="M39" s="172">
        <f t="shared" si="11"/>
        <v>1</v>
      </c>
      <c r="N39" s="172">
        <f t="shared" si="2"/>
        <v>0</v>
      </c>
      <c r="O39" s="141">
        <f t="shared" si="3"/>
        <v>0</v>
      </c>
      <c r="Q39" s="172">
        <f t="shared" si="4"/>
        <v>1153</v>
      </c>
      <c r="R39" s="172">
        <f t="shared" si="5"/>
        <v>1154.6400000000001</v>
      </c>
      <c r="S39" s="172">
        <f t="shared" si="6"/>
        <v>-1.6400000000001</v>
      </c>
    </row>
    <row r="40" spans="2:19" ht="15.75" customHeight="1">
      <c r="B40" s="141">
        <v>38</v>
      </c>
      <c r="C40" s="3" t="str">
        <f t="shared" si="7"/>
        <v>0:19:18</v>
      </c>
      <c r="D40" s="168" t="str">
        <f t="shared" si="8"/>
        <v>00:19:17.580</v>
      </c>
      <c r="E40" s="146">
        <f t="shared" si="0"/>
        <v>1158</v>
      </c>
      <c r="F40">
        <v>38</v>
      </c>
      <c r="G40" t="s">
        <v>325</v>
      </c>
      <c r="H40" s="146">
        <f t="shared" si="9"/>
        <v>1158</v>
      </c>
      <c r="I40" s="172">
        <f t="shared" si="10"/>
        <v>5</v>
      </c>
      <c r="J40">
        <v>38</v>
      </c>
      <c r="K40" t="s">
        <v>634</v>
      </c>
      <c r="L40" s="146">
        <f t="shared" si="1"/>
        <v>1158</v>
      </c>
      <c r="M40" s="172">
        <f t="shared" si="11"/>
        <v>5</v>
      </c>
      <c r="N40" s="172">
        <f t="shared" si="2"/>
        <v>0</v>
      </c>
      <c r="O40" s="141">
        <f t="shared" si="3"/>
        <v>0</v>
      </c>
      <c r="Q40" s="172">
        <f t="shared" si="4"/>
        <v>1158</v>
      </c>
      <c r="R40" s="172">
        <f t="shared" si="5"/>
        <v>1159.6400000000001</v>
      </c>
      <c r="S40" s="172">
        <f t="shared" si="6"/>
        <v>-1.6400000000001</v>
      </c>
    </row>
    <row r="41" spans="2:19" ht="15.75" customHeight="1">
      <c r="B41" s="141">
        <v>39</v>
      </c>
      <c r="C41" s="3" t="str">
        <f t="shared" si="7"/>
        <v>0:19:19</v>
      </c>
      <c r="D41" s="168" t="str">
        <f t="shared" si="8"/>
        <v>00:19:18.610</v>
      </c>
      <c r="E41" s="146">
        <f t="shared" si="0"/>
        <v>1159</v>
      </c>
      <c r="F41">
        <v>39</v>
      </c>
      <c r="G41" t="s">
        <v>326</v>
      </c>
      <c r="H41" s="146">
        <f t="shared" si="9"/>
        <v>1159</v>
      </c>
      <c r="I41" s="172">
        <f t="shared" si="10"/>
        <v>1</v>
      </c>
      <c r="J41">
        <v>39</v>
      </c>
      <c r="K41" t="s">
        <v>635</v>
      </c>
      <c r="L41" s="146">
        <f t="shared" si="1"/>
        <v>1159</v>
      </c>
      <c r="M41" s="172">
        <f t="shared" si="11"/>
        <v>1</v>
      </c>
      <c r="N41" s="172">
        <f t="shared" si="2"/>
        <v>0</v>
      </c>
      <c r="O41" s="141">
        <f t="shared" si="3"/>
        <v>0</v>
      </c>
      <c r="Q41" s="172">
        <f t="shared" si="4"/>
        <v>1159</v>
      </c>
      <c r="R41" s="172">
        <f t="shared" si="5"/>
        <v>1160.6400000000001</v>
      </c>
      <c r="S41" s="172">
        <f t="shared" si="6"/>
        <v>-1.6400000000001</v>
      </c>
    </row>
    <row r="42" spans="2:19" ht="15.75" customHeight="1">
      <c r="B42" s="141">
        <v>40</v>
      </c>
      <c r="C42" s="3" t="str">
        <f t="shared" si="7"/>
        <v>0:19:22</v>
      </c>
      <c r="D42" s="168" t="str">
        <f t="shared" si="8"/>
        <v>00:19:22.500</v>
      </c>
      <c r="E42" s="146">
        <f t="shared" si="0"/>
        <v>1162</v>
      </c>
      <c r="F42">
        <v>40</v>
      </c>
      <c r="G42" t="s">
        <v>327</v>
      </c>
      <c r="H42" s="146">
        <f t="shared" si="9"/>
        <v>1162</v>
      </c>
      <c r="I42" s="172">
        <f t="shared" si="10"/>
        <v>3</v>
      </c>
      <c r="J42">
        <v>40</v>
      </c>
      <c r="K42" t="s">
        <v>636</v>
      </c>
      <c r="L42" s="146">
        <f t="shared" si="1"/>
        <v>1163</v>
      </c>
      <c r="M42" s="172">
        <f t="shared" si="11"/>
        <v>4</v>
      </c>
      <c r="N42" s="172">
        <f t="shared" si="2"/>
        <v>-1</v>
      </c>
      <c r="O42" s="141">
        <f t="shared" si="3"/>
        <v>1</v>
      </c>
      <c r="Q42" s="172">
        <f t="shared" si="4"/>
        <v>1162</v>
      </c>
      <c r="R42" s="172">
        <f t="shared" si="5"/>
        <v>1164.6400000000001</v>
      </c>
      <c r="S42" s="172">
        <f t="shared" si="6"/>
        <v>-2.6400000000001</v>
      </c>
    </row>
    <row r="43" spans="2:19" ht="15.75" customHeight="1">
      <c r="B43" s="141">
        <v>41</v>
      </c>
      <c r="C43" s="3" t="str">
        <f t="shared" si="7"/>
        <v>0:19:23</v>
      </c>
      <c r="D43" s="168" t="str">
        <f t="shared" si="8"/>
        <v>00:19:23.240</v>
      </c>
      <c r="E43" s="146">
        <f t="shared" si="0"/>
        <v>1163</v>
      </c>
      <c r="F43">
        <v>41</v>
      </c>
      <c r="G43" t="s">
        <v>328</v>
      </c>
      <c r="H43" s="146">
        <f t="shared" si="9"/>
        <v>1163</v>
      </c>
      <c r="I43" s="172">
        <f t="shared" si="10"/>
        <v>1</v>
      </c>
      <c r="J43">
        <v>41</v>
      </c>
      <c r="K43" t="s">
        <v>637</v>
      </c>
      <c r="L43" s="146">
        <f t="shared" si="1"/>
        <v>1163</v>
      </c>
      <c r="M43" s="172">
        <f t="shared" si="11"/>
        <v>0</v>
      </c>
      <c r="N43" s="172">
        <f t="shared" si="2"/>
        <v>0</v>
      </c>
      <c r="O43" s="141">
        <f t="shared" si="3"/>
        <v>0</v>
      </c>
      <c r="Q43" s="172">
        <f t="shared" si="4"/>
        <v>1163</v>
      </c>
      <c r="R43" s="172">
        <f t="shared" si="5"/>
        <v>1164.6400000000001</v>
      </c>
      <c r="S43" s="172">
        <f t="shared" si="6"/>
        <v>-1.6400000000001</v>
      </c>
    </row>
    <row r="44" spans="2:19" ht="15.75" customHeight="1">
      <c r="B44" s="141">
        <v>42</v>
      </c>
      <c r="C44" s="3" t="str">
        <f t="shared" si="7"/>
        <v>0:19:25</v>
      </c>
      <c r="D44" s="168" t="str">
        <f t="shared" si="8"/>
        <v>00:19:25.440</v>
      </c>
      <c r="E44" s="146">
        <f t="shared" si="0"/>
        <v>1165</v>
      </c>
      <c r="F44">
        <v>42</v>
      </c>
      <c r="G44" t="s">
        <v>329</v>
      </c>
      <c r="H44" s="146">
        <f t="shared" si="9"/>
        <v>1165</v>
      </c>
      <c r="I44" s="172">
        <f t="shared" si="10"/>
        <v>2</v>
      </c>
      <c r="J44">
        <v>42</v>
      </c>
      <c r="K44" t="s">
        <v>638</v>
      </c>
      <c r="L44" s="146">
        <f t="shared" si="1"/>
        <v>1166</v>
      </c>
      <c r="M44" s="172">
        <f t="shared" si="11"/>
        <v>3</v>
      </c>
      <c r="N44" s="172">
        <f t="shared" si="2"/>
        <v>-1</v>
      </c>
      <c r="O44" s="141">
        <f t="shared" si="3"/>
        <v>1</v>
      </c>
      <c r="Q44" s="172">
        <f t="shared" si="4"/>
        <v>1165</v>
      </c>
      <c r="R44" s="172">
        <f t="shared" si="5"/>
        <v>1167.6400000000001</v>
      </c>
      <c r="S44" s="172">
        <f t="shared" si="6"/>
        <v>-2.6400000000001</v>
      </c>
    </row>
    <row r="45" spans="2:19" ht="15.75" customHeight="1">
      <c r="B45" s="141">
        <v>43</v>
      </c>
      <c r="C45" s="3" t="str">
        <f t="shared" si="7"/>
        <v>0:19:27</v>
      </c>
      <c r="D45" s="168" t="str">
        <f t="shared" si="8"/>
        <v>00:19:27.360</v>
      </c>
      <c r="E45" s="146">
        <f t="shared" si="0"/>
        <v>1167</v>
      </c>
      <c r="F45">
        <v>43</v>
      </c>
      <c r="G45" t="s">
        <v>330</v>
      </c>
      <c r="H45" s="146">
        <f t="shared" si="9"/>
        <v>1167</v>
      </c>
      <c r="I45" s="172">
        <f t="shared" si="10"/>
        <v>2</v>
      </c>
      <c r="J45">
        <v>43</v>
      </c>
      <c r="K45" t="s">
        <v>639</v>
      </c>
      <c r="L45" s="146">
        <f t="shared" si="1"/>
        <v>1167</v>
      </c>
      <c r="M45" s="172">
        <f t="shared" si="11"/>
        <v>1</v>
      </c>
      <c r="N45" s="172">
        <f t="shared" si="2"/>
        <v>0</v>
      </c>
      <c r="O45" s="141">
        <f t="shared" si="3"/>
        <v>0</v>
      </c>
      <c r="Q45" s="172">
        <f t="shared" si="4"/>
        <v>1167</v>
      </c>
      <c r="R45" s="172">
        <f t="shared" si="5"/>
        <v>1168.6400000000001</v>
      </c>
      <c r="S45" s="172">
        <f t="shared" si="6"/>
        <v>-1.6400000000001</v>
      </c>
    </row>
    <row r="46" spans="2:19" ht="15.75" customHeight="1">
      <c r="B46" s="141">
        <v>44</v>
      </c>
      <c r="C46" s="3" t="str">
        <f t="shared" si="7"/>
        <v>0:19:30</v>
      </c>
      <c r="D46" s="168" t="str">
        <f t="shared" si="8"/>
        <v>00:19:30.020</v>
      </c>
      <c r="E46" s="146">
        <f t="shared" si="0"/>
        <v>1170</v>
      </c>
      <c r="F46">
        <v>44</v>
      </c>
      <c r="G46" t="s">
        <v>331</v>
      </c>
      <c r="H46" s="146">
        <f t="shared" si="9"/>
        <v>1170</v>
      </c>
      <c r="I46" s="172">
        <f t="shared" si="10"/>
        <v>3</v>
      </c>
      <c r="J46">
        <v>44</v>
      </c>
      <c r="K46" t="s">
        <v>640</v>
      </c>
      <c r="L46" s="146">
        <f t="shared" si="1"/>
        <v>1170</v>
      </c>
      <c r="M46" s="172">
        <f t="shared" si="11"/>
        <v>3</v>
      </c>
      <c r="N46" s="172">
        <f t="shared" si="2"/>
        <v>0</v>
      </c>
      <c r="O46" s="141">
        <f t="shared" si="3"/>
        <v>0</v>
      </c>
      <c r="Q46" s="172">
        <f t="shared" si="4"/>
        <v>1170</v>
      </c>
      <c r="R46" s="172">
        <f t="shared" si="5"/>
        <v>1171.6400000000001</v>
      </c>
      <c r="S46" s="172">
        <f t="shared" si="6"/>
        <v>-1.6400000000001</v>
      </c>
    </row>
    <row r="47" spans="2:19" ht="15.75" customHeight="1">
      <c r="B47" s="141">
        <v>45</v>
      </c>
      <c r="C47" s="3" t="str">
        <f t="shared" si="7"/>
        <v>0:19:33</v>
      </c>
      <c r="D47" s="168" t="str">
        <f t="shared" si="8"/>
        <v>00:19:33.050</v>
      </c>
      <c r="E47" s="146">
        <f t="shared" si="0"/>
        <v>1173</v>
      </c>
      <c r="F47">
        <v>45</v>
      </c>
      <c r="G47" t="s">
        <v>332</v>
      </c>
      <c r="H47" s="146">
        <f t="shared" si="9"/>
        <v>1173</v>
      </c>
      <c r="I47" s="172">
        <f t="shared" si="10"/>
        <v>3</v>
      </c>
      <c r="J47">
        <v>45</v>
      </c>
      <c r="K47" t="s">
        <v>641</v>
      </c>
      <c r="L47" s="146">
        <f t="shared" si="1"/>
        <v>1173</v>
      </c>
      <c r="M47" s="172">
        <f t="shared" si="11"/>
        <v>3</v>
      </c>
      <c r="N47" s="172">
        <f t="shared" si="2"/>
        <v>0</v>
      </c>
      <c r="O47" s="141">
        <f t="shared" si="3"/>
        <v>0</v>
      </c>
      <c r="Q47" s="172">
        <f t="shared" si="4"/>
        <v>1173</v>
      </c>
      <c r="R47" s="172">
        <f t="shared" si="5"/>
        <v>1174.6400000000001</v>
      </c>
      <c r="S47" s="172">
        <f t="shared" si="6"/>
        <v>-1.6400000000001</v>
      </c>
    </row>
    <row r="48" spans="2:19" ht="15.75" customHeight="1">
      <c r="B48" s="141">
        <v>46</v>
      </c>
      <c r="C48" s="3" t="str">
        <f t="shared" si="7"/>
        <v>0:19:34</v>
      </c>
      <c r="D48" s="168" t="str">
        <f t="shared" si="8"/>
        <v>00:19:34.080</v>
      </c>
      <c r="E48" s="146">
        <f t="shared" si="0"/>
        <v>1174</v>
      </c>
      <c r="F48">
        <v>46</v>
      </c>
      <c r="G48" t="s">
        <v>333</v>
      </c>
      <c r="H48" s="146">
        <f t="shared" si="9"/>
        <v>1174</v>
      </c>
      <c r="I48" s="172">
        <f t="shared" si="10"/>
        <v>1</v>
      </c>
      <c r="J48">
        <v>46</v>
      </c>
      <c r="K48" t="s">
        <v>642</v>
      </c>
      <c r="L48" s="146">
        <f t="shared" si="1"/>
        <v>1174</v>
      </c>
      <c r="M48" s="172">
        <f t="shared" si="11"/>
        <v>1</v>
      </c>
      <c r="N48" s="172">
        <f t="shared" si="2"/>
        <v>0</v>
      </c>
      <c r="O48" s="141">
        <f t="shared" si="3"/>
        <v>0</v>
      </c>
      <c r="Q48" s="172">
        <f t="shared" si="4"/>
        <v>1174</v>
      </c>
      <c r="R48" s="172">
        <f t="shared" si="5"/>
        <v>1175.6400000000001</v>
      </c>
      <c r="S48" s="172">
        <f t="shared" si="6"/>
        <v>-1.6400000000001</v>
      </c>
    </row>
    <row r="49" spans="2:19" ht="15.75" customHeight="1">
      <c r="B49" s="141">
        <v>47</v>
      </c>
      <c r="C49" s="3" t="str">
        <f t="shared" si="7"/>
        <v>0:19:39</v>
      </c>
      <c r="D49" s="168" t="str">
        <f t="shared" si="8"/>
        <v>00:19:38.690</v>
      </c>
      <c r="E49" s="146">
        <f t="shared" si="0"/>
        <v>1179</v>
      </c>
      <c r="F49">
        <v>47</v>
      </c>
      <c r="G49" t="s">
        <v>334</v>
      </c>
      <c r="H49" s="146">
        <f t="shared" si="9"/>
        <v>1179</v>
      </c>
      <c r="I49" s="172">
        <f t="shared" si="10"/>
        <v>5</v>
      </c>
      <c r="J49">
        <v>47</v>
      </c>
      <c r="K49" t="s">
        <v>643</v>
      </c>
      <c r="L49" s="146">
        <f t="shared" si="1"/>
        <v>1179</v>
      </c>
      <c r="M49" s="172">
        <f t="shared" si="11"/>
        <v>5</v>
      </c>
      <c r="N49" s="172">
        <f t="shared" si="2"/>
        <v>0</v>
      </c>
      <c r="O49" s="141">
        <f t="shared" si="3"/>
        <v>0</v>
      </c>
      <c r="Q49" s="172">
        <f t="shared" si="4"/>
        <v>1179</v>
      </c>
      <c r="R49" s="172">
        <f t="shared" si="5"/>
        <v>1180.6400000000001</v>
      </c>
      <c r="S49" s="172">
        <f t="shared" si="6"/>
        <v>-1.6400000000001</v>
      </c>
    </row>
    <row r="50" spans="2:19" ht="15.75" customHeight="1">
      <c r="B50" s="141">
        <v>48</v>
      </c>
      <c r="C50" s="3" t="str">
        <f t="shared" si="7"/>
        <v>0:19:41</v>
      </c>
      <c r="D50" s="168" t="str">
        <f t="shared" si="8"/>
        <v>00:19:40.910</v>
      </c>
      <c r="E50" s="146">
        <f t="shared" si="0"/>
        <v>1181</v>
      </c>
      <c r="F50">
        <v>48</v>
      </c>
      <c r="G50" t="s">
        <v>335</v>
      </c>
      <c r="H50" s="146">
        <f t="shared" si="9"/>
        <v>1181</v>
      </c>
      <c r="I50" s="172">
        <f t="shared" si="10"/>
        <v>2</v>
      </c>
      <c r="J50">
        <v>48</v>
      </c>
      <c r="K50" t="s">
        <v>644</v>
      </c>
      <c r="L50" s="146">
        <f t="shared" si="1"/>
        <v>1181</v>
      </c>
      <c r="M50" s="172">
        <f t="shared" si="11"/>
        <v>2</v>
      </c>
      <c r="N50" s="172">
        <f t="shared" si="2"/>
        <v>0</v>
      </c>
      <c r="O50" s="141">
        <f t="shared" si="3"/>
        <v>0</v>
      </c>
      <c r="Q50" s="172">
        <f t="shared" si="4"/>
        <v>1181</v>
      </c>
      <c r="R50" s="172">
        <f t="shared" si="5"/>
        <v>1182.6400000000001</v>
      </c>
      <c r="S50" s="172">
        <f t="shared" si="6"/>
        <v>-1.6400000000001</v>
      </c>
    </row>
    <row r="51" spans="2:19" ht="15.75" customHeight="1">
      <c r="B51" s="141">
        <v>49</v>
      </c>
      <c r="C51" s="3" t="str">
        <f t="shared" si="7"/>
        <v>0:19:45</v>
      </c>
      <c r="D51" s="168" t="str">
        <f t="shared" si="8"/>
        <v>00:19:44.650</v>
      </c>
      <c r="E51" s="146">
        <f t="shared" si="0"/>
        <v>1185</v>
      </c>
      <c r="F51">
        <v>49</v>
      </c>
      <c r="G51" t="s">
        <v>336</v>
      </c>
      <c r="H51" s="146">
        <f t="shared" si="9"/>
        <v>1185</v>
      </c>
      <c r="I51" s="172">
        <f t="shared" si="10"/>
        <v>4</v>
      </c>
      <c r="J51">
        <v>49</v>
      </c>
      <c r="K51" t="s">
        <v>645</v>
      </c>
      <c r="L51" s="146">
        <f t="shared" si="1"/>
        <v>1185</v>
      </c>
      <c r="M51" s="172">
        <f t="shared" si="11"/>
        <v>4</v>
      </c>
      <c r="N51" s="172">
        <f t="shared" si="2"/>
        <v>0</v>
      </c>
      <c r="O51" s="141">
        <f t="shared" si="3"/>
        <v>0</v>
      </c>
      <c r="Q51" s="172">
        <f t="shared" si="4"/>
        <v>1185</v>
      </c>
      <c r="R51" s="172">
        <f t="shared" si="5"/>
        <v>1186.6400000000001</v>
      </c>
      <c r="S51" s="172">
        <f t="shared" si="6"/>
        <v>-1.6400000000001</v>
      </c>
    </row>
    <row r="52" spans="2:19" ht="15.75" customHeight="1">
      <c r="B52" s="141">
        <v>50</v>
      </c>
      <c r="C52" s="3" t="str">
        <f t="shared" si="7"/>
        <v>0:19:45</v>
      </c>
      <c r="D52" s="168" t="str">
        <f t="shared" si="8"/>
        <v>00:19:44.980</v>
      </c>
      <c r="E52" s="146">
        <f t="shared" si="0"/>
        <v>1185</v>
      </c>
      <c r="F52">
        <v>50</v>
      </c>
      <c r="G52" t="s">
        <v>337</v>
      </c>
      <c r="H52" s="146">
        <f t="shared" si="9"/>
        <v>1185</v>
      </c>
      <c r="I52" s="172">
        <f t="shared" si="10"/>
        <v>0</v>
      </c>
      <c r="J52">
        <v>50</v>
      </c>
      <c r="K52" t="s">
        <v>646</v>
      </c>
      <c r="L52" s="146">
        <f t="shared" si="1"/>
        <v>1185</v>
      </c>
      <c r="M52" s="172">
        <f t="shared" si="11"/>
        <v>0</v>
      </c>
      <c r="N52" s="172">
        <f t="shared" si="2"/>
        <v>0</v>
      </c>
      <c r="O52" s="141">
        <f t="shared" si="3"/>
        <v>0</v>
      </c>
      <c r="Q52" s="172">
        <f t="shared" si="4"/>
        <v>1185</v>
      </c>
      <c r="R52" s="172">
        <f t="shared" si="5"/>
        <v>1186.6400000000001</v>
      </c>
      <c r="S52" s="172">
        <f t="shared" si="6"/>
        <v>-1.6400000000001</v>
      </c>
    </row>
    <row r="53" spans="2:19" ht="15.75" customHeight="1">
      <c r="B53" s="141">
        <v>51</v>
      </c>
      <c r="C53" s="3" t="str">
        <f t="shared" si="7"/>
        <v>0:19:47</v>
      </c>
      <c r="D53" s="168" t="str">
        <f t="shared" si="8"/>
        <v>00:19:46.960</v>
      </c>
      <c r="E53" s="146">
        <f t="shared" si="0"/>
        <v>1187</v>
      </c>
      <c r="F53">
        <v>51</v>
      </c>
      <c r="G53" t="s">
        <v>338</v>
      </c>
      <c r="H53" s="146">
        <f t="shared" si="9"/>
        <v>1187</v>
      </c>
      <c r="I53" s="172">
        <f t="shared" si="10"/>
        <v>2</v>
      </c>
      <c r="J53">
        <v>51</v>
      </c>
      <c r="K53" t="s">
        <v>647</v>
      </c>
      <c r="L53" s="146">
        <f t="shared" si="1"/>
        <v>1187</v>
      </c>
      <c r="M53" s="172">
        <f t="shared" si="11"/>
        <v>2</v>
      </c>
      <c r="N53" s="172">
        <f t="shared" si="2"/>
        <v>0</v>
      </c>
      <c r="O53" s="141">
        <f t="shared" si="3"/>
        <v>0</v>
      </c>
      <c r="Q53" s="172">
        <f t="shared" si="4"/>
        <v>1187</v>
      </c>
      <c r="R53" s="172">
        <f t="shared" si="5"/>
        <v>1188.6400000000001</v>
      </c>
      <c r="S53" s="172">
        <f t="shared" si="6"/>
        <v>-1.6400000000001</v>
      </c>
    </row>
    <row r="54" spans="2:19" ht="15.75" customHeight="1">
      <c r="B54" s="141">
        <v>52</v>
      </c>
      <c r="C54" s="3" t="str">
        <f t="shared" si="7"/>
        <v>0:19:52</v>
      </c>
      <c r="D54" s="168" t="str">
        <f t="shared" si="8"/>
        <v>00:19:52.440</v>
      </c>
      <c r="E54" s="146">
        <f t="shared" si="0"/>
        <v>1192</v>
      </c>
      <c r="F54">
        <v>52</v>
      </c>
      <c r="G54" t="s">
        <v>339</v>
      </c>
      <c r="H54" s="146">
        <f t="shared" si="9"/>
        <v>1192</v>
      </c>
      <c r="I54" s="172">
        <f t="shared" si="10"/>
        <v>5</v>
      </c>
      <c r="J54">
        <v>52</v>
      </c>
      <c r="K54" t="s">
        <v>648</v>
      </c>
      <c r="L54" s="146">
        <f t="shared" si="1"/>
        <v>1193</v>
      </c>
      <c r="M54" s="172">
        <f t="shared" si="11"/>
        <v>6</v>
      </c>
      <c r="N54" s="172">
        <f t="shared" si="2"/>
        <v>-1</v>
      </c>
      <c r="O54" s="141">
        <f t="shared" si="3"/>
        <v>1</v>
      </c>
      <c r="Q54" s="172">
        <f t="shared" si="4"/>
        <v>1192</v>
      </c>
      <c r="R54" s="172">
        <f t="shared" si="5"/>
        <v>1194.6400000000001</v>
      </c>
      <c r="S54" s="172">
        <f t="shared" si="6"/>
        <v>-2.6400000000001</v>
      </c>
    </row>
    <row r="55" spans="2:19" ht="15.75" customHeight="1">
      <c r="B55" s="141">
        <v>53</v>
      </c>
      <c r="C55" s="3" t="str">
        <f t="shared" si="7"/>
        <v>0:19:53</v>
      </c>
      <c r="D55" s="168" t="str">
        <f t="shared" si="8"/>
        <v>00:19:53.180</v>
      </c>
      <c r="E55" s="146">
        <f t="shared" si="0"/>
        <v>1193</v>
      </c>
      <c r="F55">
        <v>53</v>
      </c>
      <c r="G55" t="s">
        <v>340</v>
      </c>
      <c r="H55" s="146">
        <f t="shared" si="9"/>
        <v>1193</v>
      </c>
      <c r="I55" s="172">
        <f t="shared" si="10"/>
        <v>1</v>
      </c>
      <c r="J55">
        <v>53</v>
      </c>
      <c r="K55" t="s">
        <v>649</v>
      </c>
      <c r="L55" s="146">
        <f t="shared" si="1"/>
        <v>1193</v>
      </c>
      <c r="M55" s="172">
        <f t="shared" si="11"/>
        <v>0</v>
      </c>
      <c r="N55" s="172">
        <f t="shared" si="2"/>
        <v>0</v>
      </c>
      <c r="O55" s="141">
        <f t="shared" si="3"/>
        <v>0</v>
      </c>
      <c r="Q55" s="172">
        <f t="shared" si="4"/>
        <v>1193</v>
      </c>
      <c r="R55" s="172">
        <f t="shared" si="5"/>
        <v>1194.6400000000001</v>
      </c>
      <c r="S55" s="172">
        <f t="shared" si="6"/>
        <v>-1.6400000000001</v>
      </c>
    </row>
    <row r="56" spans="2:19" ht="15.75" customHeight="1">
      <c r="B56" s="141">
        <v>54</v>
      </c>
      <c r="C56" s="3" t="str">
        <f t="shared" si="7"/>
        <v>0:19:54</v>
      </c>
      <c r="D56" s="168" t="str">
        <f t="shared" si="8"/>
        <v>00:19:54.480</v>
      </c>
      <c r="E56" s="146">
        <f t="shared" si="0"/>
        <v>1194</v>
      </c>
      <c r="F56">
        <v>54</v>
      </c>
      <c r="G56" t="s">
        <v>341</v>
      </c>
      <c r="H56" s="146">
        <f t="shared" si="9"/>
        <v>1194</v>
      </c>
      <c r="I56" s="172">
        <f t="shared" si="10"/>
        <v>1</v>
      </c>
      <c r="J56">
        <v>54</v>
      </c>
      <c r="K56" t="s">
        <v>650</v>
      </c>
      <c r="L56" s="146">
        <f t="shared" si="1"/>
        <v>1195</v>
      </c>
      <c r="M56" s="172">
        <f t="shared" si="11"/>
        <v>2</v>
      </c>
      <c r="N56" s="172">
        <f t="shared" si="2"/>
        <v>-1</v>
      </c>
      <c r="O56" s="141">
        <f t="shared" si="3"/>
        <v>1</v>
      </c>
      <c r="Q56" s="172">
        <f t="shared" si="4"/>
        <v>1194</v>
      </c>
      <c r="R56" s="172">
        <f t="shared" si="5"/>
        <v>1196.6400000000001</v>
      </c>
      <c r="S56" s="172">
        <f t="shared" si="6"/>
        <v>-2.6400000000001</v>
      </c>
    </row>
    <row r="57" spans="2:19" ht="15.75" customHeight="1">
      <c r="B57" s="141">
        <v>55</v>
      </c>
      <c r="C57" s="3" t="str">
        <f t="shared" si="7"/>
        <v>0:19:55</v>
      </c>
      <c r="D57" s="168" t="str">
        <f t="shared" si="8"/>
        <v>00:19:54.990</v>
      </c>
      <c r="E57" s="146">
        <f t="shared" si="0"/>
        <v>1195</v>
      </c>
      <c r="F57">
        <v>55</v>
      </c>
      <c r="G57" t="s">
        <v>342</v>
      </c>
      <c r="H57" s="146">
        <f t="shared" si="9"/>
        <v>1195</v>
      </c>
      <c r="I57" s="172">
        <f t="shared" si="10"/>
        <v>1</v>
      </c>
      <c r="J57">
        <v>55</v>
      </c>
      <c r="K57" t="s">
        <v>651</v>
      </c>
      <c r="L57" s="146">
        <f t="shared" si="1"/>
        <v>1195</v>
      </c>
      <c r="M57" s="172">
        <f t="shared" si="11"/>
        <v>0</v>
      </c>
      <c r="N57" s="172">
        <f t="shared" si="2"/>
        <v>0</v>
      </c>
      <c r="O57" s="141">
        <f t="shared" si="3"/>
        <v>0</v>
      </c>
      <c r="Q57" s="172">
        <f t="shared" si="4"/>
        <v>1195</v>
      </c>
      <c r="R57" s="172">
        <f t="shared" si="5"/>
        <v>1196.6400000000001</v>
      </c>
      <c r="S57" s="172">
        <f t="shared" si="6"/>
        <v>-1.6400000000001</v>
      </c>
    </row>
    <row r="58" spans="2:19" ht="15.75" customHeight="1">
      <c r="B58" s="141">
        <v>56</v>
      </c>
      <c r="C58" s="3" t="str">
        <f t="shared" si="7"/>
        <v>0:19:57</v>
      </c>
      <c r="D58" s="168" t="str">
        <f t="shared" si="8"/>
        <v>00:19:56.680</v>
      </c>
      <c r="E58" s="146">
        <f t="shared" si="0"/>
        <v>1197</v>
      </c>
      <c r="F58">
        <v>56</v>
      </c>
      <c r="G58" t="s">
        <v>343</v>
      </c>
      <c r="H58" s="146">
        <f t="shared" si="9"/>
        <v>1197</v>
      </c>
      <c r="I58" s="172">
        <f t="shared" si="10"/>
        <v>2</v>
      </c>
      <c r="J58">
        <v>56</v>
      </c>
      <c r="K58" t="s">
        <v>652</v>
      </c>
      <c r="L58" s="146">
        <f t="shared" si="1"/>
        <v>1197</v>
      </c>
      <c r="M58" s="172">
        <f t="shared" si="11"/>
        <v>2</v>
      </c>
      <c r="N58" s="172">
        <f t="shared" si="2"/>
        <v>0</v>
      </c>
      <c r="O58" s="141">
        <f t="shared" si="3"/>
        <v>0</v>
      </c>
      <c r="Q58" s="172">
        <f t="shared" si="4"/>
        <v>1197</v>
      </c>
      <c r="R58" s="172">
        <f t="shared" si="5"/>
        <v>1198.6400000000001</v>
      </c>
      <c r="S58" s="172">
        <f t="shared" si="6"/>
        <v>-1.6400000000001</v>
      </c>
    </row>
    <row r="59" spans="2:19" ht="15.75" customHeight="1">
      <c r="B59" s="141">
        <v>57</v>
      </c>
      <c r="C59" s="3" t="str">
        <f t="shared" si="7"/>
        <v>0:19:57</v>
      </c>
      <c r="D59" s="168" t="str">
        <f t="shared" si="8"/>
        <v>00:19:57.210</v>
      </c>
      <c r="E59" s="146">
        <f t="shared" si="0"/>
        <v>1197</v>
      </c>
      <c r="F59">
        <v>57</v>
      </c>
      <c r="G59" t="s">
        <v>344</v>
      </c>
      <c r="H59" s="146">
        <f t="shared" si="9"/>
        <v>1197</v>
      </c>
      <c r="I59" s="172">
        <f t="shared" si="10"/>
        <v>0</v>
      </c>
      <c r="J59">
        <v>57</v>
      </c>
      <c r="K59" t="s">
        <v>344</v>
      </c>
      <c r="L59" s="146">
        <f t="shared" si="1"/>
        <v>1197</v>
      </c>
      <c r="M59" s="172">
        <f t="shared" si="11"/>
        <v>0</v>
      </c>
      <c r="N59" s="172">
        <f t="shared" si="2"/>
        <v>0</v>
      </c>
      <c r="O59" s="141">
        <f t="shared" si="3"/>
        <v>0</v>
      </c>
      <c r="Q59" s="172">
        <f t="shared" si="4"/>
        <v>1197</v>
      </c>
      <c r="R59" s="172">
        <f t="shared" si="5"/>
        <v>1198.6400000000001</v>
      </c>
      <c r="S59" s="172">
        <f t="shared" si="6"/>
        <v>-1.6400000000001</v>
      </c>
    </row>
    <row r="60" spans="2:19" ht="15.75" customHeight="1">
      <c r="B60" s="141">
        <v>58</v>
      </c>
      <c r="C60" s="3" t="str">
        <f t="shared" si="7"/>
        <v>0:19:58</v>
      </c>
      <c r="D60" s="168" t="str">
        <f t="shared" si="8"/>
        <v>00:19:57.630</v>
      </c>
      <c r="E60" s="146">
        <f t="shared" si="0"/>
        <v>1198</v>
      </c>
      <c r="F60">
        <v>58</v>
      </c>
      <c r="G60" t="s">
        <v>345</v>
      </c>
      <c r="H60" s="146">
        <f t="shared" si="9"/>
        <v>1198</v>
      </c>
      <c r="I60" s="172">
        <f t="shared" si="10"/>
        <v>1</v>
      </c>
      <c r="J60">
        <v>58</v>
      </c>
      <c r="K60" t="s">
        <v>345</v>
      </c>
      <c r="L60" s="146">
        <f t="shared" si="1"/>
        <v>1198</v>
      </c>
      <c r="M60" s="172">
        <f t="shared" si="11"/>
        <v>1</v>
      </c>
      <c r="N60" s="172">
        <f t="shared" si="2"/>
        <v>0</v>
      </c>
      <c r="O60" s="141">
        <f t="shared" si="3"/>
        <v>0</v>
      </c>
      <c r="Q60" s="172">
        <f t="shared" si="4"/>
        <v>1198</v>
      </c>
      <c r="R60" s="172">
        <f t="shared" si="5"/>
        <v>1199.6400000000001</v>
      </c>
      <c r="S60" s="172">
        <f t="shared" si="6"/>
        <v>-1.6400000000001</v>
      </c>
    </row>
    <row r="61" spans="2:19" ht="15.75" customHeight="1">
      <c r="B61" s="141">
        <v>59</v>
      </c>
      <c r="C61" s="3" t="str">
        <f t="shared" si="7"/>
        <v>0:19:59</v>
      </c>
      <c r="D61" s="168" t="str">
        <f t="shared" si="8"/>
        <v>00:19:58.710</v>
      </c>
      <c r="E61" s="146">
        <f t="shared" si="0"/>
        <v>1199</v>
      </c>
      <c r="F61">
        <v>59</v>
      </c>
      <c r="G61" t="s">
        <v>346</v>
      </c>
      <c r="H61" s="146">
        <f t="shared" si="9"/>
        <v>1199</v>
      </c>
      <c r="I61" s="172">
        <f t="shared" si="10"/>
        <v>1</v>
      </c>
      <c r="J61">
        <v>59</v>
      </c>
      <c r="K61" t="s">
        <v>653</v>
      </c>
      <c r="L61" s="146">
        <f t="shared" si="1"/>
        <v>1199</v>
      </c>
      <c r="M61" s="172">
        <f t="shared" si="11"/>
        <v>1</v>
      </c>
      <c r="N61" s="172">
        <f t="shared" si="2"/>
        <v>0</v>
      </c>
      <c r="O61" s="141">
        <f t="shared" si="3"/>
        <v>0</v>
      </c>
      <c r="Q61" s="172">
        <f t="shared" si="4"/>
        <v>1199</v>
      </c>
      <c r="R61" s="172">
        <f t="shared" si="5"/>
        <v>1200.6400000000001</v>
      </c>
      <c r="S61" s="172">
        <f t="shared" si="6"/>
        <v>-1.6400000000001</v>
      </c>
    </row>
    <row r="62" spans="2:19" ht="15.75" customHeight="1">
      <c r="B62" s="141">
        <v>60</v>
      </c>
      <c r="C62" s="3" t="str">
        <f t="shared" si="7"/>
        <v>0:20:00</v>
      </c>
      <c r="D62" s="168" t="str">
        <f t="shared" si="8"/>
        <v>00:19:59.740</v>
      </c>
      <c r="E62" s="146">
        <f t="shared" si="0"/>
        <v>1200</v>
      </c>
      <c r="F62">
        <v>60</v>
      </c>
      <c r="G62" t="s">
        <v>347</v>
      </c>
      <c r="H62" s="146">
        <f t="shared" si="9"/>
        <v>1200</v>
      </c>
      <c r="I62" s="172">
        <f t="shared" si="10"/>
        <v>1</v>
      </c>
      <c r="J62">
        <v>60</v>
      </c>
      <c r="K62" t="s">
        <v>654</v>
      </c>
      <c r="L62" s="146">
        <f t="shared" si="1"/>
        <v>1200</v>
      </c>
      <c r="M62" s="172">
        <f t="shared" si="11"/>
        <v>1</v>
      </c>
      <c r="N62" s="172">
        <f t="shared" si="2"/>
        <v>0</v>
      </c>
      <c r="O62" s="141">
        <f t="shared" si="3"/>
        <v>0</v>
      </c>
      <c r="Q62" s="172">
        <f t="shared" si="4"/>
        <v>1200</v>
      </c>
      <c r="R62" s="172">
        <f t="shared" si="5"/>
        <v>1201.6400000000001</v>
      </c>
      <c r="S62" s="172">
        <f t="shared" si="6"/>
        <v>-1.6400000000001</v>
      </c>
    </row>
    <row r="63" spans="2:19" ht="15.75" customHeight="1">
      <c r="B63" s="141">
        <v>61</v>
      </c>
      <c r="C63" s="3" t="str">
        <f t="shared" si="7"/>
        <v>0:20:00</v>
      </c>
      <c r="D63" s="168" t="str">
        <f t="shared" si="8"/>
        <v>00:20:00.140</v>
      </c>
      <c r="E63" s="146">
        <f t="shared" si="0"/>
        <v>1200</v>
      </c>
      <c r="F63">
        <v>61</v>
      </c>
      <c r="G63" t="s">
        <v>348</v>
      </c>
      <c r="H63" s="146">
        <f t="shared" si="9"/>
        <v>1200</v>
      </c>
      <c r="I63" s="172">
        <f t="shared" si="10"/>
        <v>0</v>
      </c>
      <c r="J63">
        <v>61</v>
      </c>
      <c r="K63" t="s">
        <v>655</v>
      </c>
      <c r="L63" s="146">
        <f t="shared" si="1"/>
        <v>1200</v>
      </c>
      <c r="M63" s="172">
        <f t="shared" si="11"/>
        <v>0</v>
      </c>
      <c r="N63" s="172">
        <f t="shared" si="2"/>
        <v>0</v>
      </c>
      <c r="O63" s="141">
        <f t="shared" si="3"/>
        <v>0</v>
      </c>
      <c r="Q63" s="172">
        <f t="shared" si="4"/>
        <v>1200</v>
      </c>
      <c r="R63" s="172">
        <f t="shared" si="5"/>
        <v>1201.6400000000001</v>
      </c>
      <c r="S63" s="172">
        <f t="shared" si="6"/>
        <v>-1.6400000000001</v>
      </c>
    </row>
    <row r="64" spans="2:19" ht="15.75" customHeight="1">
      <c r="B64" s="141">
        <v>62</v>
      </c>
      <c r="C64" s="3" t="str">
        <f t="shared" si="7"/>
        <v>0:20:01</v>
      </c>
      <c r="D64" s="168" t="str">
        <f t="shared" si="8"/>
        <v>00:20:00.720</v>
      </c>
      <c r="E64" s="146">
        <f t="shared" si="0"/>
        <v>1201</v>
      </c>
      <c r="F64">
        <v>62</v>
      </c>
      <c r="G64" t="s">
        <v>349</v>
      </c>
      <c r="H64" s="146">
        <f t="shared" si="9"/>
        <v>1201</v>
      </c>
      <c r="I64" s="172">
        <f t="shared" si="10"/>
        <v>1</v>
      </c>
      <c r="J64">
        <v>62</v>
      </c>
      <c r="K64" t="s">
        <v>656</v>
      </c>
      <c r="L64" s="146">
        <f t="shared" si="1"/>
        <v>1201</v>
      </c>
      <c r="M64" s="172">
        <f t="shared" si="11"/>
        <v>1</v>
      </c>
      <c r="N64" s="172">
        <f t="shared" si="2"/>
        <v>0</v>
      </c>
      <c r="O64" s="141">
        <f t="shared" si="3"/>
        <v>0</v>
      </c>
      <c r="Q64" s="172">
        <f t="shared" si="4"/>
        <v>1201</v>
      </c>
      <c r="R64" s="172">
        <f t="shared" si="5"/>
        <v>1202.6400000000001</v>
      </c>
      <c r="S64" s="172">
        <f t="shared" si="6"/>
        <v>-1.6400000000001</v>
      </c>
    </row>
    <row r="65" spans="2:19" ht="15.75" customHeight="1">
      <c r="B65" s="141">
        <v>63</v>
      </c>
      <c r="C65" s="3" t="str">
        <f t="shared" si="7"/>
        <v>0:20:01</v>
      </c>
      <c r="D65" s="168" t="str">
        <f t="shared" si="8"/>
        <v>00:20:01.180</v>
      </c>
      <c r="E65" s="146">
        <f t="shared" si="0"/>
        <v>1201</v>
      </c>
      <c r="F65">
        <v>63</v>
      </c>
      <c r="G65" t="s">
        <v>350</v>
      </c>
      <c r="H65" s="146">
        <f t="shared" si="9"/>
        <v>1201</v>
      </c>
      <c r="I65" s="172">
        <f t="shared" si="10"/>
        <v>0</v>
      </c>
      <c r="J65">
        <v>63</v>
      </c>
      <c r="K65" t="s">
        <v>657</v>
      </c>
      <c r="L65" s="146">
        <f t="shared" si="1"/>
        <v>1201</v>
      </c>
      <c r="M65" s="172">
        <f t="shared" si="11"/>
        <v>0</v>
      </c>
      <c r="N65" s="172">
        <f t="shared" si="2"/>
        <v>0</v>
      </c>
      <c r="O65" s="141">
        <f t="shared" si="3"/>
        <v>0</v>
      </c>
      <c r="Q65" s="172">
        <f t="shared" si="4"/>
        <v>1201</v>
      </c>
      <c r="R65" s="172">
        <f t="shared" si="5"/>
        <v>1202.6400000000001</v>
      </c>
      <c r="S65" s="172">
        <f t="shared" si="6"/>
        <v>-1.6400000000001</v>
      </c>
    </row>
    <row r="66" spans="2:19" ht="15.75" customHeight="1">
      <c r="B66" s="141">
        <v>64</v>
      </c>
      <c r="C66" s="3" t="str">
        <f t="shared" si="7"/>
        <v>0:20:04</v>
      </c>
      <c r="D66" s="168" t="str">
        <f t="shared" si="8"/>
        <v>00:20:03.900</v>
      </c>
      <c r="E66" s="146">
        <f t="shared" si="0"/>
        <v>1204</v>
      </c>
      <c r="F66">
        <v>64</v>
      </c>
      <c r="G66" t="s">
        <v>351</v>
      </c>
      <c r="H66" s="146">
        <f t="shared" si="9"/>
        <v>1204</v>
      </c>
      <c r="I66" s="172">
        <f t="shared" si="10"/>
        <v>3</v>
      </c>
      <c r="J66">
        <v>64</v>
      </c>
      <c r="K66" t="s">
        <v>658</v>
      </c>
      <c r="L66" s="146">
        <f t="shared" si="1"/>
        <v>1204</v>
      </c>
      <c r="M66" s="172">
        <f t="shared" si="11"/>
        <v>3</v>
      </c>
      <c r="N66" s="172">
        <f t="shared" si="2"/>
        <v>0</v>
      </c>
      <c r="O66" s="141">
        <f t="shared" si="3"/>
        <v>0</v>
      </c>
      <c r="Q66" s="172">
        <f t="shared" si="4"/>
        <v>1204</v>
      </c>
      <c r="R66" s="172">
        <f t="shared" si="5"/>
        <v>1205.6400000000001</v>
      </c>
      <c r="S66" s="172">
        <f t="shared" si="6"/>
        <v>-1.6400000000001</v>
      </c>
    </row>
    <row r="67" spans="2:19" ht="15.75" customHeight="1">
      <c r="B67" s="141">
        <v>65</v>
      </c>
      <c r="C67" s="3" t="str">
        <f t="shared" si="7"/>
        <v>0:20:09</v>
      </c>
      <c r="D67" s="168" t="str">
        <f t="shared" si="8"/>
        <v>00:20:09.320</v>
      </c>
      <c r="E67" s="146">
        <f t="shared" si="0"/>
        <v>1209</v>
      </c>
      <c r="F67">
        <v>65</v>
      </c>
      <c r="G67" t="s">
        <v>352</v>
      </c>
      <c r="H67" s="146">
        <f t="shared" si="9"/>
        <v>1209</v>
      </c>
      <c r="I67" s="172">
        <f t="shared" si="10"/>
        <v>5</v>
      </c>
      <c r="J67">
        <v>65</v>
      </c>
      <c r="K67" t="s">
        <v>659</v>
      </c>
      <c r="L67" s="146">
        <f t="shared" si="1"/>
        <v>1209</v>
      </c>
      <c r="M67" s="172">
        <f t="shared" si="11"/>
        <v>5</v>
      </c>
      <c r="N67" s="172">
        <f t="shared" si="2"/>
        <v>0</v>
      </c>
      <c r="O67" s="141">
        <f t="shared" si="3"/>
        <v>0</v>
      </c>
      <c r="Q67" s="172">
        <f t="shared" si="4"/>
        <v>1209</v>
      </c>
      <c r="R67" s="172">
        <f t="shared" si="5"/>
        <v>1210.6400000000001</v>
      </c>
      <c r="S67" s="172">
        <f t="shared" si="6"/>
        <v>-1.6400000000001</v>
      </c>
    </row>
    <row r="68" spans="2:19" ht="15.75" customHeight="1">
      <c r="B68" s="141">
        <v>66</v>
      </c>
      <c r="C68" s="3" t="str">
        <f t="shared" si="7"/>
        <v>0:20:12</v>
      </c>
      <c r="D68" s="168" t="str">
        <f t="shared" si="8"/>
        <v>00:20:11.900</v>
      </c>
      <c r="E68" s="146">
        <f t="shared" si="0"/>
        <v>1212</v>
      </c>
      <c r="F68">
        <v>66</v>
      </c>
      <c r="G68" t="s">
        <v>353</v>
      </c>
      <c r="H68" s="146">
        <f t="shared" si="9"/>
        <v>1212</v>
      </c>
      <c r="I68" s="172">
        <f t="shared" si="10"/>
        <v>3</v>
      </c>
      <c r="J68">
        <v>66</v>
      </c>
      <c r="K68" t="s">
        <v>660</v>
      </c>
      <c r="L68" s="146">
        <f t="shared" si="1"/>
        <v>1212</v>
      </c>
      <c r="M68" s="172">
        <f t="shared" si="11"/>
        <v>3</v>
      </c>
      <c r="N68" s="172">
        <f t="shared" si="2"/>
        <v>0</v>
      </c>
      <c r="O68" s="141">
        <f t="shared" si="3"/>
        <v>0</v>
      </c>
      <c r="Q68" s="172">
        <f t="shared" si="4"/>
        <v>1212</v>
      </c>
      <c r="R68" s="172">
        <f t="shared" si="5"/>
        <v>1213.6400000000001</v>
      </c>
      <c r="S68" s="172">
        <f t="shared" si="6"/>
        <v>-1.6400000000001</v>
      </c>
    </row>
    <row r="69" spans="2:19" ht="15.75" customHeight="1">
      <c r="B69" s="141">
        <v>67</v>
      </c>
      <c r="C69" s="3" t="str">
        <f t="shared" si="7"/>
        <v>0:20:13</v>
      </c>
      <c r="D69" s="168" t="str">
        <f t="shared" si="8"/>
        <v>00:20:12.680</v>
      </c>
      <c r="E69" s="146">
        <f t="shared" si="0"/>
        <v>1213</v>
      </c>
      <c r="F69">
        <v>67</v>
      </c>
      <c r="G69" t="s">
        <v>354</v>
      </c>
      <c r="H69" s="146">
        <f t="shared" si="9"/>
        <v>1213</v>
      </c>
      <c r="I69" s="172">
        <f t="shared" si="10"/>
        <v>1</v>
      </c>
      <c r="J69">
        <v>67</v>
      </c>
      <c r="K69" t="s">
        <v>661</v>
      </c>
      <c r="L69" s="146">
        <f t="shared" si="1"/>
        <v>1213</v>
      </c>
      <c r="M69" s="172">
        <f t="shared" si="11"/>
        <v>1</v>
      </c>
      <c r="N69" s="172">
        <f t="shared" si="2"/>
        <v>0</v>
      </c>
      <c r="O69" s="141">
        <f t="shared" si="3"/>
        <v>0</v>
      </c>
      <c r="Q69" s="172">
        <f t="shared" si="4"/>
        <v>1213</v>
      </c>
      <c r="R69" s="172">
        <f t="shared" si="5"/>
        <v>1214.6400000000001</v>
      </c>
      <c r="S69" s="172">
        <f t="shared" si="6"/>
        <v>-1.6400000000001</v>
      </c>
    </row>
    <row r="70" spans="2:19" ht="15.75" customHeight="1">
      <c r="B70" s="141">
        <v>68</v>
      </c>
      <c r="C70" s="3" t="str">
        <f t="shared" si="7"/>
        <v>0:20:14</v>
      </c>
      <c r="D70" s="168" t="str">
        <f t="shared" si="8"/>
        <v>00:20:13.910</v>
      </c>
      <c r="E70" s="146">
        <f t="shared" si="0"/>
        <v>1214</v>
      </c>
      <c r="F70">
        <v>68</v>
      </c>
      <c r="G70" t="s">
        <v>355</v>
      </c>
      <c r="H70" s="146">
        <f t="shared" si="9"/>
        <v>1214</v>
      </c>
      <c r="I70" s="172">
        <f t="shared" si="10"/>
        <v>1</v>
      </c>
      <c r="J70">
        <v>68</v>
      </c>
      <c r="K70" t="s">
        <v>662</v>
      </c>
      <c r="L70" s="146">
        <f t="shared" si="1"/>
        <v>1214</v>
      </c>
      <c r="M70" s="172">
        <f t="shared" si="11"/>
        <v>1</v>
      </c>
      <c r="N70" s="172">
        <f t="shared" si="2"/>
        <v>0</v>
      </c>
      <c r="O70" s="141">
        <f t="shared" si="3"/>
        <v>0</v>
      </c>
      <c r="Q70" s="172">
        <f t="shared" si="4"/>
        <v>1214</v>
      </c>
      <c r="R70" s="172">
        <f t="shared" si="5"/>
        <v>1215.6400000000001</v>
      </c>
      <c r="S70" s="172">
        <f t="shared" si="6"/>
        <v>-1.6400000000001</v>
      </c>
    </row>
    <row r="71" spans="2:19" ht="15.75" customHeight="1">
      <c r="B71" s="141">
        <v>69</v>
      </c>
      <c r="C71" s="3" t="str">
        <f t="shared" si="7"/>
        <v>0:20:16</v>
      </c>
      <c r="D71" s="168" t="str">
        <f t="shared" si="8"/>
        <v>00:20:16.310</v>
      </c>
      <c r="E71" s="146">
        <f t="shared" si="0"/>
        <v>1216</v>
      </c>
      <c r="F71">
        <v>69</v>
      </c>
      <c r="G71" t="s">
        <v>356</v>
      </c>
      <c r="H71" s="146">
        <f t="shared" si="9"/>
        <v>1216</v>
      </c>
      <c r="I71" s="172">
        <f t="shared" si="10"/>
        <v>2</v>
      </c>
      <c r="J71">
        <v>69</v>
      </c>
      <c r="K71" t="s">
        <v>663</v>
      </c>
      <c r="L71" s="146">
        <f t="shared" si="1"/>
        <v>1216</v>
      </c>
      <c r="M71" s="172">
        <f t="shared" si="11"/>
        <v>2</v>
      </c>
      <c r="N71" s="172">
        <f t="shared" si="2"/>
        <v>0</v>
      </c>
      <c r="O71" s="141">
        <f t="shared" si="3"/>
        <v>0</v>
      </c>
      <c r="Q71" s="172">
        <f t="shared" si="4"/>
        <v>1216</v>
      </c>
      <c r="R71" s="172">
        <f t="shared" si="5"/>
        <v>1217.6400000000001</v>
      </c>
      <c r="S71" s="172">
        <f t="shared" si="6"/>
        <v>-1.6400000000001</v>
      </c>
    </row>
    <row r="72" spans="2:19" ht="15.75" customHeight="1">
      <c r="B72" s="141">
        <v>70</v>
      </c>
      <c r="C72" s="3" t="str">
        <f t="shared" si="7"/>
        <v>0:20:18</v>
      </c>
      <c r="D72" s="168" t="str">
        <f t="shared" si="8"/>
        <v>00:20:18.210</v>
      </c>
      <c r="E72" s="146">
        <f t="shared" si="0"/>
        <v>1218</v>
      </c>
      <c r="F72">
        <v>70</v>
      </c>
      <c r="G72" t="s">
        <v>357</v>
      </c>
      <c r="H72" s="146">
        <f t="shared" si="9"/>
        <v>1218</v>
      </c>
      <c r="I72" s="172">
        <f t="shared" si="10"/>
        <v>2</v>
      </c>
      <c r="J72">
        <v>70</v>
      </c>
      <c r="K72" t="s">
        <v>664</v>
      </c>
      <c r="L72" s="146">
        <f t="shared" si="1"/>
        <v>1218</v>
      </c>
      <c r="M72" s="172">
        <f t="shared" si="11"/>
        <v>2</v>
      </c>
      <c r="N72" s="172">
        <f t="shared" si="2"/>
        <v>0</v>
      </c>
      <c r="O72" s="141">
        <f t="shared" si="3"/>
        <v>0</v>
      </c>
      <c r="Q72" s="172">
        <f t="shared" si="4"/>
        <v>1218</v>
      </c>
      <c r="R72" s="172">
        <f t="shared" si="5"/>
        <v>1219.6400000000001</v>
      </c>
      <c r="S72" s="172">
        <f t="shared" si="6"/>
        <v>-1.6400000000001</v>
      </c>
    </row>
    <row r="73" spans="2:19" ht="15.75" customHeight="1">
      <c r="B73" s="141">
        <v>71</v>
      </c>
      <c r="C73" s="3" t="str">
        <f t="shared" si="7"/>
        <v>0:20:20</v>
      </c>
      <c r="D73" s="168" t="str">
        <f t="shared" si="8"/>
        <v>00:20:19.700</v>
      </c>
      <c r="E73" s="146">
        <f t="shared" si="0"/>
        <v>1220</v>
      </c>
      <c r="F73">
        <v>71</v>
      </c>
      <c r="G73" t="s">
        <v>358</v>
      </c>
      <c r="H73" s="146">
        <f t="shared" si="9"/>
        <v>1220</v>
      </c>
      <c r="I73" s="172">
        <f t="shared" si="10"/>
        <v>2</v>
      </c>
      <c r="J73">
        <v>71</v>
      </c>
      <c r="K73" t="s">
        <v>665</v>
      </c>
      <c r="L73" s="146">
        <f t="shared" si="1"/>
        <v>1220</v>
      </c>
      <c r="M73" s="172">
        <f t="shared" si="11"/>
        <v>2</v>
      </c>
      <c r="N73" s="172">
        <f t="shared" si="2"/>
        <v>0</v>
      </c>
      <c r="O73" s="141">
        <f t="shared" si="3"/>
        <v>0</v>
      </c>
      <c r="Q73" s="172">
        <f t="shared" si="4"/>
        <v>1220</v>
      </c>
      <c r="R73" s="172">
        <f t="shared" si="5"/>
        <v>1221.6400000000001</v>
      </c>
      <c r="S73" s="172">
        <f t="shared" si="6"/>
        <v>-1.6400000000001</v>
      </c>
    </row>
    <row r="74" spans="2:19" ht="15.75" customHeight="1">
      <c r="B74" s="141">
        <v>72</v>
      </c>
      <c r="C74" s="3" t="str">
        <f t="shared" si="7"/>
        <v>0:20:20</v>
      </c>
      <c r="D74" s="168" t="str">
        <f t="shared" si="8"/>
        <v>00:20:20.490</v>
      </c>
      <c r="E74" s="146">
        <f t="shared" si="0"/>
        <v>1220</v>
      </c>
      <c r="F74">
        <v>72</v>
      </c>
      <c r="G74" t="s">
        <v>359</v>
      </c>
      <c r="H74" s="146">
        <f t="shared" si="9"/>
        <v>1220</v>
      </c>
      <c r="I74" s="172">
        <f t="shared" si="10"/>
        <v>0</v>
      </c>
      <c r="J74">
        <v>72</v>
      </c>
      <c r="K74" t="s">
        <v>666</v>
      </c>
      <c r="L74" s="146">
        <f t="shared" si="1"/>
        <v>1221</v>
      </c>
      <c r="M74" s="172">
        <f t="shared" si="11"/>
        <v>1</v>
      </c>
      <c r="N74" s="172">
        <f t="shared" si="2"/>
        <v>-1</v>
      </c>
      <c r="O74" s="141">
        <f t="shared" si="3"/>
        <v>1</v>
      </c>
      <c r="Q74" s="172">
        <f t="shared" si="4"/>
        <v>1220</v>
      </c>
      <c r="R74" s="172">
        <f t="shared" si="5"/>
        <v>1222.6400000000001</v>
      </c>
      <c r="S74" s="172">
        <f t="shared" si="6"/>
        <v>-2.6400000000001</v>
      </c>
    </row>
    <row r="75" spans="2:19" ht="15.75" customHeight="1">
      <c r="B75" s="141">
        <v>73</v>
      </c>
      <c r="C75" s="3" t="str">
        <f t="shared" si="7"/>
        <v>0:20:21</v>
      </c>
      <c r="D75" s="168" t="str">
        <f t="shared" si="8"/>
        <v>00:20:20.900</v>
      </c>
      <c r="E75" s="146">
        <f t="shared" si="0"/>
        <v>1221</v>
      </c>
      <c r="F75">
        <v>73</v>
      </c>
      <c r="G75" t="s">
        <v>360</v>
      </c>
      <c r="H75" s="146">
        <f t="shared" si="9"/>
        <v>1221</v>
      </c>
      <c r="I75" s="172">
        <f t="shared" si="10"/>
        <v>1</v>
      </c>
      <c r="J75">
        <v>73</v>
      </c>
      <c r="K75" t="s">
        <v>667</v>
      </c>
      <c r="L75" s="146">
        <f t="shared" si="1"/>
        <v>1221</v>
      </c>
      <c r="M75" s="172">
        <f t="shared" si="11"/>
        <v>0</v>
      </c>
      <c r="N75" s="172">
        <f t="shared" si="2"/>
        <v>0</v>
      </c>
      <c r="O75" s="141">
        <f t="shared" si="3"/>
        <v>0</v>
      </c>
      <c r="Q75" s="172">
        <f t="shared" si="4"/>
        <v>1221</v>
      </c>
      <c r="R75" s="172">
        <f t="shared" si="5"/>
        <v>1222.6400000000001</v>
      </c>
      <c r="S75" s="172">
        <f t="shared" si="6"/>
        <v>-1.6400000000001</v>
      </c>
    </row>
    <row r="76" spans="2:19" ht="15.75" customHeight="1">
      <c r="B76" s="141">
        <v>74</v>
      </c>
      <c r="C76" s="3" t="str">
        <f t="shared" si="7"/>
        <v>0:20:21</v>
      </c>
      <c r="D76" s="168" t="str">
        <f t="shared" si="8"/>
        <v>00:20:21.330</v>
      </c>
      <c r="E76" s="146">
        <f t="shared" si="0"/>
        <v>1221</v>
      </c>
      <c r="F76">
        <v>74</v>
      </c>
      <c r="G76" t="s">
        <v>361</v>
      </c>
      <c r="H76" s="146">
        <f t="shared" si="9"/>
        <v>1221</v>
      </c>
      <c r="I76" s="172">
        <f t="shared" si="10"/>
        <v>0</v>
      </c>
      <c r="J76">
        <v>74</v>
      </c>
      <c r="K76" t="s">
        <v>668</v>
      </c>
      <c r="L76" s="146">
        <f t="shared" si="1"/>
        <v>1221</v>
      </c>
      <c r="M76" s="172">
        <f t="shared" si="11"/>
        <v>0</v>
      </c>
      <c r="N76" s="172">
        <f t="shared" si="2"/>
        <v>0</v>
      </c>
      <c r="O76" s="141">
        <f t="shared" si="3"/>
        <v>0</v>
      </c>
      <c r="Q76" s="172">
        <f t="shared" si="4"/>
        <v>1221</v>
      </c>
      <c r="R76" s="172">
        <f t="shared" si="5"/>
        <v>1222.6400000000001</v>
      </c>
      <c r="S76" s="172">
        <f t="shared" si="6"/>
        <v>-1.6400000000001</v>
      </c>
    </row>
    <row r="77" spans="2:19" ht="15.75" customHeight="1">
      <c r="B77" s="141">
        <v>75</v>
      </c>
      <c r="C77" s="3" t="str">
        <f t="shared" si="7"/>
        <v>0:20:23</v>
      </c>
      <c r="D77" s="168" t="str">
        <f t="shared" si="8"/>
        <v>00:20:22.640</v>
      </c>
      <c r="E77" s="146">
        <f t="shared" si="0"/>
        <v>1223</v>
      </c>
      <c r="F77">
        <v>75</v>
      </c>
      <c r="G77" t="s">
        <v>362</v>
      </c>
      <c r="H77" s="146">
        <f t="shared" si="9"/>
        <v>1223</v>
      </c>
      <c r="I77" s="172">
        <f t="shared" si="10"/>
        <v>2</v>
      </c>
      <c r="J77">
        <v>75</v>
      </c>
      <c r="K77" t="s">
        <v>669</v>
      </c>
      <c r="L77" s="146">
        <f t="shared" si="1"/>
        <v>1223</v>
      </c>
      <c r="M77" s="172">
        <f t="shared" si="11"/>
        <v>2</v>
      </c>
      <c r="N77" s="172">
        <f t="shared" si="2"/>
        <v>0</v>
      </c>
      <c r="O77" s="141">
        <f t="shared" si="3"/>
        <v>0</v>
      </c>
      <c r="Q77" s="172">
        <f t="shared" si="4"/>
        <v>1223</v>
      </c>
      <c r="R77" s="172">
        <f t="shared" si="5"/>
        <v>1224.6400000000001</v>
      </c>
      <c r="S77" s="172">
        <f t="shared" si="6"/>
        <v>-1.6400000000001</v>
      </c>
    </row>
    <row r="78" spans="2:19" ht="15.75" customHeight="1">
      <c r="B78" s="141">
        <v>76</v>
      </c>
      <c r="C78" s="3" t="str">
        <f t="shared" si="7"/>
        <v>0:20:25</v>
      </c>
      <c r="D78" s="168" t="str">
        <f t="shared" si="8"/>
        <v>00:20:25.440</v>
      </c>
      <c r="E78" s="146">
        <f t="shared" si="0"/>
        <v>1225</v>
      </c>
      <c r="F78">
        <v>76</v>
      </c>
      <c r="G78" t="s">
        <v>363</v>
      </c>
      <c r="H78" s="146">
        <f t="shared" si="9"/>
        <v>1225</v>
      </c>
      <c r="I78" s="172">
        <f t="shared" si="10"/>
        <v>2</v>
      </c>
      <c r="J78">
        <v>76</v>
      </c>
      <c r="K78" t="s">
        <v>670</v>
      </c>
      <c r="L78" s="146">
        <f t="shared" si="1"/>
        <v>1225</v>
      </c>
      <c r="M78" s="172">
        <f t="shared" si="11"/>
        <v>2</v>
      </c>
      <c r="N78" s="172">
        <f t="shared" si="2"/>
        <v>0</v>
      </c>
      <c r="O78" s="141">
        <f t="shared" si="3"/>
        <v>0</v>
      </c>
      <c r="Q78" s="172">
        <f t="shared" si="4"/>
        <v>1225</v>
      </c>
      <c r="R78" s="172">
        <f t="shared" si="5"/>
        <v>1226.6400000000001</v>
      </c>
      <c r="S78" s="172">
        <f t="shared" si="6"/>
        <v>-1.6400000000001</v>
      </c>
    </row>
    <row r="79" spans="2:19" ht="15.75" customHeight="1">
      <c r="B79" s="141">
        <v>77</v>
      </c>
      <c r="C79" s="3" t="str">
        <f t="shared" si="7"/>
        <v>0:20:26</v>
      </c>
      <c r="D79" s="168" t="str">
        <f t="shared" si="8"/>
        <v>00:20:26.370</v>
      </c>
      <c r="E79" s="146">
        <f t="shared" si="0"/>
        <v>1226</v>
      </c>
      <c r="F79">
        <v>77</v>
      </c>
      <c r="G79" t="s">
        <v>364</v>
      </c>
      <c r="H79" s="146">
        <f t="shared" si="9"/>
        <v>1226</v>
      </c>
      <c r="I79" s="172">
        <f t="shared" si="10"/>
        <v>1</v>
      </c>
      <c r="J79">
        <v>77</v>
      </c>
      <c r="K79" t="s">
        <v>671</v>
      </c>
      <c r="L79" s="146">
        <f t="shared" si="1"/>
        <v>1226</v>
      </c>
      <c r="M79" s="172">
        <f t="shared" si="11"/>
        <v>1</v>
      </c>
      <c r="N79" s="172">
        <f t="shared" si="2"/>
        <v>0</v>
      </c>
      <c r="O79" s="141">
        <f t="shared" si="3"/>
        <v>0</v>
      </c>
      <c r="Q79" s="172">
        <f t="shared" si="4"/>
        <v>1226</v>
      </c>
      <c r="R79" s="172">
        <f t="shared" si="5"/>
        <v>1227.6400000000001</v>
      </c>
      <c r="S79" s="172">
        <f t="shared" si="6"/>
        <v>-1.6400000000001</v>
      </c>
    </row>
    <row r="80" spans="2:19" ht="15.75" customHeight="1">
      <c r="B80" s="141">
        <v>78</v>
      </c>
      <c r="C80" s="3" t="str">
        <f t="shared" si="7"/>
        <v>0:20:27</v>
      </c>
      <c r="D80" s="168" t="str">
        <f t="shared" si="8"/>
        <v>00:20:27.120</v>
      </c>
      <c r="E80" s="146">
        <f t="shared" si="0"/>
        <v>1227</v>
      </c>
      <c r="F80">
        <v>78</v>
      </c>
      <c r="G80" t="s">
        <v>365</v>
      </c>
      <c r="H80" s="146">
        <f t="shared" si="9"/>
        <v>1227</v>
      </c>
      <c r="I80" s="172">
        <f t="shared" si="10"/>
        <v>1</v>
      </c>
      <c r="J80">
        <v>78</v>
      </c>
      <c r="K80" t="s">
        <v>672</v>
      </c>
      <c r="L80" s="146">
        <f t="shared" si="1"/>
        <v>1227</v>
      </c>
      <c r="M80" s="172">
        <f t="shared" si="11"/>
        <v>1</v>
      </c>
      <c r="N80" s="172">
        <f t="shared" si="2"/>
        <v>0</v>
      </c>
      <c r="O80" s="141">
        <f t="shared" si="3"/>
        <v>0</v>
      </c>
      <c r="Q80" s="172">
        <f t="shared" si="4"/>
        <v>1227</v>
      </c>
      <c r="R80" s="172">
        <f t="shared" si="5"/>
        <v>1228.6400000000001</v>
      </c>
      <c r="S80" s="172">
        <f t="shared" si="6"/>
        <v>-1.6400000000001</v>
      </c>
    </row>
    <row r="81" spans="2:19" ht="15.75" customHeight="1">
      <c r="B81" s="141">
        <v>79</v>
      </c>
      <c r="C81" s="3" t="str">
        <f t="shared" si="7"/>
        <v>0:20:28</v>
      </c>
      <c r="D81" s="168" t="str">
        <f t="shared" si="8"/>
        <v>00:20:27.680</v>
      </c>
      <c r="E81" s="146">
        <f t="shared" si="0"/>
        <v>1228</v>
      </c>
      <c r="F81">
        <v>79</v>
      </c>
      <c r="G81" t="s">
        <v>366</v>
      </c>
      <c r="H81" s="146">
        <f t="shared" si="9"/>
        <v>1228</v>
      </c>
      <c r="I81" s="172">
        <f t="shared" si="10"/>
        <v>1</v>
      </c>
      <c r="J81">
        <v>79</v>
      </c>
      <c r="K81" t="s">
        <v>673</v>
      </c>
      <c r="L81" s="146">
        <f t="shared" si="1"/>
        <v>1228</v>
      </c>
      <c r="M81" s="172">
        <f t="shared" si="11"/>
        <v>1</v>
      </c>
      <c r="N81" s="172">
        <f t="shared" si="2"/>
        <v>0</v>
      </c>
      <c r="O81" s="141">
        <f t="shared" si="3"/>
        <v>0</v>
      </c>
      <c r="Q81" s="172">
        <f t="shared" si="4"/>
        <v>1228</v>
      </c>
      <c r="R81" s="172">
        <f t="shared" si="5"/>
        <v>1229.6400000000001</v>
      </c>
      <c r="S81" s="172">
        <f t="shared" si="6"/>
        <v>-1.6400000000001</v>
      </c>
    </row>
    <row r="82" spans="2:19" ht="15.75" customHeight="1">
      <c r="B82" s="141">
        <v>80</v>
      </c>
      <c r="C82" s="3" t="str">
        <f t="shared" si="7"/>
        <v>0:20:29</v>
      </c>
      <c r="D82" s="168" t="str">
        <f t="shared" si="8"/>
        <v>00:20:28.540</v>
      </c>
      <c r="E82" s="146">
        <f t="shared" si="0"/>
        <v>1229</v>
      </c>
      <c r="F82">
        <v>80</v>
      </c>
      <c r="G82" t="s">
        <v>367</v>
      </c>
      <c r="H82" s="146">
        <f t="shared" si="9"/>
        <v>1229</v>
      </c>
      <c r="I82" s="172">
        <f t="shared" si="10"/>
        <v>1</v>
      </c>
      <c r="J82">
        <v>80</v>
      </c>
      <c r="K82" t="s">
        <v>674</v>
      </c>
      <c r="L82" s="146">
        <f t="shared" si="1"/>
        <v>1228</v>
      </c>
      <c r="M82" s="172">
        <f t="shared" si="11"/>
        <v>0</v>
      </c>
      <c r="N82" s="172">
        <f t="shared" si="2"/>
        <v>1</v>
      </c>
      <c r="O82" s="141">
        <f t="shared" si="3"/>
        <v>1</v>
      </c>
      <c r="Q82" s="172">
        <f t="shared" si="4"/>
        <v>1229</v>
      </c>
      <c r="R82" s="172">
        <f t="shared" si="5"/>
        <v>1229.6400000000001</v>
      </c>
      <c r="S82" s="172">
        <f t="shared" si="6"/>
        <v>-0.64000000000010004</v>
      </c>
    </row>
    <row r="83" spans="2:19" ht="15.75" customHeight="1">
      <c r="B83" s="141">
        <v>81</v>
      </c>
      <c r="C83" s="3" t="str">
        <f t="shared" si="7"/>
        <v>0:20:30</v>
      </c>
      <c r="D83" s="168" t="str">
        <f t="shared" si="8"/>
        <v>00:20:29.520</v>
      </c>
      <c r="E83" s="146">
        <f t="shared" si="0"/>
        <v>1230</v>
      </c>
      <c r="F83">
        <v>81</v>
      </c>
      <c r="G83" t="s">
        <v>368</v>
      </c>
      <c r="H83" s="146">
        <f t="shared" si="9"/>
        <v>1230</v>
      </c>
      <c r="I83" s="172">
        <f t="shared" si="10"/>
        <v>1</v>
      </c>
      <c r="J83">
        <v>81</v>
      </c>
      <c r="K83" t="s">
        <v>675</v>
      </c>
      <c r="L83" s="146">
        <f t="shared" si="1"/>
        <v>1229</v>
      </c>
      <c r="M83" s="172">
        <f t="shared" si="11"/>
        <v>1</v>
      </c>
      <c r="N83" s="172">
        <f t="shared" si="2"/>
        <v>1</v>
      </c>
      <c r="O83" s="141">
        <f t="shared" si="3"/>
        <v>1</v>
      </c>
      <c r="Q83" s="172">
        <f t="shared" si="4"/>
        <v>1230</v>
      </c>
      <c r="R83" s="172">
        <f t="shared" si="5"/>
        <v>1230.6400000000001</v>
      </c>
      <c r="S83" s="172">
        <f t="shared" si="6"/>
        <v>-0.64000000000010004</v>
      </c>
    </row>
    <row r="84" spans="2:19" ht="15.75" customHeight="1">
      <c r="B84" s="141">
        <v>82</v>
      </c>
      <c r="C84" s="3" t="str">
        <f t="shared" si="7"/>
        <v>0:20:32</v>
      </c>
      <c r="D84" s="168" t="str">
        <f t="shared" si="8"/>
        <v>00:20:31.810</v>
      </c>
      <c r="E84" s="146">
        <f t="shared" si="0"/>
        <v>1232</v>
      </c>
      <c r="F84">
        <v>82</v>
      </c>
      <c r="G84" t="s">
        <v>369</v>
      </c>
      <c r="H84" s="146">
        <f t="shared" si="9"/>
        <v>1232</v>
      </c>
      <c r="I84" s="172">
        <f t="shared" si="10"/>
        <v>2</v>
      </c>
      <c r="J84">
        <v>82</v>
      </c>
      <c r="K84" t="s">
        <v>676</v>
      </c>
      <c r="L84" s="146">
        <f t="shared" si="1"/>
        <v>1232</v>
      </c>
      <c r="M84" s="172">
        <f t="shared" si="11"/>
        <v>3</v>
      </c>
      <c r="N84" s="172">
        <f t="shared" si="2"/>
        <v>0</v>
      </c>
      <c r="O84" s="141">
        <f t="shared" si="3"/>
        <v>0</v>
      </c>
      <c r="Q84" s="172">
        <f t="shared" si="4"/>
        <v>1232</v>
      </c>
      <c r="R84" s="172">
        <f t="shared" si="5"/>
        <v>1233.6400000000001</v>
      </c>
      <c r="S84" s="172">
        <f t="shared" si="6"/>
        <v>-1.6400000000001</v>
      </c>
    </row>
    <row r="85" spans="2:19" ht="15.75" customHeight="1">
      <c r="B85" s="141">
        <v>83</v>
      </c>
      <c r="C85" s="3" t="str">
        <f t="shared" si="7"/>
        <v>0:20:32</v>
      </c>
      <c r="D85" s="168" t="str">
        <f t="shared" si="8"/>
        <v>00:20:32.190</v>
      </c>
      <c r="E85" s="146">
        <f t="shared" si="0"/>
        <v>1232</v>
      </c>
      <c r="F85">
        <v>83</v>
      </c>
      <c r="G85" t="s">
        <v>370</v>
      </c>
      <c r="H85" s="146">
        <f t="shared" si="9"/>
        <v>1232</v>
      </c>
      <c r="I85" s="172">
        <f t="shared" si="10"/>
        <v>0</v>
      </c>
      <c r="J85">
        <v>83</v>
      </c>
      <c r="K85" t="s">
        <v>677</v>
      </c>
      <c r="L85" s="146">
        <f t="shared" si="1"/>
        <v>1232</v>
      </c>
      <c r="M85" s="172">
        <f t="shared" si="11"/>
        <v>0</v>
      </c>
      <c r="N85" s="172">
        <f t="shared" si="2"/>
        <v>0</v>
      </c>
      <c r="O85" s="141">
        <f t="shared" si="3"/>
        <v>0</v>
      </c>
      <c r="Q85" s="172">
        <f t="shared" si="4"/>
        <v>1232</v>
      </c>
      <c r="R85" s="172">
        <f t="shared" si="5"/>
        <v>1233.6400000000001</v>
      </c>
      <c r="S85" s="172">
        <f t="shared" si="6"/>
        <v>-1.6400000000001</v>
      </c>
    </row>
    <row r="86" spans="2:19" ht="15.75" customHeight="1">
      <c r="B86" s="141">
        <v>84</v>
      </c>
      <c r="C86" s="3" t="str">
        <f t="shared" si="7"/>
        <v>0:20:33</v>
      </c>
      <c r="D86" s="168" t="str">
        <f t="shared" si="8"/>
        <v>00:20:32.650</v>
      </c>
      <c r="E86" s="146">
        <f t="shared" si="0"/>
        <v>1233</v>
      </c>
      <c r="F86">
        <v>84</v>
      </c>
      <c r="G86" t="s">
        <v>371</v>
      </c>
      <c r="H86" s="146">
        <f t="shared" si="9"/>
        <v>1233</v>
      </c>
      <c r="I86" s="172">
        <f t="shared" si="10"/>
        <v>1</v>
      </c>
      <c r="J86">
        <v>84</v>
      </c>
      <c r="K86" t="s">
        <v>678</v>
      </c>
      <c r="L86" s="146">
        <f t="shared" si="1"/>
        <v>1233</v>
      </c>
      <c r="M86" s="172">
        <f t="shared" si="11"/>
        <v>1</v>
      </c>
      <c r="N86" s="172">
        <f t="shared" si="2"/>
        <v>0</v>
      </c>
      <c r="O86" s="141">
        <f t="shared" si="3"/>
        <v>0</v>
      </c>
      <c r="Q86" s="172">
        <f t="shared" si="4"/>
        <v>1233</v>
      </c>
      <c r="R86" s="172">
        <f t="shared" si="5"/>
        <v>1234.6400000000001</v>
      </c>
      <c r="S86" s="172">
        <f t="shared" si="6"/>
        <v>-1.6400000000001</v>
      </c>
    </row>
    <row r="87" spans="2:19" ht="15.75" customHeight="1">
      <c r="B87" s="141">
        <v>85</v>
      </c>
      <c r="C87" s="3" t="str">
        <f t="shared" si="7"/>
        <v>0:20:36</v>
      </c>
      <c r="D87" s="168" t="str">
        <f t="shared" si="8"/>
        <v>00:20:36.210</v>
      </c>
      <c r="E87" s="146">
        <f t="shared" si="0"/>
        <v>1236</v>
      </c>
      <c r="F87">
        <v>85</v>
      </c>
      <c r="G87" t="s">
        <v>372</v>
      </c>
      <c r="H87" s="146">
        <f t="shared" si="9"/>
        <v>1236</v>
      </c>
      <c r="I87" s="172">
        <f t="shared" si="10"/>
        <v>3</v>
      </c>
      <c r="J87">
        <v>85</v>
      </c>
      <c r="K87" t="s">
        <v>679</v>
      </c>
      <c r="L87" s="146">
        <f t="shared" si="1"/>
        <v>1236</v>
      </c>
      <c r="M87" s="172">
        <f t="shared" si="11"/>
        <v>3</v>
      </c>
      <c r="N87" s="172">
        <f t="shared" si="2"/>
        <v>0</v>
      </c>
      <c r="O87" s="141">
        <f t="shared" si="3"/>
        <v>0</v>
      </c>
      <c r="Q87" s="172">
        <f t="shared" si="4"/>
        <v>1236</v>
      </c>
      <c r="R87" s="172">
        <f t="shared" si="5"/>
        <v>1237.6400000000001</v>
      </c>
      <c r="S87" s="172">
        <f t="shared" si="6"/>
        <v>-1.6400000000001</v>
      </c>
    </row>
    <row r="88" spans="2:19" ht="15.75" customHeight="1">
      <c r="B88" s="141">
        <v>86</v>
      </c>
      <c r="C88" s="3" t="str">
        <f t="shared" si="7"/>
        <v>0:20:37</v>
      </c>
      <c r="D88" s="168" t="str">
        <f t="shared" si="8"/>
        <v>00:20:36.900</v>
      </c>
      <c r="E88" s="146">
        <f t="shared" si="0"/>
        <v>1237</v>
      </c>
      <c r="F88">
        <v>86</v>
      </c>
      <c r="G88" t="s">
        <v>373</v>
      </c>
      <c r="H88" s="146">
        <f t="shared" si="9"/>
        <v>1237</v>
      </c>
      <c r="I88" s="172">
        <f t="shared" si="10"/>
        <v>1</v>
      </c>
      <c r="J88">
        <v>86</v>
      </c>
      <c r="K88" t="s">
        <v>680</v>
      </c>
      <c r="L88" s="146">
        <f t="shared" si="1"/>
        <v>1237</v>
      </c>
      <c r="M88" s="172">
        <f t="shared" si="11"/>
        <v>1</v>
      </c>
      <c r="N88" s="172">
        <f t="shared" si="2"/>
        <v>0</v>
      </c>
      <c r="O88" s="141">
        <f t="shared" si="3"/>
        <v>0</v>
      </c>
      <c r="Q88" s="172">
        <f t="shared" si="4"/>
        <v>1237</v>
      </c>
      <c r="R88" s="172">
        <f t="shared" si="5"/>
        <v>1238.6400000000001</v>
      </c>
      <c r="S88" s="172">
        <f t="shared" si="6"/>
        <v>-1.6400000000001</v>
      </c>
    </row>
    <row r="89" spans="2:19" ht="15.75" customHeight="1">
      <c r="B89" s="141">
        <v>87</v>
      </c>
      <c r="C89" s="3" t="str">
        <f t="shared" si="7"/>
        <v>0:20:38</v>
      </c>
      <c r="D89" s="168" t="str">
        <f t="shared" si="8"/>
        <v>00:20:37.530</v>
      </c>
      <c r="E89" s="146">
        <f t="shared" si="0"/>
        <v>1238</v>
      </c>
      <c r="F89">
        <v>87</v>
      </c>
      <c r="G89" t="s">
        <v>374</v>
      </c>
      <c r="H89" s="146">
        <f t="shared" si="9"/>
        <v>1238</v>
      </c>
      <c r="I89" s="172">
        <f t="shared" si="10"/>
        <v>1</v>
      </c>
      <c r="J89">
        <v>87</v>
      </c>
      <c r="K89" t="s">
        <v>681</v>
      </c>
      <c r="L89" s="146">
        <f t="shared" si="1"/>
        <v>1237</v>
      </c>
      <c r="M89" s="172">
        <f t="shared" si="11"/>
        <v>0</v>
      </c>
      <c r="N89" s="172">
        <f t="shared" si="2"/>
        <v>1</v>
      </c>
      <c r="O89" s="141">
        <f t="shared" si="3"/>
        <v>1</v>
      </c>
      <c r="Q89" s="172">
        <f t="shared" si="4"/>
        <v>1238</v>
      </c>
      <c r="R89" s="172">
        <f t="shared" si="5"/>
        <v>1238.6400000000001</v>
      </c>
      <c r="S89" s="172">
        <f t="shared" si="6"/>
        <v>-0.64000000000010004</v>
      </c>
    </row>
    <row r="90" spans="2:19" ht="15.75" customHeight="1">
      <c r="B90" s="141">
        <v>88</v>
      </c>
      <c r="C90" s="3" t="str">
        <f t="shared" si="7"/>
        <v>0:20:38</v>
      </c>
      <c r="D90" s="168" t="str">
        <f t="shared" si="8"/>
        <v>00:20:38.370</v>
      </c>
      <c r="E90" s="146">
        <f t="shared" si="0"/>
        <v>1238</v>
      </c>
      <c r="F90">
        <v>88</v>
      </c>
      <c r="G90" t="s">
        <v>375</v>
      </c>
      <c r="H90" s="146">
        <f t="shared" si="9"/>
        <v>1238</v>
      </c>
      <c r="I90" s="172">
        <f t="shared" si="10"/>
        <v>0</v>
      </c>
      <c r="J90">
        <v>88</v>
      </c>
      <c r="K90" t="s">
        <v>682</v>
      </c>
      <c r="L90" s="146">
        <f t="shared" si="1"/>
        <v>1238</v>
      </c>
      <c r="M90" s="172">
        <f t="shared" si="11"/>
        <v>1</v>
      </c>
      <c r="N90" s="172">
        <f t="shared" si="2"/>
        <v>0</v>
      </c>
      <c r="O90" s="141">
        <f t="shared" si="3"/>
        <v>0</v>
      </c>
      <c r="Q90" s="172">
        <f t="shared" si="4"/>
        <v>1238</v>
      </c>
      <c r="R90" s="172">
        <f t="shared" si="5"/>
        <v>1239.6400000000001</v>
      </c>
      <c r="S90" s="172">
        <f t="shared" si="6"/>
        <v>-1.6400000000001</v>
      </c>
    </row>
    <row r="91" spans="2:19" ht="15.75" customHeight="1">
      <c r="B91" s="141">
        <v>89</v>
      </c>
      <c r="C91" s="3" t="str">
        <f t="shared" si="7"/>
        <v>0:20:39</v>
      </c>
      <c r="D91" s="168" t="str">
        <f t="shared" si="8"/>
        <v>00:20:39.180</v>
      </c>
      <c r="E91" s="146">
        <f t="shared" si="0"/>
        <v>1239</v>
      </c>
      <c r="F91">
        <v>89</v>
      </c>
      <c r="G91" t="s">
        <v>376</v>
      </c>
      <c r="H91" s="146">
        <f t="shared" si="9"/>
        <v>1239</v>
      </c>
      <c r="I91" s="172">
        <f t="shared" si="10"/>
        <v>1</v>
      </c>
      <c r="J91">
        <v>89</v>
      </c>
      <c r="K91" t="s">
        <v>683</v>
      </c>
      <c r="L91" s="146">
        <f t="shared" si="1"/>
        <v>1239</v>
      </c>
      <c r="M91" s="172">
        <f t="shared" si="11"/>
        <v>1</v>
      </c>
      <c r="N91" s="172">
        <f t="shared" si="2"/>
        <v>0</v>
      </c>
      <c r="O91" s="141">
        <f t="shared" si="3"/>
        <v>0</v>
      </c>
      <c r="Q91" s="172">
        <f t="shared" si="4"/>
        <v>1239</v>
      </c>
      <c r="R91" s="172">
        <f t="shared" si="5"/>
        <v>1240.6400000000001</v>
      </c>
      <c r="S91" s="172">
        <f t="shared" si="6"/>
        <v>-1.6400000000001</v>
      </c>
    </row>
    <row r="92" spans="2:19" ht="15.75" customHeight="1">
      <c r="B92" s="141">
        <v>90</v>
      </c>
      <c r="C92" s="3" t="str">
        <f t="shared" si="7"/>
        <v>0:20:40</v>
      </c>
      <c r="D92" s="168" t="str">
        <f t="shared" si="8"/>
        <v>00:20:40.070</v>
      </c>
      <c r="E92" s="146">
        <f t="shared" si="0"/>
        <v>1240</v>
      </c>
      <c r="F92">
        <v>90</v>
      </c>
      <c r="G92" t="s">
        <v>377</v>
      </c>
      <c r="H92" s="146">
        <f t="shared" si="9"/>
        <v>1240</v>
      </c>
      <c r="I92" s="172">
        <f t="shared" si="10"/>
        <v>1</v>
      </c>
      <c r="J92">
        <v>90</v>
      </c>
      <c r="K92" t="s">
        <v>684</v>
      </c>
      <c r="L92" s="146">
        <f t="shared" si="1"/>
        <v>1240</v>
      </c>
      <c r="M92" s="172">
        <f t="shared" si="11"/>
        <v>1</v>
      </c>
      <c r="N92" s="172">
        <f t="shared" si="2"/>
        <v>0</v>
      </c>
      <c r="O92" s="141">
        <f t="shared" si="3"/>
        <v>0</v>
      </c>
      <c r="Q92" s="172">
        <f t="shared" si="4"/>
        <v>1240</v>
      </c>
      <c r="R92" s="172">
        <f t="shared" si="5"/>
        <v>1241.6400000000001</v>
      </c>
      <c r="S92" s="172">
        <f t="shared" si="6"/>
        <v>-1.6400000000001</v>
      </c>
    </row>
    <row r="93" spans="2:19" ht="15.75" customHeight="1">
      <c r="B93" s="141">
        <v>91</v>
      </c>
      <c r="C93" s="3" t="str">
        <f t="shared" si="7"/>
        <v>0:20:41</v>
      </c>
      <c r="D93" s="168" t="str">
        <f t="shared" si="8"/>
        <v>00:20:41.000</v>
      </c>
      <c r="E93" s="146">
        <f t="shared" si="0"/>
        <v>1241</v>
      </c>
      <c r="F93">
        <v>91</v>
      </c>
      <c r="G93" t="s">
        <v>378</v>
      </c>
      <c r="H93" s="146">
        <f t="shared" si="9"/>
        <v>1241</v>
      </c>
      <c r="I93" s="172">
        <f t="shared" si="10"/>
        <v>1</v>
      </c>
      <c r="J93">
        <v>91</v>
      </c>
      <c r="K93" t="s">
        <v>685</v>
      </c>
      <c r="L93" s="146">
        <f t="shared" si="1"/>
        <v>1241</v>
      </c>
      <c r="M93" s="172">
        <f t="shared" si="11"/>
        <v>1</v>
      </c>
      <c r="N93" s="172">
        <f t="shared" si="2"/>
        <v>0</v>
      </c>
      <c r="O93" s="141">
        <f t="shared" si="3"/>
        <v>0</v>
      </c>
      <c r="Q93" s="172">
        <f t="shared" si="4"/>
        <v>1241</v>
      </c>
      <c r="R93" s="172">
        <f t="shared" si="5"/>
        <v>1242.6400000000001</v>
      </c>
      <c r="S93" s="172">
        <f t="shared" si="6"/>
        <v>-1.6400000000001</v>
      </c>
    </row>
    <row r="94" spans="2:19" ht="15.75" customHeight="1">
      <c r="B94" s="141">
        <v>92</v>
      </c>
      <c r="C94" s="3" t="str">
        <f t="shared" si="7"/>
        <v>0:20:42</v>
      </c>
      <c r="D94" s="168" t="str">
        <f t="shared" si="8"/>
        <v>00:20:41.720</v>
      </c>
      <c r="E94" s="146">
        <f t="shared" si="0"/>
        <v>1242</v>
      </c>
      <c r="F94">
        <v>92</v>
      </c>
      <c r="G94" t="s">
        <v>379</v>
      </c>
      <c r="H94" s="146">
        <f t="shared" si="9"/>
        <v>1242</v>
      </c>
      <c r="I94" s="172">
        <f t="shared" si="10"/>
        <v>1</v>
      </c>
      <c r="J94">
        <v>92</v>
      </c>
      <c r="K94" t="s">
        <v>686</v>
      </c>
      <c r="L94" s="146">
        <f t="shared" si="1"/>
        <v>1242</v>
      </c>
      <c r="M94" s="172">
        <f t="shared" si="11"/>
        <v>1</v>
      </c>
      <c r="N94" s="172">
        <f t="shared" si="2"/>
        <v>0</v>
      </c>
      <c r="O94" s="141">
        <f t="shared" si="3"/>
        <v>0</v>
      </c>
      <c r="Q94" s="172">
        <f t="shared" si="4"/>
        <v>1242</v>
      </c>
      <c r="R94" s="172">
        <f t="shared" si="5"/>
        <v>1243.6400000000001</v>
      </c>
      <c r="S94" s="172">
        <f t="shared" si="6"/>
        <v>-1.6400000000001</v>
      </c>
    </row>
    <row r="95" spans="2:19" ht="15.75" customHeight="1">
      <c r="B95" s="141">
        <v>93</v>
      </c>
      <c r="C95" s="3" t="str">
        <f t="shared" si="7"/>
        <v>0:20:44</v>
      </c>
      <c r="D95" s="168" t="str">
        <f t="shared" si="8"/>
        <v>00:20:43.620</v>
      </c>
      <c r="E95" s="146">
        <f t="shared" si="0"/>
        <v>1244</v>
      </c>
      <c r="F95">
        <v>93</v>
      </c>
      <c r="G95" t="s">
        <v>380</v>
      </c>
      <c r="H95" s="146">
        <f t="shared" si="9"/>
        <v>1244</v>
      </c>
      <c r="I95" s="172">
        <f t="shared" si="10"/>
        <v>2</v>
      </c>
      <c r="J95">
        <v>93</v>
      </c>
      <c r="K95" t="s">
        <v>687</v>
      </c>
      <c r="L95" s="146">
        <f t="shared" si="1"/>
        <v>1244</v>
      </c>
      <c r="M95" s="172">
        <f t="shared" si="11"/>
        <v>2</v>
      </c>
      <c r="N95" s="172">
        <f t="shared" si="2"/>
        <v>0</v>
      </c>
      <c r="O95" s="141">
        <f t="shared" si="3"/>
        <v>0</v>
      </c>
      <c r="Q95" s="172">
        <f t="shared" si="4"/>
        <v>1244</v>
      </c>
      <c r="R95" s="172">
        <f t="shared" si="5"/>
        <v>1245.6400000000001</v>
      </c>
      <c r="S95" s="172">
        <f t="shared" si="6"/>
        <v>-1.6400000000001</v>
      </c>
    </row>
    <row r="96" spans="2:19" ht="15.75" customHeight="1">
      <c r="B96" s="141">
        <v>94</v>
      </c>
      <c r="C96" s="3" t="str">
        <f t="shared" si="7"/>
        <v>0:20:45</v>
      </c>
      <c r="D96" s="168" t="str">
        <f t="shared" si="8"/>
        <v>00:20:44.840</v>
      </c>
      <c r="E96" s="146">
        <f t="shared" si="0"/>
        <v>1245</v>
      </c>
      <c r="F96">
        <v>94</v>
      </c>
      <c r="G96" t="s">
        <v>381</v>
      </c>
      <c r="H96" s="146">
        <f t="shared" si="9"/>
        <v>1245</v>
      </c>
      <c r="I96" s="172">
        <f t="shared" si="10"/>
        <v>1</v>
      </c>
      <c r="J96">
        <v>94</v>
      </c>
      <c r="K96" t="s">
        <v>688</v>
      </c>
      <c r="L96" s="146">
        <f t="shared" si="1"/>
        <v>1245</v>
      </c>
      <c r="M96" s="172">
        <f t="shared" si="11"/>
        <v>1</v>
      </c>
      <c r="N96" s="172">
        <f t="shared" si="2"/>
        <v>0</v>
      </c>
      <c r="O96" s="141">
        <f t="shared" si="3"/>
        <v>0</v>
      </c>
      <c r="Q96" s="172">
        <f t="shared" si="4"/>
        <v>1245</v>
      </c>
      <c r="R96" s="172">
        <f t="shared" si="5"/>
        <v>1246.6400000000001</v>
      </c>
      <c r="S96" s="172">
        <f t="shared" si="6"/>
        <v>-1.6400000000001</v>
      </c>
    </row>
    <row r="97" spans="2:19" ht="15.75" customHeight="1">
      <c r="B97" s="141">
        <v>95</v>
      </c>
      <c r="C97" s="3" t="str">
        <f t="shared" si="7"/>
        <v>0:20:48</v>
      </c>
      <c r="D97" s="168" t="str">
        <f t="shared" si="8"/>
        <v>00:20:47.650</v>
      </c>
      <c r="E97" s="146">
        <f t="shared" si="0"/>
        <v>1248</v>
      </c>
      <c r="F97">
        <v>95</v>
      </c>
      <c r="G97" t="s">
        <v>382</v>
      </c>
      <c r="H97" s="146">
        <f t="shared" si="9"/>
        <v>1248</v>
      </c>
      <c r="I97" s="172">
        <f t="shared" si="10"/>
        <v>3</v>
      </c>
      <c r="J97">
        <v>95</v>
      </c>
      <c r="K97" t="s">
        <v>689</v>
      </c>
      <c r="L97" s="146">
        <f t="shared" si="1"/>
        <v>1248</v>
      </c>
      <c r="M97" s="172">
        <f t="shared" si="11"/>
        <v>3</v>
      </c>
      <c r="N97" s="172">
        <f t="shared" si="2"/>
        <v>0</v>
      </c>
      <c r="O97" s="141">
        <f t="shared" si="3"/>
        <v>0</v>
      </c>
      <c r="Q97" s="172">
        <f t="shared" si="4"/>
        <v>1248</v>
      </c>
      <c r="R97" s="172">
        <f t="shared" si="5"/>
        <v>1249.6400000000001</v>
      </c>
      <c r="S97" s="172">
        <f t="shared" si="6"/>
        <v>-1.6400000000001</v>
      </c>
    </row>
    <row r="98" spans="2:19" ht="15.75" customHeight="1">
      <c r="B98" s="141">
        <v>96</v>
      </c>
      <c r="C98" s="3" t="str">
        <f t="shared" si="7"/>
        <v>0:20:48</v>
      </c>
      <c r="D98" s="168" t="str">
        <f t="shared" si="8"/>
        <v>00:20:48.310</v>
      </c>
      <c r="E98" s="146">
        <f t="shared" si="0"/>
        <v>1248</v>
      </c>
      <c r="F98">
        <v>96</v>
      </c>
      <c r="G98" t="s">
        <v>383</v>
      </c>
      <c r="H98" s="146">
        <f t="shared" si="9"/>
        <v>1248</v>
      </c>
      <c r="I98" s="172">
        <f t="shared" si="10"/>
        <v>0</v>
      </c>
      <c r="J98">
        <v>96</v>
      </c>
      <c r="K98" t="s">
        <v>690</v>
      </c>
      <c r="L98" s="146">
        <f t="shared" si="1"/>
        <v>1248</v>
      </c>
      <c r="M98" s="172">
        <f t="shared" si="11"/>
        <v>0</v>
      </c>
      <c r="N98" s="172">
        <f t="shared" si="2"/>
        <v>0</v>
      </c>
      <c r="O98" s="141">
        <f t="shared" si="3"/>
        <v>0</v>
      </c>
      <c r="Q98" s="172">
        <f t="shared" si="4"/>
        <v>1248</v>
      </c>
      <c r="R98" s="172">
        <f t="shared" si="5"/>
        <v>1249.6400000000001</v>
      </c>
      <c r="S98" s="172">
        <f t="shared" si="6"/>
        <v>-1.6400000000001</v>
      </c>
    </row>
    <row r="99" spans="2:19" ht="15.75" customHeight="1">
      <c r="B99" s="141">
        <v>97</v>
      </c>
      <c r="C99" s="3" t="str">
        <f t="shared" si="7"/>
        <v>0:20:49</v>
      </c>
      <c r="D99" s="168" t="str">
        <f t="shared" si="8"/>
        <v>00:20:49.270</v>
      </c>
      <c r="E99" s="146">
        <f t="shared" si="0"/>
        <v>1249</v>
      </c>
      <c r="F99">
        <v>97</v>
      </c>
      <c r="G99" t="s">
        <v>384</v>
      </c>
      <c r="H99" s="146">
        <f t="shared" si="9"/>
        <v>1249</v>
      </c>
      <c r="I99" s="172">
        <f t="shared" si="10"/>
        <v>1</v>
      </c>
      <c r="J99">
        <v>97</v>
      </c>
      <c r="K99" t="s">
        <v>691</v>
      </c>
      <c r="L99" s="146">
        <f t="shared" si="1"/>
        <v>1249</v>
      </c>
      <c r="M99" s="172">
        <f t="shared" si="11"/>
        <v>1</v>
      </c>
      <c r="N99" s="172">
        <f t="shared" si="2"/>
        <v>0</v>
      </c>
      <c r="O99" s="141">
        <f t="shared" si="3"/>
        <v>0</v>
      </c>
      <c r="Q99" s="172">
        <f t="shared" si="4"/>
        <v>1249</v>
      </c>
      <c r="R99" s="172">
        <f t="shared" si="5"/>
        <v>1250.6400000000001</v>
      </c>
      <c r="S99" s="172">
        <f t="shared" si="6"/>
        <v>-1.6400000000001</v>
      </c>
    </row>
    <row r="100" spans="2:19" ht="15.75" customHeight="1">
      <c r="B100" s="141">
        <v>98</v>
      </c>
      <c r="C100" s="3" t="str">
        <f t="shared" si="7"/>
        <v>0:20:50</v>
      </c>
      <c r="D100" s="168" t="str">
        <f t="shared" si="8"/>
        <v>00:20:49.870</v>
      </c>
      <c r="E100" s="146">
        <f t="shared" si="0"/>
        <v>1250</v>
      </c>
      <c r="F100">
        <v>98</v>
      </c>
      <c r="G100" t="s">
        <v>385</v>
      </c>
      <c r="H100" s="146">
        <f t="shared" si="9"/>
        <v>1250</v>
      </c>
      <c r="I100" s="172">
        <f t="shared" si="10"/>
        <v>1</v>
      </c>
      <c r="J100">
        <v>98</v>
      </c>
      <c r="K100" t="s">
        <v>385</v>
      </c>
      <c r="L100" s="146">
        <f t="shared" si="1"/>
        <v>1250</v>
      </c>
      <c r="M100" s="172">
        <f t="shared" si="11"/>
        <v>1</v>
      </c>
      <c r="N100" s="172">
        <f t="shared" si="2"/>
        <v>0</v>
      </c>
      <c r="O100" s="141">
        <f t="shared" si="3"/>
        <v>0</v>
      </c>
      <c r="Q100" s="172">
        <f t="shared" si="4"/>
        <v>1250</v>
      </c>
      <c r="R100" s="172">
        <f t="shared" si="5"/>
        <v>1251.6400000000001</v>
      </c>
      <c r="S100" s="172">
        <f t="shared" si="6"/>
        <v>-1.6400000000001</v>
      </c>
    </row>
    <row r="101" spans="2:19" ht="15.75" customHeight="1">
      <c r="B101" s="141">
        <v>99</v>
      </c>
      <c r="C101" s="3" t="str">
        <f t="shared" si="7"/>
        <v>0:20:54</v>
      </c>
      <c r="D101" s="168" t="str">
        <f t="shared" si="8"/>
        <v>00:20:54.150</v>
      </c>
      <c r="E101" s="146">
        <f t="shared" si="0"/>
        <v>1254</v>
      </c>
      <c r="F101">
        <v>99</v>
      </c>
      <c r="G101" t="s">
        <v>386</v>
      </c>
      <c r="H101" s="146">
        <f t="shared" si="9"/>
        <v>1254</v>
      </c>
      <c r="I101" s="172">
        <f t="shared" si="10"/>
        <v>4</v>
      </c>
      <c r="J101">
        <v>99</v>
      </c>
      <c r="K101" t="s">
        <v>692</v>
      </c>
      <c r="L101" s="146">
        <f t="shared" si="1"/>
        <v>1254</v>
      </c>
      <c r="M101" s="172">
        <f t="shared" si="11"/>
        <v>4</v>
      </c>
      <c r="N101" s="172">
        <f t="shared" si="2"/>
        <v>0</v>
      </c>
      <c r="O101" s="141">
        <f t="shared" si="3"/>
        <v>0</v>
      </c>
      <c r="Q101" s="172">
        <f t="shared" si="4"/>
        <v>1254</v>
      </c>
      <c r="R101" s="172">
        <f t="shared" si="5"/>
        <v>1255.6400000000001</v>
      </c>
      <c r="S101" s="172">
        <f t="shared" si="6"/>
        <v>-1.6400000000001</v>
      </c>
    </row>
    <row r="102" spans="2:19" ht="15.75" customHeight="1">
      <c r="B102" s="141">
        <v>100</v>
      </c>
      <c r="C102" s="3" t="str">
        <f t="shared" si="7"/>
        <v>0:20:55</v>
      </c>
      <c r="D102" s="168" t="str">
        <f t="shared" si="8"/>
        <v>00:20:54.780</v>
      </c>
      <c r="E102" s="146">
        <f t="shared" si="0"/>
        <v>1255</v>
      </c>
      <c r="F102">
        <v>100</v>
      </c>
      <c r="G102" t="s">
        <v>387</v>
      </c>
      <c r="H102" s="146">
        <f t="shared" si="9"/>
        <v>1255</v>
      </c>
      <c r="I102" s="172">
        <f t="shared" si="10"/>
        <v>1</v>
      </c>
      <c r="J102">
        <v>100</v>
      </c>
      <c r="K102" t="s">
        <v>693</v>
      </c>
      <c r="L102" s="146">
        <f t="shared" si="1"/>
        <v>1255</v>
      </c>
      <c r="M102" s="172">
        <f t="shared" si="11"/>
        <v>1</v>
      </c>
      <c r="N102" s="172">
        <f t="shared" si="2"/>
        <v>0</v>
      </c>
      <c r="O102" s="141">
        <f t="shared" si="3"/>
        <v>0</v>
      </c>
      <c r="Q102" s="172">
        <f t="shared" si="4"/>
        <v>1255</v>
      </c>
      <c r="R102" s="172">
        <f t="shared" si="5"/>
        <v>1256.6400000000001</v>
      </c>
      <c r="S102" s="172">
        <f t="shared" si="6"/>
        <v>-1.6400000000001</v>
      </c>
    </row>
    <row r="103" spans="2:19" ht="15.75" customHeight="1">
      <c r="B103" s="141">
        <v>101</v>
      </c>
      <c r="C103" s="3" t="str">
        <f t="shared" si="7"/>
        <v>0:20:56</v>
      </c>
      <c r="D103" s="168" t="str">
        <f t="shared" si="8"/>
        <v>00:20:55.800</v>
      </c>
      <c r="E103" s="146">
        <f t="shared" si="0"/>
        <v>1256</v>
      </c>
      <c r="F103">
        <v>101</v>
      </c>
      <c r="G103" t="s">
        <v>388</v>
      </c>
      <c r="H103" s="146">
        <f t="shared" si="9"/>
        <v>1256</v>
      </c>
      <c r="I103" s="172">
        <f t="shared" si="10"/>
        <v>1</v>
      </c>
      <c r="J103">
        <v>101</v>
      </c>
      <c r="K103" t="s">
        <v>694</v>
      </c>
      <c r="L103" s="146">
        <f t="shared" si="1"/>
        <v>1256</v>
      </c>
      <c r="M103" s="172">
        <f t="shared" si="11"/>
        <v>1</v>
      </c>
      <c r="N103" s="172">
        <f t="shared" si="2"/>
        <v>0</v>
      </c>
      <c r="O103" s="141">
        <f t="shared" si="3"/>
        <v>0</v>
      </c>
      <c r="Q103" s="172">
        <f t="shared" si="4"/>
        <v>1256</v>
      </c>
      <c r="R103" s="172">
        <f t="shared" si="5"/>
        <v>1257.6400000000001</v>
      </c>
      <c r="S103" s="172">
        <f t="shared" si="6"/>
        <v>-1.6400000000001</v>
      </c>
    </row>
    <row r="104" spans="2:19" ht="15.75" customHeight="1">
      <c r="B104" s="141">
        <v>102</v>
      </c>
      <c r="C104" s="3" t="str">
        <f t="shared" si="7"/>
        <v>0:21:00</v>
      </c>
      <c r="D104" s="168" t="str">
        <f t="shared" si="8"/>
        <v>00:20:59.560</v>
      </c>
      <c r="E104" s="146">
        <f t="shared" si="0"/>
        <v>1260</v>
      </c>
      <c r="F104">
        <v>102</v>
      </c>
      <c r="G104" t="s">
        <v>389</v>
      </c>
      <c r="H104" s="146">
        <f t="shared" si="9"/>
        <v>1260</v>
      </c>
      <c r="I104" s="172">
        <f t="shared" si="10"/>
        <v>4</v>
      </c>
      <c r="J104">
        <v>102</v>
      </c>
      <c r="K104" t="s">
        <v>695</v>
      </c>
      <c r="L104" s="146">
        <f t="shared" si="1"/>
        <v>1259</v>
      </c>
      <c r="M104" s="172">
        <f t="shared" si="11"/>
        <v>3</v>
      </c>
      <c r="N104" s="172">
        <f t="shared" si="2"/>
        <v>1</v>
      </c>
      <c r="O104" s="141">
        <f t="shared" si="3"/>
        <v>1</v>
      </c>
      <c r="Q104" s="172">
        <f t="shared" si="4"/>
        <v>1260</v>
      </c>
      <c r="R104" s="172">
        <f t="shared" si="5"/>
        <v>1260.6400000000001</v>
      </c>
      <c r="S104" s="172">
        <f t="shared" si="6"/>
        <v>-0.64000000000010004</v>
      </c>
    </row>
    <row r="105" spans="2:19" ht="15.75" customHeight="1">
      <c r="B105" s="141">
        <v>103</v>
      </c>
      <c r="C105" s="3" t="str">
        <f t="shared" si="7"/>
        <v>0:21:02</v>
      </c>
      <c r="D105" s="168" t="str">
        <f t="shared" si="8"/>
        <v>00:21:01.630</v>
      </c>
      <c r="E105" s="146">
        <f t="shared" si="0"/>
        <v>1262</v>
      </c>
      <c r="F105">
        <v>103</v>
      </c>
      <c r="G105" t="s">
        <v>390</v>
      </c>
      <c r="H105" s="146">
        <f t="shared" si="9"/>
        <v>1262</v>
      </c>
      <c r="I105" s="172">
        <f t="shared" si="10"/>
        <v>2</v>
      </c>
      <c r="J105">
        <v>103</v>
      </c>
      <c r="K105" t="s">
        <v>696</v>
      </c>
      <c r="L105" s="146">
        <f t="shared" si="1"/>
        <v>1261</v>
      </c>
      <c r="M105" s="172">
        <f t="shared" si="11"/>
        <v>2</v>
      </c>
      <c r="N105" s="172">
        <f t="shared" si="2"/>
        <v>1</v>
      </c>
      <c r="O105" s="141">
        <f t="shared" si="3"/>
        <v>1</v>
      </c>
      <c r="Q105" s="172">
        <f t="shared" si="4"/>
        <v>1262</v>
      </c>
      <c r="R105" s="172">
        <f t="shared" si="5"/>
        <v>1262.6400000000001</v>
      </c>
      <c r="S105" s="172">
        <f t="shared" si="6"/>
        <v>-0.64000000000010004</v>
      </c>
    </row>
    <row r="106" spans="2:19" ht="15.75" customHeight="1">
      <c r="B106" s="141">
        <v>104</v>
      </c>
      <c r="C106" s="3" t="str">
        <f t="shared" si="7"/>
        <v>0:21:03</v>
      </c>
      <c r="D106" s="168" t="str">
        <f t="shared" si="8"/>
        <v>00:21:03.140</v>
      </c>
      <c r="E106" s="146">
        <f t="shared" si="0"/>
        <v>1263</v>
      </c>
      <c r="F106">
        <v>104</v>
      </c>
      <c r="G106" t="s">
        <v>391</v>
      </c>
      <c r="H106" s="146">
        <f t="shared" si="9"/>
        <v>1263</v>
      </c>
      <c r="I106" s="172">
        <f t="shared" si="10"/>
        <v>1</v>
      </c>
      <c r="J106">
        <v>104</v>
      </c>
      <c r="K106" t="s">
        <v>697</v>
      </c>
      <c r="L106" s="146">
        <f t="shared" si="1"/>
        <v>1263</v>
      </c>
      <c r="M106" s="172">
        <f t="shared" si="11"/>
        <v>2</v>
      </c>
      <c r="N106" s="172">
        <f t="shared" si="2"/>
        <v>0</v>
      </c>
      <c r="O106" s="141">
        <f t="shared" si="3"/>
        <v>0</v>
      </c>
      <c r="Q106" s="172">
        <f t="shared" si="4"/>
        <v>1263</v>
      </c>
      <c r="R106" s="172">
        <f t="shared" si="5"/>
        <v>1264.6400000000001</v>
      </c>
      <c r="S106" s="172">
        <f t="shared" si="6"/>
        <v>-1.6400000000001</v>
      </c>
    </row>
    <row r="107" spans="2:19" ht="15.75" customHeight="1">
      <c r="B107" s="141">
        <v>105</v>
      </c>
      <c r="C107" s="3" t="str">
        <f t="shared" si="7"/>
        <v>0:21:04</v>
      </c>
      <c r="D107" s="168" t="str">
        <f t="shared" si="8"/>
        <v>00:21:03.840</v>
      </c>
      <c r="E107" s="146">
        <f t="shared" si="0"/>
        <v>1264</v>
      </c>
      <c r="F107">
        <v>105</v>
      </c>
      <c r="G107" t="s">
        <v>392</v>
      </c>
      <c r="H107" s="146">
        <f t="shared" si="9"/>
        <v>1264</v>
      </c>
      <c r="I107" s="172">
        <f t="shared" si="10"/>
        <v>1</v>
      </c>
      <c r="J107">
        <v>105</v>
      </c>
      <c r="K107" t="s">
        <v>698</v>
      </c>
      <c r="L107" s="146">
        <f t="shared" si="1"/>
        <v>1264</v>
      </c>
      <c r="M107" s="172">
        <f t="shared" si="11"/>
        <v>1</v>
      </c>
      <c r="N107" s="172">
        <f t="shared" si="2"/>
        <v>0</v>
      </c>
      <c r="O107" s="141">
        <f t="shared" si="3"/>
        <v>0</v>
      </c>
      <c r="Q107" s="172">
        <f t="shared" si="4"/>
        <v>1264</v>
      </c>
      <c r="R107" s="172">
        <f t="shared" si="5"/>
        <v>1265.6400000000001</v>
      </c>
      <c r="S107" s="172">
        <f t="shared" si="6"/>
        <v>-1.6400000000001</v>
      </c>
    </row>
    <row r="108" spans="2:19" ht="15.75" customHeight="1">
      <c r="B108" s="141">
        <v>106</v>
      </c>
      <c r="C108" s="3" t="str">
        <f t="shared" si="7"/>
        <v>0:21:07</v>
      </c>
      <c r="D108" s="168" t="str">
        <f t="shared" si="8"/>
        <v>00:21:06.870</v>
      </c>
      <c r="E108" s="146">
        <f t="shared" si="0"/>
        <v>1267</v>
      </c>
      <c r="F108">
        <v>106</v>
      </c>
      <c r="G108" t="s">
        <v>393</v>
      </c>
      <c r="H108" s="146">
        <f t="shared" si="9"/>
        <v>1267</v>
      </c>
      <c r="I108" s="172">
        <f t="shared" si="10"/>
        <v>3</v>
      </c>
      <c r="J108">
        <v>106</v>
      </c>
      <c r="K108" t="s">
        <v>699</v>
      </c>
      <c r="L108" s="146">
        <f t="shared" si="1"/>
        <v>1267</v>
      </c>
      <c r="M108" s="172">
        <f t="shared" si="11"/>
        <v>3</v>
      </c>
      <c r="N108" s="172">
        <f t="shared" si="2"/>
        <v>0</v>
      </c>
      <c r="O108" s="141">
        <f t="shared" si="3"/>
        <v>0</v>
      </c>
      <c r="Q108" s="172">
        <f t="shared" si="4"/>
        <v>1267</v>
      </c>
      <c r="R108" s="172">
        <f t="shared" si="5"/>
        <v>1268.6400000000001</v>
      </c>
      <c r="S108" s="172">
        <f t="shared" si="6"/>
        <v>-1.6400000000001</v>
      </c>
    </row>
    <row r="109" spans="2:19" ht="15.75" customHeight="1">
      <c r="B109" s="141">
        <v>107</v>
      </c>
      <c r="C109" s="3" t="str">
        <f t="shared" si="7"/>
        <v>0:21:08</v>
      </c>
      <c r="D109" s="168" t="str">
        <f t="shared" si="8"/>
        <v>00:21:07.500</v>
      </c>
      <c r="E109" s="146">
        <f t="shared" si="0"/>
        <v>1268</v>
      </c>
      <c r="F109">
        <v>107</v>
      </c>
      <c r="G109" t="s">
        <v>394</v>
      </c>
      <c r="H109" s="146">
        <f t="shared" si="9"/>
        <v>1268</v>
      </c>
      <c r="I109" s="172">
        <f t="shared" si="10"/>
        <v>1</v>
      </c>
      <c r="J109">
        <v>107</v>
      </c>
      <c r="K109" t="s">
        <v>700</v>
      </c>
      <c r="L109" s="146">
        <f t="shared" si="1"/>
        <v>1267</v>
      </c>
      <c r="M109" s="172">
        <f t="shared" si="11"/>
        <v>0</v>
      </c>
      <c r="N109" s="172">
        <f t="shared" si="2"/>
        <v>1</v>
      </c>
      <c r="O109" s="141">
        <f t="shared" si="3"/>
        <v>1</v>
      </c>
      <c r="Q109" s="172">
        <f t="shared" si="4"/>
        <v>1268</v>
      </c>
      <c r="R109" s="172">
        <f t="shared" si="5"/>
        <v>1268.6400000000001</v>
      </c>
      <c r="S109" s="172">
        <f t="shared" si="6"/>
        <v>-0.64000000000010004</v>
      </c>
    </row>
    <row r="110" spans="2:19" ht="15.75" customHeight="1">
      <c r="B110" s="141">
        <v>108</v>
      </c>
      <c r="C110" s="3" t="str">
        <f t="shared" si="7"/>
        <v>0:21:10</v>
      </c>
      <c r="D110" s="168" t="str">
        <f t="shared" si="8"/>
        <v>00:21:10.470</v>
      </c>
      <c r="E110" s="146">
        <f t="shared" si="0"/>
        <v>1270</v>
      </c>
      <c r="F110">
        <v>108</v>
      </c>
      <c r="G110" t="s">
        <v>395</v>
      </c>
      <c r="H110" s="146">
        <f t="shared" si="9"/>
        <v>1270</v>
      </c>
      <c r="I110" s="172">
        <f t="shared" si="10"/>
        <v>2</v>
      </c>
      <c r="J110">
        <v>108</v>
      </c>
      <c r="K110" t="s">
        <v>701</v>
      </c>
      <c r="L110" s="146">
        <f t="shared" si="1"/>
        <v>1271</v>
      </c>
      <c r="M110" s="172">
        <f t="shared" si="11"/>
        <v>4</v>
      </c>
      <c r="N110" s="172">
        <f t="shared" si="2"/>
        <v>-1</v>
      </c>
      <c r="O110" s="141">
        <f t="shared" si="3"/>
        <v>1</v>
      </c>
      <c r="Q110" s="172">
        <f t="shared" si="4"/>
        <v>1270</v>
      </c>
      <c r="R110" s="172">
        <f t="shared" si="5"/>
        <v>1272.6400000000001</v>
      </c>
      <c r="S110" s="172">
        <f t="shared" si="6"/>
        <v>-2.6400000000001</v>
      </c>
    </row>
    <row r="111" spans="2:19" ht="15.75" customHeight="1">
      <c r="B111" s="141">
        <v>109</v>
      </c>
      <c r="C111" s="3" t="str">
        <f t="shared" si="7"/>
        <v>0:21:20</v>
      </c>
      <c r="D111" s="168" t="str">
        <f t="shared" si="8"/>
        <v>00:21:19.830</v>
      </c>
      <c r="E111" s="146">
        <f t="shared" si="0"/>
        <v>1280</v>
      </c>
      <c r="F111">
        <v>109</v>
      </c>
      <c r="G111" t="s">
        <v>396</v>
      </c>
      <c r="H111" s="146">
        <f t="shared" si="9"/>
        <v>1280</v>
      </c>
      <c r="I111" s="172">
        <f t="shared" si="10"/>
        <v>10</v>
      </c>
      <c r="J111">
        <v>109</v>
      </c>
      <c r="K111" t="s">
        <v>702</v>
      </c>
      <c r="L111" s="146">
        <f t="shared" si="1"/>
        <v>1280</v>
      </c>
      <c r="M111" s="172">
        <f t="shared" si="11"/>
        <v>9</v>
      </c>
      <c r="N111" s="172">
        <f t="shared" si="2"/>
        <v>0</v>
      </c>
      <c r="O111" s="141">
        <f t="shared" si="3"/>
        <v>0</v>
      </c>
      <c r="Q111" s="172">
        <f t="shared" si="4"/>
        <v>1280</v>
      </c>
      <c r="R111" s="172">
        <f t="shared" si="5"/>
        <v>1281.6400000000001</v>
      </c>
      <c r="S111" s="172">
        <f t="shared" si="6"/>
        <v>-1.6400000000001</v>
      </c>
    </row>
    <row r="112" spans="2:19" ht="15.75" customHeight="1">
      <c r="B112" s="141">
        <v>110</v>
      </c>
      <c r="C112" s="3" t="str">
        <f t="shared" si="7"/>
        <v>0:21:22</v>
      </c>
      <c r="D112" s="168" t="str">
        <f t="shared" si="8"/>
        <v>00:21:21.620</v>
      </c>
      <c r="E112" s="146">
        <f t="shared" si="0"/>
        <v>1282</v>
      </c>
      <c r="F112">
        <v>110</v>
      </c>
      <c r="G112" t="s">
        <v>397</v>
      </c>
      <c r="H112" s="146">
        <f t="shared" si="9"/>
        <v>1282</v>
      </c>
      <c r="I112" s="172">
        <f t="shared" si="10"/>
        <v>2</v>
      </c>
      <c r="J112">
        <v>110</v>
      </c>
      <c r="K112" t="s">
        <v>703</v>
      </c>
      <c r="L112" s="146">
        <f t="shared" si="1"/>
        <v>1282</v>
      </c>
      <c r="M112" s="172">
        <f t="shared" si="11"/>
        <v>2</v>
      </c>
      <c r="N112" s="172">
        <f t="shared" si="2"/>
        <v>0</v>
      </c>
      <c r="O112" s="141">
        <f t="shared" si="3"/>
        <v>0</v>
      </c>
      <c r="Q112" s="172">
        <f t="shared" si="4"/>
        <v>1282</v>
      </c>
      <c r="R112" s="172">
        <f t="shared" si="5"/>
        <v>1283.6400000000001</v>
      </c>
      <c r="S112" s="172">
        <f t="shared" si="6"/>
        <v>-1.6400000000001</v>
      </c>
    </row>
    <row r="113" spans="2:19" ht="15.75" customHeight="1">
      <c r="B113" s="141">
        <v>111</v>
      </c>
      <c r="C113" s="3" t="str">
        <f t="shared" si="7"/>
        <v>0:21:23</v>
      </c>
      <c r="D113" s="168" t="str">
        <f t="shared" si="8"/>
        <v>00:21:23.150</v>
      </c>
      <c r="E113" s="146">
        <f t="shared" si="0"/>
        <v>1283</v>
      </c>
      <c r="F113">
        <v>111</v>
      </c>
      <c r="G113" t="s">
        <v>398</v>
      </c>
      <c r="H113" s="146">
        <f t="shared" si="9"/>
        <v>1283</v>
      </c>
      <c r="I113" s="172">
        <f t="shared" si="10"/>
        <v>1</v>
      </c>
      <c r="J113">
        <v>111</v>
      </c>
      <c r="K113" t="s">
        <v>704</v>
      </c>
      <c r="L113" s="146">
        <f t="shared" si="1"/>
        <v>1283</v>
      </c>
      <c r="M113" s="172">
        <f t="shared" si="11"/>
        <v>1</v>
      </c>
      <c r="N113" s="172">
        <f t="shared" si="2"/>
        <v>0</v>
      </c>
      <c r="O113" s="141">
        <f t="shared" si="3"/>
        <v>0</v>
      </c>
      <c r="Q113" s="172">
        <f t="shared" si="4"/>
        <v>1283</v>
      </c>
      <c r="R113" s="172">
        <f t="shared" si="5"/>
        <v>1284.6400000000001</v>
      </c>
      <c r="S113" s="172">
        <f t="shared" si="6"/>
        <v>-1.6400000000001</v>
      </c>
    </row>
    <row r="114" spans="2:19" ht="15.75" customHeight="1">
      <c r="B114" s="141">
        <v>112</v>
      </c>
      <c r="C114" s="3" t="str">
        <f t="shared" si="7"/>
        <v>0:21:24</v>
      </c>
      <c r="D114" s="168" t="str">
        <f t="shared" si="8"/>
        <v>00:21:24.160</v>
      </c>
      <c r="E114" s="146">
        <f t="shared" si="0"/>
        <v>1284</v>
      </c>
      <c r="F114">
        <v>112</v>
      </c>
      <c r="G114" t="s">
        <v>399</v>
      </c>
      <c r="H114" s="146">
        <f t="shared" si="9"/>
        <v>1284</v>
      </c>
      <c r="I114" s="172">
        <f t="shared" si="10"/>
        <v>1</v>
      </c>
      <c r="J114">
        <v>112</v>
      </c>
      <c r="K114" t="s">
        <v>705</v>
      </c>
      <c r="L114" s="146">
        <f t="shared" si="1"/>
        <v>1284</v>
      </c>
      <c r="M114" s="172">
        <f t="shared" si="11"/>
        <v>1</v>
      </c>
      <c r="N114" s="172">
        <f t="shared" si="2"/>
        <v>0</v>
      </c>
      <c r="O114" s="141">
        <f t="shared" si="3"/>
        <v>0</v>
      </c>
      <c r="Q114" s="172">
        <f t="shared" si="4"/>
        <v>1284</v>
      </c>
      <c r="R114" s="172">
        <f t="shared" si="5"/>
        <v>1285.6400000000001</v>
      </c>
      <c r="S114" s="172">
        <f t="shared" si="6"/>
        <v>-1.6400000000001</v>
      </c>
    </row>
    <row r="115" spans="2:19" ht="15.75" customHeight="1">
      <c r="B115" s="141">
        <v>113</v>
      </c>
      <c r="C115" s="3" t="str">
        <f t="shared" si="7"/>
        <v>0:21:26</v>
      </c>
      <c r="D115" s="168" t="str">
        <f t="shared" si="8"/>
        <v>00:21:26.140</v>
      </c>
      <c r="E115" s="146">
        <f t="shared" si="0"/>
        <v>1286</v>
      </c>
      <c r="F115">
        <v>113</v>
      </c>
      <c r="G115" t="s">
        <v>400</v>
      </c>
      <c r="H115" s="146">
        <f t="shared" si="9"/>
        <v>1286</v>
      </c>
      <c r="I115" s="172">
        <f t="shared" si="10"/>
        <v>2</v>
      </c>
      <c r="J115">
        <v>113</v>
      </c>
      <c r="K115" t="s">
        <v>400</v>
      </c>
      <c r="L115" s="146">
        <f t="shared" si="1"/>
        <v>1286</v>
      </c>
      <c r="M115" s="172">
        <f t="shared" si="11"/>
        <v>2</v>
      </c>
      <c r="N115" s="172">
        <f t="shared" si="2"/>
        <v>0</v>
      </c>
      <c r="O115" s="141">
        <f t="shared" si="3"/>
        <v>0</v>
      </c>
      <c r="Q115" s="172">
        <f t="shared" si="4"/>
        <v>1286</v>
      </c>
      <c r="R115" s="172">
        <f t="shared" si="5"/>
        <v>1287.6400000000001</v>
      </c>
      <c r="S115" s="172">
        <f t="shared" si="6"/>
        <v>-1.6400000000001</v>
      </c>
    </row>
    <row r="116" spans="2:19" ht="15.75" customHeight="1">
      <c r="B116" s="141">
        <v>114</v>
      </c>
      <c r="C116" s="3" t="str">
        <f t="shared" si="7"/>
        <v>0:21:29</v>
      </c>
      <c r="D116" s="168" t="str">
        <f t="shared" si="8"/>
        <v>00:21:29.370</v>
      </c>
      <c r="E116" s="146">
        <f t="shared" si="0"/>
        <v>1289</v>
      </c>
      <c r="F116">
        <v>114</v>
      </c>
      <c r="G116" t="s">
        <v>401</v>
      </c>
      <c r="H116" s="146">
        <f t="shared" si="9"/>
        <v>1289</v>
      </c>
      <c r="I116" s="172">
        <f t="shared" si="10"/>
        <v>3</v>
      </c>
      <c r="J116">
        <v>114</v>
      </c>
      <c r="K116" t="s">
        <v>706</v>
      </c>
      <c r="L116" s="146">
        <f t="shared" si="1"/>
        <v>1289</v>
      </c>
      <c r="M116" s="172">
        <f t="shared" si="11"/>
        <v>3</v>
      </c>
      <c r="N116" s="172">
        <f t="shared" si="2"/>
        <v>0</v>
      </c>
      <c r="O116" s="141">
        <f t="shared" si="3"/>
        <v>0</v>
      </c>
      <c r="Q116" s="172">
        <f t="shared" si="4"/>
        <v>1289</v>
      </c>
      <c r="R116" s="172">
        <f t="shared" si="5"/>
        <v>1290.6400000000001</v>
      </c>
      <c r="S116" s="172">
        <f t="shared" si="6"/>
        <v>-1.6400000000001</v>
      </c>
    </row>
    <row r="117" spans="2:19" ht="15.75" customHeight="1">
      <c r="B117" s="141">
        <v>115</v>
      </c>
      <c r="C117" s="3" t="str">
        <f t="shared" si="7"/>
        <v>0:21:32</v>
      </c>
      <c r="D117" s="168" t="str">
        <f t="shared" si="8"/>
        <v>00:21:32.000</v>
      </c>
      <c r="E117" s="146">
        <f t="shared" si="0"/>
        <v>1292</v>
      </c>
      <c r="F117">
        <v>115</v>
      </c>
      <c r="G117" t="s">
        <v>402</v>
      </c>
      <c r="H117" s="146">
        <f t="shared" si="9"/>
        <v>1292</v>
      </c>
      <c r="I117" s="172">
        <f t="shared" si="10"/>
        <v>3</v>
      </c>
      <c r="J117">
        <v>115</v>
      </c>
      <c r="K117" t="s">
        <v>707</v>
      </c>
      <c r="L117" s="146">
        <f t="shared" si="1"/>
        <v>1292</v>
      </c>
      <c r="M117" s="172">
        <f t="shared" si="11"/>
        <v>3</v>
      </c>
      <c r="N117" s="172">
        <f t="shared" si="2"/>
        <v>0</v>
      </c>
      <c r="O117" s="141">
        <f t="shared" si="3"/>
        <v>0</v>
      </c>
      <c r="Q117" s="172">
        <f t="shared" si="4"/>
        <v>1292</v>
      </c>
      <c r="R117" s="172">
        <f t="shared" si="5"/>
        <v>1293.6400000000001</v>
      </c>
      <c r="S117" s="172">
        <f t="shared" si="6"/>
        <v>-1.6400000000001</v>
      </c>
    </row>
    <row r="118" spans="2:19" ht="15.75" customHeight="1">
      <c r="B118" s="141">
        <v>116</v>
      </c>
      <c r="C118" s="3" t="str">
        <f t="shared" si="7"/>
        <v>0:21:46</v>
      </c>
      <c r="D118" s="168" t="str">
        <f t="shared" si="8"/>
        <v>00:21:46.340</v>
      </c>
      <c r="E118" s="146">
        <f t="shared" si="0"/>
        <v>1306</v>
      </c>
      <c r="F118">
        <v>116</v>
      </c>
      <c r="G118" t="s">
        <v>403</v>
      </c>
      <c r="H118" s="146">
        <f t="shared" si="9"/>
        <v>1306</v>
      </c>
      <c r="I118" s="172">
        <f t="shared" si="10"/>
        <v>14</v>
      </c>
      <c r="J118">
        <v>116</v>
      </c>
      <c r="K118" t="s">
        <v>708</v>
      </c>
      <c r="L118" s="146">
        <f t="shared" si="1"/>
        <v>1306</v>
      </c>
      <c r="M118" s="172">
        <f t="shared" si="11"/>
        <v>14</v>
      </c>
      <c r="N118" s="172">
        <f t="shared" si="2"/>
        <v>0</v>
      </c>
      <c r="O118" s="141">
        <f t="shared" si="3"/>
        <v>0</v>
      </c>
      <c r="Q118" s="172">
        <f t="shared" si="4"/>
        <v>1306</v>
      </c>
      <c r="R118" s="172">
        <f t="shared" si="5"/>
        <v>1307.6400000000001</v>
      </c>
      <c r="S118" s="172">
        <f t="shared" si="6"/>
        <v>-1.6400000000001</v>
      </c>
    </row>
    <row r="119" spans="2:19" ht="15.75" customHeight="1">
      <c r="B119" s="141">
        <v>117</v>
      </c>
      <c r="C119" s="3" t="str">
        <f t="shared" si="7"/>
        <v>0:21:48</v>
      </c>
      <c r="D119" s="168" t="str">
        <f t="shared" si="8"/>
        <v>00:21:48.170</v>
      </c>
      <c r="E119" s="146">
        <f t="shared" si="0"/>
        <v>1308</v>
      </c>
      <c r="F119">
        <v>117</v>
      </c>
      <c r="G119" t="s">
        <v>404</v>
      </c>
      <c r="H119" s="146">
        <f t="shared" si="9"/>
        <v>1308</v>
      </c>
      <c r="I119" s="172">
        <f t="shared" si="10"/>
        <v>2</v>
      </c>
      <c r="J119">
        <v>117</v>
      </c>
      <c r="K119" t="s">
        <v>404</v>
      </c>
      <c r="L119" s="146">
        <f t="shared" si="1"/>
        <v>1308</v>
      </c>
      <c r="M119" s="172">
        <f t="shared" si="11"/>
        <v>2</v>
      </c>
      <c r="N119" s="172">
        <f t="shared" si="2"/>
        <v>0</v>
      </c>
      <c r="O119" s="141">
        <f t="shared" si="3"/>
        <v>0</v>
      </c>
      <c r="Q119" s="172">
        <f t="shared" si="4"/>
        <v>1308</v>
      </c>
      <c r="R119" s="172">
        <f t="shared" si="5"/>
        <v>1309.6400000000001</v>
      </c>
      <c r="S119" s="172">
        <f t="shared" si="6"/>
        <v>-1.6400000000001</v>
      </c>
    </row>
    <row r="120" spans="2:19" ht="15.75" customHeight="1">
      <c r="B120" s="141">
        <v>118</v>
      </c>
      <c r="C120" s="3" t="str">
        <f t="shared" si="7"/>
        <v>0:21:49</v>
      </c>
      <c r="D120" s="168" t="str">
        <f t="shared" si="8"/>
        <v>00:21:48.960</v>
      </c>
      <c r="E120" s="146">
        <f t="shared" si="0"/>
        <v>1309</v>
      </c>
      <c r="F120">
        <v>118</v>
      </c>
      <c r="G120" t="s">
        <v>405</v>
      </c>
      <c r="H120" s="146">
        <f t="shared" si="9"/>
        <v>1309</v>
      </c>
      <c r="I120" s="172">
        <f t="shared" si="10"/>
        <v>1</v>
      </c>
      <c r="J120">
        <v>118</v>
      </c>
      <c r="K120" t="s">
        <v>709</v>
      </c>
      <c r="L120" s="146">
        <f t="shared" si="1"/>
        <v>1309</v>
      </c>
      <c r="M120" s="172">
        <f t="shared" si="11"/>
        <v>1</v>
      </c>
      <c r="N120" s="172">
        <f t="shared" si="2"/>
        <v>0</v>
      </c>
      <c r="O120" s="141">
        <f t="shared" si="3"/>
        <v>0</v>
      </c>
      <c r="Q120" s="172">
        <f t="shared" si="4"/>
        <v>1309</v>
      </c>
      <c r="R120" s="172">
        <f t="shared" si="5"/>
        <v>1310.6400000000001</v>
      </c>
      <c r="S120" s="172">
        <f t="shared" si="6"/>
        <v>-1.6400000000001</v>
      </c>
    </row>
    <row r="121" spans="2:19" ht="15.75" customHeight="1">
      <c r="B121" s="141">
        <v>119</v>
      </c>
      <c r="C121" s="3" t="str">
        <f t="shared" si="7"/>
        <v>0:21:51</v>
      </c>
      <c r="D121" s="168" t="str">
        <f t="shared" si="8"/>
        <v>00:21:51.410</v>
      </c>
      <c r="E121" s="146">
        <f t="shared" si="0"/>
        <v>1311</v>
      </c>
      <c r="F121">
        <v>119</v>
      </c>
      <c r="G121" t="s">
        <v>406</v>
      </c>
      <c r="H121" s="146">
        <f t="shared" si="9"/>
        <v>1311</v>
      </c>
      <c r="I121" s="172">
        <f t="shared" si="10"/>
        <v>2</v>
      </c>
      <c r="J121">
        <v>119</v>
      </c>
      <c r="K121" t="s">
        <v>710</v>
      </c>
      <c r="L121" s="146">
        <f t="shared" si="1"/>
        <v>1311</v>
      </c>
      <c r="M121" s="172">
        <f t="shared" si="11"/>
        <v>2</v>
      </c>
      <c r="N121" s="172">
        <f t="shared" si="2"/>
        <v>0</v>
      </c>
      <c r="O121" s="141">
        <f t="shared" si="3"/>
        <v>0</v>
      </c>
      <c r="Q121" s="172">
        <f t="shared" si="4"/>
        <v>1311</v>
      </c>
      <c r="R121" s="172">
        <f t="shared" si="5"/>
        <v>1312.64</v>
      </c>
      <c r="S121" s="172">
        <f t="shared" si="6"/>
        <v>-1.6400000000001</v>
      </c>
    </row>
    <row r="122" spans="2:19" ht="15.75" customHeight="1">
      <c r="B122" s="141">
        <v>120</v>
      </c>
      <c r="C122" s="3" t="str">
        <f t="shared" si="7"/>
        <v>0:21:58</v>
      </c>
      <c r="D122" s="168" t="str">
        <f t="shared" si="8"/>
        <v>00:21:57.910</v>
      </c>
      <c r="E122" s="146">
        <f t="shared" si="0"/>
        <v>1318</v>
      </c>
      <c r="F122">
        <v>120</v>
      </c>
      <c r="G122" t="s">
        <v>407</v>
      </c>
      <c r="H122" s="146">
        <f t="shared" si="9"/>
        <v>1318</v>
      </c>
      <c r="I122" s="174">
        <f t="shared" si="10"/>
        <v>7</v>
      </c>
      <c r="J122">
        <v>120</v>
      </c>
      <c r="K122" t="s">
        <v>711</v>
      </c>
      <c r="L122" s="146">
        <f t="shared" si="1"/>
        <v>1318</v>
      </c>
      <c r="M122" s="172">
        <f t="shared" si="11"/>
        <v>7</v>
      </c>
      <c r="N122" s="172">
        <f t="shared" si="2"/>
        <v>0</v>
      </c>
      <c r="O122" s="141">
        <f t="shared" si="3"/>
        <v>0</v>
      </c>
      <c r="Q122" s="172">
        <f t="shared" si="4"/>
        <v>1318</v>
      </c>
      <c r="R122" s="172">
        <f t="shared" si="5"/>
        <v>1319.64</v>
      </c>
      <c r="S122" s="172">
        <f t="shared" si="6"/>
        <v>-1.6400000000001</v>
      </c>
    </row>
    <row r="123" spans="2:19" ht="15.75" customHeight="1">
      <c r="B123" s="141">
        <v>121</v>
      </c>
      <c r="C123" s="3" t="str">
        <f t="shared" si="7"/>
        <v>0:22:06</v>
      </c>
      <c r="D123" s="168" t="str">
        <f t="shared" si="8"/>
        <v>00:22:05.580</v>
      </c>
      <c r="E123" s="146">
        <f t="shared" si="0"/>
        <v>1326</v>
      </c>
      <c r="F123">
        <v>121</v>
      </c>
      <c r="G123" t="s">
        <v>408</v>
      </c>
      <c r="H123" s="146">
        <f t="shared" si="9"/>
        <v>1326</v>
      </c>
      <c r="I123" s="172">
        <f t="shared" si="10"/>
        <v>8</v>
      </c>
      <c r="J123">
        <v>121</v>
      </c>
      <c r="K123" t="s">
        <v>712</v>
      </c>
      <c r="L123" s="146">
        <f t="shared" si="1"/>
        <v>1326</v>
      </c>
      <c r="M123" s="172">
        <f t="shared" si="11"/>
        <v>8</v>
      </c>
      <c r="N123" s="172">
        <f t="shared" si="2"/>
        <v>0</v>
      </c>
      <c r="O123" s="141">
        <f t="shared" si="3"/>
        <v>0</v>
      </c>
      <c r="Q123" s="172">
        <f t="shared" si="4"/>
        <v>1326</v>
      </c>
      <c r="R123" s="172">
        <f t="shared" si="5"/>
        <v>1327.64</v>
      </c>
      <c r="S123" s="172">
        <f t="shared" si="6"/>
        <v>-1.6400000000001</v>
      </c>
    </row>
    <row r="124" spans="2:19" ht="15.75" customHeight="1">
      <c r="B124" s="141">
        <v>122</v>
      </c>
      <c r="C124" s="3" t="str">
        <f t="shared" si="7"/>
        <v>0:22:06</v>
      </c>
      <c r="D124" s="168" t="str">
        <f t="shared" si="8"/>
        <v>00:22:06.330</v>
      </c>
      <c r="E124" s="146">
        <f t="shared" si="0"/>
        <v>1326</v>
      </c>
      <c r="F124">
        <v>122</v>
      </c>
      <c r="G124" t="s">
        <v>409</v>
      </c>
      <c r="H124" s="146">
        <f t="shared" si="9"/>
        <v>1326</v>
      </c>
      <c r="I124" s="172">
        <f t="shared" si="10"/>
        <v>0</v>
      </c>
      <c r="J124">
        <v>122</v>
      </c>
      <c r="K124" t="s">
        <v>713</v>
      </c>
      <c r="L124" s="146">
        <f t="shared" si="1"/>
        <v>1327</v>
      </c>
      <c r="M124" s="172">
        <f t="shared" si="11"/>
        <v>1</v>
      </c>
      <c r="N124" s="172">
        <f t="shared" si="2"/>
        <v>-1</v>
      </c>
      <c r="O124" s="141">
        <f t="shared" si="3"/>
        <v>1</v>
      </c>
      <c r="Q124" s="172">
        <f t="shared" si="4"/>
        <v>1326</v>
      </c>
      <c r="R124" s="172">
        <f t="shared" si="5"/>
        <v>1328.64</v>
      </c>
      <c r="S124" s="172">
        <f t="shared" si="6"/>
        <v>-2.6400000000001</v>
      </c>
    </row>
    <row r="125" spans="2:19" ht="15.75" customHeight="1">
      <c r="B125" s="141">
        <v>123</v>
      </c>
      <c r="C125" s="3" t="str">
        <f t="shared" si="7"/>
        <v>0:22:07</v>
      </c>
      <c r="D125" s="168" t="str">
        <f t="shared" si="8"/>
        <v>00:22:06.860</v>
      </c>
      <c r="E125" s="146">
        <f t="shared" si="0"/>
        <v>1327</v>
      </c>
      <c r="F125">
        <v>123</v>
      </c>
      <c r="G125" t="s">
        <v>410</v>
      </c>
      <c r="H125" s="146">
        <f t="shared" si="9"/>
        <v>1327</v>
      </c>
      <c r="I125" s="172">
        <f t="shared" si="10"/>
        <v>1</v>
      </c>
      <c r="J125">
        <v>123</v>
      </c>
      <c r="K125" t="s">
        <v>714</v>
      </c>
      <c r="L125" s="146">
        <f t="shared" si="1"/>
        <v>1327</v>
      </c>
      <c r="M125" s="172">
        <f t="shared" si="11"/>
        <v>0</v>
      </c>
      <c r="N125" s="172">
        <f t="shared" si="2"/>
        <v>0</v>
      </c>
      <c r="O125" s="141">
        <f t="shared" si="3"/>
        <v>0</v>
      </c>
      <c r="Q125" s="172">
        <f t="shared" si="4"/>
        <v>1327</v>
      </c>
      <c r="R125" s="172">
        <f t="shared" si="5"/>
        <v>1328.64</v>
      </c>
      <c r="S125" s="172">
        <f t="shared" si="6"/>
        <v>-1.6400000000001</v>
      </c>
    </row>
    <row r="126" spans="2:19" ht="15.75" customHeight="1">
      <c r="B126" s="141">
        <v>124</v>
      </c>
      <c r="C126" s="3" t="str">
        <f t="shared" si="7"/>
        <v>0:22:09</v>
      </c>
      <c r="D126" s="168" t="str">
        <f t="shared" si="8"/>
        <v>00:22:08.690</v>
      </c>
      <c r="E126" s="146">
        <f t="shared" si="0"/>
        <v>1329</v>
      </c>
      <c r="F126">
        <v>124</v>
      </c>
      <c r="G126" t="s">
        <v>411</v>
      </c>
      <c r="H126" s="146">
        <f t="shared" si="9"/>
        <v>1329</v>
      </c>
      <c r="I126" s="172">
        <f t="shared" si="10"/>
        <v>2</v>
      </c>
      <c r="J126">
        <v>124</v>
      </c>
      <c r="K126" t="s">
        <v>715</v>
      </c>
      <c r="L126" s="146">
        <f t="shared" si="1"/>
        <v>1329</v>
      </c>
      <c r="M126" s="172">
        <f t="shared" si="11"/>
        <v>2</v>
      </c>
      <c r="N126" s="172">
        <f t="shared" si="2"/>
        <v>0</v>
      </c>
      <c r="O126" s="141">
        <f t="shared" si="3"/>
        <v>0</v>
      </c>
      <c r="Q126" s="172">
        <f t="shared" si="4"/>
        <v>1329</v>
      </c>
      <c r="R126" s="172">
        <f t="shared" si="5"/>
        <v>1330.64</v>
      </c>
      <c r="S126" s="172">
        <f t="shared" si="6"/>
        <v>-1.6400000000001</v>
      </c>
    </row>
    <row r="127" spans="2:19" ht="15.75" customHeight="1">
      <c r="B127" s="141">
        <v>125</v>
      </c>
      <c r="C127" s="3" t="str">
        <f t="shared" si="7"/>
        <v>0:22:12</v>
      </c>
      <c r="D127" s="168" t="str">
        <f t="shared" si="8"/>
        <v>00:22:11.940</v>
      </c>
      <c r="E127" s="146">
        <f t="shared" si="0"/>
        <v>1332</v>
      </c>
      <c r="F127">
        <v>125</v>
      </c>
      <c r="G127" t="s">
        <v>412</v>
      </c>
      <c r="H127" s="146">
        <f t="shared" si="9"/>
        <v>1332</v>
      </c>
      <c r="I127" s="172">
        <f t="shared" si="10"/>
        <v>3</v>
      </c>
      <c r="J127">
        <v>125</v>
      </c>
      <c r="K127" t="s">
        <v>716</v>
      </c>
      <c r="L127" s="146">
        <f t="shared" si="1"/>
        <v>1332</v>
      </c>
      <c r="M127" s="172">
        <f t="shared" si="11"/>
        <v>3</v>
      </c>
      <c r="N127" s="172">
        <f t="shared" si="2"/>
        <v>0</v>
      </c>
      <c r="O127" s="141">
        <f t="shared" si="3"/>
        <v>0</v>
      </c>
      <c r="Q127" s="172">
        <f t="shared" si="4"/>
        <v>1332</v>
      </c>
      <c r="R127" s="172">
        <f t="shared" si="5"/>
        <v>1333.64</v>
      </c>
      <c r="S127" s="172">
        <f t="shared" si="6"/>
        <v>-1.6400000000001</v>
      </c>
    </row>
    <row r="128" spans="2:19" ht="15.75" customHeight="1">
      <c r="B128" s="141">
        <v>126</v>
      </c>
      <c r="C128" s="3" t="str">
        <f t="shared" si="7"/>
        <v>0:22:15</v>
      </c>
      <c r="D128" s="168" t="str">
        <f t="shared" si="8"/>
        <v>00:22:14.990</v>
      </c>
      <c r="E128" s="146">
        <f t="shared" si="0"/>
        <v>1335</v>
      </c>
      <c r="F128">
        <v>126</v>
      </c>
      <c r="G128" t="s">
        <v>413</v>
      </c>
      <c r="H128" s="146">
        <f t="shared" si="9"/>
        <v>1335</v>
      </c>
      <c r="I128" s="172">
        <f t="shared" si="10"/>
        <v>3</v>
      </c>
      <c r="J128">
        <v>126</v>
      </c>
      <c r="K128" t="s">
        <v>717</v>
      </c>
      <c r="L128" s="146">
        <f t="shared" si="1"/>
        <v>1335</v>
      </c>
      <c r="M128" s="172">
        <f t="shared" si="11"/>
        <v>3</v>
      </c>
      <c r="N128" s="172">
        <f t="shared" si="2"/>
        <v>0</v>
      </c>
      <c r="O128" s="141">
        <f t="shared" si="3"/>
        <v>0</v>
      </c>
      <c r="Q128" s="172">
        <f t="shared" si="4"/>
        <v>1335</v>
      </c>
      <c r="R128" s="172">
        <f t="shared" si="5"/>
        <v>1336.64</v>
      </c>
      <c r="S128" s="172">
        <f t="shared" si="6"/>
        <v>-1.6400000000001</v>
      </c>
    </row>
    <row r="129" spans="2:19" ht="15.75" customHeight="1">
      <c r="B129" s="141">
        <v>127</v>
      </c>
      <c r="C129" s="3" t="str">
        <f t="shared" si="7"/>
        <v>0:22:20</v>
      </c>
      <c r="D129" s="168" t="str">
        <f t="shared" si="8"/>
        <v>00:22:20.240</v>
      </c>
      <c r="E129" s="146">
        <f t="shared" si="0"/>
        <v>1340</v>
      </c>
      <c r="F129">
        <v>127</v>
      </c>
      <c r="G129" t="s">
        <v>414</v>
      </c>
      <c r="H129" s="146">
        <f t="shared" si="9"/>
        <v>1340</v>
      </c>
      <c r="I129" s="172">
        <f t="shared" si="10"/>
        <v>5</v>
      </c>
      <c r="J129">
        <v>127</v>
      </c>
      <c r="K129" t="s">
        <v>718</v>
      </c>
      <c r="L129" s="146">
        <f t="shared" si="1"/>
        <v>1340</v>
      </c>
      <c r="M129" s="172">
        <f t="shared" si="11"/>
        <v>5</v>
      </c>
      <c r="N129" s="172">
        <f t="shared" si="2"/>
        <v>0</v>
      </c>
      <c r="O129" s="141">
        <f t="shared" si="3"/>
        <v>0</v>
      </c>
      <c r="Q129" s="172">
        <f t="shared" si="4"/>
        <v>1340</v>
      </c>
      <c r="R129" s="172">
        <f t="shared" si="5"/>
        <v>1341.64</v>
      </c>
      <c r="S129" s="172">
        <f t="shared" si="6"/>
        <v>-1.6400000000001</v>
      </c>
    </row>
    <row r="130" spans="2:19" ht="15.75" customHeight="1">
      <c r="B130" s="141">
        <v>128</v>
      </c>
      <c r="C130" s="3" t="str">
        <f t="shared" si="7"/>
        <v>0:22:22</v>
      </c>
      <c r="D130" s="168" t="str">
        <f t="shared" si="8"/>
        <v>00:22:22.270</v>
      </c>
      <c r="E130" s="146">
        <f t="shared" si="0"/>
        <v>1342</v>
      </c>
      <c r="F130">
        <v>128</v>
      </c>
      <c r="G130" t="s">
        <v>415</v>
      </c>
      <c r="H130" s="146">
        <f t="shared" si="9"/>
        <v>1342</v>
      </c>
      <c r="I130" s="172">
        <f t="shared" si="10"/>
        <v>2</v>
      </c>
      <c r="J130">
        <v>128</v>
      </c>
      <c r="K130" t="s">
        <v>719</v>
      </c>
      <c r="L130" s="146">
        <f t="shared" si="1"/>
        <v>1342</v>
      </c>
      <c r="M130" s="172">
        <f t="shared" si="11"/>
        <v>2</v>
      </c>
      <c r="N130" s="172">
        <f t="shared" si="2"/>
        <v>0</v>
      </c>
      <c r="O130" s="141">
        <f t="shared" si="3"/>
        <v>0</v>
      </c>
      <c r="Q130" s="172">
        <f t="shared" si="4"/>
        <v>1342</v>
      </c>
      <c r="R130" s="172">
        <f t="shared" si="5"/>
        <v>1343.64</v>
      </c>
      <c r="S130" s="172">
        <f t="shared" si="6"/>
        <v>-1.6400000000001</v>
      </c>
    </row>
    <row r="131" spans="2:19" ht="15.75" customHeight="1">
      <c r="B131" s="141">
        <v>129</v>
      </c>
      <c r="C131" s="3" t="str">
        <f t="shared" si="7"/>
        <v>0:22:25</v>
      </c>
      <c r="D131" s="168" t="str">
        <f t="shared" si="8"/>
        <v>00:22:24.580</v>
      </c>
      <c r="E131" s="146">
        <f t="shared" si="0"/>
        <v>1345</v>
      </c>
      <c r="F131">
        <v>129</v>
      </c>
      <c r="G131" t="s">
        <v>416</v>
      </c>
      <c r="H131" s="146">
        <f t="shared" si="9"/>
        <v>1345</v>
      </c>
      <c r="I131" s="172">
        <f t="shared" si="10"/>
        <v>3</v>
      </c>
      <c r="J131">
        <v>129</v>
      </c>
      <c r="K131" t="s">
        <v>720</v>
      </c>
      <c r="L131" s="146">
        <f t="shared" si="1"/>
        <v>1345</v>
      </c>
      <c r="M131" s="172">
        <f t="shared" si="11"/>
        <v>3</v>
      </c>
      <c r="N131" s="172">
        <f t="shared" si="2"/>
        <v>0</v>
      </c>
      <c r="O131" s="141">
        <f t="shared" si="3"/>
        <v>0</v>
      </c>
      <c r="Q131" s="172">
        <f t="shared" si="4"/>
        <v>1345</v>
      </c>
      <c r="R131" s="172">
        <f t="shared" si="5"/>
        <v>1346.64</v>
      </c>
      <c r="S131" s="172">
        <f t="shared" si="6"/>
        <v>-1.6400000000001</v>
      </c>
    </row>
    <row r="132" spans="2:19" ht="15.75" customHeight="1">
      <c r="B132" s="141">
        <v>130</v>
      </c>
      <c r="C132" s="3" t="str">
        <f t="shared" si="7"/>
        <v>0:22:26</v>
      </c>
      <c r="D132" s="168" t="str">
        <f t="shared" si="8"/>
        <v>00:22:25.710</v>
      </c>
      <c r="E132" s="146">
        <f t="shared" si="0"/>
        <v>1346</v>
      </c>
      <c r="F132">
        <v>130</v>
      </c>
      <c r="G132" t="s">
        <v>417</v>
      </c>
      <c r="H132" s="146">
        <f t="shared" si="9"/>
        <v>1346</v>
      </c>
      <c r="I132" s="172">
        <f t="shared" si="10"/>
        <v>1</v>
      </c>
      <c r="J132">
        <v>130</v>
      </c>
      <c r="K132" t="s">
        <v>721</v>
      </c>
      <c r="L132" s="146">
        <f t="shared" si="1"/>
        <v>1346</v>
      </c>
      <c r="M132" s="172">
        <f t="shared" si="11"/>
        <v>1</v>
      </c>
      <c r="N132" s="172">
        <f t="shared" si="2"/>
        <v>0</v>
      </c>
      <c r="O132" s="141">
        <f t="shared" si="3"/>
        <v>0</v>
      </c>
      <c r="Q132" s="172">
        <f t="shared" si="4"/>
        <v>1346</v>
      </c>
      <c r="R132" s="172">
        <f t="shared" si="5"/>
        <v>1347.64</v>
      </c>
      <c r="S132" s="172">
        <f t="shared" si="6"/>
        <v>-1.6400000000001</v>
      </c>
    </row>
    <row r="133" spans="2:19" ht="15.75" customHeight="1">
      <c r="B133" s="141">
        <v>131</v>
      </c>
      <c r="C133" s="3" t="str">
        <f t="shared" si="7"/>
        <v>0:22:30</v>
      </c>
      <c r="D133" s="168" t="str">
        <f t="shared" si="8"/>
        <v>00:22:29.760</v>
      </c>
      <c r="E133" s="146">
        <f t="shared" si="0"/>
        <v>1350</v>
      </c>
      <c r="F133">
        <v>131</v>
      </c>
      <c r="G133" t="s">
        <v>418</v>
      </c>
      <c r="H133" s="146">
        <f t="shared" si="9"/>
        <v>1350</v>
      </c>
      <c r="I133" s="172">
        <f t="shared" si="10"/>
        <v>4</v>
      </c>
      <c r="J133">
        <v>131</v>
      </c>
      <c r="K133" t="s">
        <v>722</v>
      </c>
      <c r="L133" s="146">
        <f t="shared" si="1"/>
        <v>1350</v>
      </c>
      <c r="M133" s="172">
        <f t="shared" si="11"/>
        <v>4</v>
      </c>
      <c r="N133" s="172">
        <f t="shared" si="2"/>
        <v>0</v>
      </c>
      <c r="O133" s="141">
        <f t="shared" si="3"/>
        <v>0</v>
      </c>
      <c r="Q133" s="172">
        <f t="shared" si="4"/>
        <v>1350</v>
      </c>
      <c r="R133" s="172">
        <f t="shared" si="5"/>
        <v>1351.64</v>
      </c>
      <c r="S133" s="172">
        <f t="shared" si="6"/>
        <v>-1.6400000000001</v>
      </c>
    </row>
    <row r="134" spans="2:19" ht="15.75" customHeight="1">
      <c r="B134" s="141">
        <v>132</v>
      </c>
      <c r="C134" s="3" t="str">
        <f t="shared" si="7"/>
        <v>0:22:33</v>
      </c>
      <c r="D134" s="168" t="str">
        <f t="shared" si="8"/>
        <v>00:22:33.040</v>
      </c>
      <c r="E134" s="146">
        <f t="shared" si="0"/>
        <v>1353</v>
      </c>
      <c r="F134">
        <v>132</v>
      </c>
      <c r="G134" t="s">
        <v>419</v>
      </c>
      <c r="H134" s="146">
        <f t="shared" si="9"/>
        <v>1353</v>
      </c>
      <c r="I134" s="172">
        <f t="shared" si="10"/>
        <v>3</v>
      </c>
      <c r="J134">
        <v>132</v>
      </c>
      <c r="K134" t="s">
        <v>723</v>
      </c>
      <c r="L134" s="146">
        <f t="shared" si="1"/>
        <v>1353</v>
      </c>
      <c r="M134" s="172">
        <f t="shared" si="11"/>
        <v>3</v>
      </c>
      <c r="N134" s="172">
        <f t="shared" si="2"/>
        <v>0</v>
      </c>
      <c r="O134" s="141">
        <f t="shared" si="3"/>
        <v>0</v>
      </c>
      <c r="Q134" s="172">
        <f t="shared" si="4"/>
        <v>1353</v>
      </c>
      <c r="R134" s="172">
        <f t="shared" si="5"/>
        <v>1354.64</v>
      </c>
      <c r="S134" s="172">
        <f t="shared" si="6"/>
        <v>-1.6400000000001</v>
      </c>
    </row>
    <row r="135" spans="2:19" ht="15.75" customHeight="1">
      <c r="B135" s="141">
        <v>133</v>
      </c>
      <c r="C135" s="3" t="str">
        <f t="shared" si="7"/>
        <v>0:22:39</v>
      </c>
      <c r="D135" s="168" t="str">
        <f t="shared" si="8"/>
        <v>00:22:39.460</v>
      </c>
      <c r="E135" s="146">
        <f t="shared" si="0"/>
        <v>1359</v>
      </c>
      <c r="F135">
        <v>133</v>
      </c>
      <c r="G135" t="s">
        <v>420</v>
      </c>
      <c r="H135" s="146">
        <f t="shared" si="9"/>
        <v>1359</v>
      </c>
      <c r="I135" s="172">
        <f t="shared" si="10"/>
        <v>6</v>
      </c>
      <c r="J135">
        <v>133</v>
      </c>
      <c r="K135" t="s">
        <v>724</v>
      </c>
      <c r="L135" s="146">
        <f t="shared" si="1"/>
        <v>1359</v>
      </c>
      <c r="M135" s="172">
        <f t="shared" si="11"/>
        <v>6</v>
      </c>
      <c r="N135" s="172">
        <f t="shared" si="2"/>
        <v>0</v>
      </c>
      <c r="O135" s="141">
        <f t="shared" si="3"/>
        <v>0</v>
      </c>
      <c r="Q135" s="172">
        <f t="shared" si="4"/>
        <v>1359</v>
      </c>
      <c r="R135" s="172">
        <f t="shared" si="5"/>
        <v>1360.64</v>
      </c>
      <c r="S135" s="172">
        <f t="shared" si="6"/>
        <v>-1.6400000000001</v>
      </c>
    </row>
    <row r="136" spans="2:19" ht="15.75" customHeight="1">
      <c r="B136" s="141">
        <v>134</v>
      </c>
      <c r="C136" s="3" t="str">
        <f t="shared" si="7"/>
        <v>0:22:40</v>
      </c>
      <c r="D136" s="168" t="str">
        <f t="shared" si="8"/>
        <v>00:22:40.100</v>
      </c>
      <c r="E136" s="146">
        <f t="shared" si="0"/>
        <v>1360</v>
      </c>
      <c r="F136">
        <v>134</v>
      </c>
      <c r="G136" t="s">
        <v>421</v>
      </c>
      <c r="H136" s="146">
        <f t="shared" si="9"/>
        <v>1360</v>
      </c>
      <c r="I136" s="172">
        <f t="shared" si="10"/>
        <v>1</v>
      </c>
      <c r="J136">
        <v>134</v>
      </c>
      <c r="K136" t="s">
        <v>725</v>
      </c>
      <c r="L136" s="146">
        <f t="shared" si="1"/>
        <v>1360</v>
      </c>
      <c r="M136" s="172">
        <f t="shared" si="11"/>
        <v>1</v>
      </c>
      <c r="N136" s="172">
        <f t="shared" si="2"/>
        <v>0</v>
      </c>
      <c r="O136" s="141">
        <f t="shared" si="3"/>
        <v>0</v>
      </c>
      <c r="Q136" s="172">
        <f t="shared" si="4"/>
        <v>1360</v>
      </c>
      <c r="R136" s="172">
        <f t="shared" si="5"/>
        <v>1361.64</v>
      </c>
      <c r="S136" s="172">
        <f t="shared" si="6"/>
        <v>-1.6400000000001</v>
      </c>
    </row>
    <row r="137" spans="2:19" ht="15.75" customHeight="1">
      <c r="B137" s="141">
        <v>135</v>
      </c>
      <c r="C137" s="3" t="str">
        <f t="shared" si="7"/>
        <v>0:22:42</v>
      </c>
      <c r="D137" s="168" t="str">
        <f t="shared" si="8"/>
        <v>00:22:42.430</v>
      </c>
      <c r="E137" s="146">
        <f t="shared" si="0"/>
        <v>1362</v>
      </c>
      <c r="F137">
        <v>135</v>
      </c>
      <c r="G137" t="s">
        <v>422</v>
      </c>
      <c r="H137" s="146">
        <f t="shared" si="9"/>
        <v>1362</v>
      </c>
      <c r="I137" s="172">
        <f t="shared" si="10"/>
        <v>2</v>
      </c>
      <c r="J137">
        <v>135</v>
      </c>
      <c r="K137" t="s">
        <v>726</v>
      </c>
      <c r="L137" s="146">
        <f t="shared" si="1"/>
        <v>1363</v>
      </c>
      <c r="M137" s="172">
        <f t="shared" si="11"/>
        <v>3</v>
      </c>
      <c r="N137" s="172">
        <f t="shared" si="2"/>
        <v>-1</v>
      </c>
      <c r="O137" s="141">
        <f t="shared" si="3"/>
        <v>1</v>
      </c>
      <c r="Q137" s="172">
        <f t="shared" si="4"/>
        <v>1362</v>
      </c>
      <c r="R137" s="172">
        <f t="shared" si="5"/>
        <v>1364.64</v>
      </c>
      <c r="S137" s="172">
        <f t="shared" si="6"/>
        <v>-2.6400000000001</v>
      </c>
    </row>
    <row r="138" spans="2:19" ht="15.75" customHeight="1">
      <c r="B138" s="141">
        <v>136</v>
      </c>
      <c r="C138" s="3" t="str">
        <f t="shared" si="7"/>
        <v>0:22:43</v>
      </c>
      <c r="D138" s="168" t="str">
        <f t="shared" si="8"/>
        <v>00:22:43.240</v>
      </c>
      <c r="E138" s="146">
        <f t="shared" si="0"/>
        <v>1363</v>
      </c>
      <c r="F138">
        <v>136</v>
      </c>
      <c r="G138" t="s">
        <v>423</v>
      </c>
      <c r="H138" s="146">
        <f t="shared" si="9"/>
        <v>1363</v>
      </c>
      <c r="I138" s="172">
        <f t="shared" si="10"/>
        <v>1</v>
      </c>
      <c r="J138">
        <v>136</v>
      </c>
      <c r="K138" t="s">
        <v>727</v>
      </c>
      <c r="L138" s="146">
        <f t="shared" si="1"/>
        <v>1363</v>
      </c>
      <c r="M138" s="172">
        <f t="shared" si="11"/>
        <v>0</v>
      </c>
      <c r="N138" s="172">
        <f t="shared" si="2"/>
        <v>0</v>
      </c>
      <c r="O138" s="141">
        <f t="shared" si="3"/>
        <v>0</v>
      </c>
      <c r="Q138" s="172">
        <f t="shared" si="4"/>
        <v>1363</v>
      </c>
      <c r="R138" s="172">
        <f t="shared" si="5"/>
        <v>1364.64</v>
      </c>
      <c r="S138" s="172">
        <f t="shared" si="6"/>
        <v>-1.6400000000001</v>
      </c>
    </row>
    <row r="139" spans="2:19" ht="15.75" customHeight="1">
      <c r="B139" s="141">
        <v>137</v>
      </c>
      <c r="C139" s="3" t="str">
        <f t="shared" si="7"/>
        <v>0:22:44</v>
      </c>
      <c r="D139" s="168" t="str">
        <f t="shared" si="8"/>
        <v>00:22:43.780</v>
      </c>
      <c r="E139" s="146">
        <f t="shared" si="0"/>
        <v>1364</v>
      </c>
      <c r="F139">
        <v>137</v>
      </c>
      <c r="G139" t="s">
        <v>424</v>
      </c>
      <c r="H139" s="146">
        <f t="shared" si="9"/>
        <v>1364</v>
      </c>
      <c r="I139" s="172">
        <f t="shared" si="10"/>
        <v>1</v>
      </c>
      <c r="J139">
        <v>137</v>
      </c>
      <c r="K139" t="s">
        <v>728</v>
      </c>
      <c r="L139" s="146">
        <f t="shared" si="1"/>
        <v>1364</v>
      </c>
      <c r="M139" s="172">
        <f t="shared" si="11"/>
        <v>1</v>
      </c>
      <c r="N139" s="172">
        <f t="shared" si="2"/>
        <v>0</v>
      </c>
      <c r="O139" s="141">
        <f t="shared" si="3"/>
        <v>0</v>
      </c>
      <c r="Q139" s="172">
        <f t="shared" si="4"/>
        <v>1364</v>
      </c>
      <c r="R139" s="172">
        <f t="shared" si="5"/>
        <v>1365.64</v>
      </c>
      <c r="S139" s="172">
        <f t="shared" si="6"/>
        <v>-1.6400000000001</v>
      </c>
    </row>
    <row r="140" spans="2:19" ht="15.75" customHeight="1">
      <c r="B140" s="141">
        <v>138</v>
      </c>
      <c r="C140" s="3" t="str">
        <f t="shared" si="7"/>
        <v>0:22:45</v>
      </c>
      <c r="D140" s="168" t="str">
        <f t="shared" si="8"/>
        <v>00:22:44.780</v>
      </c>
      <c r="E140" s="146">
        <f t="shared" si="0"/>
        <v>1365</v>
      </c>
      <c r="F140">
        <v>138</v>
      </c>
      <c r="G140" t="s">
        <v>425</v>
      </c>
      <c r="H140" s="146">
        <f t="shared" si="9"/>
        <v>1365</v>
      </c>
      <c r="I140" s="172">
        <f t="shared" si="10"/>
        <v>1</v>
      </c>
      <c r="J140">
        <v>138</v>
      </c>
      <c r="K140" t="s">
        <v>729</v>
      </c>
      <c r="L140" s="146">
        <f t="shared" si="1"/>
        <v>1365</v>
      </c>
      <c r="M140" s="172">
        <f t="shared" si="11"/>
        <v>1</v>
      </c>
      <c r="N140" s="172">
        <f t="shared" si="2"/>
        <v>0</v>
      </c>
      <c r="O140" s="141">
        <f t="shared" si="3"/>
        <v>0</v>
      </c>
      <c r="Q140" s="172">
        <f t="shared" si="4"/>
        <v>1365</v>
      </c>
      <c r="R140" s="172">
        <f t="shared" si="5"/>
        <v>1366.64</v>
      </c>
      <c r="S140" s="172">
        <f t="shared" si="6"/>
        <v>-1.6400000000001</v>
      </c>
    </row>
    <row r="141" spans="2:19" ht="15.75" customHeight="1">
      <c r="B141" s="141">
        <v>139</v>
      </c>
      <c r="C141" s="3" t="str">
        <f t="shared" si="7"/>
        <v>0:22:48</v>
      </c>
      <c r="D141" s="168" t="str">
        <f>IF(D$2=1,G141,#REF!)</f>
        <v>00:22:48.480</v>
      </c>
      <c r="E141" s="146">
        <f t="shared" si="0"/>
        <v>1368</v>
      </c>
      <c r="F141">
        <v>139</v>
      </c>
      <c r="G141" t="s">
        <v>426</v>
      </c>
      <c r="H141" s="146">
        <f t="shared" si="9"/>
        <v>1368</v>
      </c>
      <c r="I141" s="172">
        <f t="shared" si="10"/>
        <v>3</v>
      </c>
      <c r="J141">
        <v>139</v>
      </c>
      <c r="K141" t="s">
        <v>730</v>
      </c>
      <c r="L141" s="146">
        <f t="shared" si="1"/>
        <v>1369</v>
      </c>
      <c r="M141" s="172">
        <f t="shared" si="11"/>
        <v>4</v>
      </c>
      <c r="N141" s="172">
        <f t="shared" si="2"/>
        <v>-1</v>
      </c>
      <c r="O141" s="141">
        <f t="shared" si="3"/>
        <v>1</v>
      </c>
      <c r="Q141" s="172">
        <f t="shared" si="4"/>
        <v>1368</v>
      </c>
      <c r="R141" s="172">
        <f t="shared" si="5"/>
        <v>1370.64</v>
      </c>
      <c r="S141" s="172">
        <f t="shared" si="6"/>
        <v>-2.6400000000001</v>
      </c>
    </row>
    <row r="142" spans="2:19" ht="15.75" customHeight="1">
      <c r="B142" s="141">
        <v>140</v>
      </c>
      <c r="C142" s="3" t="str">
        <f t="shared" si="7"/>
        <v>0:22:53</v>
      </c>
      <c r="D142" s="168" t="str">
        <f t="shared" ref="D142:D333" si="12">IF(D$2=1,G142,K141)</f>
        <v>00:22:52.650</v>
      </c>
      <c r="E142" s="146">
        <f t="shared" si="0"/>
        <v>1373</v>
      </c>
      <c r="F142">
        <v>140</v>
      </c>
      <c r="G142" t="s">
        <v>427</v>
      </c>
      <c r="H142" s="146">
        <f t="shared" si="9"/>
        <v>1373</v>
      </c>
      <c r="I142" s="172">
        <f t="shared" si="10"/>
        <v>5</v>
      </c>
      <c r="J142">
        <v>140</v>
      </c>
      <c r="K142" t="s">
        <v>731</v>
      </c>
      <c r="L142" s="146">
        <f t="shared" si="1"/>
        <v>1373</v>
      </c>
      <c r="M142" s="172">
        <f t="shared" si="11"/>
        <v>4</v>
      </c>
      <c r="N142" s="172">
        <f t="shared" si="2"/>
        <v>0</v>
      </c>
      <c r="O142" s="141">
        <f t="shared" si="3"/>
        <v>0</v>
      </c>
      <c r="Q142" s="172">
        <f t="shared" si="4"/>
        <v>1373</v>
      </c>
      <c r="R142" s="172">
        <f t="shared" si="5"/>
        <v>1374.64</v>
      </c>
      <c r="S142" s="172">
        <f t="shared" si="6"/>
        <v>-1.6400000000001</v>
      </c>
    </row>
    <row r="143" spans="2:19" ht="15.75" customHeight="1">
      <c r="B143" s="141">
        <v>141</v>
      </c>
      <c r="C143" s="3" t="str">
        <f t="shared" si="7"/>
        <v>0:22:56</v>
      </c>
      <c r="D143" s="168" t="str">
        <f t="shared" si="12"/>
        <v>00:22:55.580</v>
      </c>
      <c r="E143" s="146">
        <f t="shared" si="0"/>
        <v>1376</v>
      </c>
      <c r="F143">
        <v>141</v>
      </c>
      <c r="G143" t="s">
        <v>428</v>
      </c>
      <c r="H143" s="146">
        <f t="shared" si="9"/>
        <v>1376</v>
      </c>
      <c r="I143" s="172">
        <f t="shared" si="10"/>
        <v>3</v>
      </c>
      <c r="J143">
        <v>141</v>
      </c>
      <c r="K143" t="s">
        <v>732</v>
      </c>
      <c r="L143" s="146">
        <f t="shared" si="1"/>
        <v>1375</v>
      </c>
      <c r="M143" s="172">
        <f t="shared" si="11"/>
        <v>2</v>
      </c>
      <c r="N143" s="172">
        <f t="shared" si="2"/>
        <v>1</v>
      </c>
      <c r="O143" s="141">
        <f t="shared" si="3"/>
        <v>1</v>
      </c>
      <c r="Q143" s="172">
        <f t="shared" si="4"/>
        <v>1376</v>
      </c>
      <c r="R143" s="172">
        <f t="shared" si="5"/>
        <v>1376.64</v>
      </c>
      <c r="S143" s="172">
        <f t="shared" si="6"/>
        <v>-0.64000000000010004</v>
      </c>
    </row>
    <row r="144" spans="2:19" ht="15.75" customHeight="1">
      <c r="B144" s="141">
        <v>142</v>
      </c>
      <c r="C144" s="3" t="str">
        <f t="shared" si="7"/>
        <v>0:22:58</v>
      </c>
      <c r="D144" s="168" t="str">
        <f t="shared" si="12"/>
        <v>00:22:57.780</v>
      </c>
      <c r="E144" s="146">
        <f t="shared" si="0"/>
        <v>1378</v>
      </c>
      <c r="F144">
        <v>142</v>
      </c>
      <c r="G144" t="s">
        <v>429</v>
      </c>
      <c r="H144" s="146">
        <f t="shared" si="9"/>
        <v>1378</v>
      </c>
      <c r="I144" s="172">
        <f t="shared" si="10"/>
        <v>2</v>
      </c>
      <c r="J144">
        <v>142</v>
      </c>
      <c r="K144" t="s">
        <v>733</v>
      </c>
      <c r="L144" s="146">
        <f t="shared" si="1"/>
        <v>1378</v>
      </c>
      <c r="M144" s="172">
        <f t="shared" si="11"/>
        <v>3</v>
      </c>
      <c r="N144" s="172">
        <f t="shared" si="2"/>
        <v>0</v>
      </c>
      <c r="O144" s="141">
        <f t="shared" si="3"/>
        <v>0</v>
      </c>
      <c r="Q144" s="172">
        <f t="shared" si="4"/>
        <v>1378</v>
      </c>
      <c r="R144" s="172">
        <f t="shared" si="5"/>
        <v>1379.64</v>
      </c>
      <c r="S144" s="172">
        <f t="shared" si="6"/>
        <v>-1.6400000000001</v>
      </c>
    </row>
    <row r="145" spans="2:19" ht="15.75" customHeight="1">
      <c r="B145" s="141">
        <v>143</v>
      </c>
      <c r="C145" s="3" t="str">
        <f t="shared" si="7"/>
        <v>0:23:00</v>
      </c>
      <c r="D145" s="168" t="str">
        <f t="shared" si="12"/>
        <v>00:22:59.770</v>
      </c>
      <c r="E145" s="146">
        <f t="shared" si="0"/>
        <v>1380</v>
      </c>
      <c r="F145">
        <v>143</v>
      </c>
      <c r="G145" t="s">
        <v>430</v>
      </c>
      <c r="H145" s="146">
        <f t="shared" si="9"/>
        <v>1380</v>
      </c>
      <c r="I145" s="172">
        <f t="shared" si="10"/>
        <v>2</v>
      </c>
      <c r="J145">
        <v>143</v>
      </c>
      <c r="K145" t="s">
        <v>734</v>
      </c>
      <c r="L145" s="146">
        <f t="shared" si="1"/>
        <v>1380</v>
      </c>
      <c r="M145" s="172">
        <f t="shared" si="11"/>
        <v>2</v>
      </c>
      <c r="N145" s="172">
        <f t="shared" si="2"/>
        <v>0</v>
      </c>
      <c r="O145" s="141">
        <f t="shared" si="3"/>
        <v>0</v>
      </c>
      <c r="Q145" s="172">
        <f t="shared" si="4"/>
        <v>1380</v>
      </c>
      <c r="R145" s="172">
        <f t="shared" si="5"/>
        <v>1381.64</v>
      </c>
      <c r="S145" s="172">
        <f t="shared" si="6"/>
        <v>-1.6400000000001</v>
      </c>
    </row>
    <row r="146" spans="2:19" ht="15.75" customHeight="1">
      <c r="B146" s="141">
        <v>144</v>
      </c>
      <c r="C146" s="3" t="str">
        <f t="shared" si="7"/>
        <v>0:23:06</v>
      </c>
      <c r="D146" s="168" t="str">
        <f t="shared" si="12"/>
        <v>00:23:06.090</v>
      </c>
      <c r="E146" s="146">
        <f t="shared" si="0"/>
        <v>1386</v>
      </c>
      <c r="F146">
        <v>144</v>
      </c>
      <c r="G146" t="s">
        <v>431</v>
      </c>
      <c r="H146" s="146">
        <f t="shared" si="9"/>
        <v>1386</v>
      </c>
      <c r="I146" s="172">
        <f t="shared" si="10"/>
        <v>6</v>
      </c>
      <c r="J146">
        <v>144</v>
      </c>
      <c r="K146" t="s">
        <v>735</v>
      </c>
      <c r="L146" s="146">
        <f t="shared" si="1"/>
        <v>1386</v>
      </c>
      <c r="M146" s="172">
        <f t="shared" si="11"/>
        <v>6</v>
      </c>
      <c r="N146" s="172">
        <f t="shared" si="2"/>
        <v>0</v>
      </c>
      <c r="O146" s="141">
        <f t="shared" si="3"/>
        <v>0</v>
      </c>
      <c r="Q146" s="172">
        <f t="shared" si="4"/>
        <v>1386</v>
      </c>
      <c r="R146" s="172">
        <f t="shared" si="5"/>
        <v>1387.64</v>
      </c>
      <c r="S146" s="172">
        <f t="shared" si="6"/>
        <v>-1.6400000000001</v>
      </c>
    </row>
    <row r="147" spans="2:19" ht="15.75" customHeight="1">
      <c r="B147" s="141">
        <v>145</v>
      </c>
      <c r="C147" s="3" t="str">
        <f t="shared" si="7"/>
        <v>0:23:09</v>
      </c>
      <c r="D147" s="168" t="str">
        <f t="shared" si="12"/>
        <v>00:23:09.040</v>
      </c>
      <c r="E147" s="146">
        <f t="shared" si="0"/>
        <v>1389</v>
      </c>
      <c r="F147">
        <v>145</v>
      </c>
      <c r="G147" t="s">
        <v>432</v>
      </c>
      <c r="H147" s="146">
        <f t="shared" si="9"/>
        <v>1389</v>
      </c>
      <c r="I147" s="172">
        <f t="shared" si="10"/>
        <v>3</v>
      </c>
      <c r="J147">
        <v>145</v>
      </c>
      <c r="K147" t="s">
        <v>736</v>
      </c>
      <c r="L147" s="146">
        <f t="shared" si="1"/>
        <v>1389</v>
      </c>
      <c r="M147" s="172">
        <f t="shared" si="11"/>
        <v>3</v>
      </c>
      <c r="N147" s="172">
        <f t="shared" si="2"/>
        <v>0</v>
      </c>
      <c r="O147" s="141">
        <f t="shared" si="3"/>
        <v>0</v>
      </c>
      <c r="Q147" s="172">
        <f t="shared" si="4"/>
        <v>1389</v>
      </c>
      <c r="R147" s="172">
        <f t="shared" si="5"/>
        <v>1390.64</v>
      </c>
      <c r="S147" s="172">
        <f t="shared" si="6"/>
        <v>-1.6400000000001</v>
      </c>
    </row>
    <row r="148" spans="2:19" ht="15.75" customHeight="1">
      <c r="B148" s="141">
        <v>146</v>
      </c>
      <c r="C148" s="3" t="str">
        <f t="shared" si="7"/>
        <v>0:23:10</v>
      </c>
      <c r="D148" s="168" t="str">
        <f t="shared" si="12"/>
        <v>00:23:09.990</v>
      </c>
      <c r="E148" s="146">
        <f t="shared" si="0"/>
        <v>1390</v>
      </c>
      <c r="F148">
        <v>146</v>
      </c>
      <c r="G148" t="s">
        <v>433</v>
      </c>
      <c r="H148" s="146">
        <f t="shared" si="9"/>
        <v>1390</v>
      </c>
      <c r="I148" s="172">
        <f t="shared" si="10"/>
        <v>1</v>
      </c>
      <c r="J148">
        <v>146</v>
      </c>
      <c r="K148" t="s">
        <v>737</v>
      </c>
      <c r="L148" s="146">
        <f t="shared" si="1"/>
        <v>1390</v>
      </c>
      <c r="M148" s="172">
        <f t="shared" si="11"/>
        <v>1</v>
      </c>
      <c r="N148" s="172">
        <f t="shared" si="2"/>
        <v>0</v>
      </c>
      <c r="O148" s="141">
        <f t="shared" si="3"/>
        <v>0</v>
      </c>
      <c r="Q148" s="172">
        <f t="shared" si="4"/>
        <v>1390</v>
      </c>
      <c r="R148" s="172">
        <f t="shared" si="5"/>
        <v>1391.64</v>
      </c>
      <c r="S148" s="172">
        <f t="shared" si="6"/>
        <v>-1.6400000000001</v>
      </c>
    </row>
    <row r="149" spans="2:19" ht="15.75" customHeight="1">
      <c r="B149" s="141">
        <v>147</v>
      </c>
      <c r="C149" s="3" t="str">
        <f t="shared" si="7"/>
        <v>0:23:13</v>
      </c>
      <c r="D149" s="168" t="str">
        <f t="shared" si="12"/>
        <v>00:23:12.580</v>
      </c>
      <c r="E149" s="146">
        <f t="shared" si="0"/>
        <v>1393</v>
      </c>
      <c r="F149">
        <v>147</v>
      </c>
      <c r="G149" t="s">
        <v>434</v>
      </c>
      <c r="H149" s="146">
        <f t="shared" si="9"/>
        <v>1393</v>
      </c>
      <c r="I149" s="172">
        <f t="shared" si="10"/>
        <v>3</v>
      </c>
      <c r="J149">
        <v>147</v>
      </c>
      <c r="K149" t="s">
        <v>738</v>
      </c>
      <c r="L149" s="146">
        <f t="shared" si="1"/>
        <v>1393</v>
      </c>
      <c r="M149" s="172">
        <f t="shared" si="11"/>
        <v>3</v>
      </c>
      <c r="N149" s="172">
        <f t="shared" si="2"/>
        <v>0</v>
      </c>
      <c r="O149" s="141">
        <f t="shared" si="3"/>
        <v>0</v>
      </c>
      <c r="Q149" s="172">
        <f t="shared" si="4"/>
        <v>1393</v>
      </c>
      <c r="R149" s="172">
        <f t="shared" si="5"/>
        <v>1394.64</v>
      </c>
      <c r="S149" s="172">
        <f t="shared" si="6"/>
        <v>-1.6400000000001</v>
      </c>
    </row>
    <row r="150" spans="2:19" ht="15.75" customHeight="1">
      <c r="B150" s="141">
        <v>148</v>
      </c>
      <c r="C150" s="3" t="str">
        <f t="shared" si="7"/>
        <v>0:23:13</v>
      </c>
      <c r="D150" s="168" t="str">
        <f t="shared" si="12"/>
        <v>00:23:12.950</v>
      </c>
      <c r="E150" s="146">
        <f t="shared" si="0"/>
        <v>1393</v>
      </c>
      <c r="F150">
        <v>148</v>
      </c>
      <c r="G150" t="s">
        <v>435</v>
      </c>
      <c r="H150" s="146">
        <f t="shared" si="9"/>
        <v>1393</v>
      </c>
      <c r="I150" s="172">
        <f t="shared" si="10"/>
        <v>0</v>
      </c>
      <c r="J150">
        <v>148</v>
      </c>
      <c r="K150" t="s">
        <v>739</v>
      </c>
      <c r="L150" s="146">
        <f t="shared" si="1"/>
        <v>1393</v>
      </c>
      <c r="M150" s="172">
        <f t="shared" si="11"/>
        <v>0</v>
      </c>
      <c r="N150" s="172">
        <f t="shared" si="2"/>
        <v>0</v>
      </c>
      <c r="O150" s="141">
        <f t="shared" si="3"/>
        <v>0</v>
      </c>
      <c r="Q150" s="172">
        <f t="shared" si="4"/>
        <v>1393</v>
      </c>
      <c r="R150" s="172">
        <f t="shared" si="5"/>
        <v>1394.64</v>
      </c>
      <c r="S150" s="172">
        <f t="shared" si="6"/>
        <v>-1.6400000000001</v>
      </c>
    </row>
    <row r="151" spans="2:19" ht="15.75" customHeight="1">
      <c r="B151" s="141">
        <v>149</v>
      </c>
      <c r="C151" s="3" t="str">
        <f t="shared" si="7"/>
        <v>0:23:14</v>
      </c>
      <c r="D151" s="168" t="str">
        <f t="shared" si="12"/>
        <v>00:23:13.510</v>
      </c>
      <c r="E151" s="146">
        <f t="shared" si="0"/>
        <v>1394</v>
      </c>
      <c r="F151">
        <v>149</v>
      </c>
      <c r="G151" t="s">
        <v>436</v>
      </c>
      <c r="H151" s="146">
        <f t="shared" si="9"/>
        <v>1394</v>
      </c>
      <c r="I151" s="172">
        <f t="shared" si="10"/>
        <v>1</v>
      </c>
      <c r="J151">
        <v>149</v>
      </c>
      <c r="K151" t="s">
        <v>740</v>
      </c>
      <c r="L151" s="146">
        <f t="shared" si="1"/>
        <v>1393</v>
      </c>
      <c r="M151" s="172">
        <f t="shared" si="11"/>
        <v>0</v>
      </c>
      <c r="N151" s="172">
        <f t="shared" si="2"/>
        <v>1</v>
      </c>
      <c r="O151" s="141">
        <f t="shared" si="3"/>
        <v>1</v>
      </c>
      <c r="Q151" s="172">
        <f t="shared" si="4"/>
        <v>1394</v>
      </c>
      <c r="R151" s="172">
        <f t="shared" si="5"/>
        <v>1394.64</v>
      </c>
      <c r="S151" s="172">
        <f t="shared" si="6"/>
        <v>-0.64000000000010004</v>
      </c>
    </row>
    <row r="152" spans="2:19" ht="15.75" customHeight="1">
      <c r="B152" s="141">
        <v>150</v>
      </c>
      <c r="C152" s="3" t="str">
        <f t="shared" si="7"/>
        <v>0:23:15</v>
      </c>
      <c r="D152" s="168" t="str">
        <f t="shared" si="12"/>
        <v>00:23:14.770</v>
      </c>
      <c r="E152" s="146">
        <f t="shared" si="0"/>
        <v>1395</v>
      </c>
      <c r="F152">
        <v>150</v>
      </c>
      <c r="G152" t="s">
        <v>437</v>
      </c>
      <c r="H152" s="146">
        <f t="shared" si="9"/>
        <v>1395</v>
      </c>
      <c r="I152" s="172">
        <f t="shared" si="10"/>
        <v>1</v>
      </c>
      <c r="J152">
        <v>150</v>
      </c>
      <c r="K152" t="s">
        <v>741</v>
      </c>
      <c r="L152" s="146">
        <f t="shared" si="1"/>
        <v>1395</v>
      </c>
      <c r="M152" s="172">
        <f t="shared" si="11"/>
        <v>2</v>
      </c>
      <c r="N152" s="172">
        <f t="shared" si="2"/>
        <v>0</v>
      </c>
      <c r="O152" s="141">
        <f t="shared" si="3"/>
        <v>0</v>
      </c>
      <c r="Q152" s="172">
        <f t="shared" si="4"/>
        <v>1395</v>
      </c>
      <c r="R152" s="172">
        <f t="shared" si="5"/>
        <v>1396.64</v>
      </c>
      <c r="S152" s="172">
        <f t="shared" si="6"/>
        <v>-1.6400000000001</v>
      </c>
    </row>
    <row r="153" spans="2:19" ht="15.75" customHeight="1">
      <c r="B153" s="141">
        <v>151</v>
      </c>
      <c r="C153" s="3" t="str">
        <f t="shared" si="7"/>
        <v>0:23:15</v>
      </c>
      <c r="D153" s="168" t="str">
        <f t="shared" si="12"/>
        <v>00:23:15.440</v>
      </c>
      <c r="E153" s="146">
        <f t="shared" si="0"/>
        <v>1395</v>
      </c>
      <c r="F153">
        <v>151</v>
      </c>
      <c r="G153" t="s">
        <v>438</v>
      </c>
      <c r="H153" s="146">
        <f t="shared" si="9"/>
        <v>1395</v>
      </c>
      <c r="I153" s="172">
        <f t="shared" si="10"/>
        <v>0</v>
      </c>
      <c r="J153">
        <v>151</v>
      </c>
      <c r="K153" t="s">
        <v>742</v>
      </c>
      <c r="L153" s="146">
        <f t="shared" si="1"/>
        <v>1396</v>
      </c>
      <c r="M153" s="172">
        <f t="shared" si="11"/>
        <v>1</v>
      </c>
      <c r="N153" s="172">
        <f t="shared" si="2"/>
        <v>-1</v>
      </c>
      <c r="O153" s="141">
        <f t="shared" si="3"/>
        <v>1</v>
      </c>
      <c r="Q153" s="172">
        <f t="shared" si="4"/>
        <v>1395</v>
      </c>
      <c r="R153" s="172">
        <f t="shared" si="5"/>
        <v>1397.64</v>
      </c>
      <c r="S153" s="172">
        <f t="shared" si="6"/>
        <v>-2.6400000000001</v>
      </c>
    </row>
    <row r="154" spans="2:19" ht="15.75" customHeight="1">
      <c r="B154" s="141">
        <v>152</v>
      </c>
      <c r="C154" s="3" t="str">
        <f t="shared" si="7"/>
        <v>0:23:17</v>
      </c>
      <c r="D154" s="168" t="str">
        <f t="shared" si="12"/>
        <v>00:23:16.530</v>
      </c>
      <c r="E154" s="146">
        <f t="shared" si="0"/>
        <v>1397</v>
      </c>
      <c r="F154">
        <v>152</v>
      </c>
      <c r="G154" t="s">
        <v>439</v>
      </c>
      <c r="H154" s="146">
        <f t="shared" si="9"/>
        <v>1397</v>
      </c>
      <c r="I154" s="172">
        <f t="shared" si="10"/>
        <v>2</v>
      </c>
      <c r="J154">
        <v>152</v>
      </c>
      <c r="K154" t="s">
        <v>743</v>
      </c>
      <c r="L154" s="146">
        <f t="shared" si="1"/>
        <v>1397</v>
      </c>
      <c r="M154" s="172">
        <f t="shared" si="11"/>
        <v>1</v>
      </c>
      <c r="N154" s="172">
        <f t="shared" si="2"/>
        <v>0</v>
      </c>
      <c r="O154" s="141">
        <f t="shared" si="3"/>
        <v>0</v>
      </c>
      <c r="Q154" s="172">
        <f t="shared" si="4"/>
        <v>1397</v>
      </c>
      <c r="R154" s="172">
        <f t="shared" si="5"/>
        <v>1398.64</v>
      </c>
      <c r="S154" s="172">
        <f t="shared" si="6"/>
        <v>-1.6400000000001</v>
      </c>
    </row>
    <row r="155" spans="2:19" ht="15.75" customHeight="1">
      <c r="B155" s="141">
        <v>153</v>
      </c>
      <c r="C155" s="3" t="str">
        <f t="shared" si="7"/>
        <v>0:23:18</v>
      </c>
      <c r="D155" s="168" t="str">
        <f t="shared" si="12"/>
        <v>00:23:18.140</v>
      </c>
      <c r="E155" s="146">
        <f t="shared" si="0"/>
        <v>1398</v>
      </c>
      <c r="F155">
        <v>153</v>
      </c>
      <c r="G155" t="s">
        <v>440</v>
      </c>
      <c r="H155" s="146">
        <f t="shared" si="9"/>
        <v>1398</v>
      </c>
      <c r="I155" s="172">
        <f t="shared" si="10"/>
        <v>1</v>
      </c>
      <c r="J155">
        <v>153</v>
      </c>
      <c r="K155" t="s">
        <v>744</v>
      </c>
      <c r="L155" s="146">
        <f t="shared" si="1"/>
        <v>1398</v>
      </c>
      <c r="M155" s="172">
        <f t="shared" si="11"/>
        <v>1</v>
      </c>
      <c r="N155" s="172">
        <f t="shared" si="2"/>
        <v>0</v>
      </c>
      <c r="O155" s="141">
        <f t="shared" si="3"/>
        <v>0</v>
      </c>
      <c r="Q155" s="172">
        <f t="shared" si="4"/>
        <v>1398</v>
      </c>
      <c r="R155" s="172">
        <f t="shared" si="5"/>
        <v>1399.64</v>
      </c>
      <c r="S155" s="172">
        <f t="shared" si="6"/>
        <v>-1.6400000000001</v>
      </c>
    </row>
    <row r="156" spans="2:19" ht="15.75" customHeight="1">
      <c r="B156" s="141">
        <v>154</v>
      </c>
      <c r="C156" s="3" t="str">
        <f t="shared" si="7"/>
        <v>0:23:20</v>
      </c>
      <c r="D156" s="168" t="str">
        <f t="shared" si="12"/>
        <v>00:23:20.460</v>
      </c>
      <c r="E156" s="146">
        <f t="shared" si="0"/>
        <v>1400</v>
      </c>
      <c r="F156">
        <v>154</v>
      </c>
      <c r="G156" t="s">
        <v>441</v>
      </c>
      <c r="H156" s="146">
        <f t="shared" si="9"/>
        <v>1400</v>
      </c>
      <c r="I156" s="172">
        <f t="shared" si="10"/>
        <v>2</v>
      </c>
      <c r="J156">
        <v>154</v>
      </c>
      <c r="K156" t="s">
        <v>745</v>
      </c>
      <c r="L156" s="146">
        <f t="shared" si="1"/>
        <v>1400</v>
      </c>
      <c r="M156" s="172">
        <f t="shared" si="11"/>
        <v>2</v>
      </c>
      <c r="N156" s="172">
        <f t="shared" si="2"/>
        <v>0</v>
      </c>
      <c r="O156" s="141">
        <f t="shared" si="3"/>
        <v>0</v>
      </c>
      <c r="Q156" s="172">
        <f t="shared" si="4"/>
        <v>1400</v>
      </c>
      <c r="R156" s="172">
        <f t="shared" si="5"/>
        <v>1401.64</v>
      </c>
      <c r="S156" s="172">
        <f t="shared" si="6"/>
        <v>-1.6400000000001</v>
      </c>
    </row>
    <row r="157" spans="2:19" ht="15.75" customHeight="1">
      <c r="B157" s="141">
        <v>155</v>
      </c>
      <c r="C157" s="3" t="str">
        <f t="shared" si="7"/>
        <v>0:23:22</v>
      </c>
      <c r="D157" s="168" t="str">
        <f t="shared" si="12"/>
        <v>00:23:21.520</v>
      </c>
      <c r="E157" s="146">
        <f t="shared" si="0"/>
        <v>1402</v>
      </c>
      <c r="F157">
        <v>155</v>
      </c>
      <c r="G157" t="s">
        <v>442</v>
      </c>
      <c r="H157" s="146">
        <f t="shared" si="9"/>
        <v>1402</v>
      </c>
      <c r="I157" s="172">
        <f t="shared" si="10"/>
        <v>2</v>
      </c>
      <c r="J157">
        <v>155</v>
      </c>
      <c r="K157" t="s">
        <v>746</v>
      </c>
      <c r="L157" s="146">
        <f t="shared" si="1"/>
        <v>1401</v>
      </c>
      <c r="M157" s="172">
        <f t="shared" si="11"/>
        <v>1</v>
      </c>
      <c r="N157" s="172">
        <f t="shared" si="2"/>
        <v>1</v>
      </c>
      <c r="O157" s="141">
        <f t="shared" si="3"/>
        <v>1</v>
      </c>
      <c r="Q157" s="172">
        <f t="shared" si="4"/>
        <v>1402</v>
      </c>
      <c r="R157" s="172">
        <f t="shared" si="5"/>
        <v>1402.64</v>
      </c>
      <c r="S157" s="172">
        <f t="shared" si="6"/>
        <v>-0.64000000000010004</v>
      </c>
    </row>
    <row r="158" spans="2:19" ht="15.75" customHeight="1">
      <c r="B158" s="141">
        <v>156</v>
      </c>
      <c r="C158" s="3" t="str">
        <f t="shared" si="7"/>
        <v>0:23:27</v>
      </c>
      <c r="D158" s="168" t="str">
        <f t="shared" si="12"/>
        <v>00:23:26.520</v>
      </c>
      <c r="E158" s="146">
        <f t="shared" si="0"/>
        <v>1407</v>
      </c>
      <c r="F158">
        <v>156</v>
      </c>
      <c r="G158" t="s">
        <v>443</v>
      </c>
      <c r="H158" s="146">
        <f t="shared" si="9"/>
        <v>1407</v>
      </c>
      <c r="I158" s="172">
        <f t="shared" si="10"/>
        <v>5</v>
      </c>
      <c r="J158">
        <v>156</v>
      </c>
      <c r="K158" t="s">
        <v>747</v>
      </c>
      <c r="L158" s="146">
        <f t="shared" si="1"/>
        <v>1407</v>
      </c>
      <c r="M158" s="172">
        <f t="shared" si="11"/>
        <v>6</v>
      </c>
      <c r="N158" s="172">
        <f t="shared" si="2"/>
        <v>0</v>
      </c>
      <c r="O158" s="141">
        <f t="shared" si="3"/>
        <v>0</v>
      </c>
      <c r="Q158" s="172">
        <f t="shared" si="4"/>
        <v>1407</v>
      </c>
      <c r="R158" s="172">
        <f t="shared" si="5"/>
        <v>1408.64</v>
      </c>
      <c r="S158" s="172">
        <f t="shared" si="6"/>
        <v>-1.6400000000001</v>
      </c>
    </row>
    <row r="159" spans="2:19" ht="15.75" customHeight="1">
      <c r="B159" s="141">
        <v>157</v>
      </c>
      <c r="C159" s="3" t="str">
        <f t="shared" si="7"/>
        <v>0:23:28</v>
      </c>
      <c r="D159" s="168" t="str">
        <f t="shared" si="12"/>
        <v>00:23:28.360</v>
      </c>
      <c r="E159" s="146">
        <f t="shared" si="0"/>
        <v>1408</v>
      </c>
      <c r="F159">
        <v>157</v>
      </c>
      <c r="G159" t="s">
        <v>444</v>
      </c>
      <c r="H159" s="146">
        <f t="shared" si="9"/>
        <v>1408</v>
      </c>
      <c r="I159" s="172">
        <f t="shared" si="10"/>
        <v>1</v>
      </c>
      <c r="J159">
        <v>157</v>
      </c>
      <c r="K159" t="s">
        <v>748</v>
      </c>
      <c r="L159" s="146">
        <f t="shared" si="1"/>
        <v>1409</v>
      </c>
      <c r="M159" s="172">
        <f t="shared" si="11"/>
        <v>2</v>
      </c>
      <c r="N159" s="172">
        <f t="shared" si="2"/>
        <v>-1</v>
      </c>
      <c r="O159" s="141">
        <f t="shared" si="3"/>
        <v>1</v>
      </c>
      <c r="Q159" s="172">
        <f t="shared" si="4"/>
        <v>1408</v>
      </c>
      <c r="R159" s="172">
        <f t="shared" si="5"/>
        <v>1410.64</v>
      </c>
      <c r="S159" s="172">
        <f t="shared" si="6"/>
        <v>-2.6400000000001</v>
      </c>
    </row>
    <row r="160" spans="2:19" ht="15.75" customHeight="1">
      <c r="B160" s="141">
        <v>158</v>
      </c>
      <c r="C160" s="3" t="str">
        <f t="shared" si="7"/>
        <v>0:23:30</v>
      </c>
      <c r="D160" s="168" t="str">
        <f t="shared" si="12"/>
        <v>00:23:29.610</v>
      </c>
      <c r="E160" s="146">
        <f t="shared" si="0"/>
        <v>1410</v>
      </c>
      <c r="F160">
        <v>158</v>
      </c>
      <c r="G160" t="s">
        <v>445</v>
      </c>
      <c r="H160" s="146">
        <f t="shared" si="9"/>
        <v>1410</v>
      </c>
      <c r="I160" s="172">
        <f t="shared" si="10"/>
        <v>2</v>
      </c>
      <c r="J160">
        <v>158</v>
      </c>
      <c r="K160" t="s">
        <v>749</v>
      </c>
      <c r="L160" s="146">
        <f t="shared" si="1"/>
        <v>1410</v>
      </c>
      <c r="M160" s="172">
        <f t="shared" si="11"/>
        <v>1</v>
      </c>
      <c r="N160" s="172">
        <f t="shared" si="2"/>
        <v>0</v>
      </c>
      <c r="O160" s="141">
        <f t="shared" si="3"/>
        <v>0</v>
      </c>
      <c r="Q160" s="172">
        <f t="shared" si="4"/>
        <v>1410</v>
      </c>
      <c r="R160" s="172">
        <f t="shared" si="5"/>
        <v>1411.64</v>
      </c>
      <c r="S160" s="172">
        <f t="shared" si="6"/>
        <v>-1.6400000000001</v>
      </c>
    </row>
    <row r="161" spans="2:19" ht="15.75" customHeight="1">
      <c r="B161" s="141">
        <v>159</v>
      </c>
      <c r="C161" s="3" t="str">
        <f t="shared" si="7"/>
        <v>0:23:30</v>
      </c>
      <c r="D161" s="168" t="str">
        <f t="shared" si="12"/>
        <v>00:23:29.960</v>
      </c>
      <c r="E161" s="146">
        <f t="shared" si="0"/>
        <v>1410</v>
      </c>
      <c r="F161">
        <v>159</v>
      </c>
      <c r="G161" t="s">
        <v>446</v>
      </c>
      <c r="H161" s="146">
        <f t="shared" si="9"/>
        <v>1410</v>
      </c>
      <c r="I161" s="172">
        <f t="shared" si="10"/>
        <v>0</v>
      </c>
      <c r="J161">
        <v>159</v>
      </c>
      <c r="K161" t="s">
        <v>750</v>
      </c>
      <c r="L161" s="146">
        <f t="shared" si="1"/>
        <v>1410</v>
      </c>
      <c r="M161" s="172">
        <f t="shared" si="11"/>
        <v>0</v>
      </c>
      <c r="N161" s="172">
        <f t="shared" si="2"/>
        <v>0</v>
      </c>
      <c r="O161" s="141">
        <f t="shared" si="3"/>
        <v>0</v>
      </c>
      <c r="Q161" s="172">
        <f t="shared" si="4"/>
        <v>1410</v>
      </c>
      <c r="R161" s="172">
        <f t="shared" si="5"/>
        <v>1411.64</v>
      </c>
      <c r="S161" s="172">
        <f t="shared" si="6"/>
        <v>-1.6400000000001</v>
      </c>
    </row>
    <row r="162" spans="2:19" ht="15.75" customHeight="1">
      <c r="B162" s="141">
        <v>160</v>
      </c>
      <c r="C162" s="3" t="str">
        <f t="shared" si="7"/>
        <v>0:23:33</v>
      </c>
      <c r="D162" s="168" t="str">
        <f t="shared" si="12"/>
        <v>00:23:32.740</v>
      </c>
      <c r="E162" s="146">
        <f t="shared" si="0"/>
        <v>1413</v>
      </c>
      <c r="F162">
        <v>160</v>
      </c>
      <c r="G162" t="s">
        <v>447</v>
      </c>
      <c r="H162" s="146">
        <f t="shared" si="9"/>
        <v>1413</v>
      </c>
      <c r="I162" s="172">
        <f t="shared" si="10"/>
        <v>3</v>
      </c>
      <c r="J162">
        <v>160</v>
      </c>
      <c r="K162" t="s">
        <v>751</v>
      </c>
      <c r="L162" s="146">
        <f t="shared" si="1"/>
        <v>1413</v>
      </c>
      <c r="M162" s="172">
        <f t="shared" si="11"/>
        <v>3</v>
      </c>
      <c r="N162" s="172">
        <f t="shared" si="2"/>
        <v>0</v>
      </c>
      <c r="O162" s="141">
        <f t="shared" si="3"/>
        <v>0</v>
      </c>
      <c r="Q162" s="172">
        <f t="shared" si="4"/>
        <v>1413</v>
      </c>
      <c r="R162" s="172">
        <f t="shared" si="5"/>
        <v>1414.64</v>
      </c>
      <c r="S162" s="172">
        <f t="shared" si="6"/>
        <v>-1.6400000000001</v>
      </c>
    </row>
    <row r="163" spans="2:19" ht="15.75" customHeight="1">
      <c r="B163" s="141">
        <v>161</v>
      </c>
      <c r="C163" s="3" t="str">
        <f t="shared" si="7"/>
        <v>0:23:36</v>
      </c>
      <c r="D163" s="168" t="str">
        <f t="shared" si="12"/>
        <v>00:23:36.350</v>
      </c>
      <c r="E163" s="146">
        <f t="shared" si="0"/>
        <v>1416</v>
      </c>
      <c r="F163">
        <v>161</v>
      </c>
      <c r="G163" t="s">
        <v>448</v>
      </c>
      <c r="H163" s="146">
        <f t="shared" si="9"/>
        <v>1416</v>
      </c>
      <c r="I163" s="172">
        <f t="shared" si="10"/>
        <v>3</v>
      </c>
      <c r="J163">
        <v>161</v>
      </c>
      <c r="K163" t="s">
        <v>752</v>
      </c>
      <c r="L163" s="146">
        <f t="shared" si="1"/>
        <v>1416</v>
      </c>
      <c r="M163" s="172">
        <f t="shared" si="11"/>
        <v>3</v>
      </c>
      <c r="N163" s="172">
        <f t="shared" si="2"/>
        <v>0</v>
      </c>
      <c r="O163" s="141">
        <f t="shared" si="3"/>
        <v>0</v>
      </c>
      <c r="Q163" s="172">
        <f t="shared" si="4"/>
        <v>1416</v>
      </c>
      <c r="R163" s="172">
        <f t="shared" si="5"/>
        <v>1417.64</v>
      </c>
      <c r="S163" s="172">
        <f t="shared" si="6"/>
        <v>-1.6400000000001</v>
      </c>
    </row>
    <row r="164" spans="2:19" ht="15.75" customHeight="1">
      <c r="B164" s="141">
        <v>162</v>
      </c>
      <c r="C164" s="3" t="str">
        <f t="shared" si="7"/>
        <v>0:23:37</v>
      </c>
      <c r="D164" s="168" t="str">
        <f t="shared" si="12"/>
        <v>00:23:36.900</v>
      </c>
      <c r="E164" s="146">
        <f t="shared" si="0"/>
        <v>1417</v>
      </c>
      <c r="F164">
        <v>162</v>
      </c>
      <c r="G164" t="s">
        <v>449</v>
      </c>
      <c r="H164" s="146">
        <f t="shared" si="9"/>
        <v>1417</v>
      </c>
      <c r="I164" s="172">
        <f t="shared" si="10"/>
        <v>1</v>
      </c>
      <c r="J164">
        <v>162</v>
      </c>
      <c r="K164" t="s">
        <v>753</v>
      </c>
      <c r="L164" s="146">
        <f t="shared" si="1"/>
        <v>1417</v>
      </c>
      <c r="M164" s="172">
        <f t="shared" si="11"/>
        <v>1</v>
      </c>
      <c r="N164" s="172">
        <f t="shared" si="2"/>
        <v>0</v>
      </c>
      <c r="O164" s="141">
        <f t="shared" si="3"/>
        <v>0</v>
      </c>
      <c r="Q164" s="172">
        <f t="shared" si="4"/>
        <v>1417</v>
      </c>
      <c r="R164" s="172">
        <f t="shared" si="5"/>
        <v>1418.64</v>
      </c>
      <c r="S164" s="172">
        <f t="shared" si="6"/>
        <v>-1.6400000000001</v>
      </c>
    </row>
    <row r="165" spans="2:19" ht="15.75" customHeight="1">
      <c r="B165" s="141">
        <v>163</v>
      </c>
      <c r="C165" s="3" t="str">
        <f t="shared" si="7"/>
        <v>0:23:38</v>
      </c>
      <c r="D165" s="168" t="str">
        <f t="shared" si="12"/>
        <v>00:23:38.500</v>
      </c>
      <c r="E165" s="146">
        <f t="shared" si="0"/>
        <v>1418</v>
      </c>
      <c r="F165">
        <v>163</v>
      </c>
      <c r="G165" t="s">
        <v>450</v>
      </c>
      <c r="H165" s="146">
        <f t="shared" si="9"/>
        <v>1418</v>
      </c>
      <c r="I165" s="172">
        <f t="shared" si="10"/>
        <v>1</v>
      </c>
      <c r="J165">
        <v>163</v>
      </c>
      <c r="K165" t="s">
        <v>754</v>
      </c>
      <c r="L165" s="146">
        <f t="shared" si="1"/>
        <v>1419</v>
      </c>
      <c r="M165" s="172">
        <f t="shared" si="11"/>
        <v>2</v>
      </c>
      <c r="N165" s="172">
        <f t="shared" si="2"/>
        <v>-1</v>
      </c>
      <c r="O165" s="141">
        <f t="shared" si="3"/>
        <v>1</v>
      </c>
      <c r="Q165" s="172">
        <f t="shared" si="4"/>
        <v>1418</v>
      </c>
      <c r="R165" s="172">
        <f t="shared" si="5"/>
        <v>1420.64</v>
      </c>
      <c r="S165" s="172">
        <f t="shared" si="6"/>
        <v>-2.6400000000001</v>
      </c>
    </row>
    <row r="166" spans="2:19" ht="15.75" customHeight="1">
      <c r="B166" s="141">
        <v>164</v>
      </c>
      <c r="C166" s="3" t="str">
        <f t="shared" si="7"/>
        <v>0:23:40</v>
      </c>
      <c r="D166" s="168" t="str">
        <f t="shared" si="12"/>
        <v>00:23:39.660</v>
      </c>
      <c r="E166" s="146">
        <f t="shared" si="0"/>
        <v>1420</v>
      </c>
      <c r="F166">
        <v>164</v>
      </c>
      <c r="G166" t="s">
        <v>451</v>
      </c>
      <c r="H166" s="146">
        <f t="shared" si="9"/>
        <v>1420</v>
      </c>
      <c r="I166" s="172">
        <f t="shared" si="10"/>
        <v>2</v>
      </c>
      <c r="J166">
        <v>164</v>
      </c>
      <c r="K166" t="s">
        <v>755</v>
      </c>
      <c r="L166" s="146">
        <f t="shared" si="1"/>
        <v>1420</v>
      </c>
      <c r="M166" s="172">
        <f t="shared" si="11"/>
        <v>1</v>
      </c>
      <c r="N166" s="172">
        <f t="shared" si="2"/>
        <v>0</v>
      </c>
      <c r="O166" s="141">
        <f t="shared" si="3"/>
        <v>0</v>
      </c>
      <c r="Q166" s="172">
        <f t="shared" si="4"/>
        <v>1420</v>
      </c>
      <c r="R166" s="172">
        <f t="shared" si="5"/>
        <v>1421.64</v>
      </c>
      <c r="S166" s="172">
        <f t="shared" si="6"/>
        <v>-1.6400000000001</v>
      </c>
    </row>
    <row r="167" spans="2:19" ht="15.75" customHeight="1">
      <c r="B167" s="141">
        <v>165</v>
      </c>
      <c r="C167" s="3" t="str">
        <f t="shared" si="7"/>
        <v>0:23:44</v>
      </c>
      <c r="D167" s="168" t="str">
        <f t="shared" si="12"/>
        <v>00:23:43.990</v>
      </c>
      <c r="E167" s="146">
        <f t="shared" si="0"/>
        <v>1424</v>
      </c>
      <c r="F167">
        <v>165</v>
      </c>
      <c r="G167" t="s">
        <v>452</v>
      </c>
      <c r="H167" s="146">
        <f t="shared" si="9"/>
        <v>1424</v>
      </c>
      <c r="I167" s="172">
        <f t="shared" si="10"/>
        <v>4</v>
      </c>
      <c r="J167">
        <v>165</v>
      </c>
      <c r="K167" t="s">
        <v>756</v>
      </c>
      <c r="L167" s="146">
        <f t="shared" si="1"/>
        <v>1424</v>
      </c>
      <c r="M167" s="172">
        <f t="shared" si="11"/>
        <v>4</v>
      </c>
      <c r="N167" s="172">
        <f t="shared" si="2"/>
        <v>0</v>
      </c>
      <c r="O167" s="141">
        <f t="shared" si="3"/>
        <v>0</v>
      </c>
      <c r="Q167" s="172">
        <f t="shared" si="4"/>
        <v>1424</v>
      </c>
      <c r="R167" s="172">
        <f t="shared" si="5"/>
        <v>1425.64</v>
      </c>
      <c r="S167" s="172">
        <f t="shared" si="6"/>
        <v>-1.6400000000001</v>
      </c>
    </row>
    <row r="168" spans="2:19" ht="15.75" customHeight="1">
      <c r="B168" s="141">
        <v>166</v>
      </c>
      <c r="C168" s="3" t="str">
        <f t="shared" si="7"/>
        <v>0:23:45</v>
      </c>
      <c r="D168" s="168" t="str">
        <f t="shared" si="12"/>
        <v>00:23:45.440</v>
      </c>
      <c r="E168" s="146">
        <f t="shared" si="0"/>
        <v>1425</v>
      </c>
      <c r="F168">
        <v>166</v>
      </c>
      <c r="G168" t="s">
        <v>453</v>
      </c>
      <c r="H168" s="146">
        <f t="shared" si="9"/>
        <v>1425</v>
      </c>
      <c r="I168" s="172">
        <f t="shared" si="10"/>
        <v>1</v>
      </c>
      <c r="J168">
        <v>166</v>
      </c>
      <c r="K168" t="s">
        <v>757</v>
      </c>
      <c r="L168" s="146">
        <f t="shared" si="1"/>
        <v>1426</v>
      </c>
      <c r="M168" s="172">
        <f t="shared" si="11"/>
        <v>2</v>
      </c>
      <c r="N168" s="172">
        <f t="shared" si="2"/>
        <v>-1</v>
      </c>
      <c r="O168" s="141">
        <f t="shared" si="3"/>
        <v>1</v>
      </c>
      <c r="Q168" s="172">
        <f t="shared" si="4"/>
        <v>1425</v>
      </c>
      <c r="R168" s="172">
        <f t="shared" si="5"/>
        <v>1427.64</v>
      </c>
      <c r="S168" s="172">
        <f t="shared" si="6"/>
        <v>-2.6400000000001</v>
      </c>
    </row>
    <row r="169" spans="2:19" ht="15.75" customHeight="1">
      <c r="B169" s="141">
        <v>167</v>
      </c>
      <c r="C169" s="3" t="str">
        <f t="shared" si="7"/>
        <v>0:23:53</v>
      </c>
      <c r="D169" s="168" t="str">
        <f t="shared" si="12"/>
        <v>00:23:52.910</v>
      </c>
      <c r="E169" s="146">
        <f t="shared" si="0"/>
        <v>1433</v>
      </c>
      <c r="F169">
        <v>167</v>
      </c>
      <c r="G169" t="s">
        <v>454</v>
      </c>
      <c r="H169" s="146">
        <f t="shared" si="9"/>
        <v>1433</v>
      </c>
      <c r="I169" s="172">
        <f t="shared" si="10"/>
        <v>8</v>
      </c>
      <c r="J169">
        <v>167</v>
      </c>
      <c r="K169" t="s">
        <v>758</v>
      </c>
      <c r="L169" s="146">
        <f t="shared" si="1"/>
        <v>1433</v>
      </c>
      <c r="M169" s="172">
        <f t="shared" si="11"/>
        <v>7</v>
      </c>
      <c r="N169" s="172">
        <f t="shared" si="2"/>
        <v>0</v>
      </c>
      <c r="O169" s="141">
        <f t="shared" si="3"/>
        <v>0</v>
      </c>
      <c r="Q169" s="172">
        <f t="shared" si="4"/>
        <v>1433</v>
      </c>
      <c r="R169" s="172">
        <f t="shared" si="5"/>
        <v>1434.64</v>
      </c>
      <c r="S169" s="172">
        <f t="shared" si="6"/>
        <v>-1.6400000000001</v>
      </c>
    </row>
    <row r="170" spans="2:19" ht="15.75" customHeight="1">
      <c r="B170" s="141">
        <v>168</v>
      </c>
      <c r="C170" s="3" t="str">
        <f t="shared" si="7"/>
        <v>0:23:54</v>
      </c>
      <c r="D170" s="168" t="str">
        <f t="shared" si="12"/>
        <v>00:23:54.370</v>
      </c>
      <c r="E170" s="146">
        <f t="shared" si="0"/>
        <v>1434</v>
      </c>
      <c r="F170">
        <v>168</v>
      </c>
      <c r="G170" t="s">
        <v>455</v>
      </c>
      <c r="H170" s="146">
        <f t="shared" si="9"/>
        <v>1434</v>
      </c>
      <c r="I170" s="172">
        <f t="shared" si="10"/>
        <v>1</v>
      </c>
      <c r="J170">
        <v>168</v>
      </c>
      <c r="K170" t="s">
        <v>759</v>
      </c>
      <c r="L170" s="146">
        <f t="shared" si="1"/>
        <v>1435</v>
      </c>
      <c r="M170" s="172">
        <f t="shared" si="11"/>
        <v>2</v>
      </c>
      <c r="N170" s="172">
        <f t="shared" si="2"/>
        <v>-1</v>
      </c>
      <c r="O170" s="141">
        <f t="shared" si="3"/>
        <v>1</v>
      </c>
      <c r="Q170" s="172">
        <f t="shared" si="4"/>
        <v>1434</v>
      </c>
      <c r="R170" s="172">
        <f t="shared" si="5"/>
        <v>1436.64</v>
      </c>
      <c r="S170" s="172">
        <f t="shared" si="6"/>
        <v>-2.6400000000001</v>
      </c>
    </row>
    <row r="171" spans="2:19" ht="15.75" customHeight="1">
      <c r="B171" s="141">
        <v>169</v>
      </c>
      <c r="C171" s="3" t="str">
        <f t="shared" si="7"/>
        <v>0:23:55</v>
      </c>
      <c r="D171" s="168" t="str">
        <f t="shared" si="12"/>
        <v>00:23:55.140</v>
      </c>
      <c r="E171" s="146">
        <f t="shared" si="0"/>
        <v>1435</v>
      </c>
      <c r="F171">
        <v>169</v>
      </c>
      <c r="G171" t="s">
        <v>456</v>
      </c>
      <c r="H171" s="146">
        <f t="shared" si="9"/>
        <v>1435</v>
      </c>
      <c r="I171" s="172">
        <f t="shared" si="10"/>
        <v>1</v>
      </c>
      <c r="J171">
        <v>169</v>
      </c>
      <c r="K171" t="s">
        <v>760</v>
      </c>
      <c r="L171" s="146">
        <f t="shared" si="1"/>
        <v>1435</v>
      </c>
      <c r="M171" s="172">
        <f t="shared" si="11"/>
        <v>0</v>
      </c>
      <c r="N171" s="172">
        <f t="shared" si="2"/>
        <v>0</v>
      </c>
      <c r="O171" s="141">
        <f t="shared" si="3"/>
        <v>0</v>
      </c>
      <c r="Q171" s="172">
        <f t="shared" si="4"/>
        <v>1435</v>
      </c>
      <c r="R171" s="172">
        <f t="shared" si="5"/>
        <v>1436.64</v>
      </c>
      <c r="S171" s="172">
        <f t="shared" si="6"/>
        <v>-1.6400000000001</v>
      </c>
    </row>
    <row r="172" spans="2:19" ht="15.75" customHeight="1">
      <c r="B172" s="141">
        <v>170</v>
      </c>
      <c r="C172" s="3" t="str">
        <f t="shared" si="7"/>
        <v>0:23:56</v>
      </c>
      <c r="D172" s="168" t="str">
        <f t="shared" si="12"/>
        <v>00:23:55.780</v>
      </c>
      <c r="E172" s="146">
        <f t="shared" si="0"/>
        <v>1436</v>
      </c>
      <c r="F172">
        <v>170</v>
      </c>
      <c r="G172" t="s">
        <v>457</v>
      </c>
      <c r="H172" s="146">
        <f t="shared" si="9"/>
        <v>1436</v>
      </c>
      <c r="I172" s="172">
        <f t="shared" si="10"/>
        <v>1</v>
      </c>
      <c r="J172">
        <v>170</v>
      </c>
      <c r="K172" t="s">
        <v>761</v>
      </c>
      <c r="L172" s="146">
        <f t="shared" si="1"/>
        <v>1436</v>
      </c>
      <c r="M172" s="172">
        <f t="shared" si="11"/>
        <v>1</v>
      </c>
      <c r="N172" s="172">
        <f t="shared" si="2"/>
        <v>0</v>
      </c>
      <c r="O172" s="141">
        <f t="shared" si="3"/>
        <v>0</v>
      </c>
      <c r="Q172" s="172">
        <f t="shared" si="4"/>
        <v>1436</v>
      </c>
      <c r="R172" s="172">
        <f t="shared" si="5"/>
        <v>1437.64</v>
      </c>
      <c r="S172" s="172">
        <f t="shared" si="6"/>
        <v>-1.6400000000001</v>
      </c>
    </row>
    <row r="173" spans="2:19" ht="15.75" customHeight="1">
      <c r="B173" s="141">
        <v>171</v>
      </c>
      <c r="C173" s="3" t="str">
        <f t="shared" si="7"/>
        <v>0:23:59</v>
      </c>
      <c r="D173" s="168" t="str">
        <f t="shared" si="12"/>
        <v>00:23:58.830</v>
      </c>
      <c r="E173" s="146">
        <f t="shared" si="0"/>
        <v>1439</v>
      </c>
      <c r="F173">
        <v>171</v>
      </c>
      <c r="G173" t="s">
        <v>458</v>
      </c>
      <c r="H173" s="146">
        <f t="shared" si="9"/>
        <v>1439</v>
      </c>
      <c r="I173" s="172">
        <f t="shared" si="10"/>
        <v>3</v>
      </c>
      <c r="J173">
        <v>171</v>
      </c>
      <c r="K173" t="s">
        <v>762</v>
      </c>
      <c r="L173" s="146">
        <f t="shared" si="1"/>
        <v>1439</v>
      </c>
      <c r="M173" s="172">
        <f t="shared" si="11"/>
        <v>3</v>
      </c>
      <c r="N173" s="172">
        <f t="shared" si="2"/>
        <v>0</v>
      </c>
      <c r="O173" s="141">
        <f t="shared" si="3"/>
        <v>0</v>
      </c>
      <c r="Q173" s="172">
        <f t="shared" si="4"/>
        <v>1439</v>
      </c>
      <c r="R173" s="172">
        <f t="shared" si="5"/>
        <v>1440.64</v>
      </c>
      <c r="S173" s="172">
        <f t="shared" si="6"/>
        <v>-1.6400000000001</v>
      </c>
    </row>
    <row r="174" spans="2:19" ht="15.75" customHeight="1">
      <c r="B174" s="141">
        <v>172</v>
      </c>
      <c r="C174" s="3" t="str">
        <f t="shared" si="7"/>
        <v>0:24:00</v>
      </c>
      <c r="D174" s="168" t="str">
        <f t="shared" si="12"/>
        <v>00:24:00.140</v>
      </c>
      <c r="E174" s="146">
        <f t="shared" si="0"/>
        <v>1440</v>
      </c>
      <c r="F174">
        <v>172</v>
      </c>
      <c r="G174" t="s">
        <v>459</v>
      </c>
      <c r="H174" s="146">
        <f t="shared" si="9"/>
        <v>1440</v>
      </c>
      <c r="I174" s="172">
        <f t="shared" si="10"/>
        <v>1</v>
      </c>
      <c r="J174">
        <v>172</v>
      </c>
      <c r="K174" t="s">
        <v>763</v>
      </c>
      <c r="L174" s="146">
        <f t="shared" si="1"/>
        <v>1440</v>
      </c>
      <c r="M174" s="172">
        <f t="shared" si="11"/>
        <v>1</v>
      </c>
      <c r="N174" s="172">
        <f t="shared" si="2"/>
        <v>0</v>
      </c>
      <c r="O174" s="141">
        <f t="shared" si="3"/>
        <v>0</v>
      </c>
      <c r="Q174" s="172">
        <f t="shared" si="4"/>
        <v>1440</v>
      </c>
      <c r="R174" s="172">
        <f t="shared" si="5"/>
        <v>1441.64</v>
      </c>
      <c r="S174" s="172">
        <f t="shared" si="6"/>
        <v>-1.6400000000001</v>
      </c>
    </row>
    <row r="175" spans="2:19" ht="15.75" customHeight="1">
      <c r="B175" s="141">
        <v>173</v>
      </c>
      <c r="C175" s="3" t="str">
        <f t="shared" si="7"/>
        <v>0:24:02</v>
      </c>
      <c r="D175" s="168" t="str">
        <f t="shared" si="12"/>
        <v>00:24:01.880</v>
      </c>
      <c r="E175" s="146">
        <f t="shared" si="0"/>
        <v>1442</v>
      </c>
      <c r="F175">
        <v>173</v>
      </c>
      <c r="G175" t="s">
        <v>460</v>
      </c>
      <c r="H175" s="146">
        <f t="shared" si="9"/>
        <v>1442</v>
      </c>
      <c r="I175" s="172">
        <f t="shared" si="10"/>
        <v>2</v>
      </c>
      <c r="J175">
        <v>173</v>
      </c>
      <c r="K175" t="s">
        <v>764</v>
      </c>
      <c r="L175" s="146">
        <f t="shared" si="1"/>
        <v>1442</v>
      </c>
      <c r="M175" s="172">
        <f t="shared" si="11"/>
        <v>2</v>
      </c>
      <c r="N175" s="172">
        <f t="shared" si="2"/>
        <v>0</v>
      </c>
      <c r="O175" s="141">
        <f t="shared" si="3"/>
        <v>0</v>
      </c>
      <c r="Q175" s="172">
        <f t="shared" si="4"/>
        <v>1442</v>
      </c>
      <c r="R175" s="172">
        <f t="shared" si="5"/>
        <v>1443.64</v>
      </c>
      <c r="S175" s="172">
        <f t="shared" si="6"/>
        <v>-1.6400000000001</v>
      </c>
    </row>
    <row r="176" spans="2:19" ht="15.75" customHeight="1">
      <c r="B176" s="141">
        <v>174</v>
      </c>
      <c r="C176" s="3" t="str">
        <f t="shared" si="7"/>
        <v>0:24:03</v>
      </c>
      <c r="D176" s="168" t="str">
        <f t="shared" si="12"/>
        <v>00:24:02.780</v>
      </c>
      <c r="E176" s="146">
        <f t="shared" si="0"/>
        <v>1443</v>
      </c>
      <c r="F176">
        <v>174</v>
      </c>
      <c r="G176" t="s">
        <v>461</v>
      </c>
      <c r="H176" s="146">
        <f t="shared" si="9"/>
        <v>1443</v>
      </c>
      <c r="I176" s="172">
        <f t="shared" si="10"/>
        <v>1</v>
      </c>
      <c r="J176">
        <v>174</v>
      </c>
      <c r="K176" t="s">
        <v>765</v>
      </c>
      <c r="L176" s="146">
        <f t="shared" si="1"/>
        <v>1443</v>
      </c>
      <c r="M176" s="172">
        <f t="shared" si="11"/>
        <v>1</v>
      </c>
      <c r="N176" s="172">
        <f t="shared" si="2"/>
        <v>0</v>
      </c>
      <c r="O176" s="141">
        <f t="shared" si="3"/>
        <v>0</v>
      </c>
      <c r="Q176" s="172">
        <f t="shared" si="4"/>
        <v>1443</v>
      </c>
      <c r="R176" s="172">
        <f t="shared" si="5"/>
        <v>1444.64</v>
      </c>
      <c r="S176" s="172">
        <f t="shared" si="6"/>
        <v>-1.6400000000001</v>
      </c>
    </row>
    <row r="177" spans="2:19" ht="15.75" customHeight="1">
      <c r="B177" s="141">
        <v>175</v>
      </c>
      <c r="C177" s="3" t="str">
        <f t="shared" si="7"/>
        <v>0:24:10</v>
      </c>
      <c r="D177" s="168" t="str">
        <f t="shared" si="12"/>
        <v>00:24:09.930</v>
      </c>
      <c r="E177" s="146">
        <f t="shared" si="0"/>
        <v>1450</v>
      </c>
      <c r="F177">
        <v>175</v>
      </c>
      <c r="G177" t="s">
        <v>462</v>
      </c>
      <c r="H177" s="146">
        <f t="shared" si="9"/>
        <v>1450</v>
      </c>
      <c r="I177" s="172">
        <f t="shared" si="10"/>
        <v>7</v>
      </c>
      <c r="J177">
        <v>175</v>
      </c>
      <c r="K177" t="s">
        <v>766</v>
      </c>
      <c r="L177" s="146">
        <f t="shared" si="1"/>
        <v>1450</v>
      </c>
      <c r="M177" s="172">
        <f t="shared" si="11"/>
        <v>7</v>
      </c>
      <c r="N177" s="172">
        <f t="shared" si="2"/>
        <v>0</v>
      </c>
      <c r="O177" s="141">
        <f t="shared" si="3"/>
        <v>0</v>
      </c>
      <c r="Q177" s="172">
        <f t="shared" si="4"/>
        <v>1450</v>
      </c>
      <c r="R177" s="172">
        <f t="shared" si="5"/>
        <v>1451.64</v>
      </c>
      <c r="S177" s="172">
        <f t="shared" si="6"/>
        <v>-1.6400000000001</v>
      </c>
    </row>
    <row r="178" spans="2:19" ht="15.75" customHeight="1">
      <c r="B178" s="141">
        <v>176</v>
      </c>
      <c r="C178" s="3" t="str">
        <f t="shared" si="7"/>
        <v>0:24:11</v>
      </c>
      <c r="D178" s="168" t="str">
        <f t="shared" si="12"/>
        <v>00:24:11.370</v>
      </c>
      <c r="E178" s="146">
        <f t="shared" si="0"/>
        <v>1451</v>
      </c>
      <c r="F178">
        <v>176</v>
      </c>
      <c r="G178" t="s">
        <v>463</v>
      </c>
      <c r="H178" s="146">
        <f t="shared" si="9"/>
        <v>1451</v>
      </c>
      <c r="I178" s="172">
        <f t="shared" si="10"/>
        <v>1</v>
      </c>
      <c r="J178">
        <v>176</v>
      </c>
      <c r="K178" t="s">
        <v>767</v>
      </c>
      <c r="L178" s="146">
        <f t="shared" si="1"/>
        <v>1452</v>
      </c>
      <c r="M178" s="172">
        <f t="shared" si="11"/>
        <v>2</v>
      </c>
      <c r="N178" s="172">
        <f t="shared" si="2"/>
        <v>-1</v>
      </c>
      <c r="O178" s="141">
        <f t="shared" si="3"/>
        <v>1</v>
      </c>
      <c r="Q178" s="172">
        <f t="shared" si="4"/>
        <v>1451</v>
      </c>
      <c r="R178" s="172">
        <f t="shared" si="5"/>
        <v>1453.64</v>
      </c>
      <c r="S178" s="172">
        <f t="shared" si="6"/>
        <v>-2.6400000000001</v>
      </c>
    </row>
    <row r="179" spans="2:19" ht="15.75" customHeight="1">
      <c r="B179" s="141">
        <v>177</v>
      </c>
      <c r="C179" s="3" t="str">
        <f t="shared" si="7"/>
        <v>0:24:13</v>
      </c>
      <c r="D179" s="168" t="str">
        <f t="shared" si="12"/>
        <v>00:24:12.660</v>
      </c>
      <c r="E179" s="146">
        <f t="shared" si="0"/>
        <v>1453</v>
      </c>
      <c r="F179">
        <v>177</v>
      </c>
      <c r="G179" t="s">
        <v>464</v>
      </c>
      <c r="H179" s="146">
        <f t="shared" si="9"/>
        <v>1453</v>
      </c>
      <c r="I179" s="172">
        <f t="shared" si="10"/>
        <v>2</v>
      </c>
      <c r="J179">
        <v>177</v>
      </c>
      <c r="K179" t="s">
        <v>768</v>
      </c>
      <c r="L179" s="146">
        <f t="shared" si="1"/>
        <v>1453</v>
      </c>
      <c r="M179" s="172">
        <f t="shared" si="11"/>
        <v>1</v>
      </c>
      <c r="N179" s="172">
        <f t="shared" si="2"/>
        <v>0</v>
      </c>
      <c r="O179" s="141">
        <f t="shared" si="3"/>
        <v>0</v>
      </c>
      <c r="Q179" s="172">
        <f t="shared" si="4"/>
        <v>1453</v>
      </c>
      <c r="R179" s="172">
        <f t="shared" si="5"/>
        <v>1454.64</v>
      </c>
      <c r="S179" s="172">
        <f t="shared" si="6"/>
        <v>-1.6400000000001</v>
      </c>
    </row>
    <row r="180" spans="2:19" ht="15.75" customHeight="1">
      <c r="B180" s="141">
        <v>178</v>
      </c>
      <c r="C180" s="3" t="str">
        <f t="shared" si="7"/>
        <v>0:24:15</v>
      </c>
      <c r="D180" s="168" t="str">
        <f t="shared" si="12"/>
        <v>00:24:15.010</v>
      </c>
      <c r="E180" s="146">
        <f t="shared" si="0"/>
        <v>1455</v>
      </c>
      <c r="F180">
        <v>178</v>
      </c>
      <c r="G180" t="s">
        <v>465</v>
      </c>
      <c r="H180" s="146">
        <f t="shared" si="9"/>
        <v>1455</v>
      </c>
      <c r="I180" s="172">
        <f t="shared" si="10"/>
        <v>2</v>
      </c>
      <c r="J180">
        <v>178</v>
      </c>
      <c r="K180" t="s">
        <v>769</v>
      </c>
      <c r="L180" s="146">
        <f t="shared" si="1"/>
        <v>1455</v>
      </c>
      <c r="M180" s="172">
        <f t="shared" si="11"/>
        <v>2</v>
      </c>
      <c r="N180" s="172">
        <f t="shared" si="2"/>
        <v>0</v>
      </c>
      <c r="O180" s="141">
        <f t="shared" si="3"/>
        <v>0</v>
      </c>
      <c r="Q180" s="172">
        <f t="shared" si="4"/>
        <v>1455</v>
      </c>
      <c r="R180" s="172">
        <f t="shared" si="5"/>
        <v>1456.64</v>
      </c>
      <c r="S180" s="172">
        <f t="shared" si="6"/>
        <v>-1.6400000000001</v>
      </c>
    </row>
    <row r="181" spans="2:19" ht="15.75" customHeight="1">
      <c r="B181" s="141">
        <v>179</v>
      </c>
      <c r="C181" s="3" t="str">
        <f t="shared" si="7"/>
        <v>0:24:16</v>
      </c>
      <c r="D181" s="168" t="str">
        <f t="shared" si="12"/>
        <v>00:24:16.210</v>
      </c>
      <c r="E181" s="146">
        <f t="shared" si="0"/>
        <v>1456</v>
      </c>
      <c r="F181">
        <v>179</v>
      </c>
      <c r="G181" t="s">
        <v>466</v>
      </c>
      <c r="H181" s="146">
        <f t="shared" si="9"/>
        <v>1456</v>
      </c>
      <c r="I181" s="172">
        <f t="shared" si="10"/>
        <v>1</v>
      </c>
      <c r="J181">
        <v>179</v>
      </c>
      <c r="K181" t="s">
        <v>770</v>
      </c>
      <c r="L181" s="146">
        <f t="shared" si="1"/>
        <v>1456</v>
      </c>
      <c r="M181" s="172">
        <f t="shared" si="11"/>
        <v>1</v>
      </c>
      <c r="N181" s="172">
        <f t="shared" si="2"/>
        <v>0</v>
      </c>
      <c r="O181" s="141">
        <f t="shared" si="3"/>
        <v>0</v>
      </c>
      <c r="Q181" s="172">
        <f t="shared" si="4"/>
        <v>1456</v>
      </c>
      <c r="R181" s="172">
        <f t="shared" si="5"/>
        <v>1457.64</v>
      </c>
      <c r="S181" s="172">
        <f t="shared" si="6"/>
        <v>-1.6400000000001</v>
      </c>
    </row>
    <row r="182" spans="2:19" ht="15.75" customHeight="1">
      <c r="B182" s="141">
        <v>180</v>
      </c>
      <c r="C182" s="3" t="str">
        <f t="shared" si="7"/>
        <v>0:24:18</v>
      </c>
      <c r="D182" s="168" t="str">
        <f t="shared" si="12"/>
        <v>00:24:17.610</v>
      </c>
      <c r="E182" s="146">
        <f t="shared" si="0"/>
        <v>1458</v>
      </c>
      <c r="F182">
        <v>180</v>
      </c>
      <c r="G182" t="s">
        <v>467</v>
      </c>
      <c r="H182" s="146">
        <f t="shared" si="9"/>
        <v>1458</v>
      </c>
      <c r="I182" s="172">
        <f t="shared" si="10"/>
        <v>2</v>
      </c>
      <c r="J182">
        <v>180</v>
      </c>
      <c r="K182" t="s">
        <v>771</v>
      </c>
      <c r="L182" s="146">
        <f t="shared" si="1"/>
        <v>1458</v>
      </c>
      <c r="M182" s="172">
        <f t="shared" si="11"/>
        <v>2</v>
      </c>
      <c r="N182" s="172">
        <f t="shared" si="2"/>
        <v>0</v>
      </c>
      <c r="O182" s="141">
        <f t="shared" si="3"/>
        <v>0</v>
      </c>
      <c r="Q182" s="172">
        <f t="shared" si="4"/>
        <v>1458</v>
      </c>
      <c r="R182" s="172">
        <f t="shared" si="5"/>
        <v>1459.64</v>
      </c>
      <c r="S182" s="172">
        <f t="shared" si="6"/>
        <v>-1.6400000000001</v>
      </c>
    </row>
    <row r="183" spans="2:19" ht="15.75" customHeight="1">
      <c r="B183" s="141">
        <v>181</v>
      </c>
      <c r="C183" s="3" t="str">
        <f t="shared" si="7"/>
        <v>0:24:20</v>
      </c>
      <c r="D183" s="168" t="str">
        <f t="shared" si="12"/>
        <v>00:24:20.040</v>
      </c>
      <c r="E183" s="146">
        <f t="shared" si="0"/>
        <v>1460</v>
      </c>
      <c r="F183">
        <v>181</v>
      </c>
      <c r="G183" t="s">
        <v>468</v>
      </c>
      <c r="H183" s="146">
        <f t="shared" si="9"/>
        <v>1460</v>
      </c>
      <c r="I183" s="172">
        <f t="shared" si="10"/>
        <v>2</v>
      </c>
      <c r="J183">
        <v>181</v>
      </c>
      <c r="K183" t="s">
        <v>772</v>
      </c>
      <c r="L183" s="146">
        <f t="shared" si="1"/>
        <v>1460</v>
      </c>
      <c r="M183" s="172">
        <f t="shared" si="11"/>
        <v>2</v>
      </c>
      <c r="N183" s="172">
        <f t="shared" si="2"/>
        <v>0</v>
      </c>
      <c r="O183" s="141">
        <f t="shared" si="3"/>
        <v>0</v>
      </c>
      <c r="Q183" s="172">
        <f t="shared" si="4"/>
        <v>1460</v>
      </c>
      <c r="R183" s="172">
        <f t="shared" si="5"/>
        <v>1461.64</v>
      </c>
      <c r="S183" s="172">
        <f t="shared" si="6"/>
        <v>-1.6400000000001</v>
      </c>
    </row>
    <row r="184" spans="2:19" ht="15.75" customHeight="1">
      <c r="B184" s="141">
        <v>182</v>
      </c>
      <c r="C184" s="3" t="str">
        <f t="shared" si="7"/>
        <v>0:24:21</v>
      </c>
      <c r="D184" s="168" t="str">
        <f t="shared" si="12"/>
        <v>00:24:20.930</v>
      </c>
      <c r="E184" s="146">
        <f t="shared" si="0"/>
        <v>1461</v>
      </c>
      <c r="F184">
        <v>182</v>
      </c>
      <c r="G184" t="s">
        <v>469</v>
      </c>
      <c r="H184" s="146">
        <f t="shared" si="9"/>
        <v>1461</v>
      </c>
      <c r="I184" s="172">
        <f t="shared" si="10"/>
        <v>1</v>
      </c>
      <c r="J184">
        <v>182</v>
      </c>
      <c r="K184" t="s">
        <v>773</v>
      </c>
      <c r="L184" s="146">
        <f t="shared" si="1"/>
        <v>1461</v>
      </c>
      <c r="M184" s="172">
        <f t="shared" si="11"/>
        <v>1</v>
      </c>
      <c r="N184" s="172">
        <f t="shared" si="2"/>
        <v>0</v>
      </c>
      <c r="O184" s="141">
        <f t="shared" si="3"/>
        <v>0</v>
      </c>
      <c r="Q184" s="172">
        <f t="shared" si="4"/>
        <v>1461</v>
      </c>
      <c r="R184" s="172">
        <f t="shared" si="5"/>
        <v>1462.64</v>
      </c>
      <c r="S184" s="172">
        <f t="shared" si="6"/>
        <v>-1.6400000000001</v>
      </c>
    </row>
    <row r="185" spans="2:19" ht="15.75" customHeight="1">
      <c r="B185" s="141">
        <v>183</v>
      </c>
      <c r="C185" s="3" t="str">
        <f t="shared" si="7"/>
        <v>0:24:21</v>
      </c>
      <c r="D185" s="168" t="str">
        <f t="shared" si="12"/>
        <v>00:24:21.410</v>
      </c>
      <c r="E185" s="146">
        <f t="shared" si="0"/>
        <v>1461</v>
      </c>
      <c r="F185">
        <v>183</v>
      </c>
      <c r="G185" t="s">
        <v>470</v>
      </c>
      <c r="H185" s="146">
        <f t="shared" si="9"/>
        <v>1461</v>
      </c>
      <c r="I185" s="172">
        <f t="shared" si="10"/>
        <v>0</v>
      </c>
      <c r="J185">
        <v>183</v>
      </c>
      <c r="K185" t="s">
        <v>774</v>
      </c>
      <c r="L185" s="146">
        <f t="shared" si="1"/>
        <v>1461</v>
      </c>
      <c r="M185" s="172">
        <f t="shared" si="11"/>
        <v>0</v>
      </c>
      <c r="N185" s="172">
        <f t="shared" si="2"/>
        <v>0</v>
      </c>
      <c r="O185" s="141">
        <f t="shared" si="3"/>
        <v>0</v>
      </c>
      <c r="Q185" s="172">
        <f t="shared" si="4"/>
        <v>1461</v>
      </c>
      <c r="R185" s="172">
        <f t="shared" si="5"/>
        <v>1462.64</v>
      </c>
      <c r="S185" s="172">
        <f t="shared" si="6"/>
        <v>-1.6400000000001</v>
      </c>
    </row>
    <row r="186" spans="2:19" ht="15.75" customHeight="1">
      <c r="B186" s="141">
        <v>184</v>
      </c>
      <c r="C186" s="3" t="str">
        <f t="shared" si="7"/>
        <v>0:24:23</v>
      </c>
      <c r="D186" s="168" t="str">
        <f t="shared" si="12"/>
        <v>00:24:22.960</v>
      </c>
      <c r="E186" s="146">
        <f t="shared" si="0"/>
        <v>1463</v>
      </c>
      <c r="F186">
        <v>184</v>
      </c>
      <c r="G186" t="s">
        <v>471</v>
      </c>
      <c r="H186" s="146">
        <f t="shared" si="9"/>
        <v>1463</v>
      </c>
      <c r="I186" s="172">
        <f t="shared" si="10"/>
        <v>2</v>
      </c>
      <c r="J186">
        <v>184</v>
      </c>
      <c r="K186" t="s">
        <v>775</v>
      </c>
      <c r="L186" s="146">
        <f t="shared" si="1"/>
        <v>1463</v>
      </c>
      <c r="M186" s="172">
        <f t="shared" si="11"/>
        <v>2</v>
      </c>
      <c r="N186" s="172">
        <f t="shared" si="2"/>
        <v>0</v>
      </c>
      <c r="O186" s="141">
        <f t="shared" si="3"/>
        <v>0</v>
      </c>
      <c r="Q186" s="172">
        <f t="shared" si="4"/>
        <v>1463</v>
      </c>
      <c r="R186" s="172">
        <f t="shared" si="5"/>
        <v>1464.64</v>
      </c>
      <c r="S186" s="172">
        <f t="shared" si="6"/>
        <v>-1.6400000000001</v>
      </c>
    </row>
    <row r="187" spans="2:19" ht="15.75" customHeight="1">
      <c r="B187" s="141">
        <v>185</v>
      </c>
      <c r="C187" s="3" t="str">
        <f t="shared" si="7"/>
        <v>0:24:25</v>
      </c>
      <c r="D187" s="168" t="str">
        <f t="shared" si="12"/>
        <v>00:24:25.300</v>
      </c>
      <c r="E187" s="146">
        <f t="shared" si="0"/>
        <v>1465</v>
      </c>
      <c r="F187">
        <v>185</v>
      </c>
      <c r="G187" t="s">
        <v>472</v>
      </c>
      <c r="H187" s="146">
        <f t="shared" si="9"/>
        <v>1465</v>
      </c>
      <c r="I187" s="172">
        <f t="shared" si="10"/>
        <v>2</v>
      </c>
      <c r="J187">
        <v>185</v>
      </c>
      <c r="K187" t="s">
        <v>776</v>
      </c>
      <c r="L187" s="146">
        <f t="shared" si="1"/>
        <v>1465</v>
      </c>
      <c r="M187" s="172">
        <f t="shared" si="11"/>
        <v>2</v>
      </c>
      <c r="N187" s="172">
        <f t="shared" si="2"/>
        <v>0</v>
      </c>
      <c r="O187" s="141">
        <f t="shared" si="3"/>
        <v>0</v>
      </c>
      <c r="Q187" s="172">
        <f t="shared" si="4"/>
        <v>1465</v>
      </c>
      <c r="R187" s="172">
        <f t="shared" si="5"/>
        <v>1466.64</v>
      </c>
      <c r="S187" s="172">
        <f t="shared" si="6"/>
        <v>-1.6400000000001</v>
      </c>
    </row>
    <row r="188" spans="2:19" ht="15.75" customHeight="1">
      <c r="B188" s="141">
        <v>186</v>
      </c>
      <c r="C188" s="3" t="str">
        <f t="shared" si="7"/>
        <v>0:24:30</v>
      </c>
      <c r="D188" s="168" t="str">
        <f t="shared" si="12"/>
        <v>00:24:29.930</v>
      </c>
      <c r="E188" s="146">
        <f t="shared" si="0"/>
        <v>1470</v>
      </c>
      <c r="F188">
        <v>186</v>
      </c>
      <c r="G188" t="s">
        <v>473</v>
      </c>
      <c r="H188" s="146">
        <f t="shared" si="9"/>
        <v>1470</v>
      </c>
      <c r="I188" s="172">
        <f t="shared" si="10"/>
        <v>5</v>
      </c>
      <c r="J188">
        <v>186</v>
      </c>
      <c r="K188" t="s">
        <v>777</v>
      </c>
      <c r="L188" s="146">
        <f t="shared" si="1"/>
        <v>1470</v>
      </c>
      <c r="M188" s="172">
        <f t="shared" si="11"/>
        <v>5</v>
      </c>
      <c r="N188" s="172">
        <f t="shared" si="2"/>
        <v>0</v>
      </c>
      <c r="O188" s="141">
        <f t="shared" si="3"/>
        <v>0</v>
      </c>
      <c r="Q188" s="172">
        <f t="shared" si="4"/>
        <v>1470</v>
      </c>
      <c r="R188" s="172">
        <f t="shared" si="5"/>
        <v>1471.64</v>
      </c>
      <c r="S188" s="172">
        <f t="shared" si="6"/>
        <v>-1.6400000000001</v>
      </c>
    </row>
    <row r="189" spans="2:19" ht="15.75" customHeight="1">
      <c r="B189" s="141">
        <v>187</v>
      </c>
      <c r="C189" s="3" t="str">
        <f t="shared" si="7"/>
        <v>0:24:34</v>
      </c>
      <c r="D189" s="168" t="str">
        <f t="shared" si="12"/>
        <v>00:24:34.110</v>
      </c>
      <c r="E189" s="146">
        <f t="shared" si="0"/>
        <v>1474</v>
      </c>
      <c r="F189">
        <v>187</v>
      </c>
      <c r="G189" t="s">
        <v>474</v>
      </c>
      <c r="H189" s="146">
        <f t="shared" si="9"/>
        <v>1474</v>
      </c>
      <c r="I189" s="172">
        <f t="shared" si="10"/>
        <v>4</v>
      </c>
      <c r="J189">
        <v>187</v>
      </c>
      <c r="K189" t="s">
        <v>778</v>
      </c>
      <c r="L189" s="146">
        <f t="shared" si="1"/>
        <v>1474</v>
      </c>
      <c r="M189" s="172">
        <f t="shared" si="11"/>
        <v>4</v>
      </c>
      <c r="N189" s="172">
        <f t="shared" si="2"/>
        <v>0</v>
      </c>
      <c r="O189" s="141">
        <f t="shared" si="3"/>
        <v>0</v>
      </c>
      <c r="Q189" s="172">
        <f t="shared" si="4"/>
        <v>1474</v>
      </c>
      <c r="R189" s="172">
        <f t="shared" si="5"/>
        <v>1475.64</v>
      </c>
      <c r="S189" s="172">
        <f t="shared" si="6"/>
        <v>-1.6400000000001</v>
      </c>
    </row>
    <row r="190" spans="2:19" ht="15.75" customHeight="1">
      <c r="B190" s="141">
        <v>188</v>
      </c>
      <c r="C190" s="3" t="str">
        <f t="shared" si="7"/>
        <v>0:24:37</v>
      </c>
      <c r="D190" s="168" t="str">
        <f t="shared" si="12"/>
        <v>00:24:37.120</v>
      </c>
      <c r="E190" s="146">
        <f t="shared" si="0"/>
        <v>1477</v>
      </c>
      <c r="F190">
        <v>188</v>
      </c>
      <c r="G190" t="s">
        <v>475</v>
      </c>
      <c r="H190" s="146">
        <f t="shared" si="9"/>
        <v>1477</v>
      </c>
      <c r="I190" s="172">
        <f t="shared" si="10"/>
        <v>3</v>
      </c>
      <c r="J190">
        <v>188</v>
      </c>
      <c r="K190" t="s">
        <v>779</v>
      </c>
      <c r="L190" s="146">
        <f t="shared" si="1"/>
        <v>1477</v>
      </c>
      <c r="M190" s="172">
        <f t="shared" si="11"/>
        <v>3</v>
      </c>
      <c r="N190" s="172">
        <f t="shared" si="2"/>
        <v>0</v>
      </c>
      <c r="O190" s="141">
        <f t="shared" si="3"/>
        <v>0</v>
      </c>
      <c r="Q190" s="172">
        <f t="shared" si="4"/>
        <v>1477</v>
      </c>
      <c r="R190" s="172">
        <f t="shared" si="5"/>
        <v>1478.64</v>
      </c>
      <c r="S190" s="172">
        <f t="shared" si="6"/>
        <v>-1.6400000000001</v>
      </c>
    </row>
    <row r="191" spans="2:19" ht="15.75" customHeight="1">
      <c r="B191" s="141">
        <v>189</v>
      </c>
      <c r="C191" s="3" t="str">
        <f t="shared" si="7"/>
        <v>0:24:44</v>
      </c>
      <c r="D191" s="168" t="str">
        <f t="shared" si="12"/>
        <v>00:24:44.310</v>
      </c>
      <c r="E191" s="146">
        <f t="shared" si="0"/>
        <v>1484</v>
      </c>
      <c r="F191">
        <v>189</v>
      </c>
      <c r="G191" t="s">
        <v>476</v>
      </c>
      <c r="H191" s="146">
        <f t="shared" si="9"/>
        <v>1484</v>
      </c>
      <c r="I191" s="172">
        <f t="shared" si="10"/>
        <v>7</v>
      </c>
      <c r="J191">
        <v>189</v>
      </c>
      <c r="K191" t="s">
        <v>780</v>
      </c>
      <c r="L191" s="146">
        <f t="shared" si="1"/>
        <v>1484</v>
      </c>
      <c r="M191" s="172">
        <f t="shared" si="11"/>
        <v>7</v>
      </c>
      <c r="N191" s="172">
        <f t="shared" si="2"/>
        <v>0</v>
      </c>
      <c r="O191" s="141">
        <f t="shared" si="3"/>
        <v>0</v>
      </c>
      <c r="Q191" s="172">
        <f t="shared" si="4"/>
        <v>1484</v>
      </c>
      <c r="R191" s="172">
        <f t="shared" si="5"/>
        <v>1485.64</v>
      </c>
      <c r="S191" s="172">
        <f t="shared" si="6"/>
        <v>-1.6400000000001</v>
      </c>
    </row>
    <row r="192" spans="2:19" ht="15.75" customHeight="1">
      <c r="B192" s="141">
        <v>190</v>
      </c>
      <c r="C192" s="3" t="str">
        <f t="shared" si="7"/>
        <v>0:24:46</v>
      </c>
      <c r="D192" s="168" t="str">
        <f t="shared" si="12"/>
        <v>00:24:45.930</v>
      </c>
      <c r="E192" s="146">
        <f t="shared" si="0"/>
        <v>1486</v>
      </c>
      <c r="F192">
        <v>190</v>
      </c>
      <c r="G192" t="s">
        <v>477</v>
      </c>
      <c r="H192" s="146">
        <f t="shared" si="9"/>
        <v>1486</v>
      </c>
      <c r="I192" s="172">
        <f t="shared" si="10"/>
        <v>2</v>
      </c>
      <c r="J192">
        <v>190</v>
      </c>
      <c r="K192" t="s">
        <v>477</v>
      </c>
      <c r="L192" s="146">
        <f t="shared" si="1"/>
        <v>1486</v>
      </c>
      <c r="M192" s="172">
        <f t="shared" si="11"/>
        <v>2</v>
      </c>
      <c r="N192" s="172">
        <f t="shared" si="2"/>
        <v>0</v>
      </c>
      <c r="O192" s="141">
        <f t="shared" si="3"/>
        <v>0</v>
      </c>
      <c r="Q192" s="172">
        <f t="shared" si="4"/>
        <v>1486</v>
      </c>
      <c r="R192" s="172">
        <f t="shared" si="5"/>
        <v>1487.64</v>
      </c>
      <c r="S192" s="172">
        <f t="shared" si="6"/>
        <v>-1.6400000000001</v>
      </c>
    </row>
    <row r="193" spans="2:19" ht="15.75" customHeight="1">
      <c r="B193" s="141">
        <v>191</v>
      </c>
      <c r="C193" s="3" t="str">
        <f t="shared" si="7"/>
        <v>0:24:47</v>
      </c>
      <c r="D193" s="168" t="str">
        <f t="shared" si="12"/>
        <v>00:24:47.460</v>
      </c>
      <c r="E193" s="146">
        <f t="shared" si="0"/>
        <v>1487</v>
      </c>
      <c r="F193">
        <v>191</v>
      </c>
      <c r="G193" t="s">
        <v>478</v>
      </c>
      <c r="H193" s="146">
        <f t="shared" si="9"/>
        <v>1487</v>
      </c>
      <c r="I193" s="172">
        <f t="shared" si="10"/>
        <v>1</v>
      </c>
      <c r="J193">
        <v>191</v>
      </c>
      <c r="K193" t="s">
        <v>781</v>
      </c>
      <c r="L193" s="146">
        <f t="shared" si="1"/>
        <v>1487</v>
      </c>
      <c r="M193" s="172">
        <f t="shared" si="11"/>
        <v>1</v>
      </c>
      <c r="N193" s="172">
        <f t="shared" si="2"/>
        <v>0</v>
      </c>
      <c r="O193" s="141">
        <f t="shared" si="3"/>
        <v>0</v>
      </c>
      <c r="Q193" s="172">
        <f t="shared" si="4"/>
        <v>1487</v>
      </c>
      <c r="R193" s="172">
        <f t="shared" si="5"/>
        <v>1488.64</v>
      </c>
      <c r="S193" s="172">
        <f t="shared" si="6"/>
        <v>-1.6400000000001</v>
      </c>
    </row>
    <row r="194" spans="2:19" ht="15.75" customHeight="1">
      <c r="B194" s="141">
        <v>192</v>
      </c>
      <c r="C194" s="3" t="str">
        <f t="shared" si="7"/>
        <v>0:24:50</v>
      </c>
      <c r="D194" s="168" t="str">
        <f t="shared" si="12"/>
        <v>00:24:50.140</v>
      </c>
      <c r="E194" s="146">
        <f t="shared" si="0"/>
        <v>1490</v>
      </c>
      <c r="F194">
        <v>192</v>
      </c>
      <c r="G194" t="s">
        <v>479</v>
      </c>
      <c r="H194" s="146">
        <f t="shared" si="9"/>
        <v>1490</v>
      </c>
      <c r="I194" s="172">
        <f t="shared" si="10"/>
        <v>3</v>
      </c>
      <c r="J194">
        <v>192</v>
      </c>
      <c r="K194" t="s">
        <v>782</v>
      </c>
      <c r="L194" s="146">
        <f t="shared" si="1"/>
        <v>1490</v>
      </c>
      <c r="M194" s="172">
        <f t="shared" si="11"/>
        <v>3</v>
      </c>
      <c r="N194" s="172">
        <f t="shared" si="2"/>
        <v>0</v>
      </c>
      <c r="O194" s="141">
        <f t="shared" si="3"/>
        <v>0</v>
      </c>
      <c r="Q194" s="172">
        <f t="shared" si="4"/>
        <v>1490</v>
      </c>
      <c r="R194" s="172">
        <f t="shared" si="5"/>
        <v>1491.64</v>
      </c>
      <c r="S194" s="172">
        <f t="shared" si="6"/>
        <v>-1.6400000000001</v>
      </c>
    </row>
    <row r="195" spans="2:19" ht="15.75" customHeight="1">
      <c r="B195" s="141">
        <v>193</v>
      </c>
      <c r="C195" s="3" t="str">
        <f t="shared" si="7"/>
        <v>0:24:51</v>
      </c>
      <c r="D195" s="168" t="str">
        <f t="shared" si="12"/>
        <v>00:24:50.680</v>
      </c>
      <c r="E195" s="146">
        <f t="shared" si="0"/>
        <v>1491</v>
      </c>
      <c r="F195">
        <v>193</v>
      </c>
      <c r="G195" t="s">
        <v>480</v>
      </c>
      <c r="H195" s="146">
        <f t="shared" si="9"/>
        <v>1491</v>
      </c>
      <c r="I195" s="172">
        <f t="shared" si="10"/>
        <v>1</v>
      </c>
      <c r="J195">
        <v>193</v>
      </c>
      <c r="K195" t="s">
        <v>783</v>
      </c>
      <c r="L195" s="146">
        <f t="shared" si="1"/>
        <v>1491</v>
      </c>
      <c r="M195" s="172">
        <f t="shared" si="11"/>
        <v>1</v>
      </c>
      <c r="N195" s="172">
        <f t="shared" si="2"/>
        <v>0</v>
      </c>
      <c r="O195" s="141">
        <f t="shared" si="3"/>
        <v>0</v>
      </c>
      <c r="Q195" s="172">
        <f t="shared" si="4"/>
        <v>1491</v>
      </c>
      <c r="R195" s="172">
        <f t="shared" si="5"/>
        <v>1492.64</v>
      </c>
      <c r="S195" s="172">
        <f t="shared" si="6"/>
        <v>-1.6400000000001</v>
      </c>
    </row>
    <row r="196" spans="2:19" ht="15.75" customHeight="1">
      <c r="B196" s="141">
        <v>194</v>
      </c>
      <c r="C196" s="3" t="str">
        <f t="shared" si="7"/>
        <v>0:24:52</v>
      </c>
      <c r="D196" s="168" t="str">
        <f t="shared" si="12"/>
        <v>00:24:51.670</v>
      </c>
      <c r="E196" s="146">
        <f t="shared" si="0"/>
        <v>1492</v>
      </c>
      <c r="F196">
        <v>194</v>
      </c>
      <c r="G196" t="s">
        <v>481</v>
      </c>
      <c r="H196" s="146">
        <f t="shared" si="9"/>
        <v>1492</v>
      </c>
      <c r="I196" s="172">
        <f t="shared" si="10"/>
        <v>1</v>
      </c>
      <c r="J196">
        <v>194</v>
      </c>
      <c r="K196" t="s">
        <v>784</v>
      </c>
      <c r="L196" s="146">
        <f t="shared" si="1"/>
        <v>1492</v>
      </c>
      <c r="M196" s="172">
        <f t="shared" si="11"/>
        <v>1</v>
      </c>
      <c r="N196" s="172">
        <f t="shared" si="2"/>
        <v>0</v>
      </c>
      <c r="O196" s="141">
        <f t="shared" si="3"/>
        <v>0</v>
      </c>
      <c r="Q196" s="172">
        <f t="shared" si="4"/>
        <v>1492</v>
      </c>
      <c r="R196" s="172">
        <f t="shared" si="5"/>
        <v>1493.64</v>
      </c>
      <c r="S196" s="172">
        <f t="shared" si="6"/>
        <v>-1.6400000000001</v>
      </c>
    </row>
    <row r="197" spans="2:19" ht="15.75" customHeight="1">
      <c r="B197" s="141">
        <v>195</v>
      </c>
      <c r="C197" s="3" t="str">
        <f t="shared" si="7"/>
        <v>0:24:53</v>
      </c>
      <c r="D197" s="168" t="str">
        <f t="shared" si="12"/>
        <v>00:24:53.420</v>
      </c>
      <c r="E197" s="146">
        <f t="shared" si="0"/>
        <v>1493</v>
      </c>
      <c r="F197">
        <v>195</v>
      </c>
      <c r="G197" t="s">
        <v>482</v>
      </c>
      <c r="H197" s="146">
        <f t="shared" si="9"/>
        <v>1493</v>
      </c>
      <c r="I197" s="172">
        <f t="shared" si="10"/>
        <v>1</v>
      </c>
      <c r="J197">
        <v>195</v>
      </c>
      <c r="K197" t="s">
        <v>785</v>
      </c>
      <c r="L197" s="146">
        <f t="shared" si="1"/>
        <v>1493</v>
      </c>
      <c r="M197" s="172">
        <f t="shared" si="11"/>
        <v>1</v>
      </c>
      <c r="N197" s="172">
        <f t="shared" si="2"/>
        <v>0</v>
      </c>
      <c r="O197" s="141">
        <f t="shared" si="3"/>
        <v>0</v>
      </c>
      <c r="Q197" s="172">
        <f t="shared" si="4"/>
        <v>1493</v>
      </c>
      <c r="R197" s="172">
        <f t="shared" si="5"/>
        <v>1494.64</v>
      </c>
      <c r="S197" s="172">
        <f t="shared" si="6"/>
        <v>-1.6400000000001</v>
      </c>
    </row>
    <row r="198" spans="2:19" ht="15.75" customHeight="1">
      <c r="B198" s="141">
        <v>196</v>
      </c>
      <c r="C198" s="3" t="str">
        <f t="shared" si="7"/>
        <v>0:25:01</v>
      </c>
      <c r="D198" s="168" t="str">
        <f t="shared" si="12"/>
        <v>00:25:00.860</v>
      </c>
      <c r="E198" s="146">
        <f t="shared" si="0"/>
        <v>1501</v>
      </c>
      <c r="F198">
        <v>196</v>
      </c>
      <c r="G198" t="s">
        <v>483</v>
      </c>
      <c r="H198" s="146">
        <f t="shared" si="9"/>
        <v>1501</v>
      </c>
      <c r="I198" s="172">
        <f t="shared" si="10"/>
        <v>8</v>
      </c>
      <c r="J198">
        <v>196</v>
      </c>
      <c r="K198" t="s">
        <v>786</v>
      </c>
      <c r="L198" s="146">
        <f t="shared" si="1"/>
        <v>1501</v>
      </c>
      <c r="M198" s="172">
        <f t="shared" si="11"/>
        <v>8</v>
      </c>
      <c r="N198" s="172">
        <f t="shared" si="2"/>
        <v>0</v>
      </c>
      <c r="O198" s="141">
        <f t="shared" si="3"/>
        <v>0</v>
      </c>
      <c r="Q198" s="172">
        <f t="shared" si="4"/>
        <v>1501</v>
      </c>
      <c r="R198" s="172">
        <f t="shared" si="5"/>
        <v>1502.64</v>
      </c>
      <c r="S198" s="172">
        <f t="shared" si="6"/>
        <v>-1.6400000000001</v>
      </c>
    </row>
    <row r="199" spans="2:19" ht="15.75" customHeight="1">
      <c r="B199" s="141">
        <v>197</v>
      </c>
      <c r="C199" s="3" t="str">
        <f t="shared" si="7"/>
        <v>0:25:04</v>
      </c>
      <c r="D199" s="168" t="str">
        <f t="shared" si="12"/>
        <v>00:25:03.510</v>
      </c>
      <c r="E199" s="146">
        <f t="shared" si="0"/>
        <v>1504</v>
      </c>
      <c r="F199">
        <v>197</v>
      </c>
      <c r="G199" t="s">
        <v>484</v>
      </c>
      <c r="H199" s="146">
        <f t="shared" si="9"/>
        <v>1504</v>
      </c>
      <c r="I199" s="172">
        <f t="shared" si="10"/>
        <v>3</v>
      </c>
      <c r="J199">
        <v>197</v>
      </c>
      <c r="K199" t="s">
        <v>787</v>
      </c>
      <c r="L199" s="146">
        <f t="shared" si="1"/>
        <v>1503</v>
      </c>
      <c r="M199" s="172">
        <f t="shared" si="11"/>
        <v>2</v>
      </c>
      <c r="N199" s="172">
        <f t="shared" si="2"/>
        <v>1</v>
      </c>
      <c r="O199" s="141">
        <f t="shared" si="3"/>
        <v>1</v>
      </c>
      <c r="Q199" s="172">
        <f t="shared" si="4"/>
        <v>1504</v>
      </c>
      <c r="R199" s="172">
        <f t="shared" si="5"/>
        <v>1504.64</v>
      </c>
      <c r="S199" s="172">
        <f t="shared" si="6"/>
        <v>-0.64000000000010004</v>
      </c>
    </row>
    <row r="200" spans="2:19" ht="15.75" customHeight="1">
      <c r="B200" s="141">
        <v>198</v>
      </c>
      <c r="C200" s="3" t="str">
        <f t="shared" si="7"/>
        <v>0:25:05</v>
      </c>
      <c r="D200" s="168">
        <f t="shared" si="12"/>
        <v>1.7418993055555557E-2</v>
      </c>
      <c r="E200" s="146">
        <f t="shared" si="0"/>
        <v>1505</v>
      </c>
      <c r="F200">
        <v>198</v>
      </c>
      <c r="G200" s="225">
        <v>1.7418993055555557E-2</v>
      </c>
      <c r="H200" s="146">
        <f t="shared" ref="H200:H231" si="13">HOUR(G201)*3600+MINUTE(G201)*60+SECOND(G201)</f>
        <v>1508</v>
      </c>
      <c r="I200" s="172">
        <f t="shared" si="10"/>
        <v>4</v>
      </c>
      <c r="J200">
        <v>198</v>
      </c>
      <c r="K200" t="s">
        <v>788</v>
      </c>
      <c r="L200" s="146">
        <f t="shared" si="1"/>
        <v>1508</v>
      </c>
      <c r="M200" s="172">
        <f t="shared" si="11"/>
        <v>5</v>
      </c>
      <c r="N200" s="172">
        <f t="shared" si="2"/>
        <v>0</v>
      </c>
      <c r="O200" s="141">
        <f t="shared" si="3"/>
        <v>0</v>
      </c>
      <c r="Q200" s="172">
        <f t="shared" si="4"/>
        <v>1508</v>
      </c>
      <c r="R200" s="172">
        <f t="shared" si="5"/>
        <v>1509.64</v>
      </c>
      <c r="S200" s="172">
        <f t="shared" si="6"/>
        <v>-1.6400000000001</v>
      </c>
    </row>
    <row r="201" spans="2:19" ht="15.75" customHeight="1">
      <c r="B201" s="141">
        <v>199</v>
      </c>
      <c r="C201" s="3" t="str">
        <f t="shared" si="7"/>
        <v>0:25:08</v>
      </c>
      <c r="D201" s="168" t="str">
        <f t="shared" si="12"/>
        <v>00:25:08.220</v>
      </c>
      <c r="E201" s="146">
        <f t="shared" si="0"/>
        <v>1508</v>
      </c>
      <c r="F201">
        <v>199</v>
      </c>
      <c r="G201" t="s">
        <v>485</v>
      </c>
      <c r="H201" s="146">
        <f t="shared" si="13"/>
        <v>1509</v>
      </c>
      <c r="I201" s="172">
        <f t="shared" si="10"/>
        <v>1</v>
      </c>
      <c r="J201">
        <v>199</v>
      </c>
      <c r="K201" t="s">
        <v>789</v>
      </c>
      <c r="L201" s="146">
        <f t="shared" si="1"/>
        <v>1509</v>
      </c>
      <c r="M201" s="172">
        <f t="shared" si="11"/>
        <v>1</v>
      </c>
      <c r="N201" s="172">
        <f t="shared" si="2"/>
        <v>0</v>
      </c>
      <c r="O201" s="141">
        <f t="shared" si="3"/>
        <v>0</v>
      </c>
      <c r="Q201" s="172">
        <f t="shared" si="4"/>
        <v>1509</v>
      </c>
      <c r="R201" s="172">
        <f t="shared" si="5"/>
        <v>1510.64</v>
      </c>
      <c r="S201" s="172">
        <f t="shared" si="6"/>
        <v>-1.6400000000001</v>
      </c>
    </row>
    <row r="202" spans="2:19" ht="15.75" customHeight="1">
      <c r="B202" s="141">
        <v>200</v>
      </c>
      <c r="C202" s="3" t="str">
        <f t="shared" si="7"/>
        <v>0:25:09</v>
      </c>
      <c r="D202" s="168" t="str">
        <f t="shared" si="12"/>
        <v>00:25:08.970</v>
      </c>
      <c r="E202" s="146">
        <f t="shared" si="0"/>
        <v>1509</v>
      </c>
      <c r="F202">
        <v>200</v>
      </c>
      <c r="G202" t="s">
        <v>486</v>
      </c>
      <c r="H202" s="146">
        <f t="shared" si="13"/>
        <v>1510</v>
      </c>
      <c r="I202" s="172">
        <f t="shared" si="10"/>
        <v>1</v>
      </c>
      <c r="J202">
        <v>200</v>
      </c>
      <c r="K202" t="s">
        <v>790</v>
      </c>
      <c r="L202" s="146">
        <f t="shared" si="1"/>
        <v>1510</v>
      </c>
      <c r="M202" s="172">
        <f t="shared" si="11"/>
        <v>1</v>
      </c>
      <c r="N202" s="172">
        <f t="shared" si="2"/>
        <v>0</v>
      </c>
      <c r="O202" s="141">
        <f t="shared" si="3"/>
        <v>0</v>
      </c>
      <c r="Q202" s="172">
        <f t="shared" si="4"/>
        <v>1510</v>
      </c>
      <c r="R202" s="172">
        <f t="shared" si="5"/>
        <v>1511.64</v>
      </c>
      <c r="S202" s="172">
        <f t="shared" si="6"/>
        <v>-1.6400000000001</v>
      </c>
    </row>
    <row r="203" spans="2:19" ht="15.75" customHeight="1">
      <c r="B203" s="141">
        <v>201</v>
      </c>
      <c r="C203" s="3" t="str">
        <f t="shared" si="7"/>
        <v>0:25:10</v>
      </c>
      <c r="D203" s="168" t="str">
        <f t="shared" si="12"/>
        <v>00:25:09.870</v>
      </c>
      <c r="E203" s="146">
        <f t="shared" si="0"/>
        <v>1510</v>
      </c>
      <c r="F203">
        <v>201</v>
      </c>
      <c r="G203" t="s">
        <v>487</v>
      </c>
      <c r="H203" s="146">
        <f t="shared" si="13"/>
        <v>1511</v>
      </c>
      <c r="I203" s="172">
        <f t="shared" si="10"/>
        <v>1</v>
      </c>
      <c r="J203">
        <v>201</v>
      </c>
      <c r="K203" t="s">
        <v>791</v>
      </c>
      <c r="L203" s="146">
        <f t="shared" si="1"/>
        <v>1511</v>
      </c>
      <c r="M203" s="172">
        <f t="shared" si="11"/>
        <v>1</v>
      </c>
      <c r="N203" s="172">
        <f t="shared" si="2"/>
        <v>0</v>
      </c>
      <c r="O203" s="141">
        <f t="shared" si="3"/>
        <v>0</v>
      </c>
      <c r="Q203" s="172">
        <f t="shared" si="4"/>
        <v>1511</v>
      </c>
      <c r="R203" s="172">
        <f t="shared" si="5"/>
        <v>1512.64</v>
      </c>
      <c r="S203" s="172">
        <f t="shared" si="6"/>
        <v>-1.6400000000001</v>
      </c>
    </row>
    <row r="204" spans="2:19" ht="15.75" customHeight="1">
      <c r="B204" s="141">
        <v>202</v>
      </c>
      <c r="C204" s="3" t="str">
        <f t="shared" si="7"/>
        <v>0:25:11</v>
      </c>
      <c r="D204" s="168" t="str">
        <f t="shared" si="12"/>
        <v>00:25:10.690</v>
      </c>
      <c r="E204" s="146">
        <f t="shared" si="0"/>
        <v>1511</v>
      </c>
      <c r="F204">
        <v>202</v>
      </c>
      <c r="G204" t="s">
        <v>488</v>
      </c>
      <c r="H204" s="146">
        <f t="shared" si="13"/>
        <v>1512</v>
      </c>
      <c r="I204" s="172">
        <f t="shared" si="10"/>
        <v>1</v>
      </c>
      <c r="J204">
        <v>202</v>
      </c>
      <c r="K204" t="s">
        <v>792</v>
      </c>
      <c r="L204" s="146">
        <f t="shared" si="1"/>
        <v>1512</v>
      </c>
      <c r="M204" s="172">
        <f t="shared" si="11"/>
        <v>1</v>
      </c>
      <c r="N204" s="172">
        <f t="shared" si="2"/>
        <v>0</v>
      </c>
      <c r="O204" s="141">
        <f t="shared" si="3"/>
        <v>0</v>
      </c>
      <c r="Q204" s="172">
        <f t="shared" si="4"/>
        <v>1512</v>
      </c>
      <c r="R204" s="172">
        <f t="shared" si="5"/>
        <v>1513.64</v>
      </c>
      <c r="S204" s="172">
        <f t="shared" si="6"/>
        <v>-1.6400000000001</v>
      </c>
    </row>
    <row r="205" spans="2:19" ht="15.75" customHeight="1">
      <c r="B205" s="141">
        <v>203</v>
      </c>
      <c r="C205" s="3" t="str">
        <f t="shared" si="7"/>
        <v>0:25:12</v>
      </c>
      <c r="D205" s="168" t="str">
        <f t="shared" si="12"/>
        <v>00:25:11.750</v>
      </c>
      <c r="E205" s="146">
        <f t="shared" si="0"/>
        <v>1512</v>
      </c>
      <c r="F205">
        <v>203</v>
      </c>
      <c r="G205" t="s">
        <v>489</v>
      </c>
      <c r="H205" s="146">
        <f t="shared" si="13"/>
        <v>1513</v>
      </c>
      <c r="I205" s="172">
        <f t="shared" si="10"/>
        <v>1</v>
      </c>
      <c r="J205">
        <v>203</v>
      </c>
      <c r="K205" t="s">
        <v>793</v>
      </c>
      <c r="L205" s="146">
        <f t="shared" si="1"/>
        <v>1513</v>
      </c>
      <c r="M205" s="172">
        <f t="shared" si="11"/>
        <v>1</v>
      </c>
      <c r="N205" s="172">
        <f t="shared" si="2"/>
        <v>0</v>
      </c>
      <c r="O205" s="141">
        <f t="shared" si="3"/>
        <v>0</v>
      </c>
      <c r="Q205" s="172">
        <f t="shared" si="4"/>
        <v>1513</v>
      </c>
      <c r="R205" s="172">
        <f t="shared" si="5"/>
        <v>1514.64</v>
      </c>
      <c r="S205" s="172">
        <f t="shared" si="6"/>
        <v>-1.6400000000001</v>
      </c>
    </row>
    <row r="206" spans="2:19" ht="15.75" customHeight="1">
      <c r="B206" s="141">
        <v>204</v>
      </c>
      <c r="C206" s="3" t="str">
        <f t="shared" si="7"/>
        <v>0:25:13</v>
      </c>
      <c r="D206" s="168" t="str">
        <f t="shared" si="12"/>
        <v>00:25:13.250</v>
      </c>
      <c r="E206" s="146">
        <f t="shared" si="0"/>
        <v>1513</v>
      </c>
      <c r="F206">
        <v>204</v>
      </c>
      <c r="G206" t="s">
        <v>490</v>
      </c>
      <c r="H206" s="146">
        <f t="shared" si="13"/>
        <v>1516</v>
      </c>
      <c r="I206" s="172">
        <f t="shared" si="10"/>
        <v>3</v>
      </c>
      <c r="J206">
        <v>204</v>
      </c>
      <c r="K206" t="s">
        <v>794</v>
      </c>
      <c r="L206" s="146">
        <f t="shared" si="1"/>
        <v>1516</v>
      </c>
      <c r="M206" s="172">
        <f t="shared" si="11"/>
        <v>3</v>
      </c>
      <c r="N206" s="172">
        <f t="shared" si="2"/>
        <v>0</v>
      </c>
      <c r="O206" s="141">
        <f t="shared" si="3"/>
        <v>0</v>
      </c>
      <c r="Q206" s="172">
        <f t="shared" si="4"/>
        <v>1516</v>
      </c>
      <c r="R206" s="172">
        <f t="shared" si="5"/>
        <v>1517.64</v>
      </c>
      <c r="S206" s="172">
        <f t="shared" si="6"/>
        <v>-1.6400000000001</v>
      </c>
    </row>
    <row r="207" spans="2:19" ht="15.75" customHeight="1">
      <c r="B207" s="141">
        <v>205</v>
      </c>
      <c r="C207" s="3" t="str">
        <f t="shared" si="7"/>
        <v>0:25:16</v>
      </c>
      <c r="D207" s="168" t="str">
        <f t="shared" si="12"/>
        <v>00:25:15.900</v>
      </c>
      <c r="E207" s="146">
        <f t="shared" si="0"/>
        <v>1516</v>
      </c>
      <c r="F207">
        <v>205</v>
      </c>
      <c r="G207" t="s">
        <v>491</v>
      </c>
      <c r="H207" s="146">
        <f t="shared" si="13"/>
        <v>1517</v>
      </c>
      <c r="I207" s="172">
        <f t="shared" si="10"/>
        <v>1</v>
      </c>
      <c r="J207">
        <v>205</v>
      </c>
      <c r="K207" t="s">
        <v>795</v>
      </c>
      <c r="L207" s="146">
        <f t="shared" si="1"/>
        <v>1517</v>
      </c>
      <c r="M207" s="172">
        <f t="shared" si="11"/>
        <v>1</v>
      </c>
      <c r="N207" s="172">
        <f t="shared" si="2"/>
        <v>0</v>
      </c>
      <c r="O207" s="141">
        <f t="shared" si="3"/>
        <v>0</v>
      </c>
      <c r="Q207" s="172">
        <f t="shared" si="4"/>
        <v>1517</v>
      </c>
      <c r="R207" s="172">
        <f t="shared" si="5"/>
        <v>1518.64</v>
      </c>
      <c r="S207" s="172">
        <f t="shared" si="6"/>
        <v>-1.6400000000001</v>
      </c>
    </row>
    <row r="208" spans="2:19" ht="15.75" customHeight="1">
      <c r="B208" s="141">
        <v>206</v>
      </c>
      <c r="C208" s="3" t="str">
        <f t="shared" si="7"/>
        <v>0:25:17</v>
      </c>
      <c r="D208" s="168" t="str">
        <f t="shared" si="12"/>
        <v>00:25:16.590</v>
      </c>
      <c r="E208" s="146">
        <f t="shared" si="0"/>
        <v>1517</v>
      </c>
      <c r="F208">
        <v>206</v>
      </c>
      <c r="G208" t="s">
        <v>492</v>
      </c>
      <c r="H208" s="146">
        <f t="shared" si="13"/>
        <v>1517</v>
      </c>
      <c r="I208" s="172">
        <f t="shared" si="10"/>
        <v>0</v>
      </c>
      <c r="J208">
        <v>206</v>
      </c>
      <c r="K208" t="s">
        <v>796</v>
      </c>
      <c r="L208" s="146">
        <f t="shared" si="1"/>
        <v>1517</v>
      </c>
      <c r="M208" s="172">
        <f t="shared" si="11"/>
        <v>0</v>
      </c>
      <c r="N208" s="172">
        <f t="shared" si="2"/>
        <v>0</v>
      </c>
      <c r="O208" s="141">
        <f t="shared" si="3"/>
        <v>0</v>
      </c>
      <c r="Q208" s="172">
        <f t="shared" si="4"/>
        <v>1517</v>
      </c>
      <c r="R208" s="172">
        <f t="shared" si="5"/>
        <v>1518.64</v>
      </c>
      <c r="S208" s="172">
        <f t="shared" si="6"/>
        <v>-1.6400000000001</v>
      </c>
    </row>
    <row r="209" spans="2:19" ht="15.75" customHeight="1">
      <c r="B209" s="141">
        <v>207</v>
      </c>
      <c r="C209" s="3" t="str">
        <f t="shared" si="7"/>
        <v>0:25:17</v>
      </c>
      <c r="D209" s="168" t="str">
        <f t="shared" si="12"/>
        <v>00:25:17.370</v>
      </c>
      <c r="E209" s="146">
        <f t="shared" si="0"/>
        <v>1517</v>
      </c>
      <c r="F209">
        <v>207</v>
      </c>
      <c r="G209" t="s">
        <v>493</v>
      </c>
      <c r="H209" s="146">
        <f t="shared" si="13"/>
        <v>1522</v>
      </c>
      <c r="I209" s="172">
        <f t="shared" si="10"/>
        <v>5</v>
      </c>
      <c r="J209">
        <v>207</v>
      </c>
      <c r="K209" t="s">
        <v>797</v>
      </c>
      <c r="L209" s="146">
        <f t="shared" si="1"/>
        <v>1522</v>
      </c>
      <c r="M209" s="172">
        <f t="shared" si="11"/>
        <v>5</v>
      </c>
      <c r="N209" s="172">
        <f t="shared" si="2"/>
        <v>0</v>
      </c>
      <c r="O209" s="141">
        <f t="shared" si="3"/>
        <v>0</v>
      </c>
      <c r="Q209" s="172">
        <f t="shared" si="4"/>
        <v>1522</v>
      </c>
      <c r="R209" s="172">
        <f t="shared" si="5"/>
        <v>1523.64</v>
      </c>
      <c r="S209" s="172">
        <f t="shared" si="6"/>
        <v>-1.6400000000001</v>
      </c>
    </row>
    <row r="210" spans="2:19" ht="15.75" customHeight="1">
      <c r="B210" s="141">
        <v>208</v>
      </c>
      <c r="C210" s="3" t="str">
        <f t="shared" si="7"/>
        <v>0:25:22</v>
      </c>
      <c r="D210" s="168" t="str">
        <f t="shared" si="12"/>
        <v>00:25:21.680</v>
      </c>
      <c r="E210" s="146">
        <f t="shared" si="0"/>
        <v>1522</v>
      </c>
      <c r="F210">
        <v>208</v>
      </c>
      <c r="G210" t="s">
        <v>494</v>
      </c>
      <c r="H210" s="146">
        <f t="shared" si="13"/>
        <v>1530</v>
      </c>
      <c r="I210" s="172">
        <f t="shared" si="10"/>
        <v>8</v>
      </c>
      <c r="J210">
        <v>208</v>
      </c>
      <c r="K210" t="s">
        <v>798</v>
      </c>
      <c r="L210" s="146">
        <f t="shared" si="1"/>
        <v>1530</v>
      </c>
      <c r="M210" s="172">
        <f t="shared" si="11"/>
        <v>8</v>
      </c>
      <c r="N210" s="172">
        <f t="shared" si="2"/>
        <v>0</v>
      </c>
      <c r="O210" s="141">
        <f t="shared" si="3"/>
        <v>0</v>
      </c>
      <c r="Q210" s="172">
        <f t="shared" si="4"/>
        <v>1530</v>
      </c>
      <c r="R210" s="172">
        <f t="shared" si="5"/>
        <v>1531.64</v>
      </c>
      <c r="S210" s="172">
        <f t="shared" si="6"/>
        <v>-1.6400000000001</v>
      </c>
    </row>
    <row r="211" spans="2:19" ht="15.75" customHeight="1">
      <c r="B211" s="141">
        <v>209</v>
      </c>
      <c r="C211" s="3" t="str">
        <f t="shared" si="7"/>
        <v>0:25:30</v>
      </c>
      <c r="D211" s="168" t="str">
        <f t="shared" si="12"/>
        <v>00:25:29.900</v>
      </c>
      <c r="E211" s="146">
        <f t="shared" si="0"/>
        <v>1530</v>
      </c>
      <c r="F211">
        <v>209</v>
      </c>
      <c r="G211" t="s">
        <v>495</v>
      </c>
      <c r="H211" s="146">
        <f t="shared" si="13"/>
        <v>1546</v>
      </c>
      <c r="I211" s="172">
        <f t="shared" si="10"/>
        <v>16</v>
      </c>
      <c r="J211">
        <v>209</v>
      </c>
      <c r="K211" t="s">
        <v>799</v>
      </c>
      <c r="L211" s="146">
        <f t="shared" si="1"/>
        <v>1546</v>
      </c>
      <c r="M211" s="172">
        <f t="shared" si="11"/>
        <v>16</v>
      </c>
      <c r="N211" s="172">
        <f t="shared" si="2"/>
        <v>0</v>
      </c>
      <c r="O211" s="141">
        <f t="shared" si="3"/>
        <v>0</v>
      </c>
      <c r="Q211" s="172">
        <f t="shared" si="4"/>
        <v>1546</v>
      </c>
      <c r="R211" s="172">
        <f t="shared" si="5"/>
        <v>1547.64</v>
      </c>
      <c r="S211" s="172">
        <f t="shared" si="6"/>
        <v>-1.6400000000001</v>
      </c>
    </row>
    <row r="212" spans="2:19" ht="15.75" customHeight="1">
      <c r="B212" s="141">
        <v>210</v>
      </c>
      <c r="C212" s="3" t="str">
        <f t="shared" si="7"/>
        <v>0:25:46</v>
      </c>
      <c r="D212" s="168" t="str">
        <f t="shared" si="12"/>
        <v>00:25:45.660</v>
      </c>
      <c r="E212" s="146">
        <f t="shared" si="0"/>
        <v>1546</v>
      </c>
      <c r="F212">
        <v>210</v>
      </c>
      <c r="G212" t="s">
        <v>496</v>
      </c>
      <c r="H212" s="146">
        <f t="shared" si="13"/>
        <v>1552</v>
      </c>
      <c r="I212" s="172">
        <f t="shared" si="10"/>
        <v>6</v>
      </c>
      <c r="J212">
        <v>210</v>
      </c>
      <c r="K212" t="s">
        <v>800</v>
      </c>
      <c r="L212" s="146">
        <f t="shared" si="1"/>
        <v>1553</v>
      </c>
      <c r="M212" s="172">
        <f t="shared" si="11"/>
        <v>7</v>
      </c>
      <c r="N212" s="172">
        <f t="shared" si="2"/>
        <v>-1</v>
      </c>
      <c r="O212" s="141">
        <f t="shared" si="3"/>
        <v>1</v>
      </c>
      <c r="Q212" s="172">
        <f t="shared" si="4"/>
        <v>1552</v>
      </c>
      <c r="R212" s="172">
        <f t="shared" si="5"/>
        <v>1554.64</v>
      </c>
      <c r="S212" s="172">
        <f t="shared" si="6"/>
        <v>-2.6400000000001</v>
      </c>
    </row>
    <row r="213" spans="2:19" ht="15.75" customHeight="1">
      <c r="B213" s="141">
        <v>211</v>
      </c>
      <c r="C213" s="3" t="str">
        <f t="shared" si="7"/>
        <v>0:25:52</v>
      </c>
      <c r="D213" s="168" t="str">
        <f t="shared" si="12"/>
        <v>00:25:52.460</v>
      </c>
      <c r="E213" s="146">
        <f t="shared" si="0"/>
        <v>1552</v>
      </c>
      <c r="F213">
        <v>211</v>
      </c>
      <c r="G213" t="s">
        <v>497</v>
      </c>
      <c r="H213" s="146">
        <f t="shared" si="13"/>
        <v>1556</v>
      </c>
      <c r="I213" s="172">
        <f t="shared" si="10"/>
        <v>4</v>
      </c>
      <c r="J213">
        <v>211</v>
      </c>
      <c r="K213" t="s">
        <v>801</v>
      </c>
      <c r="L213" s="146">
        <f t="shared" si="1"/>
        <v>1556</v>
      </c>
      <c r="M213" s="172">
        <f t="shared" si="11"/>
        <v>3</v>
      </c>
      <c r="N213" s="172">
        <f t="shared" si="2"/>
        <v>0</v>
      </c>
      <c r="O213" s="141">
        <f t="shared" si="3"/>
        <v>0</v>
      </c>
      <c r="Q213" s="172">
        <f t="shared" si="4"/>
        <v>1556</v>
      </c>
      <c r="R213" s="172">
        <f t="shared" si="5"/>
        <v>1557.64</v>
      </c>
      <c r="S213" s="172">
        <f t="shared" si="6"/>
        <v>-1.6400000000001</v>
      </c>
    </row>
    <row r="214" spans="2:19" ht="15.75" customHeight="1">
      <c r="B214" s="141">
        <v>212</v>
      </c>
      <c r="C214" s="3" t="str">
        <f t="shared" si="7"/>
        <v>0:25:56</v>
      </c>
      <c r="D214" s="168" t="str">
        <f t="shared" si="12"/>
        <v>00:25:56.020</v>
      </c>
      <c r="E214" s="146">
        <f t="shared" si="0"/>
        <v>1556</v>
      </c>
      <c r="F214">
        <v>212</v>
      </c>
      <c r="G214" t="s">
        <v>498</v>
      </c>
      <c r="H214" s="146">
        <f t="shared" si="13"/>
        <v>1558</v>
      </c>
      <c r="I214" s="172">
        <f t="shared" si="10"/>
        <v>2</v>
      </c>
      <c r="J214">
        <v>212</v>
      </c>
      <c r="K214" t="s">
        <v>802</v>
      </c>
      <c r="L214" s="146">
        <f t="shared" si="1"/>
        <v>1558</v>
      </c>
      <c r="M214" s="172">
        <f t="shared" si="11"/>
        <v>2</v>
      </c>
      <c r="N214" s="172">
        <f t="shared" si="2"/>
        <v>0</v>
      </c>
      <c r="O214" s="141">
        <f t="shared" si="3"/>
        <v>0</v>
      </c>
      <c r="Q214" s="172">
        <f t="shared" si="4"/>
        <v>1558</v>
      </c>
      <c r="R214" s="172">
        <f t="shared" si="5"/>
        <v>1559.64</v>
      </c>
      <c r="S214" s="172">
        <f t="shared" si="6"/>
        <v>-1.6400000000001</v>
      </c>
    </row>
    <row r="215" spans="2:19" ht="15.75" customHeight="1">
      <c r="B215" s="141">
        <v>213</v>
      </c>
      <c r="C215" s="3" t="str">
        <f t="shared" si="7"/>
        <v>0:25:58</v>
      </c>
      <c r="D215" s="168" t="str">
        <f t="shared" si="12"/>
        <v>00:25:57.540</v>
      </c>
      <c r="E215" s="146">
        <f t="shared" si="0"/>
        <v>1558</v>
      </c>
      <c r="F215">
        <v>213</v>
      </c>
      <c r="G215" t="s">
        <v>499</v>
      </c>
      <c r="H215" s="146">
        <f t="shared" si="13"/>
        <v>1565</v>
      </c>
      <c r="I215" s="172">
        <f t="shared" si="10"/>
        <v>7</v>
      </c>
      <c r="J215">
        <v>213</v>
      </c>
      <c r="K215" t="s">
        <v>803</v>
      </c>
      <c r="L215" s="146">
        <f t="shared" si="1"/>
        <v>1565</v>
      </c>
      <c r="M215" s="172">
        <f t="shared" si="11"/>
        <v>7</v>
      </c>
      <c r="N215" s="172">
        <f t="shared" si="2"/>
        <v>0</v>
      </c>
      <c r="O215" s="141">
        <f t="shared" si="3"/>
        <v>0</v>
      </c>
      <c r="Q215" s="172">
        <f t="shared" si="4"/>
        <v>1565</v>
      </c>
      <c r="R215" s="172">
        <f t="shared" si="5"/>
        <v>1566.64</v>
      </c>
      <c r="S215" s="172">
        <f t="shared" si="6"/>
        <v>-1.6400000000001</v>
      </c>
    </row>
    <row r="216" spans="2:19" ht="15.75" customHeight="1">
      <c r="B216" s="141">
        <v>214</v>
      </c>
      <c r="C216" s="3" t="str">
        <f t="shared" si="7"/>
        <v>0:26:05</v>
      </c>
      <c r="D216" s="168" t="str">
        <f t="shared" si="12"/>
        <v>00:26:04.830</v>
      </c>
      <c r="E216" s="146">
        <f t="shared" si="0"/>
        <v>1565</v>
      </c>
      <c r="F216">
        <v>214</v>
      </c>
      <c r="G216" t="s">
        <v>500</v>
      </c>
      <c r="H216" s="146">
        <f t="shared" si="13"/>
        <v>1566</v>
      </c>
      <c r="I216" s="172">
        <f t="shared" si="10"/>
        <v>1</v>
      </c>
      <c r="J216">
        <v>214</v>
      </c>
      <c r="K216" t="s">
        <v>804</v>
      </c>
      <c r="L216" s="146">
        <f t="shared" si="1"/>
        <v>1566</v>
      </c>
      <c r="M216" s="172">
        <f t="shared" si="11"/>
        <v>1</v>
      </c>
      <c r="N216" s="172">
        <f t="shared" si="2"/>
        <v>0</v>
      </c>
      <c r="O216" s="141">
        <f t="shared" si="3"/>
        <v>0</v>
      </c>
      <c r="Q216" s="172">
        <f t="shared" si="4"/>
        <v>1566</v>
      </c>
      <c r="R216" s="172">
        <f t="shared" si="5"/>
        <v>1567.64</v>
      </c>
      <c r="S216" s="172">
        <f t="shared" si="6"/>
        <v>-1.6400000000001</v>
      </c>
    </row>
    <row r="217" spans="2:19" ht="15.75" customHeight="1">
      <c r="B217" s="141">
        <v>215</v>
      </c>
      <c r="C217" s="3" t="str">
        <f t="shared" si="7"/>
        <v>0:26:06</v>
      </c>
      <c r="D217" s="168" t="str">
        <f t="shared" si="12"/>
        <v>00:26:05.780</v>
      </c>
      <c r="E217" s="146">
        <f t="shared" si="0"/>
        <v>1566</v>
      </c>
      <c r="F217">
        <v>215</v>
      </c>
      <c r="G217" t="s">
        <v>501</v>
      </c>
      <c r="H217" s="146">
        <f t="shared" si="13"/>
        <v>1568</v>
      </c>
      <c r="I217" s="172">
        <f t="shared" si="10"/>
        <v>2</v>
      </c>
      <c r="J217">
        <v>215</v>
      </c>
      <c r="K217" t="s">
        <v>805</v>
      </c>
      <c r="L217" s="146">
        <f t="shared" si="1"/>
        <v>1568</v>
      </c>
      <c r="M217" s="172">
        <f t="shared" si="11"/>
        <v>2</v>
      </c>
      <c r="N217" s="172">
        <f t="shared" si="2"/>
        <v>0</v>
      </c>
      <c r="O217" s="141">
        <f t="shared" si="3"/>
        <v>0</v>
      </c>
      <c r="Q217" s="172">
        <f t="shared" si="4"/>
        <v>1568</v>
      </c>
      <c r="R217" s="172">
        <f t="shared" si="5"/>
        <v>1569.64</v>
      </c>
      <c r="S217" s="172">
        <f t="shared" si="6"/>
        <v>-1.6400000000001</v>
      </c>
    </row>
    <row r="218" spans="2:19" ht="15.75" customHeight="1">
      <c r="B218" s="141">
        <v>216</v>
      </c>
      <c r="C218" s="3" t="str">
        <f t="shared" si="7"/>
        <v>0:26:08</v>
      </c>
      <c r="D218" s="168" t="str">
        <f t="shared" si="12"/>
        <v>00:26:07.520</v>
      </c>
      <c r="E218" s="146">
        <f t="shared" si="0"/>
        <v>1568</v>
      </c>
      <c r="F218">
        <v>216</v>
      </c>
      <c r="G218" t="s">
        <v>502</v>
      </c>
      <c r="H218" s="146">
        <f t="shared" si="13"/>
        <v>1568</v>
      </c>
      <c r="I218" s="172">
        <f t="shared" si="10"/>
        <v>0</v>
      </c>
      <c r="J218">
        <v>216</v>
      </c>
      <c r="K218" t="s">
        <v>806</v>
      </c>
      <c r="L218" s="146">
        <f t="shared" si="1"/>
        <v>1568</v>
      </c>
      <c r="M218" s="172">
        <f t="shared" si="11"/>
        <v>0</v>
      </c>
      <c r="N218" s="172">
        <f t="shared" si="2"/>
        <v>0</v>
      </c>
      <c r="O218" s="141">
        <f t="shared" si="3"/>
        <v>0</v>
      </c>
      <c r="Q218" s="172">
        <f t="shared" si="4"/>
        <v>1568</v>
      </c>
      <c r="R218" s="172">
        <f t="shared" si="5"/>
        <v>1569.64</v>
      </c>
      <c r="S218" s="172">
        <f t="shared" si="6"/>
        <v>-1.6400000000001</v>
      </c>
    </row>
    <row r="219" spans="2:19" ht="15.75" customHeight="1">
      <c r="B219" s="141">
        <v>217</v>
      </c>
      <c r="C219" s="3" t="str">
        <f t="shared" si="7"/>
        <v>0:26:08</v>
      </c>
      <c r="D219" s="168" t="str">
        <f t="shared" si="12"/>
        <v>00:26:08.470</v>
      </c>
      <c r="E219" s="146">
        <f t="shared" si="0"/>
        <v>1568</v>
      </c>
      <c r="F219">
        <v>217</v>
      </c>
      <c r="G219" t="s">
        <v>503</v>
      </c>
      <c r="H219" s="146">
        <f t="shared" si="13"/>
        <v>1571</v>
      </c>
      <c r="I219" s="172">
        <f t="shared" si="10"/>
        <v>3</v>
      </c>
      <c r="J219">
        <v>217</v>
      </c>
      <c r="K219" t="s">
        <v>807</v>
      </c>
      <c r="L219" s="146">
        <f t="shared" si="1"/>
        <v>1571</v>
      </c>
      <c r="M219" s="172">
        <f t="shared" si="11"/>
        <v>3</v>
      </c>
      <c r="N219" s="172">
        <f t="shared" si="2"/>
        <v>0</v>
      </c>
      <c r="O219" s="141">
        <f t="shared" si="3"/>
        <v>0</v>
      </c>
      <c r="Q219" s="172">
        <f t="shared" si="4"/>
        <v>1571</v>
      </c>
      <c r="R219" s="172">
        <f t="shared" si="5"/>
        <v>1572.64</v>
      </c>
      <c r="S219" s="172">
        <f t="shared" si="6"/>
        <v>-1.6400000000001</v>
      </c>
    </row>
    <row r="220" spans="2:19" ht="15.75" customHeight="1">
      <c r="B220" s="141">
        <v>218</v>
      </c>
      <c r="C220" s="3" t="str">
        <f t="shared" si="7"/>
        <v>0:26:11</v>
      </c>
      <c r="D220" s="168" t="str">
        <f t="shared" si="12"/>
        <v>00:26:10.740</v>
      </c>
      <c r="E220" s="146">
        <f t="shared" si="0"/>
        <v>1571</v>
      </c>
      <c r="F220">
        <v>218</v>
      </c>
      <c r="G220" t="s">
        <v>504</v>
      </c>
      <c r="H220" s="146">
        <f t="shared" si="13"/>
        <v>1576</v>
      </c>
      <c r="I220" s="172">
        <f t="shared" si="10"/>
        <v>5</v>
      </c>
      <c r="J220">
        <v>218</v>
      </c>
      <c r="K220" t="s">
        <v>808</v>
      </c>
      <c r="L220" s="146">
        <f t="shared" si="1"/>
        <v>1576</v>
      </c>
      <c r="M220" s="172">
        <f t="shared" si="11"/>
        <v>5</v>
      </c>
      <c r="N220" s="172">
        <f t="shared" si="2"/>
        <v>0</v>
      </c>
      <c r="O220" s="141">
        <f t="shared" si="3"/>
        <v>0</v>
      </c>
      <c r="Q220" s="172">
        <f t="shared" si="4"/>
        <v>1576</v>
      </c>
      <c r="R220" s="172">
        <f t="shared" si="5"/>
        <v>1577.64</v>
      </c>
      <c r="S220" s="172">
        <f t="shared" si="6"/>
        <v>-1.6400000000001</v>
      </c>
    </row>
    <row r="221" spans="2:19" ht="15.75" customHeight="1">
      <c r="B221" s="141">
        <v>219</v>
      </c>
      <c r="C221" s="3" t="str">
        <f t="shared" si="7"/>
        <v>0:26:16</v>
      </c>
      <c r="D221" s="168" t="str">
        <f t="shared" si="12"/>
        <v>00:26:15.900</v>
      </c>
      <c r="E221" s="146">
        <f t="shared" si="0"/>
        <v>1576</v>
      </c>
      <c r="F221">
        <v>219</v>
      </c>
      <c r="G221" t="s">
        <v>505</v>
      </c>
      <c r="H221" s="146">
        <f t="shared" si="13"/>
        <v>1581</v>
      </c>
      <c r="I221" s="172">
        <f t="shared" si="10"/>
        <v>5</v>
      </c>
      <c r="J221">
        <v>219</v>
      </c>
      <c r="K221" t="s">
        <v>809</v>
      </c>
      <c r="L221" s="146">
        <f t="shared" si="1"/>
        <v>1581</v>
      </c>
      <c r="M221" s="172">
        <f t="shared" si="11"/>
        <v>5</v>
      </c>
      <c r="N221" s="172">
        <f t="shared" si="2"/>
        <v>0</v>
      </c>
      <c r="O221" s="141">
        <f t="shared" si="3"/>
        <v>0</v>
      </c>
      <c r="Q221" s="172">
        <f t="shared" si="4"/>
        <v>1581</v>
      </c>
      <c r="R221" s="172">
        <f t="shared" si="5"/>
        <v>1582.64</v>
      </c>
      <c r="S221" s="172">
        <f t="shared" si="6"/>
        <v>-1.6400000000001</v>
      </c>
    </row>
    <row r="222" spans="2:19" ht="15.75" customHeight="1">
      <c r="B222" s="141">
        <v>220</v>
      </c>
      <c r="C222" s="3" t="str">
        <f t="shared" si="7"/>
        <v>0:26:21</v>
      </c>
      <c r="D222" s="168" t="str">
        <f t="shared" si="12"/>
        <v>00:26:21.430</v>
      </c>
      <c r="E222" s="146">
        <f t="shared" si="0"/>
        <v>1581</v>
      </c>
      <c r="F222">
        <v>220</v>
      </c>
      <c r="G222" t="s">
        <v>506</v>
      </c>
      <c r="H222" s="146">
        <f t="shared" si="13"/>
        <v>1583</v>
      </c>
      <c r="I222" s="172">
        <f t="shared" si="10"/>
        <v>2</v>
      </c>
      <c r="J222">
        <v>220</v>
      </c>
      <c r="K222" t="s">
        <v>810</v>
      </c>
      <c r="L222" s="146">
        <f t="shared" si="1"/>
        <v>1583</v>
      </c>
      <c r="M222" s="172">
        <f t="shared" si="11"/>
        <v>2</v>
      </c>
      <c r="N222" s="172">
        <f t="shared" si="2"/>
        <v>0</v>
      </c>
      <c r="O222" s="141">
        <f t="shared" si="3"/>
        <v>0</v>
      </c>
      <c r="Q222" s="172">
        <f t="shared" si="4"/>
        <v>1583</v>
      </c>
      <c r="R222" s="172">
        <f t="shared" si="5"/>
        <v>1584.64</v>
      </c>
      <c r="S222" s="172">
        <f t="shared" si="6"/>
        <v>-1.6400000000001</v>
      </c>
    </row>
    <row r="223" spans="2:19" ht="15.75" customHeight="1">
      <c r="B223" s="141">
        <v>221</v>
      </c>
      <c r="C223" s="3" t="str">
        <f t="shared" si="7"/>
        <v>0:26:23</v>
      </c>
      <c r="D223" s="168" t="str">
        <f t="shared" si="12"/>
        <v>00:26:23.460</v>
      </c>
      <c r="E223" s="146">
        <f t="shared" si="0"/>
        <v>1583</v>
      </c>
      <c r="F223">
        <v>221</v>
      </c>
      <c r="G223" t="s">
        <v>507</v>
      </c>
      <c r="H223" s="146">
        <f t="shared" si="13"/>
        <v>1587</v>
      </c>
      <c r="I223" s="172">
        <f t="shared" si="10"/>
        <v>4</v>
      </c>
      <c r="J223">
        <v>221</v>
      </c>
      <c r="K223" t="s">
        <v>811</v>
      </c>
      <c r="L223" s="146">
        <f t="shared" si="1"/>
        <v>1587</v>
      </c>
      <c r="M223" s="172">
        <f t="shared" si="11"/>
        <v>4</v>
      </c>
      <c r="N223" s="172">
        <f t="shared" si="2"/>
        <v>0</v>
      </c>
      <c r="O223" s="141">
        <f t="shared" si="3"/>
        <v>0</v>
      </c>
      <c r="Q223" s="172">
        <f t="shared" si="4"/>
        <v>1587</v>
      </c>
      <c r="R223" s="172">
        <f t="shared" si="5"/>
        <v>1588.64</v>
      </c>
      <c r="S223" s="172">
        <f t="shared" si="6"/>
        <v>-1.6400000000001</v>
      </c>
    </row>
    <row r="224" spans="2:19" ht="15.75" customHeight="1">
      <c r="B224" s="141">
        <v>222</v>
      </c>
      <c r="C224" s="3" t="str">
        <f t="shared" si="7"/>
        <v>0:26:27</v>
      </c>
      <c r="D224" s="168" t="str">
        <f t="shared" si="12"/>
        <v>00:26:27.360</v>
      </c>
      <c r="E224" s="146">
        <f t="shared" si="0"/>
        <v>1587</v>
      </c>
      <c r="F224">
        <v>222</v>
      </c>
      <c r="G224" t="s">
        <v>508</v>
      </c>
      <c r="H224" s="146">
        <f t="shared" si="13"/>
        <v>1594</v>
      </c>
      <c r="I224" s="172">
        <f t="shared" si="10"/>
        <v>7</v>
      </c>
      <c r="J224">
        <v>222</v>
      </c>
      <c r="K224" t="s">
        <v>812</v>
      </c>
      <c r="L224" s="146">
        <f t="shared" si="1"/>
        <v>1594</v>
      </c>
      <c r="M224" s="172">
        <f t="shared" si="11"/>
        <v>7</v>
      </c>
      <c r="N224" s="172">
        <f t="shared" si="2"/>
        <v>0</v>
      </c>
      <c r="O224" s="141">
        <f t="shared" si="3"/>
        <v>0</v>
      </c>
      <c r="Q224" s="172">
        <f t="shared" si="4"/>
        <v>1594</v>
      </c>
      <c r="R224" s="172">
        <f t="shared" si="5"/>
        <v>1595.64</v>
      </c>
      <c r="S224" s="172">
        <f t="shared" si="6"/>
        <v>-1.6400000000001</v>
      </c>
    </row>
    <row r="225" spans="2:19" ht="15.75" customHeight="1">
      <c r="B225" s="141">
        <v>223</v>
      </c>
      <c r="C225" s="3" t="str">
        <f t="shared" si="7"/>
        <v>0:26:34</v>
      </c>
      <c r="D225" s="168" t="str">
        <f t="shared" si="12"/>
        <v>00:26:33.790</v>
      </c>
      <c r="E225" s="146">
        <f t="shared" si="0"/>
        <v>1594</v>
      </c>
      <c r="F225">
        <v>223</v>
      </c>
      <c r="G225" t="s">
        <v>509</v>
      </c>
      <c r="H225" s="146">
        <f t="shared" si="13"/>
        <v>1595</v>
      </c>
      <c r="I225" s="172">
        <f t="shared" si="10"/>
        <v>1</v>
      </c>
      <c r="J225">
        <v>223</v>
      </c>
      <c r="K225" t="s">
        <v>813</v>
      </c>
      <c r="L225" s="146">
        <f t="shared" si="1"/>
        <v>1595</v>
      </c>
      <c r="M225" s="172">
        <f t="shared" si="11"/>
        <v>1</v>
      </c>
      <c r="N225" s="172">
        <f t="shared" si="2"/>
        <v>0</v>
      </c>
      <c r="O225" s="141">
        <f t="shared" si="3"/>
        <v>0</v>
      </c>
      <c r="Q225" s="172">
        <f t="shared" si="4"/>
        <v>1595</v>
      </c>
      <c r="R225" s="172">
        <f t="shared" si="5"/>
        <v>1596.64</v>
      </c>
      <c r="S225" s="172">
        <f t="shared" si="6"/>
        <v>-1.6400000000001</v>
      </c>
    </row>
    <row r="226" spans="2:19" ht="15.75" customHeight="1">
      <c r="B226" s="141">
        <v>224</v>
      </c>
      <c r="C226" s="3" t="str">
        <f t="shared" si="7"/>
        <v>0:26:35</v>
      </c>
      <c r="D226" s="168" t="str">
        <f t="shared" si="12"/>
        <v>00:26:34.580</v>
      </c>
      <c r="E226" s="146">
        <f t="shared" si="0"/>
        <v>1595</v>
      </c>
      <c r="F226">
        <v>224</v>
      </c>
      <c r="G226" t="s">
        <v>510</v>
      </c>
      <c r="H226" s="146">
        <f t="shared" si="13"/>
        <v>1601</v>
      </c>
      <c r="I226" s="172">
        <f t="shared" si="10"/>
        <v>6</v>
      </c>
      <c r="J226">
        <v>224</v>
      </c>
      <c r="K226" t="s">
        <v>814</v>
      </c>
      <c r="L226" s="146">
        <f t="shared" si="1"/>
        <v>1601</v>
      </c>
      <c r="M226" s="172">
        <f t="shared" si="11"/>
        <v>6</v>
      </c>
      <c r="N226" s="172">
        <f t="shared" si="2"/>
        <v>0</v>
      </c>
      <c r="O226" s="141">
        <f t="shared" si="3"/>
        <v>0</v>
      </c>
      <c r="Q226" s="172">
        <f t="shared" si="4"/>
        <v>1601</v>
      </c>
      <c r="R226" s="172">
        <f t="shared" si="5"/>
        <v>1602.64</v>
      </c>
      <c r="S226" s="172">
        <f t="shared" si="6"/>
        <v>-1.6400000000001</v>
      </c>
    </row>
    <row r="227" spans="2:19" ht="15.75" customHeight="1">
      <c r="B227" s="141">
        <v>225</v>
      </c>
      <c r="C227" s="3" t="str">
        <f t="shared" si="7"/>
        <v>0:26:41</v>
      </c>
      <c r="D227" s="168" t="str">
        <f t="shared" si="12"/>
        <v>00:26:41.050</v>
      </c>
      <c r="E227" s="146">
        <f t="shared" si="0"/>
        <v>1601</v>
      </c>
      <c r="F227">
        <v>225</v>
      </c>
      <c r="G227" t="s">
        <v>511</v>
      </c>
      <c r="H227" s="146">
        <f t="shared" si="13"/>
        <v>1602</v>
      </c>
      <c r="I227" s="172">
        <f t="shared" si="10"/>
        <v>1</v>
      </c>
      <c r="J227">
        <v>225</v>
      </c>
      <c r="K227" t="s">
        <v>815</v>
      </c>
      <c r="L227" s="146">
        <f t="shared" si="1"/>
        <v>1602</v>
      </c>
      <c r="M227" s="172">
        <f t="shared" si="11"/>
        <v>1</v>
      </c>
      <c r="N227" s="172">
        <f t="shared" si="2"/>
        <v>0</v>
      </c>
      <c r="O227" s="141">
        <f t="shared" si="3"/>
        <v>0</v>
      </c>
      <c r="Q227" s="172">
        <f t="shared" si="4"/>
        <v>1602</v>
      </c>
      <c r="R227" s="172">
        <f t="shared" si="5"/>
        <v>1603.64</v>
      </c>
      <c r="S227" s="172">
        <f t="shared" si="6"/>
        <v>-1.6400000000001</v>
      </c>
    </row>
    <row r="228" spans="2:19" ht="15.75" customHeight="1">
      <c r="B228" s="141">
        <v>226</v>
      </c>
      <c r="C228" s="3" t="str">
        <f t="shared" si="7"/>
        <v>0:26:42</v>
      </c>
      <c r="D228" s="168" t="str">
        <f t="shared" si="12"/>
        <v>00:26:41.710</v>
      </c>
      <c r="E228" s="146">
        <f t="shared" si="0"/>
        <v>1602</v>
      </c>
      <c r="F228">
        <v>226</v>
      </c>
      <c r="G228" t="s">
        <v>512</v>
      </c>
      <c r="H228" s="146">
        <f t="shared" si="13"/>
        <v>1608</v>
      </c>
      <c r="I228" s="172">
        <f t="shared" si="10"/>
        <v>6</v>
      </c>
      <c r="J228">
        <v>226</v>
      </c>
      <c r="K228" t="s">
        <v>816</v>
      </c>
      <c r="L228" s="146">
        <f t="shared" si="1"/>
        <v>1608</v>
      </c>
      <c r="M228" s="172">
        <f t="shared" si="11"/>
        <v>6</v>
      </c>
      <c r="N228" s="172">
        <f t="shared" si="2"/>
        <v>0</v>
      </c>
      <c r="O228" s="141">
        <f t="shared" si="3"/>
        <v>0</v>
      </c>
      <c r="Q228" s="172">
        <f t="shared" si="4"/>
        <v>1608</v>
      </c>
      <c r="R228" s="172">
        <f t="shared" si="5"/>
        <v>1609.64</v>
      </c>
      <c r="S228" s="172">
        <f t="shared" si="6"/>
        <v>-1.6400000000001</v>
      </c>
    </row>
    <row r="229" spans="2:19" ht="15.75" customHeight="1">
      <c r="B229" s="141">
        <v>227</v>
      </c>
      <c r="C229" s="3" t="str">
        <f t="shared" si="7"/>
        <v>0:26:48</v>
      </c>
      <c r="D229" s="168" t="str">
        <f t="shared" si="12"/>
        <v>00:26:47.710</v>
      </c>
      <c r="E229" s="146">
        <f t="shared" si="0"/>
        <v>1608</v>
      </c>
      <c r="F229">
        <v>227</v>
      </c>
      <c r="G229" t="s">
        <v>513</v>
      </c>
      <c r="H229" s="146">
        <f t="shared" si="13"/>
        <v>1617</v>
      </c>
      <c r="I229" s="172">
        <f t="shared" si="10"/>
        <v>9</v>
      </c>
      <c r="J229">
        <v>227</v>
      </c>
      <c r="K229" t="s">
        <v>817</v>
      </c>
      <c r="L229" s="146">
        <f t="shared" si="1"/>
        <v>1617</v>
      </c>
      <c r="M229" s="172">
        <f t="shared" si="11"/>
        <v>9</v>
      </c>
      <c r="N229" s="172">
        <f t="shared" si="2"/>
        <v>0</v>
      </c>
      <c r="O229" s="141">
        <f t="shared" si="3"/>
        <v>0</v>
      </c>
      <c r="Q229" s="172">
        <f t="shared" si="4"/>
        <v>1617</v>
      </c>
      <c r="R229" s="172">
        <f t="shared" si="5"/>
        <v>1618.64</v>
      </c>
      <c r="S229" s="172">
        <f t="shared" si="6"/>
        <v>-1.6400000000001</v>
      </c>
    </row>
    <row r="230" spans="2:19" ht="15.75" customHeight="1">
      <c r="B230" s="141">
        <v>228</v>
      </c>
      <c r="C230" s="3" t="str">
        <f t="shared" si="7"/>
        <v>0:26:57</v>
      </c>
      <c r="D230" s="168" t="str">
        <f t="shared" si="12"/>
        <v>00:26:56.740</v>
      </c>
      <c r="E230" s="146">
        <f t="shared" si="0"/>
        <v>1617</v>
      </c>
      <c r="F230">
        <v>228</v>
      </c>
      <c r="G230" t="s">
        <v>514</v>
      </c>
      <c r="H230" s="146">
        <f t="shared" si="13"/>
        <v>1625</v>
      </c>
      <c r="I230" s="172">
        <f t="shared" si="10"/>
        <v>8</v>
      </c>
      <c r="J230">
        <v>228</v>
      </c>
      <c r="K230" t="s">
        <v>818</v>
      </c>
      <c r="L230" s="146">
        <f t="shared" si="1"/>
        <v>1626</v>
      </c>
      <c r="M230" s="172">
        <f t="shared" si="11"/>
        <v>9</v>
      </c>
      <c r="N230" s="172">
        <f t="shared" si="2"/>
        <v>-1</v>
      </c>
      <c r="O230" s="141">
        <f t="shared" si="3"/>
        <v>1</v>
      </c>
      <c r="Q230" s="172">
        <f t="shared" si="4"/>
        <v>1625</v>
      </c>
      <c r="R230" s="172">
        <f t="shared" si="5"/>
        <v>1627.64</v>
      </c>
      <c r="S230" s="172">
        <f t="shared" si="6"/>
        <v>-2.6400000000001</v>
      </c>
    </row>
    <row r="231" spans="2:19" ht="15.75" customHeight="1">
      <c r="B231" s="141">
        <v>229</v>
      </c>
      <c r="C231" s="3" t="str">
        <f t="shared" si="7"/>
        <v>0:27:05</v>
      </c>
      <c r="D231" s="168" t="str">
        <f t="shared" si="12"/>
        <v>00:27:05.460</v>
      </c>
      <c r="E231" s="146">
        <f t="shared" si="0"/>
        <v>1625</v>
      </c>
      <c r="F231">
        <v>229</v>
      </c>
      <c r="G231" t="s">
        <v>515</v>
      </c>
      <c r="H231" s="146">
        <f t="shared" si="13"/>
        <v>1640</v>
      </c>
      <c r="I231" s="172">
        <f t="shared" si="10"/>
        <v>15</v>
      </c>
      <c r="J231">
        <v>229</v>
      </c>
      <c r="K231" t="s">
        <v>819</v>
      </c>
      <c r="L231" s="146">
        <f t="shared" si="1"/>
        <v>1640</v>
      </c>
      <c r="M231" s="172">
        <f t="shared" si="11"/>
        <v>14</v>
      </c>
      <c r="N231" s="172">
        <f t="shared" si="2"/>
        <v>0</v>
      </c>
      <c r="O231" s="141">
        <f t="shared" si="3"/>
        <v>0</v>
      </c>
      <c r="Q231" s="172">
        <f t="shared" si="4"/>
        <v>1640</v>
      </c>
      <c r="R231" s="172">
        <f t="shared" si="5"/>
        <v>1641.64</v>
      </c>
      <c r="S231" s="172">
        <f t="shared" si="6"/>
        <v>-1.6400000000001</v>
      </c>
    </row>
    <row r="232" spans="2:19" ht="15.75" customHeight="1">
      <c r="B232" s="141">
        <v>230</v>
      </c>
      <c r="C232" s="3" t="str">
        <f t="shared" si="7"/>
        <v>0:27:20</v>
      </c>
      <c r="D232" s="168" t="str">
        <f t="shared" si="12"/>
        <v>00:27:19.920</v>
      </c>
      <c r="E232" s="146">
        <f t="shared" si="0"/>
        <v>1640</v>
      </c>
      <c r="F232">
        <v>230</v>
      </c>
      <c r="G232" t="s">
        <v>516</v>
      </c>
      <c r="H232" s="146">
        <f t="shared" ref="H232:H263" si="14">HOUR(G233)*3600+MINUTE(G233)*60+SECOND(G233)</f>
        <v>1640</v>
      </c>
      <c r="I232" s="172">
        <f t="shared" si="10"/>
        <v>0</v>
      </c>
      <c r="J232">
        <v>230</v>
      </c>
      <c r="K232" t="s">
        <v>820</v>
      </c>
      <c r="L232" s="146">
        <f t="shared" si="1"/>
        <v>1640</v>
      </c>
      <c r="M232" s="172">
        <f t="shared" si="11"/>
        <v>0</v>
      </c>
      <c r="N232" s="172">
        <f t="shared" si="2"/>
        <v>0</v>
      </c>
      <c r="O232" s="141">
        <f t="shared" si="3"/>
        <v>0</v>
      </c>
      <c r="Q232" s="172">
        <f t="shared" si="4"/>
        <v>1640</v>
      </c>
      <c r="R232" s="172">
        <f t="shared" si="5"/>
        <v>1641.64</v>
      </c>
      <c r="S232" s="172">
        <f t="shared" si="6"/>
        <v>-1.6400000000001</v>
      </c>
    </row>
    <row r="233" spans="2:19" ht="15.75" customHeight="1">
      <c r="B233" s="141">
        <v>231</v>
      </c>
      <c r="C233" s="3" t="str">
        <f t="shared" si="7"/>
        <v>0:27:20</v>
      </c>
      <c r="D233" s="168" t="str">
        <f t="shared" si="12"/>
        <v>00:27:20.400</v>
      </c>
      <c r="E233" s="146">
        <f t="shared" si="0"/>
        <v>1640</v>
      </c>
      <c r="F233">
        <v>231</v>
      </c>
      <c r="G233" t="s">
        <v>517</v>
      </c>
      <c r="H233" s="146">
        <f t="shared" si="14"/>
        <v>1644</v>
      </c>
      <c r="I233" s="172">
        <f t="shared" si="10"/>
        <v>4</v>
      </c>
      <c r="J233">
        <v>231</v>
      </c>
      <c r="K233" t="s">
        <v>821</v>
      </c>
      <c r="L233" s="146">
        <f t="shared" si="1"/>
        <v>1644</v>
      </c>
      <c r="M233" s="172">
        <f t="shared" si="11"/>
        <v>4</v>
      </c>
      <c r="N233" s="172">
        <f t="shared" si="2"/>
        <v>0</v>
      </c>
      <c r="O233" s="141">
        <f t="shared" si="3"/>
        <v>0</v>
      </c>
      <c r="Q233" s="172">
        <f t="shared" si="4"/>
        <v>1644</v>
      </c>
      <c r="R233" s="172">
        <f t="shared" si="5"/>
        <v>1645.64</v>
      </c>
      <c r="S233" s="172">
        <f t="shared" si="6"/>
        <v>-1.6400000000001</v>
      </c>
    </row>
    <row r="234" spans="2:19" ht="15.75" customHeight="1">
      <c r="B234" s="141">
        <v>232</v>
      </c>
      <c r="C234" s="3" t="str">
        <f t="shared" si="7"/>
        <v>0:27:24</v>
      </c>
      <c r="D234" s="168" t="str">
        <f t="shared" si="12"/>
        <v>00:27:24.320</v>
      </c>
      <c r="E234" s="146">
        <f t="shared" si="0"/>
        <v>1644</v>
      </c>
      <c r="F234">
        <v>232</v>
      </c>
      <c r="G234" t="s">
        <v>518</v>
      </c>
      <c r="H234" s="146">
        <f t="shared" si="14"/>
        <v>1645</v>
      </c>
      <c r="I234" s="172">
        <f t="shared" si="10"/>
        <v>1</v>
      </c>
      <c r="J234">
        <v>232</v>
      </c>
      <c r="K234" t="s">
        <v>822</v>
      </c>
      <c r="L234" s="146">
        <f t="shared" si="1"/>
        <v>1645</v>
      </c>
      <c r="M234" s="172">
        <f t="shared" si="11"/>
        <v>1</v>
      </c>
      <c r="N234" s="172">
        <f t="shared" si="2"/>
        <v>0</v>
      </c>
      <c r="O234" s="141">
        <f t="shared" si="3"/>
        <v>0</v>
      </c>
      <c r="Q234" s="172">
        <f t="shared" si="4"/>
        <v>1645</v>
      </c>
      <c r="R234" s="172">
        <f t="shared" si="5"/>
        <v>1646.64</v>
      </c>
      <c r="S234" s="172">
        <f t="shared" si="6"/>
        <v>-1.6400000000001</v>
      </c>
    </row>
    <row r="235" spans="2:19" ht="15.75" customHeight="1">
      <c r="B235" s="141">
        <v>233</v>
      </c>
      <c r="C235" s="3" t="str">
        <f t="shared" si="7"/>
        <v>0:27:25</v>
      </c>
      <c r="D235" s="168" t="str">
        <f t="shared" si="12"/>
        <v>00:27:25.440</v>
      </c>
      <c r="E235" s="146">
        <f t="shared" si="0"/>
        <v>1645</v>
      </c>
      <c r="F235">
        <v>233</v>
      </c>
      <c r="G235" t="s">
        <v>519</v>
      </c>
      <c r="H235" s="146">
        <f t="shared" si="14"/>
        <v>1648</v>
      </c>
      <c r="I235" s="172">
        <f t="shared" si="10"/>
        <v>3</v>
      </c>
      <c r="J235">
        <v>233</v>
      </c>
      <c r="K235" t="s">
        <v>823</v>
      </c>
      <c r="L235" s="146">
        <f t="shared" si="1"/>
        <v>1648</v>
      </c>
      <c r="M235" s="172">
        <f t="shared" si="11"/>
        <v>3</v>
      </c>
      <c r="N235" s="172">
        <f t="shared" si="2"/>
        <v>0</v>
      </c>
      <c r="O235" s="141">
        <f t="shared" si="3"/>
        <v>0</v>
      </c>
      <c r="Q235" s="172">
        <f t="shared" si="4"/>
        <v>1648</v>
      </c>
      <c r="R235" s="172">
        <f t="shared" si="5"/>
        <v>1649.64</v>
      </c>
      <c r="S235" s="172">
        <f t="shared" si="6"/>
        <v>-1.6400000000001</v>
      </c>
    </row>
    <row r="236" spans="2:19" ht="15.75" customHeight="1">
      <c r="B236" s="141">
        <v>234</v>
      </c>
      <c r="C236" s="3" t="str">
        <f t="shared" si="7"/>
        <v>0:27:28</v>
      </c>
      <c r="D236" s="168" t="str">
        <f t="shared" si="12"/>
        <v>00:27:27.870</v>
      </c>
      <c r="E236" s="146">
        <f t="shared" si="0"/>
        <v>1648</v>
      </c>
      <c r="F236">
        <v>234</v>
      </c>
      <c r="G236" t="s">
        <v>520</v>
      </c>
      <c r="H236" s="146">
        <f t="shared" si="14"/>
        <v>1652</v>
      </c>
      <c r="I236" s="172">
        <f t="shared" si="10"/>
        <v>4</v>
      </c>
      <c r="J236">
        <v>234</v>
      </c>
      <c r="K236" t="s">
        <v>824</v>
      </c>
      <c r="L236" s="146">
        <f t="shared" si="1"/>
        <v>1652</v>
      </c>
      <c r="M236" s="172">
        <f t="shared" si="11"/>
        <v>4</v>
      </c>
      <c r="N236" s="172">
        <f t="shared" si="2"/>
        <v>0</v>
      </c>
      <c r="O236" s="141">
        <f t="shared" si="3"/>
        <v>0</v>
      </c>
      <c r="Q236" s="172">
        <f t="shared" si="4"/>
        <v>1652</v>
      </c>
      <c r="R236" s="172">
        <f t="shared" si="5"/>
        <v>1653.64</v>
      </c>
      <c r="S236" s="172">
        <f t="shared" si="6"/>
        <v>-1.6400000000001</v>
      </c>
    </row>
    <row r="237" spans="2:19" ht="15.75" customHeight="1">
      <c r="B237" s="141">
        <v>235</v>
      </c>
      <c r="C237" s="3" t="str">
        <f t="shared" si="7"/>
        <v>0:27:32</v>
      </c>
      <c r="D237" s="168" t="str">
        <f t="shared" si="12"/>
        <v>00:27:32.340</v>
      </c>
      <c r="E237" s="146">
        <f t="shared" si="0"/>
        <v>1652</v>
      </c>
      <c r="F237">
        <v>235</v>
      </c>
      <c r="G237" t="s">
        <v>521</v>
      </c>
      <c r="H237" s="146">
        <f t="shared" si="14"/>
        <v>1654</v>
      </c>
      <c r="I237" s="172">
        <f t="shared" si="10"/>
        <v>2</v>
      </c>
      <c r="J237">
        <v>235</v>
      </c>
      <c r="K237" t="s">
        <v>825</v>
      </c>
      <c r="L237" s="146">
        <f t="shared" si="1"/>
        <v>1654</v>
      </c>
      <c r="M237" s="172">
        <f t="shared" si="11"/>
        <v>2</v>
      </c>
      <c r="N237" s="172">
        <f t="shared" si="2"/>
        <v>0</v>
      </c>
      <c r="O237" s="141">
        <f t="shared" si="3"/>
        <v>0</v>
      </c>
      <c r="Q237" s="172">
        <f t="shared" si="4"/>
        <v>1654</v>
      </c>
      <c r="R237" s="172">
        <f t="shared" si="5"/>
        <v>1655.64</v>
      </c>
      <c r="S237" s="172">
        <f t="shared" si="6"/>
        <v>-1.6400000000001</v>
      </c>
    </row>
    <row r="238" spans="2:19" ht="15.75" customHeight="1">
      <c r="B238" s="141">
        <v>236</v>
      </c>
      <c r="C238" s="3" t="str">
        <f t="shared" si="7"/>
        <v>0:27:34</v>
      </c>
      <c r="D238" s="168" t="str">
        <f t="shared" si="12"/>
        <v>00:27:33.990</v>
      </c>
      <c r="E238" s="146">
        <f t="shared" si="0"/>
        <v>1654</v>
      </c>
      <c r="F238">
        <v>236</v>
      </c>
      <c r="G238" t="s">
        <v>522</v>
      </c>
      <c r="H238" s="146">
        <f t="shared" si="14"/>
        <v>1655</v>
      </c>
      <c r="I238" s="172">
        <f t="shared" si="10"/>
        <v>1</v>
      </c>
      <c r="J238">
        <v>236</v>
      </c>
      <c r="K238" t="s">
        <v>826</v>
      </c>
      <c r="L238" s="146">
        <f t="shared" si="1"/>
        <v>1656</v>
      </c>
      <c r="M238" s="172">
        <f t="shared" si="11"/>
        <v>2</v>
      </c>
      <c r="N238" s="172">
        <f t="shared" si="2"/>
        <v>-1</v>
      </c>
      <c r="O238" s="141">
        <f t="shared" si="3"/>
        <v>1</v>
      </c>
      <c r="Q238" s="172">
        <f t="shared" si="4"/>
        <v>1655</v>
      </c>
      <c r="R238" s="172">
        <f t="shared" si="5"/>
        <v>1657.64</v>
      </c>
      <c r="S238" s="172">
        <f t="shared" si="6"/>
        <v>-2.6400000000001</v>
      </c>
    </row>
    <row r="239" spans="2:19" ht="15.75" customHeight="1">
      <c r="B239" s="141">
        <v>237</v>
      </c>
      <c r="C239" s="3" t="str">
        <f t="shared" si="7"/>
        <v>0:27:35</v>
      </c>
      <c r="D239" s="168" t="str">
        <f t="shared" si="12"/>
        <v>00:27:35.330</v>
      </c>
      <c r="E239" s="146">
        <f t="shared" si="0"/>
        <v>1655</v>
      </c>
      <c r="F239">
        <v>237</v>
      </c>
      <c r="G239" t="s">
        <v>523</v>
      </c>
      <c r="H239" s="146">
        <f t="shared" si="14"/>
        <v>1661</v>
      </c>
      <c r="I239" s="172">
        <f t="shared" si="10"/>
        <v>6</v>
      </c>
      <c r="J239">
        <v>237</v>
      </c>
      <c r="K239" t="s">
        <v>827</v>
      </c>
      <c r="L239" s="146">
        <f t="shared" si="1"/>
        <v>1661</v>
      </c>
      <c r="M239" s="172">
        <f t="shared" si="11"/>
        <v>5</v>
      </c>
      <c r="N239" s="172">
        <f t="shared" si="2"/>
        <v>0</v>
      </c>
      <c r="O239" s="141">
        <f t="shared" si="3"/>
        <v>0</v>
      </c>
      <c r="Q239" s="172">
        <f t="shared" si="4"/>
        <v>1661</v>
      </c>
      <c r="R239" s="172">
        <f t="shared" si="5"/>
        <v>1662.64</v>
      </c>
      <c r="S239" s="172">
        <f t="shared" si="6"/>
        <v>-1.6400000000001</v>
      </c>
    </row>
    <row r="240" spans="2:19" ht="15.75" customHeight="1">
      <c r="B240" s="141">
        <v>238</v>
      </c>
      <c r="C240" s="3" t="str">
        <f t="shared" si="7"/>
        <v>0:27:41</v>
      </c>
      <c r="D240" s="168" t="str">
        <f t="shared" si="12"/>
        <v>00:27:41.050</v>
      </c>
      <c r="E240" s="146">
        <f t="shared" si="0"/>
        <v>1661</v>
      </c>
      <c r="F240">
        <v>238</v>
      </c>
      <c r="G240" t="s">
        <v>524</v>
      </c>
      <c r="H240" s="146">
        <f t="shared" si="14"/>
        <v>1664</v>
      </c>
      <c r="I240" s="172">
        <f t="shared" si="10"/>
        <v>3</v>
      </c>
      <c r="J240">
        <v>238</v>
      </c>
      <c r="K240" t="s">
        <v>828</v>
      </c>
      <c r="L240" s="146">
        <f t="shared" si="1"/>
        <v>1664</v>
      </c>
      <c r="M240" s="172">
        <f t="shared" si="11"/>
        <v>3</v>
      </c>
      <c r="N240" s="172">
        <f t="shared" si="2"/>
        <v>0</v>
      </c>
      <c r="O240" s="141">
        <f t="shared" si="3"/>
        <v>0</v>
      </c>
      <c r="Q240" s="172">
        <f t="shared" si="4"/>
        <v>1664</v>
      </c>
      <c r="R240" s="172">
        <f t="shared" si="5"/>
        <v>1665.64</v>
      </c>
      <c r="S240" s="172">
        <f t="shared" si="6"/>
        <v>-1.6400000000001</v>
      </c>
    </row>
    <row r="241" spans="2:19" ht="15.75" customHeight="1">
      <c r="B241" s="141">
        <v>239</v>
      </c>
      <c r="C241" s="3" t="str">
        <f t="shared" si="7"/>
        <v>0:27:44</v>
      </c>
      <c r="D241" s="168" t="str">
        <f t="shared" si="12"/>
        <v>00:27:44.400</v>
      </c>
      <c r="E241" s="146">
        <f t="shared" si="0"/>
        <v>1664</v>
      </c>
      <c r="F241">
        <v>239</v>
      </c>
      <c r="G241" t="s">
        <v>525</v>
      </c>
      <c r="H241" s="146">
        <f t="shared" si="14"/>
        <v>1665</v>
      </c>
      <c r="I241" s="172">
        <f t="shared" si="10"/>
        <v>1</v>
      </c>
      <c r="J241">
        <v>239</v>
      </c>
      <c r="K241" t="s">
        <v>526</v>
      </c>
      <c r="L241" s="146">
        <f t="shared" si="1"/>
        <v>1665</v>
      </c>
      <c r="M241" s="172">
        <f t="shared" si="11"/>
        <v>1</v>
      </c>
      <c r="N241" s="172">
        <f t="shared" si="2"/>
        <v>0</v>
      </c>
      <c r="O241" s="141">
        <f t="shared" si="3"/>
        <v>0</v>
      </c>
      <c r="Q241" s="172">
        <f t="shared" si="4"/>
        <v>1665</v>
      </c>
      <c r="R241" s="172">
        <f t="shared" si="5"/>
        <v>1666.64</v>
      </c>
      <c r="S241" s="172">
        <f t="shared" si="6"/>
        <v>-1.6400000000001</v>
      </c>
    </row>
    <row r="242" spans="2:19" ht="15.75" customHeight="1">
      <c r="B242" s="141">
        <v>240</v>
      </c>
      <c r="C242" s="3" t="str">
        <f t="shared" si="7"/>
        <v>0:27:45</v>
      </c>
      <c r="D242" s="168" t="str">
        <f t="shared" si="12"/>
        <v>00:27:45.410</v>
      </c>
      <c r="E242" s="146">
        <f t="shared" si="0"/>
        <v>1665</v>
      </c>
      <c r="F242">
        <v>240</v>
      </c>
      <c r="G242" t="s">
        <v>526</v>
      </c>
      <c r="H242" s="146">
        <f t="shared" si="14"/>
        <v>1676</v>
      </c>
      <c r="I242" s="172">
        <f t="shared" si="10"/>
        <v>11</v>
      </c>
      <c r="J242">
        <v>240</v>
      </c>
      <c r="K242" t="s">
        <v>829</v>
      </c>
      <c r="L242" s="146">
        <f t="shared" si="1"/>
        <v>1676</v>
      </c>
      <c r="M242" s="172">
        <f t="shared" si="11"/>
        <v>11</v>
      </c>
      <c r="N242" s="172">
        <f t="shared" si="2"/>
        <v>0</v>
      </c>
      <c r="O242" s="141">
        <f t="shared" si="3"/>
        <v>0</v>
      </c>
      <c r="Q242" s="172">
        <f t="shared" si="4"/>
        <v>1676</v>
      </c>
      <c r="R242" s="172">
        <f t="shared" si="5"/>
        <v>1677.64</v>
      </c>
      <c r="S242" s="172">
        <f t="shared" si="6"/>
        <v>-1.6400000000001</v>
      </c>
    </row>
    <row r="243" spans="2:19" ht="15.75" customHeight="1">
      <c r="B243" s="141">
        <v>241</v>
      </c>
      <c r="C243" s="3" t="str">
        <f t="shared" si="7"/>
        <v>0:27:56</v>
      </c>
      <c r="D243" s="168" t="str">
        <f t="shared" si="12"/>
        <v>00:27:55.670</v>
      </c>
      <c r="E243" s="146">
        <f t="shared" si="0"/>
        <v>1676</v>
      </c>
      <c r="F243">
        <v>241</v>
      </c>
      <c r="G243" t="s">
        <v>527</v>
      </c>
      <c r="H243" s="146">
        <f t="shared" si="14"/>
        <v>1676</v>
      </c>
      <c r="I243" s="172">
        <f t="shared" si="10"/>
        <v>0</v>
      </c>
      <c r="J243">
        <v>241</v>
      </c>
      <c r="K243" t="s">
        <v>830</v>
      </c>
      <c r="L243" s="146">
        <f t="shared" si="1"/>
        <v>1676</v>
      </c>
      <c r="M243" s="172">
        <f t="shared" si="11"/>
        <v>0</v>
      </c>
      <c r="N243" s="172">
        <f t="shared" si="2"/>
        <v>0</v>
      </c>
      <c r="O243" s="141">
        <f t="shared" si="3"/>
        <v>0</v>
      </c>
      <c r="Q243" s="172">
        <f t="shared" si="4"/>
        <v>1676</v>
      </c>
      <c r="R243" s="172">
        <f t="shared" si="5"/>
        <v>1677.64</v>
      </c>
      <c r="S243" s="172">
        <f t="shared" si="6"/>
        <v>-1.6400000000001</v>
      </c>
    </row>
    <row r="244" spans="2:19" ht="15.75" customHeight="1">
      <c r="B244" s="141">
        <v>242</v>
      </c>
      <c r="C244" s="3" t="str">
        <f t="shared" si="7"/>
        <v>0:27:56</v>
      </c>
      <c r="D244" s="168" t="str">
        <f t="shared" si="12"/>
        <v>00:27:56.110</v>
      </c>
      <c r="E244" s="146">
        <f t="shared" si="0"/>
        <v>1676</v>
      </c>
      <c r="F244">
        <v>242</v>
      </c>
      <c r="G244" t="s">
        <v>528</v>
      </c>
      <c r="H244" s="146">
        <f t="shared" si="14"/>
        <v>1685</v>
      </c>
      <c r="I244" s="172">
        <f t="shared" si="10"/>
        <v>9</v>
      </c>
      <c r="J244">
        <v>242</v>
      </c>
      <c r="K244" t="s">
        <v>831</v>
      </c>
      <c r="L244" s="146">
        <f t="shared" si="1"/>
        <v>1684</v>
      </c>
      <c r="M244" s="172">
        <f t="shared" si="11"/>
        <v>8</v>
      </c>
      <c r="N244" s="172">
        <f t="shared" si="2"/>
        <v>1</v>
      </c>
      <c r="O244" s="141">
        <f t="shared" si="3"/>
        <v>1</v>
      </c>
      <c r="Q244" s="172">
        <f t="shared" si="4"/>
        <v>1685</v>
      </c>
      <c r="R244" s="172">
        <f t="shared" si="5"/>
        <v>1685.64</v>
      </c>
      <c r="S244" s="172">
        <f t="shared" si="6"/>
        <v>-0.64000000000010004</v>
      </c>
    </row>
    <row r="245" spans="2:19" ht="15.75" customHeight="1">
      <c r="B245" s="141">
        <v>243</v>
      </c>
      <c r="C245" s="3" t="str">
        <f t="shared" si="7"/>
        <v>0:28:05</v>
      </c>
      <c r="D245" s="168" t="str">
        <f t="shared" si="12"/>
        <v>00:28:04.550</v>
      </c>
      <c r="E245" s="146">
        <f t="shared" si="0"/>
        <v>1685</v>
      </c>
      <c r="F245">
        <v>243</v>
      </c>
      <c r="G245" t="s">
        <v>529</v>
      </c>
      <c r="H245" s="146">
        <f t="shared" si="14"/>
        <v>1685</v>
      </c>
      <c r="I245" s="172">
        <f t="shared" si="10"/>
        <v>0</v>
      </c>
      <c r="J245">
        <v>243</v>
      </c>
      <c r="K245" t="s">
        <v>832</v>
      </c>
      <c r="L245" s="146">
        <f t="shared" si="1"/>
        <v>1685</v>
      </c>
      <c r="M245" s="172">
        <f t="shared" si="11"/>
        <v>1</v>
      </c>
      <c r="N245" s="172">
        <f t="shared" si="2"/>
        <v>0</v>
      </c>
      <c r="O245" s="141">
        <f t="shared" si="3"/>
        <v>0</v>
      </c>
      <c r="Q245" s="172">
        <f t="shared" si="4"/>
        <v>1685</v>
      </c>
      <c r="R245" s="172">
        <f t="shared" si="5"/>
        <v>1686.64</v>
      </c>
      <c r="S245" s="172">
        <f t="shared" si="6"/>
        <v>-1.6400000000001</v>
      </c>
    </row>
    <row r="246" spans="2:19" ht="15.75" customHeight="1">
      <c r="B246" s="141">
        <v>244</v>
      </c>
      <c r="C246" s="3" t="str">
        <f t="shared" si="7"/>
        <v>0:28:05</v>
      </c>
      <c r="D246" s="168" t="str">
        <f t="shared" si="12"/>
        <v>00:28:05.460</v>
      </c>
      <c r="E246" s="146">
        <f t="shared" si="0"/>
        <v>1685</v>
      </c>
      <c r="F246">
        <v>244</v>
      </c>
      <c r="G246" t="s">
        <v>530</v>
      </c>
      <c r="H246" s="146">
        <f t="shared" si="14"/>
        <v>1687</v>
      </c>
      <c r="I246" s="172">
        <f t="shared" si="10"/>
        <v>2</v>
      </c>
      <c r="J246">
        <v>244</v>
      </c>
      <c r="K246" t="s">
        <v>833</v>
      </c>
      <c r="L246" s="146">
        <f t="shared" si="1"/>
        <v>1687</v>
      </c>
      <c r="M246" s="172">
        <f t="shared" si="11"/>
        <v>2</v>
      </c>
      <c r="N246" s="172">
        <f t="shared" si="2"/>
        <v>0</v>
      </c>
      <c r="O246" s="141">
        <f t="shared" si="3"/>
        <v>0</v>
      </c>
      <c r="Q246" s="172">
        <f t="shared" si="4"/>
        <v>1687</v>
      </c>
      <c r="R246" s="172">
        <f t="shared" si="5"/>
        <v>1688.64</v>
      </c>
      <c r="S246" s="172">
        <f t="shared" si="6"/>
        <v>-1.6400000000001</v>
      </c>
    </row>
    <row r="247" spans="2:19" ht="15.75" customHeight="1">
      <c r="B247" s="141">
        <v>245</v>
      </c>
      <c r="C247" s="3" t="str">
        <f t="shared" si="7"/>
        <v>0:28:07</v>
      </c>
      <c r="D247" s="168" t="str">
        <f t="shared" si="12"/>
        <v>00:28:07.200</v>
      </c>
      <c r="E247" s="146">
        <f t="shared" si="0"/>
        <v>1687</v>
      </c>
      <c r="F247">
        <v>245</v>
      </c>
      <c r="G247" t="s">
        <v>531</v>
      </c>
      <c r="H247" s="146">
        <f t="shared" si="14"/>
        <v>1700</v>
      </c>
      <c r="I247" s="172">
        <f t="shared" si="10"/>
        <v>13</v>
      </c>
      <c r="J247">
        <v>245</v>
      </c>
      <c r="K247" t="s">
        <v>834</v>
      </c>
      <c r="L247" s="146">
        <f t="shared" si="1"/>
        <v>1700</v>
      </c>
      <c r="M247" s="172">
        <f t="shared" si="11"/>
        <v>13</v>
      </c>
      <c r="N247" s="172">
        <f t="shared" si="2"/>
        <v>0</v>
      </c>
      <c r="O247" s="141">
        <f t="shared" si="3"/>
        <v>0</v>
      </c>
      <c r="Q247" s="172">
        <f t="shared" si="4"/>
        <v>1700</v>
      </c>
      <c r="R247" s="172">
        <f t="shared" si="5"/>
        <v>1701.64</v>
      </c>
      <c r="S247" s="172">
        <f t="shared" si="6"/>
        <v>-1.6400000000001</v>
      </c>
    </row>
    <row r="248" spans="2:19" ht="15.75" customHeight="1">
      <c r="B248" s="141">
        <v>246</v>
      </c>
      <c r="C248" s="3" t="str">
        <f t="shared" si="7"/>
        <v>0:28:20</v>
      </c>
      <c r="D248" s="168" t="str">
        <f t="shared" si="12"/>
        <v>00:28:19.800</v>
      </c>
      <c r="E248" s="146">
        <f t="shared" si="0"/>
        <v>1700</v>
      </c>
      <c r="F248">
        <v>246</v>
      </c>
      <c r="G248" t="s">
        <v>532</v>
      </c>
      <c r="H248" s="146">
        <f t="shared" si="14"/>
        <v>1700</v>
      </c>
      <c r="I248" s="172">
        <f t="shared" si="10"/>
        <v>0</v>
      </c>
      <c r="J248">
        <v>246</v>
      </c>
      <c r="K248" t="s">
        <v>835</v>
      </c>
      <c r="L248" s="146">
        <f t="shared" si="1"/>
        <v>1700</v>
      </c>
      <c r="M248" s="172">
        <f t="shared" si="11"/>
        <v>0</v>
      </c>
      <c r="N248" s="172">
        <f t="shared" si="2"/>
        <v>0</v>
      </c>
      <c r="O248" s="141">
        <f t="shared" si="3"/>
        <v>0</v>
      </c>
      <c r="Q248" s="172">
        <f t="shared" si="4"/>
        <v>1700</v>
      </c>
      <c r="R248" s="172">
        <f t="shared" si="5"/>
        <v>1701.64</v>
      </c>
      <c r="S248" s="172">
        <f t="shared" si="6"/>
        <v>-1.6400000000001</v>
      </c>
    </row>
    <row r="249" spans="2:19" ht="15.75" customHeight="1">
      <c r="B249" s="141">
        <v>247</v>
      </c>
      <c r="C249" s="3" t="str">
        <f t="shared" si="7"/>
        <v>0:28:20</v>
      </c>
      <c r="D249" s="168" t="str">
        <f t="shared" si="12"/>
        <v>00:28:20.410</v>
      </c>
      <c r="E249" s="146">
        <f t="shared" si="0"/>
        <v>1700</v>
      </c>
      <c r="F249">
        <v>247</v>
      </c>
      <c r="G249" t="s">
        <v>533</v>
      </c>
      <c r="H249" s="146">
        <f t="shared" si="14"/>
        <v>1701</v>
      </c>
      <c r="I249" s="172">
        <f t="shared" si="10"/>
        <v>1</v>
      </c>
      <c r="J249">
        <v>247</v>
      </c>
      <c r="K249" t="s">
        <v>836</v>
      </c>
      <c r="L249" s="146">
        <f t="shared" si="1"/>
        <v>1701</v>
      </c>
      <c r="M249" s="172">
        <f t="shared" si="11"/>
        <v>1</v>
      </c>
      <c r="N249" s="172">
        <f t="shared" si="2"/>
        <v>0</v>
      </c>
      <c r="O249" s="141">
        <f t="shared" si="3"/>
        <v>0</v>
      </c>
      <c r="Q249" s="172">
        <f t="shared" si="4"/>
        <v>1701</v>
      </c>
      <c r="R249" s="172">
        <f t="shared" si="5"/>
        <v>1702.64</v>
      </c>
      <c r="S249" s="172">
        <f t="shared" si="6"/>
        <v>-1.6400000000001</v>
      </c>
    </row>
    <row r="250" spans="2:19" ht="15.75" customHeight="1">
      <c r="B250" s="141">
        <v>248</v>
      </c>
      <c r="C250" s="3" t="str">
        <f t="shared" si="7"/>
        <v>0:28:21</v>
      </c>
      <c r="D250" s="168" t="str">
        <f t="shared" si="12"/>
        <v>00:28:20.860</v>
      </c>
      <c r="E250" s="146">
        <f t="shared" si="0"/>
        <v>1701</v>
      </c>
      <c r="F250">
        <v>248</v>
      </c>
      <c r="G250" t="s">
        <v>534</v>
      </c>
      <c r="H250" s="146">
        <f t="shared" si="14"/>
        <v>1706</v>
      </c>
      <c r="I250" s="172">
        <f t="shared" si="10"/>
        <v>5</v>
      </c>
      <c r="J250">
        <v>248</v>
      </c>
      <c r="K250" t="s">
        <v>837</v>
      </c>
      <c r="L250" s="146">
        <f t="shared" si="1"/>
        <v>1706</v>
      </c>
      <c r="M250" s="172">
        <f t="shared" si="11"/>
        <v>5</v>
      </c>
      <c r="N250" s="172">
        <f t="shared" si="2"/>
        <v>0</v>
      </c>
      <c r="O250" s="141">
        <f t="shared" si="3"/>
        <v>0</v>
      </c>
      <c r="Q250" s="172">
        <f t="shared" si="4"/>
        <v>1706</v>
      </c>
      <c r="R250" s="172">
        <f t="shared" si="5"/>
        <v>1707.64</v>
      </c>
      <c r="S250" s="172">
        <f t="shared" si="6"/>
        <v>-1.6400000000001</v>
      </c>
    </row>
    <row r="251" spans="2:19" ht="15.75" customHeight="1">
      <c r="B251" s="141">
        <v>249</v>
      </c>
      <c r="C251" s="3" t="str">
        <f t="shared" si="7"/>
        <v>0:28:26</v>
      </c>
      <c r="D251" s="168" t="str">
        <f t="shared" si="12"/>
        <v>00:28:25.770</v>
      </c>
      <c r="E251" s="146">
        <f t="shared" si="0"/>
        <v>1706</v>
      </c>
      <c r="F251">
        <v>249</v>
      </c>
      <c r="G251" t="s">
        <v>535</v>
      </c>
      <c r="H251" s="146">
        <f t="shared" si="14"/>
        <v>1706</v>
      </c>
      <c r="I251" s="172">
        <f t="shared" si="10"/>
        <v>0</v>
      </c>
      <c r="J251">
        <v>249</v>
      </c>
      <c r="K251" t="s">
        <v>838</v>
      </c>
      <c r="L251" s="146">
        <f t="shared" si="1"/>
        <v>1707</v>
      </c>
      <c r="M251" s="172">
        <f t="shared" si="11"/>
        <v>1</v>
      </c>
      <c r="N251" s="172">
        <f t="shared" si="2"/>
        <v>-1</v>
      </c>
      <c r="O251" s="141">
        <f t="shared" si="3"/>
        <v>1</v>
      </c>
      <c r="Q251" s="172">
        <f t="shared" si="4"/>
        <v>1706</v>
      </c>
      <c r="R251" s="172">
        <f t="shared" si="5"/>
        <v>1708.64</v>
      </c>
      <c r="S251" s="172">
        <f t="shared" si="6"/>
        <v>-2.6400000000001</v>
      </c>
    </row>
    <row r="252" spans="2:19" ht="15.75" customHeight="1">
      <c r="B252" s="141">
        <v>250</v>
      </c>
      <c r="C252" s="3" t="str">
        <f t="shared" si="7"/>
        <v>0:28:26</v>
      </c>
      <c r="D252" s="168" t="str">
        <f t="shared" si="12"/>
        <v>00:28:26.490</v>
      </c>
      <c r="E252" s="146">
        <f t="shared" si="0"/>
        <v>1706</v>
      </c>
      <c r="F252">
        <v>250</v>
      </c>
      <c r="G252" t="s">
        <v>536</v>
      </c>
      <c r="H252" s="146">
        <f t="shared" si="14"/>
        <v>1708</v>
      </c>
      <c r="I252" s="172">
        <f t="shared" si="10"/>
        <v>2</v>
      </c>
      <c r="J252">
        <v>250</v>
      </c>
      <c r="K252" t="s">
        <v>839</v>
      </c>
      <c r="L252" s="146">
        <f t="shared" si="1"/>
        <v>1708</v>
      </c>
      <c r="M252" s="172">
        <f t="shared" si="11"/>
        <v>1</v>
      </c>
      <c r="N252" s="172">
        <f t="shared" si="2"/>
        <v>0</v>
      </c>
      <c r="O252" s="141">
        <f t="shared" si="3"/>
        <v>0</v>
      </c>
      <c r="Q252" s="172">
        <f t="shared" si="4"/>
        <v>1708</v>
      </c>
      <c r="R252" s="172">
        <f t="shared" si="5"/>
        <v>1709.64</v>
      </c>
      <c r="S252" s="172">
        <f t="shared" si="6"/>
        <v>-1.6400000000001</v>
      </c>
    </row>
    <row r="253" spans="2:19" ht="15.75" customHeight="1">
      <c r="B253" s="141">
        <v>251</v>
      </c>
      <c r="C253" s="3" t="str">
        <f t="shared" si="7"/>
        <v>0:28:28</v>
      </c>
      <c r="D253" s="168" t="str">
        <f t="shared" si="12"/>
        <v>00:28:27.960</v>
      </c>
      <c r="E253" s="146">
        <f t="shared" si="0"/>
        <v>1708</v>
      </c>
      <c r="F253">
        <v>251</v>
      </c>
      <c r="G253" t="s">
        <v>537</v>
      </c>
      <c r="H253" s="146">
        <f t="shared" si="14"/>
        <v>1710</v>
      </c>
      <c r="I253" s="172">
        <f t="shared" si="10"/>
        <v>2</v>
      </c>
      <c r="J253">
        <v>251</v>
      </c>
      <c r="K253" t="s">
        <v>840</v>
      </c>
      <c r="L253" s="146">
        <f t="shared" si="1"/>
        <v>1710</v>
      </c>
      <c r="M253" s="172">
        <f t="shared" si="11"/>
        <v>2</v>
      </c>
      <c r="N253" s="172">
        <f t="shared" si="2"/>
        <v>0</v>
      </c>
      <c r="O253" s="141">
        <f t="shared" si="3"/>
        <v>0</v>
      </c>
      <c r="Q253" s="172">
        <f t="shared" si="4"/>
        <v>1710</v>
      </c>
      <c r="R253" s="172">
        <f t="shared" si="5"/>
        <v>1711.64</v>
      </c>
      <c r="S253" s="172">
        <f t="shared" si="6"/>
        <v>-1.6400000000001</v>
      </c>
    </row>
    <row r="254" spans="2:19" ht="15.75" customHeight="1">
      <c r="B254" s="141">
        <v>252</v>
      </c>
      <c r="C254" s="3" t="str">
        <f t="shared" si="7"/>
        <v>0:28:30</v>
      </c>
      <c r="D254" s="168" t="str">
        <f t="shared" si="12"/>
        <v>00:28:29.840</v>
      </c>
      <c r="E254" s="146">
        <f t="shared" si="0"/>
        <v>1710</v>
      </c>
      <c r="F254">
        <v>252</v>
      </c>
      <c r="G254" t="s">
        <v>538</v>
      </c>
      <c r="H254" s="146">
        <f t="shared" si="14"/>
        <v>1711</v>
      </c>
      <c r="I254" s="172">
        <f t="shared" si="10"/>
        <v>1</v>
      </c>
      <c r="J254">
        <v>252</v>
      </c>
      <c r="K254" t="s">
        <v>841</v>
      </c>
      <c r="L254" s="146">
        <f t="shared" si="1"/>
        <v>1711</v>
      </c>
      <c r="M254" s="172">
        <f t="shared" si="11"/>
        <v>1</v>
      </c>
      <c r="N254" s="172">
        <f t="shared" si="2"/>
        <v>0</v>
      </c>
      <c r="O254" s="141">
        <f t="shared" si="3"/>
        <v>0</v>
      </c>
      <c r="Q254" s="172">
        <f t="shared" si="4"/>
        <v>1711</v>
      </c>
      <c r="R254" s="172">
        <f t="shared" si="5"/>
        <v>1712.64</v>
      </c>
      <c r="S254" s="172">
        <f t="shared" si="6"/>
        <v>-1.6400000000001</v>
      </c>
    </row>
    <row r="255" spans="2:19" ht="15.75" customHeight="1">
      <c r="B255" s="141">
        <v>253</v>
      </c>
      <c r="C255" s="3" t="str">
        <f t="shared" si="7"/>
        <v>0:28:31</v>
      </c>
      <c r="D255" s="168" t="str">
        <f t="shared" si="12"/>
        <v>00:28:30.980</v>
      </c>
      <c r="E255" s="146">
        <f t="shared" si="0"/>
        <v>1711</v>
      </c>
      <c r="F255">
        <v>253</v>
      </c>
      <c r="G255" t="s">
        <v>539</v>
      </c>
      <c r="H255" s="146">
        <f t="shared" si="14"/>
        <v>1712</v>
      </c>
      <c r="I255" s="172">
        <f t="shared" si="10"/>
        <v>1</v>
      </c>
      <c r="J255">
        <v>253</v>
      </c>
      <c r="K255" t="s">
        <v>842</v>
      </c>
      <c r="L255" s="146">
        <f t="shared" ref="L255:L318" si="15">HOUR(K255)*3600+MINUTE(K255)*60+SECOND(K255)</f>
        <v>1712</v>
      </c>
      <c r="M255" s="172">
        <f t="shared" si="11"/>
        <v>1</v>
      </c>
      <c r="N255" s="172">
        <f t="shared" si="2"/>
        <v>0</v>
      </c>
      <c r="O255" s="141">
        <f t="shared" si="3"/>
        <v>0</v>
      </c>
      <c r="Q255" s="172">
        <f t="shared" si="4"/>
        <v>1712</v>
      </c>
      <c r="R255" s="172">
        <f t="shared" si="5"/>
        <v>1713.64</v>
      </c>
      <c r="S255" s="172">
        <f t="shared" si="6"/>
        <v>-1.6400000000001</v>
      </c>
    </row>
    <row r="256" spans="2:19" ht="15.75" customHeight="1">
      <c r="B256" s="141">
        <v>254</v>
      </c>
      <c r="C256" s="3" t="str">
        <f t="shared" si="7"/>
        <v>0:28:32</v>
      </c>
      <c r="D256" s="168" t="str">
        <f t="shared" si="12"/>
        <v>00:28:31.610</v>
      </c>
      <c r="E256" s="146">
        <f t="shared" si="0"/>
        <v>1712</v>
      </c>
      <c r="F256">
        <v>254</v>
      </c>
      <c r="G256" t="s">
        <v>540</v>
      </c>
      <c r="H256" s="146">
        <f t="shared" si="14"/>
        <v>1712</v>
      </c>
      <c r="I256" s="172">
        <f t="shared" si="10"/>
        <v>0</v>
      </c>
      <c r="J256">
        <v>254</v>
      </c>
      <c r="K256" t="s">
        <v>843</v>
      </c>
      <c r="L256" s="146">
        <f t="shared" si="15"/>
        <v>1712</v>
      </c>
      <c r="M256" s="172">
        <f t="shared" si="11"/>
        <v>0</v>
      </c>
      <c r="N256" s="172">
        <f t="shared" si="2"/>
        <v>0</v>
      </c>
      <c r="O256" s="141">
        <f t="shared" si="3"/>
        <v>0</v>
      </c>
      <c r="Q256" s="172">
        <f t="shared" si="4"/>
        <v>1712</v>
      </c>
      <c r="R256" s="172">
        <f t="shared" si="5"/>
        <v>1713.64</v>
      </c>
      <c r="S256" s="172">
        <f t="shared" si="6"/>
        <v>-1.6400000000001</v>
      </c>
    </row>
    <row r="257" spans="2:19" ht="15.75" customHeight="1">
      <c r="B257" s="141">
        <v>255</v>
      </c>
      <c r="C257" s="3" t="str">
        <f t="shared" si="7"/>
        <v>0:28:32</v>
      </c>
      <c r="D257" s="168" t="str">
        <f t="shared" si="12"/>
        <v>00:28:32.090</v>
      </c>
      <c r="E257" s="146">
        <f t="shared" si="0"/>
        <v>1712</v>
      </c>
      <c r="F257">
        <v>255</v>
      </c>
      <c r="G257" t="s">
        <v>541</v>
      </c>
      <c r="H257" s="146">
        <f t="shared" si="14"/>
        <v>1717</v>
      </c>
      <c r="I257" s="172">
        <f t="shared" si="10"/>
        <v>5</v>
      </c>
      <c r="J257">
        <v>255</v>
      </c>
      <c r="K257" t="s">
        <v>844</v>
      </c>
      <c r="L257" s="146">
        <f t="shared" si="15"/>
        <v>1717</v>
      </c>
      <c r="M257" s="172">
        <f t="shared" si="11"/>
        <v>5</v>
      </c>
      <c r="N257" s="172">
        <f t="shared" si="2"/>
        <v>0</v>
      </c>
      <c r="O257" s="141">
        <f t="shared" si="3"/>
        <v>0</v>
      </c>
      <c r="Q257" s="172">
        <f t="shared" si="4"/>
        <v>1717</v>
      </c>
      <c r="R257" s="172">
        <f t="shared" si="5"/>
        <v>1718.64</v>
      </c>
      <c r="S257" s="172">
        <f t="shared" si="6"/>
        <v>-1.6400000000001</v>
      </c>
    </row>
    <row r="258" spans="2:19" ht="15.75" customHeight="1">
      <c r="B258" s="141">
        <v>256</v>
      </c>
      <c r="C258" s="3" t="str">
        <f t="shared" ref="C258:C401" si="16">"0:"&amp;INT(ROUND(E258,0)/60)&amp;":"&amp;RIGHT("00"&amp;MOD(ROUND(E258,0),60),2)</f>
        <v>0:28:37</v>
      </c>
      <c r="D258" s="168" t="str">
        <f t="shared" si="12"/>
        <v>00:28:36.840</v>
      </c>
      <c r="E258" s="146">
        <f t="shared" ref="E258:E401" si="17">HOUR(D258)*3600+MINUTE(D258)*60+SECOND(D258)</f>
        <v>1717</v>
      </c>
      <c r="F258">
        <v>256</v>
      </c>
      <c r="G258" t="s">
        <v>542</v>
      </c>
      <c r="H258" s="146">
        <f t="shared" si="14"/>
        <v>1717</v>
      </c>
      <c r="I258" s="172">
        <f t="shared" si="10"/>
        <v>0</v>
      </c>
      <c r="J258">
        <v>256</v>
      </c>
      <c r="K258" t="s">
        <v>845</v>
      </c>
      <c r="L258" s="146">
        <f t="shared" si="15"/>
        <v>1717</v>
      </c>
      <c r="M258" s="172">
        <f t="shared" si="11"/>
        <v>0</v>
      </c>
      <c r="N258" s="172">
        <f t="shared" ref="N258:N382" si="18">H258-L258</f>
        <v>0</v>
      </c>
      <c r="O258" s="141">
        <f t="shared" ref="O258:O382" si="19">ABS(N258)</f>
        <v>0</v>
      </c>
      <c r="Q258" s="172">
        <f t="shared" ref="Q258:Q382" si="20">H258</f>
        <v>1717</v>
      </c>
      <c r="R258" s="172">
        <f t="shared" ref="R258:R382" si="21">L258+1.64</f>
        <v>1718.64</v>
      </c>
      <c r="S258" s="172">
        <f t="shared" ref="S258:S382" si="22">Q258-R258</f>
        <v>-1.6400000000001</v>
      </c>
    </row>
    <row r="259" spans="2:19" ht="15.75" customHeight="1">
      <c r="B259" s="141">
        <v>257</v>
      </c>
      <c r="C259" s="3" t="str">
        <f t="shared" si="16"/>
        <v>0:28:37</v>
      </c>
      <c r="D259" s="168" t="str">
        <f t="shared" si="12"/>
        <v>00:28:37.250</v>
      </c>
      <c r="E259" s="146">
        <f t="shared" si="17"/>
        <v>1717</v>
      </c>
      <c r="F259">
        <v>257</v>
      </c>
      <c r="G259" t="s">
        <v>543</v>
      </c>
      <c r="H259" s="146">
        <f t="shared" si="14"/>
        <v>1719</v>
      </c>
      <c r="I259" s="172">
        <f t="shared" ref="I259:I401" si="23">H259-H258</f>
        <v>2</v>
      </c>
      <c r="J259">
        <v>257</v>
      </c>
      <c r="K259" t="s">
        <v>846</v>
      </c>
      <c r="L259" s="146">
        <f t="shared" si="15"/>
        <v>1719</v>
      </c>
      <c r="M259" s="172">
        <f t="shared" ref="M259:M382" si="24">L259-L258</f>
        <v>2</v>
      </c>
      <c r="N259" s="172">
        <f t="shared" si="18"/>
        <v>0</v>
      </c>
      <c r="O259" s="141">
        <f t="shared" si="19"/>
        <v>0</v>
      </c>
      <c r="Q259" s="172">
        <f t="shared" si="20"/>
        <v>1719</v>
      </c>
      <c r="R259" s="172">
        <f t="shared" si="21"/>
        <v>1720.64</v>
      </c>
      <c r="S259" s="172">
        <f t="shared" si="22"/>
        <v>-1.6400000000001</v>
      </c>
    </row>
    <row r="260" spans="2:19" ht="15.75" customHeight="1">
      <c r="B260" s="141">
        <v>258</v>
      </c>
      <c r="C260" s="3" t="str">
        <f t="shared" si="16"/>
        <v>0:28:39</v>
      </c>
      <c r="D260" s="168" t="str">
        <f t="shared" si="12"/>
        <v>00:28:39.270</v>
      </c>
      <c r="E260" s="146">
        <f t="shared" si="17"/>
        <v>1719</v>
      </c>
      <c r="F260">
        <v>258</v>
      </c>
      <c r="G260" t="s">
        <v>544</v>
      </c>
      <c r="H260" s="146">
        <f t="shared" si="14"/>
        <v>1725</v>
      </c>
      <c r="I260" s="172">
        <f t="shared" si="23"/>
        <v>6</v>
      </c>
      <c r="J260">
        <v>258</v>
      </c>
      <c r="K260" t="s">
        <v>847</v>
      </c>
      <c r="L260" s="146">
        <f t="shared" si="15"/>
        <v>1726</v>
      </c>
      <c r="M260" s="172">
        <f t="shared" si="24"/>
        <v>7</v>
      </c>
      <c r="N260" s="172">
        <f t="shared" si="18"/>
        <v>-1</v>
      </c>
      <c r="O260" s="141">
        <f t="shared" si="19"/>
        <v>1</v>
      </c>
      <c r="Q260" s="172">
        <f t="shared" si="20"/>
        <v>1725</v>
      </c>
      <c r="R260" s="172">
        <f t="shared" si="21"/>
        <v>1727.64</v>
      </c>
      <c r="S260" s="172">
        <f t="shared" si="22"/>
        <v>-2.6400000000001</v>
      </c>
    </row>
    <row r="261" spans="2:19" ht="15.75" customHeight="1">
      <c r="B261" s="141">
        <v>259</v>
      </c>
      <c r="C261" s="3" t="str">
        <f t="shared" si="16"/>
        <v>0:28:45</v>
      </c>
      <c r="D261" s="168" t="str">
        <f t="shared" si="12"/>
        <v>00:28:45.420</v>
      </c>
      <c r="E261" s="146">
        <f t="shared" si="17"/>
        <v>1725</v>
      </c>
      <c r="F261">
        <v>259</v>
      </c>
      <c r="G261" t="s">
        <v>545</v>
      </c>
      <c r="H261" s="146">
        <f t="shared" si="14"/>
        <v>1727</v>
      </c>
      <c r="I261" s="172">
        <f t="shared" si="23"/>
        <v>2</v>
      </c>
      <c r="J261">
        <v>259</v>
      </c>
      <c r="K261" t="s">
        <v>848</v>
      </c>
      <c r="L261" s="146">
        <f t="shared" si="15"/>
        <v>1727</v>
      </c>
      <c r="M261" s="172">
        <f t="shared" si="24"/>
        <v>1</v>
      </c>
      <c r="N261" s="172">
        <f t="shared" si="18"/>
        <v>0</v>
      </c>
      <c r="O261" s="141">
        <f t="shared" si="19"/>
        <v>0</v>
      </c>
      <c r="Q261" s="172">
        <f t="shared" si="20"/>
        <v>1727</v>
      </c>
      <c r="R261" s="172">
        <f t="shared" si="21"/>
        <v>1728.64</v>
      </c>
      <c r="S261" s="172">
        <f t="shared" si="22"/>
        <v>-1.6400000000001</v>
      </c>
    </row>
    <row r="262" spans="2:19" ht="15.75" customHeight="1">
      <c r="B262" s="141">
        <v>260</v>
      </c>
      <c r="C262" s="3" t="str">
        <f t="shared" si="16"/>
        <v>0:28:47</v>
      </c>
      <c r="D262" s="168" t="str">
        <f t="shared" si="12"/>
        <v>00:28:46.740</v>
      </c>
      <c r="E262" s="146">
        <f t="shared" si="17"/>
        <v>1727</v>
      </c>
      <c r="F262">
        <v>260</v>
      </c>
      <c r="G262" t="s">
        <v>546</v>
      </c>
      <c r="H262" s="146">
        <f t="shared" si="14"/>
        <v>1738</v>
      </c>
      <c r="I262" s="172">
        <f t="shared" si="23"/>
        <v>11</v>
      </c>
      <c r="J262">
        <v>260</v>
      </c>
      <c r="K262" t="s">
        <v>849</v>
      </c>
      <c r="L262" s="146">
        <f t="shared" si="15"/>
        <v>1738</v>
      </c>
      <c r="M262" s="172">
        <f t="shared" si="24"/>
        <v>11</v>
      </c>
      <c r="N262" s="172">
        <f t="shared" si="18"/>
        <v>0</v>
      </c>
      <c r="O262" s="141">
        <f t="shared" si="19"/>
        <v>0</v>
      </c>
      <c r="Q262" s="172">
        <f t="shared" si="20"/>
        <v>1738</v>
      </c>
      <c r="R262" s="172">
        <f t="shared" si="21"/>
        <v>1739.64</v>
      </c>
      <c r="S262" s="172">
        <f t="shared" si="22"/>
        <v>-1.6400000000001</v>
      </c>
    </row>
    <row r="263" spans="2:19" ht="15.75" customHeight="1">
      <c r="B263" s="141">
        <v>261</v>
      </c>
      <c r="C263" s="3" t="str">
        <f t="shared" si="16"/>
        <v>0:28:58</v>
      </c>
      <c r="D263" s="168" t="str">
        <f t="shared" si="12"/>
        <v>00:28:58.130</v>
      </c>
      <c r="E263" s="146">
        <f t="shared" si="17"/>
        <v>1738</v>
      </c>
      <c r="F263">
        <v>261</v>
      </c>
      <c r="G263" t="s">
        <v>547</v>
      </c>
      <c r="H263" s="146">
        <f t="shared" si="14"/>
        <v>1742</v>
      </c>
      <c r="I263" s="172">
        <f t="shared" si="23"/>
        <v>4</v>
      </c>
      <c r="J263">
        <v>261</v>
      </c>
      <c r="K263" t="s">
        <v>850</v>
      </c>
      <c r="L263" s="146">
        <f t="shared" si="15"/>
        <v>1742</v>
      </c>
      <c r="M263" s="172">
        <f t="shared" si="24"/>
        <v>4</v>
      </c>
      <c r="N263" s="172">
        <f t="shared" si="18"/>
        <v>0</v>
      </c>
      <c r="O263" s="141">
        <f t="shared" si="19"/>
        <v>0</v>
      </c>
      <c r="Q263" s="172">
        <f t="shared" si="20"/>
        <v>1742</v>
      </c>
      <c r="R263" s="172">
        <f t="shared" si="21"/>
        <v>1743.64</v>
      </c>
      <c r="S263" s="172">
        <f t="shared" si="22"/>
        <v>-1.6400000000001</v>
      </c>
    </row>
    <row r="264" spans="2:19" ht="15.75" customHeight="1">
      <c r="B264" s="141">
        <v>262</v>
      </c>
      <c r="C264" s="3" t="str">
        <f t="shared" si="16"/>
        <v>0:29:02</v>
      </c>
      <c r="D264" s="168" t="str">
        <f t="shared" si="12"/>
        <v>00:29:01.910</v>
      </c>
      <c r="E264" s="146">
        <f t="shared" si="17"/>
        <v>1742</v>
      </c>
      <c r="F264">
        <v>262</v>
      </c>
      <c r="G264" t="s">
        <v>548</v>
      </c>
      <c r="H264" s="146">
        <f t="shared" ref="H264:H295" si="25">HOUR(G265)*3600+MINUTE(G265)*60+SECOND(G265)</f>
        <v>1745</v>
      </c>
      <c r="I264" s="172">
        <f t="shared" si="23"/>
        <v>3</v>
      </c>
      <c r="J264">
        <v>262</v>
      </c>
      <c r="K264" t="s">
        <v>851</v>
      </c>
      <c r="L264" s="146">
        <f t="shared" si="15"/>
        <v>1746</v>
      </c>
      <c r="M264" s="172">
        <f t="shared" si="24"/>
        <v>4</v>
      </c>
      <c r="N264" s="172">
        <f t="shared" si="18"/>
        <v>-1</v>
      </c>
      <c r="O264" s="141">
        <f t="shared" si="19"/>
        <v>1</v>
      </c>
      <c r="Q264" s="172">
        <f t="shared" si="20"/>
        <v>1745</v>
      </c>
      <c r="R264" s="172">
        <f t="shared" si="21"/>
        <v>1747.64</v>
      </c>
      <c r="S264" s="172">
        <f t="shared" si="22"/>
        <v>-2.6400000000001</v>
      </c>
    </row>
    <row r="265" spans="2:19" ht="15.75" customHeight="1">
      <c r="B265" s="141">
        <v>263</v>
      </c>
      <c r="C265" s="3" t="str">
        <f t="shared" si="16"/>
        <v>0:29:05</v>
      </c>
      <c r="D265" s="168" t="str">
        <f t="shared" si="12"/>
        <v>00:29:05.240</v>
      </c>
      <c r="E265" s="146">
        <f t="shared" si="17"/>
        <v>1745</v>
      </c>
      <c r="F265">
        <v>263</v>
      </c>
      <c r="G265" t="s">
        <v>549</v>
      </c>
      <c r="H265" s="146">
        <f t="shared" si="25"/>
        <v>1753</v>
      </c>
      <c r="I265" s="172">
        <f t="shared" si="23"/>
        <v>8</v>
      </c>
      <c r="J265">
        <v>263</v>
      </c>
      <c r="K265" t="s">
        <v>852</v>
      </c>
      <c r="L265" s="146">
        <f t="shared" si="15"/>
        <v>1753</v>
      </c>
      <c r="M265" s="172">
        <f t="shared" si="24"/>
        <v>7</v>
      </c>
      <c r="N265" s="172">
        <f t="shared" si="18"/>
        <v>0</v>
      </c>
      <c r="O265" s="141">
        <f t="shared" si="19"/>
        <v>0</v>
      </c>
      <c r="Q265" s="172">
        <f t="shared" si="20"/>
        <v>1753</v>
      </c>
      <c r="R265" s="172">
        <f t="shared" si="21"/>
        <v>1754.64</v>
      </c>
      <c r="S265" s="172">
        <f t="shared" si="22"/>
        <v>-1.6400000000001</v>
      </c>
    </row>
    <row r="266" spans="2:19" ht="15.75" customHeight="1">
      <c r="B266" s="141">
        <v>264</v>
      </c>
      <c r="C266" s="3" t="str">
        <f t="shared" si="16"/>
        <v>0:29:13</v>
      </c>
      <c r="D266" s="168" t="str">
        <f t="shared" si="12"/>
        <v>00:29:12.720</v>
      </c>
      <c r="E266" s="146">
        <f t="shared" si="17"/>
        <v>1753</v>
      </c>
      <c r="F266">
        <v>264</v>
      </c>
      <c r="G266" t="s">
        <v>550</v>
      </c>
      <c r="H266" s="146">
        <f t="shared" si="25"/>
        <v>1755</v>
      </c>
      <c r="I266" s="172">
        <f t="shared" si="23"/>
        <v>2</v>
      </c>
      <c r="J266">
        <v>264</v>
      </c>
      <c r="K266" t="s">
        <v>853</v>
      </c>
      <c r="L266" s="146">
        <f t="shared" si="15"/>
        <v>1756</v>
      </c>
      <c r="M266" s="172">
        <f t="shared" si="24"/>
        <v>3</v>
      </c>
      <c r="N266" s="172">
        <f t="shared" si="18"/>
        <v>-1</v>
      </c>
      <c r="O266" s="141">
        <f t="shared" si="19"/>
        <v>1</v>
      </c>
      <c r="Q266" s="172">
        <f t="shared" si="20"/>
        <v>1755</v>
      </c>
      <c r="R266" s="172">
        <f t="shared" si="21"/>
        <v>1757.64</v>
      </c>
      <c r="S266" s="172">
        <f t="shared" si="22"/>
        <v>-2.6400000000001</v>
      </c>
    </row>
    <row r="267" spans="2:19" ht="15.75" customHeight="1">
      <c r="B267" s="141">
        <v>265</v>
      </c>
      <c r="C267" s="3" t="str">
        <f t="shared" si="16"/>
        <v>0:29:15</v>
      </c>
      <c r="D267" s="168" t="str">
        <f t="shared" si="12"/>
        <v>00:29:15.410</v>
      </c>
      <c r="E267" s="146">
        <f t="shared" si="17"/>
        <v>1755</v>
      </c>
      <c r="F267">
        <v>265</v>
      </c>
      <c r="G267" t="s">
        <v>551</v>
      </c>
      <c r="H267" s="146">
        <f t="shared" si="25"/>
        <v>1764</v>
      </c>
      <c r="I267" s="172">
        <f t="shared" si="23"/>
        <v>9</v>
      </c>
      <c r="J267">
        <v>265</v>
      </c>
      <c r="K267" t="s">
        <v>854</v>
      </c>
      <c r="L267" s="146">
        <f t="shared" si="15"/>
        <v>1764</v>
      </c>
      <c r="M267" s="172">
        <f t="shared" si="24"/>
        <v>8</v>
      </c>
      <c r="N267" s="172">
        <f t="shared" si="18"/>
        <v>0</v>
      </c>
      <c r="O267" s="141">
        <f t="shared" si="19"/>
        <v>0</v>
      </c>
      <c r="Q267" s="172">
        <f t="shared" si="20"/>
        <v>1764</v>
      </c>
      <c r="R267" s="172">
        <f t="shared" si="21"/>
        <v>1765.64</v>
      </c>
      <c r="S267" s="172">
        <f t="shared" si="22"/>
        <v>-1.6400000000001</v>
      </c>
    </row>
    <row r="268" spans="2:19" ht="15.75" customHeight="1">
      <c r="B268" s="141">
        <v>266</v>
      </c>
      <c r="C268" s="3" t="str">
        <f t="shared" si="16"/>
        <v>0:29:24</v>
      </c>
      <c r="D268" s="168" t="str">
        <f t="shared" si="12"/>
        <v>00:29:24.480</v>
      </c>
      <c r="E268" s="146">
        <f t="shared" si="17"/>
        <v>1764</v>
      </c>
      <c r="F268">
        <v>266</v>
      </c>
      <c r="G268" t="s">
        <v>552</v>
      </c>
      <c r="H268" s="146">
        <f t="shared" si="25"/>
        <v>1766</v>
      </c>
      <c r="I268" s="172">
        <f t="shared" si="23"/>
        <v>2</v>
      </c>
      <c r="J268">
        <v>266</v>
      </c>
      <c r="K268" t="s">
        <v>855</v>
      </c>
      <c r="L268" s="146">
        <f t="shared" si="15"/>
        <v>1767</v>
      </c>
      <c r="M268" s="172">
        <f t="shared" si="24"/>
        <v>3</v>
      </c>
      <c r="N268" s="172">
        <f t="shared" si="18"/>
        <v>-1</v>
      </c>
      <c r="O268" s="141">
        <f t="shared" si="19"/>
        <v>1</v>
      </c>
      <c r="Q268" s="172">
        <f t="shared" si="20"/>
        <v>1766</v>
      </c>
      <c r="R268" s="172">
        <f t="shared" si="21"/>
        <v>1768.64</v>
      </c>
      <c r="S268" s="172">
        <f t="shared" si="22"/>
        <v>-2.6400000000001</v>
      </c>
    </row>
    <row r="269" spans="2:19" ht="15.75" customHeight="1">
      <c r="B269" s="141">
        <v>267</v>
      </c>
      <c r="C269" s="3" t="str">
        <f t="shared" si="16"/>
        <v>0:29:26</v>
      </c>
      <c r="D269" s="168" t="str">
        <f t="shared" si="12"/>
        <v>00:29:26.460</v>
      </c>
      <c r="E269" s="146">
        <f t="shared" si="17"/>
        <v>1766</v>
      </c>
      <c r="F269">
        <v>267</v>
      </c>
      <c r="G269" t="s">
        <v>553</v>
      </c>
      <c r="H269" s="146">
        <f t="shared" si="25"/>
        <v>1768</v>
      </c>
      <c r="I269" s="172">
        <f t="shared" si="23"/>
        <v>2</v>
      </c>
      <c r="J269">
        <v>267</v>
      </c>
      <c r="K269" t="s">
        <v>856</v>
      </c>
      <c r="L269" s="146">
        <f t="shared" si="15"/>
        <v>1768</v>
      </c>
      <c r="M269" s="172">
        <f t="shared" si="24"/>
        <v>1</v>
      </c>
      <c r="N269" s="172">
        <f t="shared" si="18"/>
        <v>0</v>
      </c>
      <c r="O269" s="141">
        <f t="shared" si="19"/>
        <v>0</v>
      </c>
      <c r="Q269" s="172">
        <f t="shared" si="20"/>
        <v>1768</v>
      </c>
      <c r="R269" s="172">
        <f t="shared" si="21"/>
        <v>1769.64</v>
      </c>
      <c r="S269" s="172">
        <f t="shared" si="22"/>
        <v>-1.6400000000001</v>
      </c>
    </row>
    <row r="270" spans="2:19" ht="15.75" customHeight="1">
      <c r="B270" s="141">
        <v>268</v>
      </c>
      <c r="C270" s="3" t="str">
        <f t="shared" si="16"/>
        <v>0:29:28</v>
      </c>
      <c r="D270" s="168" t="str">
        <f t="shared" si="12"/>
        <v>00:29:27.680</v>
      </c>
      <c r="E270" s="146">
        <f t="shared" si="17"/>
        <v>1768</v>
      </c>
      <c r="F270">
        <v>268</v>
      </c>
      <c r="G270" t="s">
        <v>554</v>
      </c>
      <c r="H270" s="146">
        <f t="shared" si="25"/>
        <v>1772</v>
      </c>
      <c r="I270" s="172">
        <f t="shared" si="23"/>
        <v>4</v>
      </c>
      <c r="J270">
        <v>268</v>
      </c>
      <c r="K270" t="s">
        <v>857</v>
      </c>
      <c r="L270" s="146">
        <f t="shared" si="15"/>
        <v>1772</v>
      </c>
      <c r="M270" s="172">
        <f t="shared" si="24"/>
        <v>4</v>
      </c>
      <c r="N270" s="172">
        <f t="shared" si="18"/>
        <v>0</v>
      </c>
      <c r="O270" s="141">
        <f t="shared" si="19"/>
        <v>0</v>
      </c>
      <c r="Q270" s="172">
        <f t="shared" si="20"/>
        <v>1772</v>
      </c>
      <c r="R270" s="172">
        <f t="shared" si="21"/>
        <v>1773.64</v>
      </c>
      <c r="S270" s="172">
        <f t="shared" si="22"/>
        <v>-1.6400000000001</v>
      </c>
    </row>
    <row r="271" spans="2:19" ht="15.75" customHeight="1">
      <c r="B271" s="141">
        <v>269</v>
      </c>
      <c r="C271" s="3" t="str">
        <f t="shared" si="16"/>
        <v>0:29:32</v>
      </c>
      <c r="D271" s="168" t="str">
        <f t="shared" si="12"/>
        <v>00:29:31.820</v>
      </c>
      <c r="E271" s="146">
        <f t="shared" si="17"/>
        <v>1772</v>
      </c>
      <c r="F271">
        <v>269</v>
      </c>
      <c r="G271" t="s">
        <v>555</v>
      </c>
      <c r="H271" s="146">
        <f t="shared" si="25"/>
        <v>1788</v>
      </c>
      <c r="I271" s="172">
        <f t="shared" si="23"/>
        <v>16</v>
      </c>
      <c r="J271">
        <v>269</v>
      </c>
      <c r="K271" t="s">
        <v>858</v>
      </c>
      <c r="L271" s="146">
        <f t="shared" si="15"/>
        <v>1788</v>
      </c>
      <c r="M271" s="172">
        <f t="shared" si="24"/>
        <v>16</v>
      </c>
      <c r="N271" s="172">
        <f t="shared" si="18"/>
        <v>0</v>
      </c>
      <c r="O271" s="141">
        <f t="shared" si="19"/>
        <v>0</v>
      </c>
      <c r="Q271" s="172">
        <f t="shared" si="20"/>
        <v>1788</v>
      </c>
      <c r="R271" s="172">
        <f t="shared" si="21"/>
        <v>1789.64</v>
      </c>
      <c r="S271" s="172">
        <f t="shared" si="22"/>
        <v>-1.6400000000001</v>
      </c>
    </row>
    <row r="272" spans="2:19" ht="15.75" customHeight="1">
      <c r="B272" s="141">
        <v>270</v>
      </c>
      <c r="C272" s="3" t="str">
        <f t="shared" si="16"/>
        <v>0:29:48</v>
      </c>
      <c r="D272" s="168" t="str">
        <f t="shared" si="12"/>
        <v>00:29:48.340</v>
      </c>
      <c r="E272" s="146">
        <f t="shared" si="17"/>
        <v>1788</v>
      </c>
      <c r="F272">
        <v>270</v>
      </c>
      <c r="G272" t="s">
        <v>556</v>
      </c>
      <c r="H272" s="146">
        <f t="shared" si="25"/>
        <v>1798</v>
      </c>
      <c r="I272" s="172">
        <f t="shared" si="23"/>
        <v>10</v>
      </c>
      <c r="J272">
        <v>270</v>
      </c>
      <c r="K272" t="s">
        <v>859</v>
      </c>
      <c r="L272" s="146">
        <f t="shared" si="15"/>
        <v>1798</v>
      </c>
      <c r="M272" s="172">
        <f t="shared" si="24"/>
        <v>10</v>
      </c>
      <c r="N272" s="172">
        <f t="shared" si="18"/>
        <v>0</v>
      </c>
      <c r="O272" s="141">
        <f t="shared" si="19"/>
        <v>0</v>
      </c>
      <c r="Q272" s="172">
        <f t="shared" si="20"/>
        <v>1798</v>
      </c>
      <c r="R272" s="172">
        <f t="shared" si="21"/>
        <v>1799.64</v>
      </c>
      <c r="S272" s="172">
        <f t="shared" si="22"/>
        <v>-1.6400000000001</v>
      </c>
    </row>
    <row r="273" spans="2:19" ht="15.75" customHeight="1">
      <c r="B273" s="141">
        <v>271</v>
      </c>
      <c r="C273" s="3" t="str">
        <f t="shared" si="16"/>
        <v>0:29:58</v>
      </c>
      <c r="D273" s="168" t="str">
        <f t="shared" si="12"/>
        <v>00:29:58.040</v>
      </c>
      <c r="E273" s="146">
        <f t="shared" si="17"/>
        <v>1798</v>
      </c>
      <c r="F273">
        <v>271</v>
      </c>
      <c r="G273" t="s">
        <v>557</v>
      </c>
      <c r="H273" s="146">
        <f t="shared" si="25"/>
        <v>1811</v>
      </c>
      <c r="I273" s="172">
        <f t="shared" si="23"/>
        <v>13</v>
      </c>
      <c r="J273">
        <v>271</v>
      </c>
      <c r="K273" t="s">
        <v>860</v>
      </c>
      <c r="L273" s="146">
        <f t="shared" si="15"/>
        <v>1811</v>
      </c>
      <c r="M273" s="172">
        <f t="shared" si="24"/>
        <v>13</v>
      </c>
      <c r="N273" s="172">
        <f t="shared" si="18"/>
        <v>0</v>
      </c>
      <c r="O273" s="141">
        <f t="shared" si="19"/>
        <v>0</v>
      </c>
      <c r="Q273" s="172">
        <f t="shared" si="20"/>
        <v>1811</v>
      </c>
      <c r="R273" s="172">
        <f t="shared" si="21"/>
        <v>1812.64</v>
      </c>
      <c r="S273" s="172">
        <f t="shared" si="22"/>
        <v>-1.6400000000001</v>
      </c>
    </row>
    <row r="274" spans="2:19" ht="15.75" customHeight="1">
      <c r="B274" s="141">
        <v>272</v>
      </c>
      <c r="C274" s="3" t="str">
        <f t="shared" si="16"/>
        <v>0:30:11</v>
      </c>
      <c r="D274" s="168" t="str">
        <f t="shared" si="12"/>
        <v>00:30:10.650</v>
      </c>
      <c r="E274" s="146">
        <f t="shared" si="17"/>
        <v>1811</v>
      </c>
      <c r="F274">
        <v>272</v>
      </c>
      <c r="G274" t="s">
        <v>558</v>
      </c>
      <c r="H274" s="146">
        <f t="shared" si="25"/>
        <v>1811</v>
      </c>
      <c r="I274" s="172">
        <f t="shared" si="23"/>
        <v>0</v>
      </c>
      <c r="J274">
        <v>272</v>
      </c>
      <c r="K274" t="s">
        <v>861</v>
      </c>
      <c r="L274" s="146">
        <f t="shared" si="15"/>
        <v>1812</v>
      </c>
      <c r="M274" s="172">
        <f t="shared" si="24"/>
        <v>1</v>
      </c>
      <c r="N274" s="172">
        <f t="shared" si="18"/>
        <v>-1</v>
      </c>
      <c r="O274" s="141">
        <f t="shared" si="19"/>
        <v>1</v>
      </c>
      <c r="Q274" s="172">
        <f t="shared" si="20"/>
        <v>1811</v>
      </c>
      <c r="R274" s="172">
        <f t="shared" si="21"/>
        <v>1813.64</v>
      </c>
      <c r="S274" s="172">
        <f t="shared" si="22"/>
        <v>-2.6400000000001</v>
      </c>
    </row>
    <row r="275" spans="2:19" ht="15.75" customHeight="1">
      <c r="B275" s="141">
        <v>273</v>
      </c>
      <c r="C275" s="3" t="str">
        <f t="shared" si="16"/>
        <v>0:30:11</v>
      </c>
      <c r="D275" s="168" t="str">
        <f t="shared" si="12"/>
        <v>00:30:11.490</v>
      </c>
      <c r="E275" s="146">
        <f t="shared" si="17"/>
        <v>1811</v>
      </c>
      <c r="F275">
        <v>273</v>
      </c>
      <c r="G275" t="s">
        <v>559</v>
      </c>
      <c r="H275" s="146">
        <f t="shared" si="25"/>
        <v>1812</v>
      </c>
      <c r="I275" s="172">
        <f t="shared" si="23"/>
        <v>1</v>
      </c>
      <c r="J275">
        <v>273</v>
      </c>
      <c r="K275" t="s">
        <v>862</v>
      </c>
      <c r="L275" s="146">
        <f t="shared" si="15"/>
        <v>1812</v>
      </c>
      <c r="M275" s="172">
        <f t="shared" si="24"/>
        <v>0</v>
      </c>
      <c r="N275" s="172">
        <f t="shared" si="18"/>
        <v>0</v>
      </c>
      <c r="O275" s="141">
        <f t="shared" si="19"/>
        <v>0</v>
      </c>
      <c r="Q275" s="172">
        <f t="shared" si="20"/>
        <v>1812</v>
      </c>
      <c r="R275" s="172">
        <f t="shared" si="21"/>
        <v>1813.64</v>
      </c>
      <c r="S275" s="172">
        <f t="shared" si="22"/>
        <v>-1.6400000000001</v>
      </c>
    </row>
    <row r="276" spans="2:19" ht="15.75" customHeight="1">
      <c r="B276" s="141">
        <v>274</v>
      </c>
      <c r="C276" s="3" t="str">
        <f t="shared" si="16"/>
        <v>0:30:12</v>
      </c>
      <c r="D276" s="168" t="str">
        <f t="shared" si="12"/>
        <v>00:30:11.900</v>
      </c>
      <c r="E276" s="146">
        <f t="shared" si="17"/>
        <v>1812</v>
      </c>
      <c r="F276">
        <v>274</v>
      </c>
      <c r="G276" t="s">
        <v>560</v>
      </c>
      <c r="H276" s="146">
        <f t="shared" si="25"/>
        <v>1827</v>
      </c>
      <c r="I276" s="172">
        <f t="shared" si="23"/>
        <v>15</v>
      </c>
      <c r="J276">
        <v>274</v>
      </c>
      <c r="K276" t="s">
        <v>863</v>
      </c>
      <c r="L276" s="146">
        <f t="shared" si="15"/>
        <v>1828</v>
      </c>
      <c r="M276" s="172">
        <f t="shared" si="24"/>
        <v>16</v>
      </c>
      <c r="N276" s="172">
        <f t="shared" si="18"/>
        <v>-1</v>
      </c>
      <c r="O276" s="141">
        <f t="shared" si="19"/>
        <v>1</v>
      </c>
      <c r="Q276" s="172">
        <f t="shared" si="20"/>
        <v>1827</v>
      </c>
      <c r="R276" s="172">
        <f t="shared" si="21"/>
        <v>1829.64</v>
      </c>
      <c r="S276" s="172">
        <f t="shared" si="22"/>
        <v>-2.6400000000001</v>
      </c>
    </row>
    <row r="277" spans="2:19" ht="15.75" customHeight="1">
      <c r="B277" s="141">
        <v>275</v>
      </c>
      <c r="C277" s="3" t="str">
        <f t="shared" si="16"/>
        <v>0:30:27</v>
      </c>
      <c r="D277" s="168" t="str">
        <f t="shared" si="12"/>
        <v>00:30:27.400</v>
      </c>
      <c r="E277" s="146">
        <f t="shared" si="17"/>
        <v>1827</v>
      </c>
      <c r="F277">
        <v>275</v>
      </c>
      <c r="G277" t="s">
        <v>561</v>
      </c>
      <c r="H277" s="146">
        <f t="shared" si="25"/>
        <v>1846</v>
      </c>
      <c r="I277" s="172">
        <f t="shared" si="23"/>
        <v>19</v>
      </c>
      <c r="J277">
        <v>275</v>
      </c>
      <c r="K277" t="s">
        <v>864</v>
      </c>
      <c r="L277" s="146">
        <f t="shared" si="15"/>
        <v>1846</v>
      </c>
      <c r="M277" s="172">
        <f t="shared" si="24"/>
        <v>18</v>
      </c>
      <c r="N277" s="172">
        <f t="shared" si="18"/>
        <v>0</v>
      </c>
      <c r="O277" s="141">
        <f t="shared" si="19"/>
        <v>0</v>
      </c>
      <c r="Q277" s="172">
        <f t="shared" si="20"/>
        <v>1846</v>
      </c>
      <c r="R277" s="172">
        <f t="shared" si="21"/>
        <v>1847.64</v>
      </c>
      <c r="S277" s="172">
        <f t="shared" si="22"/>
        <v>-1.6400000000001</v>
      </c>
    </row>
    <row r="278" spans="2:19" ht="15.75" customHeight="1">
      <c r="B278" s="141">
        <v>276</v>
      </c>
      <c r="C278" s="3" t="str">
        <f t="shared" si="16"/>
        <v>0:30:46</v>
      </c>
      <c r="D278" s="168" t="str">
        <f t="shared" si="12"/>
        <v>00:30:45.880</v>
      </c>
      <c r="E278" s="146">
        <f t="shared" si="17"/>
        <v>1846</v>
      </c>
      <c r="F278">
        <v>276</v>
      </c>
      <c r="G278" t="s">
        <v>562</v>
      </c>
      <c r="H278" s="146">
        <f t="shared" si="25"/>
        <v>1851</v>
      </c>
      <c r="I278" s="172">
        <f t="shared" si="23"/>
        <v>5</v>
      </c>
      <c r="J278">
        <v>276</v>
      </c>
      <c r="K278" t="s">
        <v>865</v>
      </c>
      <c r="L278" s="146">
        <f t="shared" si="15"/>
        <v>1851</v>
      </c>
      <c r="M278" s="172">
        <f t="shared" si="24"/>
        <v>5</v>
      </c>
      <c r="N278" s="172">
        <f t="shared" si="18"/>
        <v>0</v>
      </c>
      <c r="O278" s="141">
        <f t="shared" si="19"/>
        <v>0</v>
      </c>
      <c r="Q278" s="172">
        <f t="shared" si="20"/>
        <v>1851</v>
      </c>
      <c r="R278" s="172">
        <f t="shared" si="21"/>
        <v>1852.64</v>
      </c>
      <c r="S278" s="172">
        <f t="shared" si="22"/>
        <v>-1.6400000000001</v>
      </c>
    </row>
    <row r="279" spans="2:19" ht="15.75" customHeight="1">
      <c r="B279" s="141">
        <v>277</v>
      </c>
      <c r="C279" s="3" t="str">
        <f t="shared" si="16"/>
        <v>0:30:51</v>
      </c>
      <c r="D279" s="168" t="str">
        <f t="shared" si="12"/>
        <v>00:30:51.430</v>
      </c>
      <c r="E279" s="146">
        <f t="shared" si="17"/>
        <v>1851</v>
      </c>
      <c r="F279">
        <v>277</v>
      </c>
      <c r="G279" t="s">
        <v>563</v>
      </c>
      <c r="H279" s="146">
        <f t="shared" si="25"/>
        <v>1857</v>
      </c>
      <c r="I279" s="172">
        <f t="shared" si="23"/>
        <v>6</v>
      </c>
      <c r="J279">
        <v>277</v>
      </c>
      <c r="K279" t="s">
        <v>866</v>
      </c>
      <c r="L279" s="146">
        <f t="shared" si="15"/>
        <v>1857</v>
      </c>
      <c r="M279" s="172">
        <f t="shared" si="24"/>
        <v>6</v>
      </c>
      <c r="N279" s="172">
        <f t="shared" si="18"/>
        <v>0</v>
      </c>
      <c r="O279" s="141">
        <f t="shared" si="19"/>
        <v>0</v>
      </c>
      <c r="Q279" s="172">
        <f t="shared" si="20"/>
        <v>1857</v>
      </c>
      <c r="R279" s="172">
        <f t="shared" si="21"/>
        <v>1858.64</v>
      </c>
      <c r="S279" s="172">
        <f t="shared" si="22"/>
        <v>-1.6400000000001</v>
      </c>
    </row>
    <row r="280" spans="2:19" ht="15.75" customHeight="1">
      <c r="B280" s="141">
        <v>278</v>
      </c>
      <c r="C280" s="3" t="str">
        <f t="shared" si="16"/>
        <v>0:30:57</v>
      </c>
      <c r="D280" s="168" t="str">
        <f t="shared" si="12"/>
        <v>00:30:56.760</v>
      </c>
      <c r="E280" s="146">
        <f t="shared" si="17"/>
        <v>1857</v>
      </c>
      <c r="F280">
        <v>278</v>
      </c>
      <c r="G280" t="s">
        <v>564</v>
      </c>
      <c r="H280" s="146">
        <f t="shared" si="25"/>
        <v>1877</v>
      </c>
      <c r="I280" s="172">
        <f t="shared" si="23"/>
        <v>20</v>
      </c>
      <c r="J280">
        <v>278</v>
      </c>
      <c r="K280" t="s">
        <v>867</v>
      </c>
      <c r="L280" s="146">
        <f t="shared" si="15"/>
        <v>1877</v>
      </c>
      <c r="M280" s="172">
        <f t="shared" si="24"/>
        <v>20</v>
      </c>
      <c r="N280" s="172">
        <f t="shared" si="18"/>
        <v>0</v>
      </c>
      <c r="O280" s="141">
        <f t="shared" si="19"/>
        <v>0</v>
      </c>
      <c r="Q280" s="172">
        <f t="shared" si="20"/>
        <v>1877</v>
      </c>
      <c r="R280" s="172">
        <f t="shared" si="21"/>
        <v>1878.64</v>
      </c>
      <c r="S280" s="172">
        <f t="shared" si="22"/>
        <v>-1.6400000000001</v>
      </c>
    </row>
    <row r="281" spans="2:19" ht="15.75" customHeight="1">
      <c r="B281" s="141">
        <v>279</v>
      </c>
      <c r="C281" s="3" t="str">
        <f t="shared" si="16"/>
        <v>0:31:17</v>
      </c>
      <c r="D281" s="168" t="str">
        <f t="shared" si="12"/>
        <v>00:31:16.550</v>
      </c>
      <c r="E281" s="146">
        <f t="shared" si="17"/>
        <v>1877</v>
      </c>
      <c r="F281">
        <v>279</v>
      </c>
      <c r="G281" t="s">
        <v>565</v>
      </c>
      <c r="H281" s="146">
        <f t="shared" si="25"/>
        <v>1881</v>
      </c>
      <c r="I281" s="172">
        <f t="shared" si="23"/>
        <v>4</v>
      </c>
      <c r="J281">
        <v>279</v>
      </c>
      <c r="K281" t="s">
        <v>868</v>
      </c>
      <c r="L281" s="146">
        <f t="shared" si="15"/>
        <v>1881</v>
      </c>
      <c r="M281" s="172">
        <f t="shared" si="24"/>
        <v>4</v>
      </c>
      <c r="N281" s="172">
        <f t="shared" si="18"/>
        <v>0</v>
      </c>
      <c r="O281" s="141">
        <f t="shared" si="19"/>
        <v>0</v>
      </c>
      <c r="Q281" s="172">
        <f t="shared" si="20"/>
        <v>1881</v>
      </c>
      <c r="R281" s="172">
        <f t="shared" si="21"/>
        <v>1882.64</v>
      </c>
      <c r="S281" s="172">
        <f t="shared" si="22"/>
        <v>-1.6400000000001</v>
      </c>
    </row>
    <row r="282" spans="2:19" ht="15.75" customHeight="1">
      <c r="B282" s="141">
        <v>280</v>
      </c>
      <c r="C282" s="3" t="str">
        <f t="shared" si="16"/>
        <v>0:31:21</v>
      </c>
      <c r="D282" s="168" t="str">
        <f t="shared" si="12"/>
        <v>00:31:20.550</v>
      </c>
      <c r="E282" s="146">
        <f t="shared" si="17"/>
        <v>1881</v>
      </c>
      <c r="F282">
        <v>280</v>
      </c>
      <c r="G282" t="s">
        <v>566</v>
      </c>
      <c r="H282" s="146">
        <f t="shared" si="25"/>
        <v>1881</v>
      </c>
      <c r="I282" s="172">
        <f t="shared" si="23"/>
        <v>0</v>
      </c>
      <c r="J282">
        <v>280</v>
      </c>
      <c r="K282" t="s">
        <v>869</v>
      </c>
      <c r="L282" s="146">
        <f t="shared" si="15"/>
        <v>1881</v>
      </c>
      <c r="M282" s="172">
        <f t="shared" si="24"/>
        <v>0</v>
      </c>
      <c r="N282" s="172">
        <f t="shared" si="18"/>
        <v>0</v>
      </c>
      <c r="O282" s="141">
        <f t="shared" si="19"/>
        <v>0</v>
      </c>
      <c r="Q282" s="172">
        <f t="shared" si="20"/>
        <v>1881</v>
      </c>
      <c r="R282" s="172">
        <f t="shared" si="21"/>
        <v>1882.64</v>
      </c>
      <c r="S282" s="172">
        <f t="shared" si="22"/>
        <v>-1.6400000000001</v>
      </c>
    </row>
    <row r="283" spans="2:19" ht="15.75" customHeight="1">
      <c r="B283" s="141">
        <v>281</v>
      </c>
      <c r="C283" s="3" t="str">
        <f t="shared" si="16"/>
        <v>0:31:21</v>
      </c>
      <c r="D283" s="168" t="str">
        <f t="shared" si="12"/>
        <v>00:31:21.230</v>
      </c>
      <c r="E283" s="146">
        <f t="shared" si="17"/>
        <v>1881</v>
      </c>
      <c r="F283">
        <v>281</v>
      </c>
      <c r="G283" t="s">
        <v>567</v>
      </c>
      <c r="H283" s="146">
        <f t="shared" si="25"/>
        <v>1882</v>
      </c>
      <c r="I283" s="172">
        <f t="shared" si="23"/>
        <v>1</v>
      </c>
      <c r="J283">
        <v>281</v>
      </c>
      <c r="K283" t="s">
        <v>870</v>
      </c>
      <c r="L283" s="146">
        <f t="shared" si="15"/>
        <v>1882</v>
      </c>
      <c r="M283" s="172">
        <f t="shared" si="24"/>
        <v>1</v>
      </c>
      <c r="N283" s="172">
        <f t="shared" si="18"/>
        <v>0</v>
      </c>
      <c r="O283" s="141">
        <f t="shared" si="19"/>
        <v>0</v>
      </c>
      <c r="Q283" s="172">
        <f t="shared" si="20"/>
        <v>1882</v>
      </c>
      <c r="R283" s="172">
        <f t="shared" si="21"/>
        <v>1883.64</v>
      </c>
      <c r="S283" s="172">
        <f t="shared" si="22"/>
        <v>-1.6400000000001</v>
      </c>
    </row>
    <row r="284" spans="2:19" ht="15.75" customHeight="1">
      <c r="B284" s="141">
        <v>282</v>
      </c>
      <c r="C284" s="3" t="str">
        <f t="shared" si="16"/>
        <v>0:31:22</v>
      </c>
      <c r="D284" s="168" t="str">
        <f t="shared" si="12"/>
        <v>00:31:22.180</v>
      </c>
      <c r="E284" s="146">
        <f t="shared" si="17"/>
        <v>1882</v>
      </c>
      <c r="F284">
        <v>282</v>
      </c>
      <c r="G284" t="s">
        <v>568</v>
      </c>
      <c r="H284" s="146">
        <f t="shared" si="25"/>
        <v>1883</v>
      </c>
      <c r="I284" s="172">
        <f t="shared" si="23"/>
        <v>1</v>
      </c>
      <c r="J284">
        <v>282</v>
      </c>
      <c r="K284" t="s">
        <v>871</v>
      </c>
      <c r="L284" s="146">
        <f t="shared" si="15"/>
        <v>1883</v>
      </c>
      <c r="M284" s="172">
        <f t="shared" si="24"/>
        <v>1</v>
      </c>
      <c r="N284" s="172">
        <f t="shared" si="18"/>
        <v>0</v>
      </c>
      <c r="O284" s="141">
        <f t="shared" si="19"/>
        <v>0</v>
      </c>
      <c r="Q284" s="172">
        <f t="shared" si="20"/>
        <v>1883</v>
      </c>
      <c r="R284" s="172">
        <f t="shared" si="21"/>
        <v>1884.64</v>
      </c>
      <c r="S284" s="172">
        <f t="shared" si="22"/>
        <v>-1.6400000000001</v>
      </c>
    </row>
    <row r="285" spans="2:19" ht="15.75" customHeight="1">
      <c r="B285" s="141">
        <v>283</v>
      </c>
      <c r="C285" s="3" t="str">
        <f t="shared" si="16"/>
        <v>0:31:23</v>
      </c>
      <c r="D285" s="168" t="str">
        <f t="shared" si="12"/>
        <v>00:31:22.910</v>
      </c>
      <c r="E285" s="146">
        <f t="shared" si="17"/>
        <v>1883</v>
      </c>
      <c r="F285">
        <v>283</v>
      </c>
      <c r="G285" t="s">
        <v>569</v>
      </c>
      <c r="H285" s="146">
        <f t="shared" si="25"/>
        <v>1887</v>
      </c>
      <c r="I285" s="172">
        <f t="shared" si="23"/>
        <v>4</v>
      </c>
      <c r="J285">
        <v>283</v>
      </c>
      <c r="K285" t="s">
        <v>872</v>
      </c>
      <c r="L285" s="146">
        <f t="shared" si="15"/>
        <v>1887</v>
      </c>
      <c r="M285" s="172">
        <f t="shared" si="24"/>
        <v>4</v>
      </c>
      <c r="N285" s="172">
        <f t="shared" si="18"/>
        <v>0</v>
      </c>
      <c r="O285" s="141">
        <f t="shared" si="19"/>
        <v>0</v>
      </c>
      <c r="Q285" s="172">
        <f t="shared" si="20"/>
        <v>1887</v>
      </c>
      <c r="R285" s="172">
        <f t="shared" si="21"/>
        <v>1888.64</v>
      </c>
      <c r="S285" s="172">
        <f t="shared" si="22"/>
        <v>-1.6400000000001</v>
      </c>
    </row>
    <row r="286" spans="2:19" ht="15.75" customHeight="1">
      <c r="B286" s="141">
        <v>284</v>
      </c>
      <c r="C286" s="3" t="str">
        <f t="shared" si="16"/>
        <v>0:31:27</v>
      </c>
      <c r="D286" s="168" t="str">
        <f t="shared" si="12"/>
        <v>00:31:27.260</v>
      </c>
      <c r="E286" s="146">
        <f t="shared" si="17"/>
        <v>1887</v>
      </c>
      <c r="F286">
        <v>284</v>
      </c>
      <c r="G286" t="s">
        <v>570</v>
      </c>
      <c r="H286" s="146">
        <f t="shared" si="25"/>
        <v>1891</v>
      </c>
      <c r="I286" s="172">
        <f t="shared" si="23"/>
        <v>4</v>
      </c>
      <c r="J286">
        <v>284</v>
      </c>
      <c r="K286" t="s">
        <v>873</v>
      </c>
      <c r="L286" s="146">
        <f t="shared" si="15"/>
        <v>1891</v>
      </c>
      <c r="M286" s="172">
        <f t="shared" si="24"/>
        <v>4</v>
      </c>
      <c r="N286" s="172">
        <f t="shared" si="18"/>
        <v>0</v>
      </c>
      <c r="O286" s="141">
        <f t="shared" si="19"/>
        <v>0</v>
      </c>
      <c r="Q286" s="172">
        <f t="shared" si="20"/>
        <v>1891</v>
      </c>
      <c r="R286" s="172">
        <f t="shared" si="21"/>
        <v>1892.64</v>
      </c>
      <c r="S286" s="172">
        <f t="shared" si="22"/>
        <v>-1.6400000000001</v>
      </c>
    </row>
    <row r="287" spans="2:19" ht="15.75" customHeight="1">
      <c r="B287" s="141">
        <v>285</v>
      </c>
      <c r="C287" s="3" t="str">
        <f t="shared" si="16"/>
        <v>0:31:31</v>
      </c>
      <c r="D287" s="168" t="str">
        <f t="shared" si="12"/>
        <v>00:31:30.500</v>
      </c>
      <c r="E287" s="146">
        <f t="shared" si="17"/>
        <v>1891</v>
      </c>
      <c r="F287">
        <v>285</v>
      </c>
      <c r="G287" t="s">
        <v>571</v>
      </c>
      <c r="H287" s="146">
        <f t="shared" si="25"/>
        <v>1891</v>
      </c>
      <c r="I287" s="172">
        <f t="shared" si="23"/>
        <v>0</v>
      </c>
      <c r="J287">
        <v>285</v>
      </c>
      <c r="K287" t="s">
        <v>874</v>
      </c>
      <c r="L287" s="146">
        <f t="shared" si="15"/>
        <v>1891</v>
      </c>
      <c r="M287" s="172">
        <f t="shared" si="24"/>
        <v>0</v>
      </c>
      <c r="N287" s="172">
        <f t="shared" si="18"/>
        <v>0</v>
      </c>
      <c r="O287" s="141">
        <f t="shared" si="19"/>
        <v>0</v>
      </c>
      <c r="Q287" s="172">
        <f t="shared" si="20"/>
        <v>1891</v>
      </c>
      <c r="R287" s="172">
        <f t="shared" si="21"/>
        <v>1892.64</v>
      </c>
      <c r="S287" s="172">
        <f t="shared" si="22"/>
        <v>-1.6400000000001</v>
      </c>
    </row>
    <row r="288" spans="2:19" ht="15.75" customHeight="1">
      <c r="B288" s="141">
        <v>286</v>
      </c>
      <c r="C288" s="3" t="str">
        <f t="shared" si="16"/>
        <v>0:31:31</v>
      </c>
      <c r="D288" s="168" t="str">
        <f t="shared" si="12"/>
        <v>00:31:30.990</v>
      </c>
      <c r="E288" s="146">
        <f t="shared" si="17"/>
        <v>1891</v>
      </c>
      <c r="F288">
        <v>286</v>
      </c>
      <c r="G288" t="s">
        <v>572</v>
      </c>
      <c r="H288" s="146">
        <f t="shared" si="25"/>
        <v>1916</v>
      </c>
      <c r="I288" s="172">
        <f t="shared" si="23"/>
        <v>25</v>
      </c>
      <c r="J288">
        <v>286</v>
      </c>
      <c r="K288" t="s">
        <v>875</v>
      </c>
      <c r="L288" s="146">
        <f t="shared" si="15"/>
        <v>1916</v>
      </c>
      <c r="M288" s="172">
        <f t="shared" si="24"/>
        <v>25</v>
      </c>
      <c r="N288" s="172">
        <f t="shared" si="18"/>
        <v>0</v>
      </c>
      <c r="O288" s="141">
        <f t="shared" si="19"/>
        <v>0</v>
      </c>
      <c r="Q288" s="172">
        <f t="shared" si="20"/>
        <v>1916</v>
      </c>
      <c r="R288" s="172">
        <f t="shared" si="21"/>
        <v>1917.64</v>
      </c>
      <c r="S288" s="172">
        <f t="shared" si="22"/>
        <v>-1.6400000000001</v>
      </c>
    </row>
    <row r="289" spans="2:19" ht="15.75" customHeight="1">
      <c r="B289" s="141">
        <v>287</v>
      </c>
      <c r="C289" s="3" t="str">
        <f t="shared" si="16"/>
        <v>0:31:56</v>
      </c>
      <c r="D289" s="168" t="str">
        <f t="shared" si="12"/>
        <v>00:31:56.210</v>
      </c>
      <c r="E289" s="146">
        <f t="shared" si="17"/>
        <v>1916</v>
      </c>
      <c r="F289">
        <v>287</v>
      </c>
      <c r="G289" t="s">
        <v>573</v>
      </c>
      <c r="H289" s="146">
        <f t="shared" si="25"/>
        <v>1920</v>
      </c>
      <c r="I289" s="172">
        <f t="shared" si="23"/>
        <v>4</v>
      </c>
      <c r="J289">
        <v>287</v>
      </c>
      <c r="K289" t="s">
        <v>876</v>
      </c>
      <c r="L289" s="146">
        <f t="shared" si="15"/>
        <v>1920</v>
      </c>
      <c r="M289" s="172">
        <f t="shared" si="24"/>
        <v>4</v>
      </c>
      <c r="N289" s="172">
        <f t="shared" si="18"/>
        <v>0</v>
      </c>
      <c r="O289" s="141">
        <f t="shared" si="19"/>
        <v>0</v>
      </c>
      <c r="Q289" s="172">
        <f t="shared" si="20"/>
        <v>1920</v>
      </c>
      <c r="R289" s="172">
        <f t="shared" si="21"/>
        <v>1921.64</v>
      </c>
      <c r="S289" s="172">
        <f t="shared" si="22"/>
        <v>-1.6400000000001</v>
      </c>
    </row>
    <row r="290" spans="2:19" ht="15.75" customHeight="1">
      <c r="B290" s="141">
        <v>288</v>
      </c>
      <c r="C290" s="3" t="str">
        <f t="shared" si="16"/>
        <v>0:32:00</v>
      </c>
      <c r="D290" s="168" t="str">
        <f t="shared" si="12"/>
        <v>00:31:59.950</v>
      </c>
      <c r="E290" s="146">
        <f t="shared" si="17"/>
        <v>1920</v>
      </c>
      <c r="F290">
        <v>288</v>
      </c>
      <c r="G290" t="s">
        <v>574</v>
      </c>
      <c r="H290" s="146">
        <f t="shared" si="25"/>
        <v>1932</v>
      </c>
      <c r="I290" s="172">
        <f t="shared" si="23"/>
        <v>12</v>
      </c>
      <c r="J290">
        <v>288</v>
      </c>
      <c r="K290" t="s">
        <v>877</v>
      </c>
      <c r="L290" s="146">
        <f t="shared" si="15"/>
        <v>1932</v>
      </c>
      <c r="M290" s="172">
        <f t="shared" si="24"/>
        <v>12</v>
      </c>
      <c r="N290" s="172">
        <f t="shared" si="18"/>
        <v>0</v>
      </c>
      <c r="O290" s="141">
        <f t="shared" si="19"/>
        <v>0</v>
      </c>
      <c r="Q290" s="172">
        <f t="shared" si="20"/>
        <v>1932</v>
      </c>
      <c r="R290" s="172">
        <f t="shared" si="21"/>
        <v>1933.64</v>
      </c>
      <c r="S290" s="172">
        <f t="shared" si="22"/>
        <v>-1.6400000000001</v>
      </c>
    </row>
    <row r="291" spans="2:19" ht="15.75" customHeight="1">
      <c r="B291" s="141">
        <v>289</v>
      </c>
      <c r="C291" s="3" t="str">
        <f t="shared" si="16"/>
        <v>0:32:12</v>
      </c>
      <c r="D291" s="168" t="str">
        <f t="shared" si="12"/>
        <v>00:32:11.990</v>
      </c>
      <c r="E291" s="146">
        <f t="shared" si="17"/>
        <v>1932</v>
      </c>
      <c r="F291">
        <v>289</v>
      </c>
      <c r="G291" t="s">
        <v>575</v>
      </c>
      <c r="H291" s="146">
        <f t="shared" si="25"/>
        <v>1936</v>
      </c>
      <c r="I291" s="172">
        <f t="shared" si="23"/>
        <v>4</v>
      </c>
      <c r="J291">
        <v>289</v>
      </c>
      <c r="K291" t="s">
        <v>878</v>
      </c>
      <c r="L291" s="146">
        <f t="shared" si="15"/>
        <v>1936</v>
      </c>
      <c r="M291" s="172">
        <f t="shared" si="24"/>
        <v>4</v>
      </c>
      <c r="N291" s="172">
        <f t="shared" si="18"/>
        <v>0</v>
      </c>
      <c r="O291" s="141">
        <f t="shared" si="19"/>
        <v>0</v>
      </c>
      <c r="Q291" s="172">
        <f t="shared" si="20"/>
        <v>1936</v>
      </c>
      <c r="R291" s="172">
        <f t="shared" si="21"/>
        <v>1937.64</v>
      </c>
      <c r="S291" s="172">
        <f t="shared" si="22"/>
        <v>-1.6400000000001</v>
      </c>
    </row>
    <row r="292" spans="2:19" ht="15.75" customHeight="1">
      <c r="B292" s="141">
        <v>290</v>
      </c>
      <c r="C292" s="3" t="str">
        <f t="shared" si="16"/>
        <v>0:32:16</v>
      </c>
      <c r="D292" s="168" t="str">
        <f t="shared" si="12"/>
        <v>00:32:15.870</v>
      </c>
      <c r="E292" s="146">
        <f t="shared" si="17"/>
        <v>1936</v>
      </c>
      <c r="F292">
        <v>290</v>
      </c>
      <c r="G292" t="s">
        <v>576</v>
      </c>
      <c r="H292" s="146">
        <f t="shared" si="25"/>
        <v>1937</v>
      </c>
      <c r="I292" s="172">
        <f t="shared" si="23"/>
        <v>1</v>
      </c>
      <c r="J292">
        <v>290</v>
      </c>
      <c r="K292" t="s">
        <v>879</v>
      </c>
      <c r="L292" s="146">
        <f t="shared" si="15"/>
        <v>1937</v>
      </c>
      <c r="M292" s="172">
        <f t="shared" si="24"/>
        <v>1</v>
      </c>
      <c r="N292" s="172">
        <f t="shared" si="18"/>
        <v>0</v>
      </c>
      <c r="O292" s="141">
        <f t="shared" si="19"/>
        <v>0</v>
      </c>
      <c r="Q292" s="172">
        <f t="shared" si="20"/>
        <v>1937</v>
      </c>
      <c r="R292" s="172">
        <f t="shared" si="21"/>
        <v>1938.64</v>
      </c>
      <c r="S292" s="172">
        <f t="shared" si="22"/>
        <v>-1.6400000000001</v>
      </c>
    </row>
    <row r="293" spans="2:19" ht="15.75" customHeight="1">
      <c r="B293" s="141">
        <v>291</v>
      </c>
      <c r="C293" s="3" t="str">
        <f t="shared" si="16"/>
        <v>0:32:17</v>
      </c>
      <c r="D293" s="168" t="str">
        <f t="shared" si="12"/>
        <v>00:32:16.630</v>
      </c>
      <c r="E293" s="146">
        <f t="shared" si="17"/>
        <v>1937</v>
      </c>
      <c r="F293">
        <v>291</v>
      </c>
      <c r="G293" t="s">
        <v>577</v>
      </c>
      <c r="H293" s="146">
        <f t="shared" si="25"/>
        <v>1940</v>
      </c>
      <c r="I293" s="172">
        <f t="shared" si="23"/>
        <v>3</v>
      </c>
      <c r="J293">
        <v>291</v>
      </c>
      <c r="K293" t="s">
        <v>880</v>
      </c>
      <c r="L293" s="146">
        <f t="shared" si="15"/>
        <v>1940</v>
      </c>
      <c r="M293" s="172">
        <f t="shared" si="24"/>
        <v>3</v>
      </c>
      <c r="N293" s="172">
        <f t="shared" si="18"/>
        <v>0</v>
      </c>
      <c r="O293" s="141">
        <f t="shared" si="19"/>
        <v>0</v>
      </c>
      <c r="Q293" s="172">
        <f t="shared" si="20"/>
        <v>1940</v>
      </c>
      <c r="R293" s="172">
        <f t="shared" si="21"/>
        <v>1941.64</v>
      </c>
      <c r="S293" s="172">
        <f t="shared" si="22"/>
        <v>-1.6400000000001</v>
      </c>
    </row>
    <row r="294" spans="2:19" ht="15.75" customHeight="1">
      <c r="B294" s="141">
        <v>292</v>
      </c>
      <c r="C294" s="3" t="str">
        <f t="shared" si="16"/>
        <v>0:32:20</v>
      </c>
      <c r="D294" s="168" t="str">
        <f t="shared" si="12"/>
        <v>00:32:19.870</v>
      </c>
      <c r="E294" s="146">
        <f t="shared" si="17"/>
        <v>1940</v>
      </c>
      <c r="F294">
        <v>292</v>
      </c>
      <c r="G294" t="s">
        <v>578</v>
      </c>
      <c r="H294" s="146">
        <f t="shared" si="25"/>
        <v>1948</v>
      </c>
      <c r="I294" s="172">
        <f t="shared" si="23"/>
        <v>8</v>
      </c>
      <c r="J294">
        <v>292</v>
      </c>
      <c r="K294" t="s">
        <v>881</v>
      </c>
      <c r="L294" s="146">
        <f t="shared" si="15"/>
        <v>1948</v>
      </c>
      <c r="M294" s="172">
        <f t="shared" si="24"/>
        <v>8</v>
      </c>
      <c r="N294" s="172">
        <f t="shared" si="18"/>
        <v>0</v>
      </c>
      <c r="O294" s="141">
        <f t="shared" si="19"/>
        <v>0</v>
      </c>
      <c r="Q294" s="172">
        <f t="shared" si="20"/>
        <v>1948</v>
      </c>
      <c r="R294" s="172">
        <f t="shared" si="21"/>
        <v>1949.64</v>
      </c>
      <c r="S294" s="172">
        <f t="shared" si="22"/>
        <v>-1.6400000000001</v>
      </c>
    </row>
    <row r="295" spans="2:19" ht="15.75" customHeight="1">
      <c r="B295" s="141">
        <v>293</v>
      </c>
      <c r="C295" s="3" t="str">
        <f t="shared" si="16"/>
        <v>0:32:28</v>
      </c>
      <c r="D295" s="168" t="str">
        <f t="shared" si="12"/>
        <v>00:32:27.640</v>
      </c>
      <c r="E295" s="146">
        <f t="shared" si="17"/>
        <v>1948</v>
      </c>
      <c r="F295">
        <v>293</v>
      </c>
      <c r="G295" t="s">
        <v>579</v>
      </c>
      <c r="H295" s="146">
        <f t="shared" si="25"/>
        <v>1958</v>
      </c>
      <c r="I295" s="172">
        <f t="shared" si="23"/>
        <v>10</v>
      </c>
      <c r="J295">
        <v>293</v>
      </c>
      <c r="K295" t="s">
        <v>882</v>
      </c>
      <c r="L295" s="146">
        <f t="shared" si="15"/>
        <v>1958</v>
      </c>
      <c r="M295" s="172">
        <f t="shared" si="24"/>
        <v>10</v>
      </c>
      <c r="N295" s="172">
        <f t="shared" si="18"/>
        <v>0</v>
      </c>
      <c r="O295" s="141">
        <f t="shared" si="19"/>
        <v>0</v>
      </c>
      <c r="Q295" s="172">
        <f t="shared" si="20"/>
        <v>1958</v>
      </c>
      <c r="R295" s="172">
        <f t="shared" si="21"/>
        <v>1959.64</v>
      </c>
      <c r="S295" s="172">
        <f t="shared" si="22"/>
        <v>-1.6400000000001</v>
      </c>
    </row>
    <row r="296" spans="2:19" ht="15.75" customHeight="1">
      <c r="B296" s="141">
        <v>294</v>
      </c>
      <c r="C296" s="3" t="str">
        <f t="shared" si="16"/>
        <v>0:32:38</v>
      </c>
      <c r="D296" s="168" t="str">
        <f t="shared" si="12"/>
        <v>00:32:38.050</v>
      </c>
      <c r="E296" s="146">
        <f t="shared" si="17"/>
        <v>1958</v>
      </c>
      <c r="F296">
        <v>294</v>
      </c>
      <c r="G296" t="s">
        <v>580</v>
      </c>
      <c r="H296" s="146">
        <f t="shared" ref="H296:H313" si="26">HOUR(G297)*3600+MINUTE(G297)*60+SECOND(G297)</f>
        <v>1970</v>
      </c>
      <c r="I296" s="172">
        <f t="shared" si="23"/>
        <v>12</v>
      </c>
      <c r="J296">
        <v>294</v>
      </c>
      <c r="K296" t="s">
        <v>883</v>
      </c>
      <c r="L296" s="146">
        <f t="shared" si="15"/>
        <v>1970</v>
      </c>
      <c r="M296" s="172">
        <f t="shared" si="24"/>
        <v>12</v>
      </c>
      <c r="N296" s="172">
        <f t="shared" si="18"/>
        <v>0</v>
      </c>
      <c r="O296" s="141">
        <f t="shared" si="19"/>
        <v>0</v>
      </c>
      <c r="Q296" s="172">
        <f t="shared" si="20"/>
        <v>1970</v>
      </c>
      <c r="R296" s="172">
        <f t="shared" si="21"/>
        <v>1971.64</v>
      </c>
      <c r="S296" s="172">
        <f t="shared" si="22"/>
        <v>-1.6400000000001</v>
      </c>
    </row>
    <row r="297" spans="2:19" ht="15.75" customHeight="1">
      <c r="B297" s="141">
        <v>295</v>
      </c>
      <c r="C297" s="3" t="str">
        <f t="shared" si="16"/>
        <v>0:32:50</v>
      </c>
      <c r="D297" s="168" t="str">
        <f t="shared" si="12"/>
        <v>00:32:50.430</v>
      </c>
      <c r="E297" s="146">
        <f t="shared" si="17"/>
        <v>1970</v>
      </c>
      <c r="F297">
        <v>295</v>
      </c>
      <c r="G297" t="s">
        <v>581</v>
      </c>
      <c r="H297" s="146">
        <f t="shared" si="26"/>
        <v>2003</v>
      </c>
      <c r="I297" s="172">
        <f t="shared" si="23"/>
        <v>33</v>
      </c>
      <c r="J297">
        <v>295</v>
      </c>
      <c r="K297" t="s">
        <v>884</v>
      </c>
      <c r="L297" s="146">
        <f t="shared" si="15"/>
        <v>2003</v>
      </c>
      <c r="M297" s="172">
        <f t="shared" si="24"/>
        <v>33</v>
      </c>
      <c r="N297" s="172">
        <f t="shared" si="18"/>
        <v>0</v>
      </c>
      <c r="O297" s="141">
        <f t="shared" si="19"/>
        <v>0</v>
      </c>
      <c r="Q297" s="172">
        <f t="shared" si="20"/>
        <v>2003</v>
      </c>
      <c r="R297" s="172">
        <f t="shared" si="21"/>
        <v>2004.64</v>
      </c>
      <c r="S297" s="172">
        <f t="shared" si="22"/>
        <v>-1.6400000000001</v>
      </c>
    </row>
    <row r="298" spans="2:19" ht="15.75" customHeight="1">
      <c r="B298" s="141">
        <v>296</v>
      </c>
      <c r="C298" s="3" t="str">
        <f t="shared" si="16"/>
        <v>0:33:23</v>
      </c>
      <c r="D298" s="168" t="str">
        <f t="shared" si="12"/>
        <v>00:33:23.050</v>
      </c>
      <c r="E298" s="146">
        <f t="shared" si="17"/>
        <v>2003</v>
      </c>
      <c r="F298">
        <v>296</v>
      </c>
      <c r="G298" t="s">
        <v>582</v>
      </c>
      <c r="H298" s="146">
        <f t="shared" si="26"/>
        <v>2032</v>
      </c>
      <c r="I298" s="172">
        <f t="shared" si="23"/>
        <v>29</v>
      </c>
      <c r="J298">
        <v>296</v>
      </c>
      <c r="K298" t="s">
        <v>885</v>
      </c>
      <c r="L298" s="146">
        <f t="shared" si="15"/>
        <v>2032</v>
      </c>
      <c r="M298" s="172">
        <f t="shared" si="24"/>
        <v>29</v>
      </c>
      <c r="N298" s="172">
        <f t="shared" si="18"/>
        <v>0</v>
      </c>
      <c r="O298" s="141">
        <f t="shared" si="19"/>
        <v>0</v>
      </c>
      <c r="Q298" s="172">
        <f t="shared" si="20"/>
        <v>2032</v>
      </c>
      <c r="R298" s="172">
        <f t="shared" si="21"/>
        <v>2033.64</v>
      </c>
      <c r="S298" s="172">
        <f t="shared" si="22"/>
        <v>-1.6400000000001</v>
      </c>
    </row>
    <row r="299" spans="2:19" ht="15.75" customHeight="1">
      <c r="B299" s="141">
        <v>297</v>
      </c>
      <c r="C299" s="3" t="str">
        <f t="shared" si="16"/>
        <v>0:33:52</v>
      </c>
      <c r="D299" s="168" t="str">
        <f t="shared" si="12"/>
        <v>00:33:51.580</v>
      </c>
      <c r="E299" s="146">
        <f t="shared" si="17"/>
        <v>2032</v>
      </c>
      <c r="F299">
        <v>297</v>
      </c>
      <c r="G299" t="s">
        <v>583</v>
      </c>
      <c r="H299" s="146">
        <f t="shared" si="26"/>
        <v>2042</v>
      </c>
      <c r="I299" s="172">
        <f t="shared" si="23"/>
        <v>10</v>
      </c>
      <c r="J299">
        <v>297</v>
      </c>
      <c r="K299" t="s">
        <v>886</v>
      </c>
      <c r="L299" s="146">
        <f t="shared" si="15"/>
        <v>2042</v>
      </c>
      <c r="M299" s="172">
        <f t="shared" si="24"/>
        <v>10</v>
      </c>
      <c r="N299" s="172">
        <f t="shared" si="18"/>
        <v>0</v>
      </c>
      <c r="O299" s="141">
        <f t="shared" si="19"/>
        <v>0</v>
      </c>
      <c r="Q299" s="172">
        <f t="shared" si="20"/>
        <v>2042</v>
      </c>
      <c r="R299" s="172">
        <f t="shared" si="21"/>
        <v>2043.64</v>
      </c>
      <c r="S299" s="172">
        <f t="shared" si="22"/>
        <v>-1.6400000000001</v>
      </c>
    </row>
    <row r="300" spans="2:19" ht="15.75" customHeight="1">
      <c r="B300" s="141">
        <v>298</v>
      </c>
      <c r="C300" s="3" t="str">
        <f t="shared" si="16"/>
        <v>0:34:02</v>
      </c>
      <c r="D300" s="168" t="str">
        <f t="shared" si="12"/>
        <v>00:34:01.930</v>
      </c>
      <c r="E300" s="146">
        <f t="shared" si="17"/>
        <v>2042</v>
      </c>
      <c r="F300">
        <v>298</v>
      </c>
      <c r="G300" t="s">
        <v>584</v>
      </c>
      <c r="H300" s="146">
        <f t="shared" si="26"/>
        <v>2068</v>
      </c>
      <c r="I300" s="172">
        <f t="shared" si="23"/>
        <v>26</v>
      </c>
      <c r="J300">
        <v>298</v>
      </c>
      <c r="K300" t="s">
        <v>887</v>
      </c>
      <c r="L300" s="146">
        <f t="shared" si="15"/>
        <v>2068</v>
      </c>
      <c r="M300" s="172">
        <f t="shared" si="24"/>
        <v>26</v>
      </c>
      <c r="N300" s="172">
        <f t="shared" si="18"/>
        <v>0</v>
      </c>
      <c r="O300" s="141">
        <f t="shared" si="19"/>
        <v>0</v>
      </c>
      <c r="Q300" s="172">
        <f t="shared" si="20"/>
        <v>2068</v>
      </c>
      <c r="R300" s="172">
        <f t="shared" si="21"/>
        <v>2069.64</v>
      </c>
      <c r="S300" s="172">
        <f t="shared" si="22"/>
        <v>-1.6399999999998727</v>
      </c>
    </row>
    <row r="301" spans="2:19" ht="15.75" customHeight="1">
      <c r="B301" s="141">
        <v>299</v>
      </c>
      <c r="C301" s="3" t="str">
        <f t="shared" si="16"/>
        <v>0:34:28</v>
      </c>
      <c r="D301" s="168" t="str">
        <f t="shared" si="12"/>
        <v>00:34:28.140</v>
      </c>
      <c r="E301" s="146">
        <f t="shared" si="17"/>
        <v>2068</v>
      </c>
      <c r="F301">
        <v>299</v>
      </c>
      <c r="G301" t="s">
        <v>585</v>
      </c>
      <c r="H301" s="146">
        <f t="shared" si="26"/>
        <v>2077</v>
      </c>
      <c r="I301" s="172">
        <f t="shared" si="23"/>
        <v>9</v>
      </c>
      <c r="J301">
        <v>299</v>
      </c>
      <c r="K301" t="s">
        <v>888</v>
      </c>
      <c r="L301" s="146">
        <f t="shared" si="15"/>
        <v>2077</v>
      </c>
      <c r="M301" s="172">
        <f t="shared" si="24"/>
        <v>9</v>
      </c>
      <c r="N301" s="172">
        <f t="shared" si="18"/>
        <v>0</v>
      </c>
      <c r="O301" s="141">
        <f t="shared" si="19"/>
        <v>0</v>
      </c>
      <c r="Q301" s="172">
        <f t="shared" si="20"/>
        <v>2077</v>
      </c>
      <c r="R301" s="172">
        <f t="shared" si="21"/>
        <v>2078.64</v>
      </c>
      <c r="S301" s="172">
        <f t="shared" si="22"/>
        <v>-1.6399999999998727</v>
      </c>
    </row>
    <row r="302" spans="2:19" ht="15.75" customHeight="1">
      <c r="B302" s="141">
        <v>300</v>
      </c>
      <c r="C302" s="3" t="str">
        <f t="shared" si="16"/>
        <v>0:34:37</v>
      </c>
      <c r="D302" s="168" t="str">
        <f t="shared" si="12"/>
        <v>00:34:36.730</v>
      </c>
      <c r="E302" s="146">
        <f t="shared" si="17"/>
        <v>2077</v>
      </c>
      <c r="F302">
        <v>300</v>
      </c>
      <c r="G302" t="s">
        <v>586</v>
      </c>
      <c r="H302" s="146">
        <f t="shared" si="26"/>
        <v>2079</v>
      </c>
      <c r="I302" s="172">
        <f t="shared" si="23"/>
        <v>2</v>
      </c>
      <c r="J302">
        <v>300</v>
      </c>
      <c r="K302" t="s">
        <v>889</v>
      </c>
      <c r="L302" s="146">
        <f t="shared" si="15"/>
        <v>2079</v>
      </c>
      <c r="M302" s="172">
        <f t="shared" si="24"/>
        <v>2</v>
      </c>
      <c r="N302" s="172">
        <f t="shared" si="18"/>
        <v>0</v>
      </c>
      <c r="O302" s="141">
        <f t="shared" si="19"/>
        <v>0</v>
      </c>
      <c r="Q302" s="172">
        <f t="shared" si="20"/>
        <v>2079</v>
      </c>
      <c r="R302" s="172">
        <f t="shared" si="21"/>
        <v>2080.64</v>
      </c>
      <c r="S302" s="172">
        <f t="shared" si="22"/>
        <v>-1.6399999999998727</v>
      </c>
    </row>
    <row r="303" spans="2:19" ht="15.75" customHeight="1">
      <c r="B303" s="141">
        <v>301</v>
      </c>
      <c r="C303" s="3" t="str">
        <f t="shared" si="16"/>
        <v>0:34:39</v>
      </c>
      <c r="D303" s="168" t="str">
        <f t="shared" si="12"/>
        <v>00:34:38.740</v>
      </c>
      <c r="E303" s="146">
        <f t="shared" si="17"/>
        <v>2079</v>
      </c>
      <c r="F303">
        <v>301</v>
      </c>
      <c r="G303" t="s">
        <v>587</v>
      </c>
      <c r="H303" s="146">
        <f t="shared" si="26"/>
        <v>2083</v>
      </c>
      <c r="I303" s="172">
        <f t="shared" si="23"/>
        <v>4</v>
      </c>
      <c r="J303">
        <v>301</v>
      </c>
      <c r="K303" t="s">
        <v>890</v>
      </c>
      <c r="L303" s="146">
        <f t="shared" si="15"/>
        <v>2083</v>
      </c>
      <c r="M303" s="172">
        <f t="shared" si="24"/>
        <v>4</v>
      </c>
      <c r="N303" s="172">
        <f t="shared" si="18"/>
        <v>0</v>
      </c>
      <c r="O303" s="141">
        <f t="shared" si="19"/>
        <v>0</v>
      </c>
      <c r="Q303" s="172">
        <f t="shared" si="20"/>
        <v>2083</v>
      </c>
      <c r="R303" s="172">
        <f t="shared" si="21"/>
        <v>2084.64</v>
      </c>
      <c r="S303" s="172">
        <f t="shared" si="22"/>
        <v>-1.6399999999998727</v>
      </c>
    </row>
    <row r="304" spans="2:19" ht="15.75" customHeight="1">
      <c r="B304" s="141">
        <v>302</v>
      </c>
      <c r="C304" s="3" t="str">
        <f t="shared" si="16"/>
        <v>0:34:43</v>
      </c>
      <c r="D304" s="168" t="str">
        <f t="shared" si="12"/>
        <v>00:34:43.260</v>
      </c>
      <c r="E304" s="146">
        <f t="shared" si="17"/>
        <v>2083</v>
      </c>
      <c r="F304">
        <v>302</v>
      </c>
      <c r="G304" t="s">
        <v>588</v>
      </c>
      <c r="H304" s="146">
        <f t="shared" si="26"/>
        <v>2086</v>
      </c>
      <c r="I304" s="172">
        <f t="shared" si="23"/>
        <v>3</v>
      </c>
      <c r="J304">
        <v>302</v>
      </c>
      <c r="K304" t="s">
        <v>891</v>
      </c>
      <c r="L304" s="146">
        <f t="shared" si="15"/>
        <v>2086</v>
      </c>
      <c r="M304" s="172">
        <f t="shared" si="24"/>
        <v>3</v>
      </c>
      <c r="N304" s="172">
        <f t="shared" si="18"/>
        <v>0</v>
      </c>
      <c r="O304" s="141">
        <f t="shared" si="19"/>
        <v>0</v>
      </c>
      <c r="Q304" s="172">
        <f t="shared" si="20"/>
        <v>2086</v>
      </c>
      <c r="R304" s="172">
        <f t="shared" si="21"/>
        <v>2087.64</v>
      </c>
      <c r="S304" s="172">
        <f t="shared" si="22"/>
        <v>-1.6399999999998727</v>
      </c>
    </row>
    <row r="305" spans="2:19" ht="15.75" customHeight="1">
      <c r="B305" s="141">
        <v>303</v>
      </c>
      <c r="C305" s="3" t="str">
        <f t="shared" si="16"/>
        <v>0:34:46</v>
      </c>
      <c r="D305" s="168" t="str">
        <f t="shared" si="12"/>
        <v>00:34:46.110</v>
      </c>
      <c r="E305" s="146">
        <f t="shared" si="17"/>
        <v>2086</v>
      </c>
      <c r="F305">
        <v>303</v>
      </c>
      <c r="G305" t="s">
        <v>589</v>
      </c>
      <c r="H305" s="146">
        <f t="shared" si="26"/>
        <v>2157</v>
      </c>
      <c r="I305" s="172">
        <f t="shared" si="23"/>
        <v>71</v>
      </c>
      <c r="J305">
        <v>303</v>
      </c>
      <c r="K305" t="s">
        <v>892</v>
      </c>
      <c r="L305" s="146">
        <f t="shared" si="15"/>
        <v>2157</v>
      </c>
      <c r="M305" s="172">
        <f t="shared" si="24"/>
        <v>71</v>
      </c>
      <c r="N305" s="172">
        <f t="shared" si="18"/>
        <v>0</v>
      </c>
      <c r="O305" s="141">
        <f t="shared" si="19"/>
        <v>0</v>
      </c>
      <c r="Q305" s="172">
        <f t="shared" si="20"/>
        <v>2157</v>
      </c>
      <c r="R305" s="172">
        <f t="shared" si="21"/>
        <v>2158.64</v>
      </c>
      <c r="S305" s="172">
        <f t="shared" si="22"/>
        <v>-1.6399999999998727</v>
      </c>
    </row>
    <row r="306" spans="2:19" ht="15.75" customHeight="1">
      <c r="B306" s="141">
        <v>304</v>
      </c>
      <c r="C306" s="3" t="str">
        <f t="shared" si="16"/>
        <v>0:35:57</v>
      </c>
      <c r="D306" s="168" t="str">
        <f t="shared" si="12"/>
        <v>00:35:56.770</v>
      </c>
      <c r="E306" s="146">
        <f t="shared" si="17"/>
        <v>2157</v>
      </c>
      <c r="F306">
        <v>304</v>
      </c>
      <c r="G306" t="s">
        <v>590</v>
      </c>
      <c r="H306" s="146">
        <f t="shared" si="26"/>
        <v>2208</v>
      </c>
      <c r="I306" s="172">
        <f t="shared" si="23"/>
        <v>51</v>
      </c>
      <c r="J306">
        <v>304</v>
      </c>
      <c r="K306" t="s">
        <v>893</v>
      </c>
      <c r="L306" s="146">
        <f t="shared" si="15"/>
        <v>2208</v>
      </c>
      <c r="M306" s="172">
        <f t="shared" si="24"/>
        <v>51</v>
      </c>
      <c r="N306" s="172">
        <f t="shared" si="18"/>
        <v>0</v>
      </c>
      <c r="O306" s="141">
        <f t="shared" si="19"/>
        <v>0</v>
      </c>
      <c r="Q306" s="172">
        <f t="shared" si="20"/>
        <v>2208</v>
      </c>
      <c r="R306" s="172">
        <f t="shared" si="21"/>
        <v>2209.64</v>
      </c>
      <c r="S306" s="172">
        <f t="shared" si="22"/>
        <v>-1.6399999999998727</v>
      </c>
    </row>
    <row r="307" spans="2:19" ht="15.75" customHeight="1">
      <c r="B307" s="141">
        <v>305</v>
      </c>
      <c r="C307" s="3" t="str">
        <f t="shared" si="16"/>
        <v>0:36:48</v>
      </c>
      <c r="D307" s="168" t="str">
        <f t="shared" si="12"/>
        <v>00:36:47.840</v>
      </c>
      <c r="E307" s="146">
        <f t="shared" si="17"/>
        <v>2208</v>
      </c>
      <c r="F307">
        <v>305</v>
      </c>
      <c r="G307" t="s">
        <v>591</v>
      </c>
      <c r="H307" s="146">
        <f t="shared" si="26"/>
        <v>2230</v>
      </c>
      <c r="I307" s="172">
        <f t="shared" si="23"/>
        <v>22</v>
      </c>
      <c r="J307">
        <v>305</v>
      </c>
      <c r="K307" t="s">
        <v>894</v>
      </c>
      <c r="L307" s="146">
        <f t="shared" si="15"/>
        <v>2230</v>
      </c>
      <c r="M307" s="172">
        <f t="shared" si="24"/>
        <v>22</v>
      </c>
      <c r="N307" s="172">
        <f t="shared" si="18"/>
        <v>0</v>
      </c>
      <c r="O307" s="141">
        <f t="shared" si="19"/>
        <v>0</v>
      </c>
      <c r="Q307" s="172">
        <f t="shared" si="20"/>
        <v>2230</v>
      </c>
      <c r="R307" s="172">
        <f t="shared" si="21"/>
        <v>2231.64</v>
      </c>
      <c r="S307" s="172">
        <f t="shared" si="22"/>
        <v>-1.6399999999998727</v>
      </c>
    </row>
    <row r="308" spans="2:19" ht="15.75" customHeight="1">
      <c r="B308" s="141">
        <v>306</v>
      </c>
      <c r="C308" s="3" t="str">
        <f t="shared" si="16"/>
        <v>0:37:10</v>
      </c>
      <c r="D308" s="168" t="str">
        <f t="shared" si="12"/>
        <v>00:37:09.950</v>
      </c>
      <c r="E308" s="146">
        <f t="shared" si="17"/>
        <v>2230</v>
      </c>
      <c r="F308">
        <v>306</v>
      </c>
      <c r="G308" t="s">
        <v>592</v>
      </c>
      <c r="H308" s="146">
        <f t="shared" si="26"/>
        <v>2230</v>
      </c>
      <c r="I308" s="172">
        <f t="shared" si="23"/>
        <v>0</v>
      </c>
      <c r="J308">
        <v>306</v>
      </c>
      <c r="K308" t="s">
        <v>895</v>
      </c>
      <c r="L308" s="146">
        <f t="shared" si="15"/>
        <v>2230</v>
      </c>
      <c r="M308" s="172">
        <f t="shared" si="24"/>
        <v>0</v>
      </c>
      <c r="N308" s="172">
        <f t="shared" si="18"/>
        <v>0</v>
      </c>
      <c r="O308" s="141">
        <f t="shared" si="19"/>
        <v>0</v>
      </c>
      <c r="Q308" s="172">
        <f t="shared" si="20"/>
        <v>2230</v>
      </c>
      <c r="R308" s="172">
        <f t="shared" si="21"/>
        <v>2231.64</v>
      </c>
      <c r="S308" s="172">
        <f t="shared" si="22"/>
        <v>-1.6399999999998727</v>
      </c>
    </row>
    <row r="309" spans="2:19" ht="15.75" customHeight="1">
      <c r="B309" s="141">
        <v>307</v>
      </c>
      <c r="C309" s="3" t="str">
        <f t="shared" si="16"/>
        <v>0:37:10</v>
      </c>
      <c r="D309" s="168" t="str">
        <f t="shared" si="12"/>
        <v>00:37:10.310</v>
      </c>
      <c r="E309" s="146">
        <f t="shared" si="17"/>
        <v>2230</v>
      </c>
      <c r="F309">
        <v>307</v>
      </c>
      <c r="G309" t="s">
        <v>593</v>
      </c>
      <c r="H309" s="146">
        <f t="shared" si="26"/>
        <v>2322</v>
      </c>
      <c r="I309" s="172">
        <f t="shared" si="23"/>
        <v>92</v>
      </c>
      <c r="J309">
        <v>307</v>
      </c>
      <c r="K309" t="s">
        <v>896</v>
      </c>
      <c r="L309" s="146">
        <f t="shared" si="15"/>
        <v>2322</v>
      </c>
      <c r="M309" s="172">
        <f t="shared" si="24"/>
        <v>92</v>
      </c>
      <c r="N309" s="172">
        <f t="shared" si="18"/>
        <v>0</v>
      </c>
      <c r="O309" s="141">
        <f t="shared" si="19"/>
        <v>0</v>
      </c>
      <c r="Q309" s="172">
        <f t="shared" si="20"/>
        <v>2322</v>
      </c>
      <c r="R309" s="172">
        <f t="shared" si="21"/>
        <v>2323.64</v>
      </c>
      <c r="S309" s="172">
        <f t="shared" si="22"/>
        <v>-1.6399999999998727</v>
      </c>
    </row>
    <row r="310" spans="2:19" ht="15.75" customHeight="1">
      <c r="B310" s="141">
        <v>308</v>
      </c>
      <c r="C310" s="3" t="str">
        <f t="shared" si="16"/>
        <v>0:38:42</v>
      </c>
      <c r="D310" s="168" t="str">
        <f t="shared" si="12"/>
        <v>00:38:42.430</v>
      </c>
      <c r="E310" s="146">
        <f t="shared" si="17"/>
        <v>2322</v>
      </c>
      <c r="F310">
        <v>308</v>
      </c>
      <c r="G310" t="s">
        <v>594</v>
      </c>
      <c r="H310" s="146">
        <f t="shared" si="26"/>
        <v>2401</v>
      </c>
      <c r="I310" s="172">
        <f t="shared" si="23"/>
        <v>79</v>
      </c>
      <c r="J310">
        <v>308</v>
      </c>
      <c r="K310" t="s">
        <v>897</v>
      </c>
      <c r="L310" s="146">
        <f t="shared" si="15"/>
        <v>2401</v>
      </c>
      <c r="M310" s="172">
        <f t="shared" si="24"/>
        <v>79</v>
      </c>
      <c r="N310" s="172">
        <f t="shared" si="18"/>
        <v>0</v>
      </c>
      <c r="O310" s="141">
        <f t="shared" si="19"/>
        <v>0</v>
      </c>
      <c r="Q310" s="172">
        <f t="shared" si="20"/>
        <v>2401</v>
      </c>
      <c r="R310" s="172">
        <f t="shared" si="21"/>
        <v>2402.64</v>
      </c>
      <c r="S310" s="172">
        <f t="shared" si="22"/>
        <v>-1.6399999999998727</v>
      </c>
    </row>
    <row r="311" spans="2:19" ht="15.75" customHeight="1">
      <c r="B311" s="141">
        <v>309</v>
      </c>
      <c r="C311" s="3" t="str">
        <f t="shared" si="16"/>
        <v>0:40:01</v>
      </c>
      <c r="D311" s="168" t="str">
        <f t="shared" si="12"/>
        <v>00:40:01.250</v>
      </c>
      <c r="E311" s="146">
        <f t="shared" si="17"/>
        <v>2401</v>
      </c>
      <c r="F311">
        <v>309</v>
      </c>
      <c r="G311" t="s">
        <v>595</v>
      </c>
      <c r="H311" s="146">
        <f t="shared" si="26"/>
        <v>2454</v>
      </c>
      <c r="I311" s="172">
        <f t="shared" si="23"/>
        <v>53</v>
      </c>
      <c r="J311">
        <v>309</v>
      </c>
      <c r="K311" t="s">
        <v>898</v>
      </c>
      <c r="L311" s="146">
        <f t="shared" si="15"/>
        <v>2454</v>
      </c>
      <c r="M311" s="172">
        <f t="shared" si="24"/>
        <v>53</v>
      </c>
      <c r="N311" s="172">
        <f t="shared" si="18"/>
        <v>0</v>
      </c>
      <c r="O311" s="141">
        <f t="shared" si="19"/>
        <v>0</v>
      </c>
      <c r="Q311" s="172">
        <f t="shared" si="20"/>
        <v>2454</v>
      </c>
      <c r="R311" s="172">
        <f t="shared" si="21"/>
        <v>2455.64</v>
      </c>
      <c r="S311" s="172">
        <f t="shared" si="22"/>
        <v>-1.6399999999998727</v>
      </c>
    </row>
    <row r="312" spans="2:19" ht="15.75" customHeight="1">
      <c r="B312" s="141">
        <v>310</v>
      </c>
      <c r="C312" s="3" t="str">
        <f t="shared" si="16"/>
        <v>0:40:54</v>
      </c>
      <c r="D312" s="168" t="str">
        <f t="shared" si="12"/>
        <v>00:40:54.260</v>
      </c>
      <c r="E312" s="146">
        <f t="shared" si="17"/>
        <v>2454</v>
      </c>
      <c r="F312">
        <v>310</v>
      </c>
      <c r="G312" t="s">
        <v>596</v>
      </c>
      <c r="H312" s="146">
        <f t="shared" si="26"/>
        <v>2471</v>
      </c>
      <c r="I312" s="172">
        <f t="shared" si="23"/>
        <v>17</v>
      </c>
      <c r="J312">
        <v>310</v>
      </c>
      <c r="K312" t="s">
        <v>899</v>
      </c>
      <c r="L312" s="146">
        <f t="shared" si="15"/>
        <v>2471</v>
      </c>
      <c r="M312" s="172">
        <f t="shared" si="24"/>
        <v>17</v>
      </c>
      <c r="N312" s="172">
        <f t="shared" si="18"/>
        <v>0</v>
      </c>
      <c r="O312" s="141">
        <f t="shared" si="19"/>
        <v>0</v>
      </c>
      <c r="Q312" s="172">
        <f t="shared" si="20"/>
        <v>2471</v>
      </c>
      <c r="R312" s="172">
        <f t="shared" si="21"/>
        <v>2472.64</v>
      </c>
      <c r="S312" s="172">
        <f t="shared" si="22"/>
        <v>-1.6399999999998727</v>
      </c>
    </row>
    <row r="313" spans="2:19" ht="15.75" customHeight="1">
      <c r="B313" s="141">
        <v>311</v>
      </c>
      <c r="C313" s="3" t="str">
        <f t="shared" si="16"/>
        <v>0:41:11</v>
      </c>
      <c r="D313" s="168" t="str">
        <f t="shared" si="12"/>
        <v>00:41:11.080</v>
      </c>
      <c r="E313" s="146">
        <f t="shared" si="17"/>
        <v>2471</v>
      </c>
      <c r="F313">
        <v>311</v>
      </c>
      <c r="G313" t="s">
        <v>597</v>
      </c>
      <c r="H313" s="146">
        <f t="shared" si="26"/>
        <v>2472</v>
      </c>
      <c r="I313" s="172">
        <f t="shared" si="23"/>
        <v>1</v>
      </c>
      <c r="J313">
        <v>311</v>
      </c>
      <c r="K313" t="s">
        <v>900</v>
      </c>
      <c r="L313" s="146">
        <f t="shared" si="15"/>
        <v>2472</v>
      </c>
      <c r="M313" s="172">
        <f t="shared" si="24"/>
        <v>1</v>
      </c>
      <c r="N313" s="172">
        <f t="shared" si="18"/>
        <v>0</v>
      </c>
      <c r="O313" s="141">
        <f t="shared" si="19"/>
        <v>0</v>
      </c>
      <c r="Q313" s="172">
        <f t="shared" si="20"/>
        <v>2472</v>
      </c>
      <c r="R313" s="172">
        <f t="shared" si="21"/>
        <v>2473.64</v>
      </c>
      <c r="S313" s="172">
        <f t="shared" si="22"/>
        <v>-1.6399999999998727</v>
      </c>
    </row>
    <row r="314" spans="2:19" ht="15.75" customHeight="1">
      <c r="B314" s="141">
        <v>312</v>
      </c>
      <c r="C314" s="3" t="str">
        <f t="shared" si="16"/>
        <v>0:41:12</v>
      </c>
      <c r="D314" s="168" t="str">
        <f t="shared" si="12"/>
        <v>00:41:11.940</v>
      </c>
      <c r="E314" s="146">
        <f t="shared" si="17"/>
        <v>2472</v>
      </c>
      <c r="F314">
        <v>312</v>
      </c>
      <c r="G314" t="s">
        <v>598</v>
      </c>
      <c r="H314" s="146">
        <f t="shared" ref="H314:H377" si="27">HOUR(G315)*3600+MINUTE(G315)*60+SECOND(G315)</f>
        <v>0</v>
      </c>
      <c r="I314" s="172">
        <f t="shared" si="23"/>
        <v>-2472</v>
      </c>
      <c r="L314" s="146">
        <f t="shared" si="15"/>
        <v>0</v>
      </c>
      <c r="M314" s="172">
        <f t="shared" si="24"/>
        <v>-2472</v>
      </c>
      <c r="N314" s="172">
        <f t="shared" si="18"/>
        <v>0</v>
      </c>
      <c r="O314" s="141">
        <f t="shared" si="19"/>
        <v>0</v>
      </c>
      <c r="Q314" s="172">
        <f t="shared" si="20"/>
        <v>0</v>
      </c>
      <c r="R314" s="172">
        <f t="shared" si="21"/>
        <v>1.64</v>
      </c>
      <c r="S314" s="172">
        <f t="shared" si="22"/>
        <v>-1.64</v>
      </c>
    </row>
    <row r="315" spans="2:19" ht="15.75" customHeight="1">
      <c r="B315" s="141">
        <v>313</v>
      </c>
      <c r="C315" s="3" t="str">
        <f t="shared" si="16"/>
        <v>0:0:00</v>
      </c>
      <c r="D315" s="168">
        <f t="shared" si="12"/>
        <v>0</v>
      </c>
      <c r="E315" s="146">
        <f t="shared" si="17"/>
        <v>0</v>
      </c>
      <c r="H315" s="146">
        <f t="shared" si="27"/>
        <v>0</v>
      </c>
      <c r="I315" s="172">
        <f t="shared" si="23"/>
        <v>0</v>
      </c>
      <c r="L315" s="146">
        <f t="shared" si="15"/>
        <v>0</v>
      </c>
      <c r="M315" s="172">
        <f t="shared" si="24"/>
        <v>0</v>
      </c>
      <c r="N315" s="172">
        <f t="shared" si="18"/>
        <v>0</v>
      </c>
      <c r="O315" s="141">
        <f t="shared" si="19"/>
        <v>0</v>
      </c>
      <c r="Q315" s="172">
        <f t="shared" si="20"/>
        <v>0</v>
      </c>
      <c r="R315" s="172">
        <f t="shared" si="21"/>
        <v>1.64</v>
      </c>
      <c r="S315" s="172">
        <f t="shared" si="22"/>
        <v>-1.64</v>
      </c>
    </row>
    <row r="316" spans="2:19" ht="15.75" customHeight="1">
      <c r="B316" s="141">
        <v>314</v>
      </c>
      <c r="C316" s="3" t="str">
        <f t="shared" si="16"/>
        <v>0:0:00</v>
      </c>
      <c r="D316" s="168">
        <f t="shared" si="12"/>
        <v>0</v>
      </c>
      <c r="E316" s="146">
        <f t="shared" si="17"/>
        <v>0</v>
      </c>
      <c r="H316" s="146">
        <f t="shared" si="27"/>
        <v>0</v>
      </c>
      <c r="I316" s="172">
        <f t="shared" si="23"/>
        <v>0</v>
      </c>
      <c r="L316" s="146">
        <f t="shared" si="15"/>
        <v>0</v>
      </c>
      <c r="M316" s="172">
        <f t="shared" si="24"/>
        <v>0</v>
      </c>
      <c r="N316" s="172">
        <f t="shared" si="18"/>
        <v>0</v>
      </c>
      <c r="O316" s="141">
        <f t="shared" si="19"/>
        <v>0</v>
      </c>
      <c r="Q316" s="172">
        <f t="shared" si="20"/>
        <v>0</v>
      </c>
      <c r="R316" s="172">
        <f t="shared" si="21"/>
        <v>1.64</v>
      </c>
      <c r="S316" s="172">
        <f t="shared" si="22"/>
        <v>-1.64</v>
      </c>
    </row>
    <row r="317" spans="2:19" ht="15.75" customHeight="1">
      <c r="B317" s="141">
        <v>315</v>
      </c>
      <c r="C317" s="3" t="str">
        <f t="shared" si="16"/>
        <v>0:0:00</v>
      </c>
      <c r="D317" s="168">
        <f t="shared" si="12"/>
        <v>0</v>
      </c>
      <c r="E317" s="146">
        <f t="shared" si="17"/>
        <v>0</v>
      </c>
      <c r="H317" s="146">
        <f t="shared" si="27"/>
        <v>0</v>
      </c>
      <c r="I317" s="172">
        <f t="shared" si="23"/>
        <v>0</v>
      </c>
      <c r="L317" s="146">
        <f t="shared" si="15"/>
        <v>0</v>
      </c>
      <c r="M317" s="172">
        <f t="shared" si="24"/>
        <v>0</v>
      </c>
      <c r="N317" s="172">
        <f t="shared" si="18"/>
        <v>0</v>
      </c>
      <c r="O317" s="141">
        <f t="shared" si="19"/>
        <v>0</v>
      </c>
      <c r="Q317" s="172">
        <f t="shared" si="20"/>
        <v>0</v>
      </c>
      <c r="R317" s="172">
        <f t="shared" si="21"/>
        <v>1.64</v>
      </c>
      <c r="S317" s="172">
        <f t="shared" si="22"/>
        <v>-1.64</v>
      </c>
    </row>
    <row r="318" spans="2:19" ht="15.75" customHeight="1">
      <c r="B318" s="141">
        <v>316</v>
      </c>
      <c r="C318" s="3" t="str">
        <f t="shared" si="16"/>
        <v>0:0:00</v>
      </c>
      <c r="D318" s="168">
        <f t="shared" si="12"/>
        <v>0</v>
      </c>
      <c r="E318" s="146">
        <f t="shared" si="17"/>
        <v>0</v>
      </c>
      <c r="H318" s="146">
        <f t="shared" si="27"/>
        <v>0</v>
      </c>
      <c r="I318" s="172">
        <f t="shared" si="23"/>
        <v>0</v>
      </c>
      <c r="L318" s="146">
        <f t="shared" si="15"/>
        <v>0</v>
      </c>
      <c r="M318" s="172">
        <f t="shared" si="24"/>
        <v>0</v>
      </c>
      <c r="N318" s="172">
        <f t="shared" si="18"/>
        <v>0</v>
      </c>
      <c r="O318" s="141">
        <f t="shared" si="19"/>
        <v>0</v>
      </c>
      <c r="Q318" s="172">
        <f t="shared" si="20"/>
        <v>0</v>
      </c>
      <c r="R318" s="172">
        <f t="shared" si="21"/>
        <v>1.64</v>
      </c>
      <c r="S318" s="172">
        <f t="shared" si="22"/>
        <v>-1.64</v>
      </c>
    </row>
    <row r="319" spans="2:19" ht="15.75" customHeight="1">
      <c r="B319" s="141">
        <v>317</v>
      </c>
      <c r="C319" s="3" t="str">
        <f t="shared" si="16"/>
        <v>0:0:00</v>
      </c>
      <c r="D319" s="168">
        <f t="shared" si="12"/>
        <v>0</v>
      </c>
      <c r="E319" s="146">
        <f t="shared" si="17"/>
        <v>0</v>
      </c>
      <c r="H319" s="146">
        <f t="shared" si="27"/>
        <v>0</v>
      </c>
      <c r="I319" s="172">
        <f t="shared" si="23"/>
        <v>0</v>
      </c>
      <c r="L319" s="146">
        <f t="shared" ref="L319:L382" si="28">HOUR(K319)*3600+MINUTE(K319)*60+SECOND(K319)</f>
        <v>0</v>
      </c>
      <c r="M319" s="172">
        <f t="shared" si="24"/>
        <v>0</v>
      </c>
      <c r="N319" s="172">
        <f t="shared" si="18"/>
        <v>0</v>
      </c>
      <c r="O319" s="141">
        <f t="shared" si="19"/>
        <v>0</v>
      </c>
      <c r="Q319" s="172">
        <f t="shared" si="20"/>
        <v>0</v>
      </c>
      <c r="R319" s="172">
        <f t="shared" si="21"/>
        <v>1.64</v>
      </c>
      <c r="S319" s="172">
        <f t="shared" si="22"/>
        <v>-1.64</v>
      </c>
    </row>
    <row r="320" spans="2:19" ht="15.75" customHeight="1">
      <c r="B320" s="141">
        <v>318</v>
      </c>
      <c r="C320" s="3" t="str">
        <f t="shared" si="16"/>
        <v>0:0:00</v>
      </c>
      <c r="D320" s="168">
        <f t="shared" si="12"/>
        <v>0</v>
      </c>
      <c r="E320" s="146">
        <f t="shared" si="17"/>
        <v>0</v>
      </c>
      <c r="H320" s="146">
        <f t="shared" si="27"/>
        <v>0</v>
      </c>
      <c r="I320" s="172">
        <f t="shared" si="23"/>
        <v>0</v>
      </c>
      <c r="L320" s="146">
        <f t="shared" si="28"/>
        <v>0</v>
      </c>
      <c r="M320" s="172">
        <f t="shared" si="24"/>
        <v>0</v>
      </c>
      <c r="N320" s="172">
        <f t="shared" si="18"/>
        <v>0</v>
      </c>
      <c r="O320" s="141">
        <f t="shared" si="19"/>
        <v>0</v>
      </c>
      <c r="Q320" s="172">
        <f t="shared" si="20"/>
        <v>0</v>
      </c>
      <c r="R320" s="172">
        <f t="shared" si="21"/>
        <v>1.64</v>
      </c>
      <c r="S320" s="172">
        <f t="shared" si="22"/>
        <v>-1.64</v>
      </c>
    </row>
    <row r="321" spans="2:19" ht="15.75" customHeight="1">
      <c r="B321" s="141">
        <v>319</v>
      </c>
      <c r="C321" s="3" t="str">
        <f t="shared" si="16"/>
        <v>0:0:00</v>
      </c>
      <c r="D321" s="168">
        <f t="shared" si="12"/>
        <v>0</v>
      </c>
      <c r="E321" s="146">
        <f t="shared" si="17"/>
        <v>0</v>
      </c>
      <c r="H321" s="146">
        <f t="shared" si="27"/>
        <v>0</v>
      </c>
      <c r="I321" s="172">
        <f t="shared" si="23"/>
        <v>0</v>
      </c>
      <c r="L321" s="146">
        <f t="shared" si="28"/>
        <v>0</v>
      </c>
      <c r="M321" s="172">
        <f t="shared" si="24"/>
        <v>0</v>
      </c>
      <c r="N321" s="172">
        <f t="shared" si="18"/>
        <v>0</v>
      </c>
      <c r="O321" s="141">
        <f t="shared" si="19"/>
        <v>0</v>
      </c>
      <c r="Q321" s="172">
        <f t="shared" si="20"/>
        <v>0</v>
      </c>
      <c r="R321" s="172">
        <f t="shared" si="21"/>
        <v>1.64</v>
      </c>
      <c r="S321" s="172">
        <f t="shared" si="22"/>
        <v>-1.64</v>
      </c>
    </row>
    <row r="322" spans="2:19" ht="15.75" customHeight="1">
      <c r="B322" s="141">
        <v>320</v>
      </c>
      <c r="C322" s="3" t="str">
        <f t="shared" si="16"/>
        <v>0:0:00</v>
      </c>
      <c r="D322" s="168">
        <f t="shared" si="12"/>
        <v>0</v>
      </c>
      <c r="E322" s="146">
        <f t="shared" si="17"/>
        <v>0</v>
      </c>
      <c r="H322" s="146">
        <f t="shared" si="27"/>
        <v>0</v>
      </c>
      <c r="I322" s="172">
        <f t="shared" si="23"/>
        <v>0</v>
      </c>
      <c r="L322" s="146">
        <f t="shared" si="28"/>
        <v>0</v>
      </c>
      <c r="M322" s="172">
        <f t="shared" si="24"/>
        <v>0</v>
      </c>
      <c r="N322" s="172">
        <f t="shared" si="18"/>
        <v>0</v>
      </c>
      <c r="O322" s="141">
        <f t="shared" si="19"/>
        <v>0</v>
      </c>
      <c r="Q322" s="172">
        <f t="shared" si="20"/>
        <v>0</v>
      </c>
      <c r="R322" s="172">
        <f t="shared" si="21"/>
        <v>1.64</v>
      </c>
      <c r="S322" s="172">
        <f t="shared" si="22"/>
        <v>-1.64</v>
      </c>
    </row>
    <row r="323" spans="2:19" ht="15.75" customHeight="1">
      <c r="B323" s="141">
        <v>321</v>
      </c>
      <c r="C323" s="3" t="str">
        <f t="shared" si="16"/>
        <v>0:0:00</v>
      </c>
      <c r="D323" s="168">
        <f t="shared" si="12"/>
        <v>0</v>
      </c>
      <c r="E323" s="146">
        <f t="shared" si="17"/>
        <v>0</v>
      </c>
      <c r="H323" s="146">
        <f t="shared" si="27"/>
        <v>0</v>
      </c>
      <c r="I323" s="172">
        <f t="shared" si="23"/>
        <v>0</v>
      </c>
      <c r="L323" s="146">
        <f t="shared" si="28"/>
        <v>0</v>
      </c>
      <c r="M323" s="172">
        <f t="shared" si="24"/>
        <v>0</v>
      </c>
      <c r="N323" s="172">
        <f t="shared" si="18"/>
        <v>0</v>
      </c>
      <c r="O323" s="141">
        <f t="shared" si="19"/>
        <v>0</v>
      </c>
      <c r="Q323" s="172">
        <f t="shared" si="20"/>
        <v>0</v>
      </c>
      <c r="R323" s="172">
        <f t="shared" si="21"/>
        <v>1.64</v>
      </c>
      <c r="S323" s="172">
        <f t="shared" si="22"/>
        <v>-1.64</v>
      </c>
    </row>
    <row r="324" spans="2:19" ht="15.75" customHeight="1">
      <c r="B324" s="141">
        <v>322</v>
      </c>
      <c r="C324" s="3" t="str">
        <f t="shared" si="16"/>
        <v>0:0:00</v>
      </c>
      <c r="D324" s="168">
        <f t="shared" si="12"/>
        <v>0</v>
      </c>
      <c r="E324" s="146">
        <f t="shared" si="17"/>
        <v>0</v>
      </c>
      <c r="H324" s="146">
        <f t="shared" si="27"/>
        <v>0</v>
      </c>
      <c r="I324" s="172">
        <f t="shared" si="23"/>
        <v>0</v>
      </c>
      <c r="L324" s="146">
        <f t="shared" si="28"/>
        <v>0</v>
      </c>
      <c r="M324" s="172">
        <f t="shared" si="24"/>
        <v>0</v>
      </c>
      <c r="N324" s="172">
        <f t="shared" si="18"/>
        <v>0</v>
      </c>
      <c r="O324" s="141">
        <f t="shared" si="19"/>
        <v>0</v>
      </c>
      <c r="Q324" s="172">
        <f t="shared" si="20"/>
        <v>0</v>
      </c>
      <c r="R324" s="172">
        <f t="shared" si="21"/>
        <v>1.64</v>
      </c>
      <c r="S324" s="172">
        <f t="shared" si="22"/>
        <v>-1.64</v>
      </c>
    </row>
    <row r="325" spans="2:19" ht="15.75" customHeight="1">
      <c r="B325" s="141">
        <v>323</v>
      </c>
      <c r="C325" s="3" t="str">
        <f t="shared" si="16"/>
        <v>0:0:00</v>
      </c>
      <c r="D325" s="168">
        <f t="shared" si="12"/>
        <v>0</v>
      </c>
      <c r="E325" s="146">
        <f t="shared" si="17"/>
        <v>0</v>
      </c>
      <c r="H325" s="146">
        <f t="shared" si="27"/>
        <v>0</v>
      </c>
      <c r="I325" s="172">
        <f t="shared" si="23"/>
        <v>0</v>
      </c>
      <c r="L325" s="146">
        <f t="shared" si="28"/>
        <v>0</v>
      </c>
      <c r="M325" s="172">
        <f t="shared" si="24"/>
        <v>0</v>
      </c>
      <c r="N325" s="172">
        <f t="shared" si="18"/>
        <v>0</v>
      </c>
      <c r="O325" s="141">
        <f t="shared" si="19"/>
        <v>0</v>
      </c>
      <c r="Q325" s="172">
        <f t="shared" si="20"/>
        <v>0</v>
      </c>
      <c r="R325" s="172">
        <f t="shared" si="21"/>
        <v>1.64</v>
      </c>
      <c r="S325" s="172">
        <f t="shared" si="22"/>
        <v>-1.64</v>
      </c>
    </row>
    <row r="326" spans="2:19" ht="15.75" customHeight="1">
      <c r="B326" s="141">
        <v>324</v>
      </c>
      <c r="C326" s="3" t="str">
        <f t="shared" si="16"/>
        <v>0:0:00</v>
      </c>
      <c r="D326" s="168">
        <f t="shared" si="12"/>
        <v>0</v>
      </c>
      <c r="E326" s="146">
        <f t="shared" si="17"/>
        <v>0</v>
      </c>
      <c r="H326" s="146">
        <f t="shared" si="27"/>
        <v>0</v>
      </c>
      <c r="I326" s="172">
        <f t="shared" si="23"/>
        <v>0</v>
      </c>
      <c r="L326" s="146">
        <f t="shared" si="28"/>
        <v>0</v>
      </c>
      <c r="M326" s="172">
        <f t="shared" si="24"/>
        <v>0</v>
      </c>
      <c r="N326" s="172">
        <f t="shared" si="18"/>
        <v>0</v>
      </c>
      <c r="O326" s="141">
        <f t="shared" si="19"/>
        <v>0</v>
      </c>
      <c r="Q326" s="172">
        <f t="shared" si="20"/>
        <v>0</v>
      </c>
      <c r="R326" s="172">
        <f t="shared" si="21"/>
        <v>1.64</v>
      </c>
      <c r="S326" s="172">
        <f t="shared" si="22"/>
        <v>-1.64</v>
      </c>
    </row>
    <row r="327" spans="2:19" ht="15.75" customHeight="1">
      <c r="B327" s="141">
        <v>325</v>
      </c>
      <c r="C327" s="3" t="str">
        <f t="shared" si="16"/>
        <v>0:0:00</v>
      </c>
      <c r="D327" s="168">
        <f t="shared" si="12"/>
        <v>0</v>
      </c>
      <c r="E327" s="146">
        <f t="shared" si="17"/>
        <v>0</v>
      </c>
      <c r="H327" s="146">
        <f t="shared" si="27"/>
        <v>0</v>
      </c>
      <c r="I327" s="172">
        <f t="shared" si="23"/>
        <v>0</v>
      </c>
      <c r="L327" s="146">
        <f t="shared" si="28"/>
        <v>0</v>
      </c>
      <c r="M327" s="172">
        <f t="shared" si="24"/>
        <v>0</v>
      </c>
      <c r="N327" s="172">
        <f t="shared" si="18"/>
        <v>0</v>
      </c>
      <c r="O327" s="141">
        <f t="shared" si="19"/>
        <v>0</v>
      </c>
      <c r="Q327" s="172">
        <f t="shared" si="20"/>
        <v>0</v>
      </c>
      <c r="R327" s="172">
        <f t="shared" si="21"/>
        <v>1.64</v>
      </c>
      <c r="S327" s="172">
        <f t="shared" si="22"/>
        <v>-1.64</v>
      </c>
    </row>
    <row r="328" spans="2:19" ht="15.75" customHeight="1">
      <c r="B328" s="141">
        <v>326</v>
      </c>
      <c r="C328" s="3" t="str">
        <f t="shared" si="16"/>
        <v>0:0:00</v>
      </c>
      <c r="D328" s="168">
        <f t="shared" si="12"/>
        <v>0</v>
      </c>
      <c r="E328" s="146">
        <f t="shared" si="17"/>
        <v>0</v>
      </c>
      <c r="H328" s="146">
        <f t="shared" si="27"/>
        <v>0</v>
      </c>
      <c r="I328" s="172">
        <f t="shared" si="23"/>
        <v>0</v>
      </c>
      <c r="L328" s="146">
        <f t="shared" si="28"/>
        <v>0</v>
      </c>
      <c r="M328" s="172">
        <f t="shared" si="24"/>
        <v>0</v>
      </c>
      <c r="N328" s="172">
        <f t="shared" si="18"/>
        <v>0</v>
      </c>
      <c r="O328" s="141">
        <f t="shared" si="19"/>
        <v>0</v>
      </c>
      <c r="Q328" s="172">
        <f t="shared" si="20"/>
        <v>0</v>
      </c>
      <c r="R328" s="172">
        <f t="shared" si="21"/>
        <v>1.64</v>
      </c>
      <c r="S328" s="172">
        <f t="shared" si="22"/>
        <v>-1.64</v>
      </c>
    </row>
    <row r="329" spans="2:19" ht="15.75" customHeight="1">
      <c r="B329" s="141">
        <v>327</v>
      </c>
      <c r="C329" s="3" t="str">
        <f t="shared" si="16"/>
        <v>0:0:00</v>
      </c>
      <c r="D329" s="168">
        <f t="shared" si="12"/>
        <v>0</v>
      </c>
      <c r="E329" s="146">
        <f t="shared" si="17"/>
        <v>0</v>
      </c>
      <c r="H329" s="146">
        <f t="shared" si="27"/>
        <v>0</v>
      </c>
      <c r="I329" s="172">
        <f t="shared" si="23"/>
        <v>0</v>
      </c>
      <c r="J329" s="170"/>
      <c r="L329" s="146">
        <f t="shared" si="28"/>
        <v>0</v>
      </c>
      <c r="M329" s="172">
        <f t="shared" si="24"/>
        <v>0</v>
      </c>
      <c r="N329" s="172">
        <f t="shared" si="18"/>
        <v>0</v>
      </c>
      <c r="O329" s="141">
        <f t="shared" si="19"/>
        <v>0</v>
      </c>
      <c r="Q329" s="172">
        <f t="shared" si="20"/>
        <v>0</v>
      </c>
      <c r="R329" s="172">
        <f t="shared" si="21"/>
        <v>1.64</v>
      </c>
      <c r="S329" s="172">
        <f t="shared" si="22"/>
        <v>-1.64</v>
      </c>
    </row>
    <row r="330" spans="2:19" ht="15.75" customHeight="1">
      <c r="B330" s="141">
        <v>328</v>
      </c>
      <c r="C330" s="3" t="str">
        <f t="shared" si="16"/>
        <v>0:0:00</v>
      </c>
      <c r="D330" s="168">
        <f t="shared" si="12"/>
        <v>0</v>
      </c>
      <c r="E330" s="146">
        <f t="shared" si="17"/>
        <v>0</v>
      </c>
      <c r="H330" s="146">
        <f t="shared" si="27"/>
        <v>0</v>
      </c>
      <c r="I330" s="172">
        <f t="shared" si="23"/>
        <v>0</v>
      </c>
      <c r="J330" s="170"/>
      <c r="L330" s="146">
        <f t="shared" si="28"/>
        <v>0</v>
      </c>
      <c r="M330" s="172">
        <f t="shared" si="24"/>
        <v>0</v>
      </c>
      <c r="N330" s="172">
        <f t="shared" si="18"/>
        <v>0</v>
      </c>
      <c r="O330" s="141">
        <f t="shared" si="19"/>
        <v>0</v>
      </c>
      <c r="Q330" s="172">
        <f t="shared" si="20"/>
        <v>0</v>
      </c>
      <c r="R330" s="172">
        <f t="shared" si="21"/>
        <v>1.64</v>
      </c>
      <c r="S330" s="172">
        <f t="shared" si="22"/>
        <v>-1.64</v>
      </c>
    </row>
    <row r="331" spans="2:19" ht="15.75" customHeight="1">
      <c r="B331" s="141">
        <v>329</v>
      </c>
      <c r="C331" s="3" t="str">
        <f t="shared" si="16"/>
        <v>0:0:00</v>
      </c>
      <c r="D331" s="168">
        <f t="shared" si="12"/>
        <v>0</v>
      </c>
      <c r="E331" s="146">
        <f t="shared" si="17"/>
        <v>0</v>
      </c>
      <c r="H331" s="146">
        <f t="shared" si="27"/>
        <v>0</v>
      </c>
      <c r="I331" s="172">
        <f t="shared" si="23"/>
        <v>0</v>
      </c>
      <c r="J331" s="170"/>
      <c r="L331" s="146">
        <f t="shared" si="28"/>
        <v>0</v>
      </c>
      <c r="M331" s="172">
        <f t="shared" si="24"/>
        <v>0</v>
      </c>
      <c r="N331" s="172">
        <f t="shared" si="18"/>
        <v>0</v>
      </c>
      <c r="O331" s="141">
        <f t="shared" si="19"/>
        <v>0</v>
      </c>
      <c r="Q331" s="172">
        <f t="shared" si="20"/>
        <v>0</v>
      </c>
      <c r="R331" s="172">
        <f t="shared" si="21"/>
        <v>1.64</v>
      </c>
      <c r="S331" s="172">
        <f t="shared" si="22"/>
        <v>-1.64</v>
      </c>
    </row>
    <row r="332" spans="2:19" ht="15.75" customHeight="1">
      <c r="B332" s="141">
        <v>330</v>
      </c>
      <c r="C332" s="3" t="str">
        <f t="shared" si="16"/>
        <v>0:0:00</v>
      </c>
      <c r="D332" s="168">
        <f t="shared" si="12"/>
        <v>0</v>
      </c>
      <c r="E332" s="146">
        <f t="shared" si="17"/>
        <v>0</v>
      </c>
      <c r="H332" s="146">
        <f t="shared" si="27"/>
        <v>0</v>
      </c>
      <c r="I332" s="172">
        <f t="shared" si="23"/>
        <v>0</v>
      </c>
      <c r="J332" s="170"/>
      <c r="L332" s="146">
        <f t="shared" si="28"/>
        <v>0</v>
      </c>
      <c r="M332" s="172">
        <f t="shared" si="24"/>
        <v>0</v>
      </c>
      <c r="N332" s="172">
        <f t="shared" si="18"/>
        <v>0</v>
      </c>
      <c r="O332" s="141">
        <f t="shared" si="19"/>
        <v>0</v>
      </c>
      <c r="Q332" s="172">
        <f t="shared" si="20"/>
        <v>0</v>
      </c>
      <c r="R332" s="172">
        <f t="shared" si="21"/>
        <v>1.64</v>
      </c>
      <c r="S332" s="172">
        <f t="shared" si="22"/>
        <v>-1.64</v>
      </c>
    </row>
    <row r="333" spans="2:19" ht="15.75" customHeight="1">
      <c r="B333" s="141">
        <v>331</v>
      </c>
      <c r="C333" s="3" t="str">
        <f t="shared" si="16"/>
        <v>0:0:00</v>
      </c>
      <c r="D333" s="168">
        <f t="shared" si="12"/>
        <v>0</v>
      </c>
      <c r="E333" s="146">
        <f t="shared" si="17"/>
        <v>0</v>
      </c>
      <c r="F333" s="169"/>
      <c r="G333" s="191"/>
      <c r="H333" s="146">
        <f t="shared" si="27"/>
        <v>0</v>
      </c>
      <c r="I333" s="172">
        <f t="shared" si="23"/>
        <v>0</v>
      </c>
      <c r="J333" s="170"/>
      <c r="K333" s="171"/>
      <c r="L333" s="146">
        <f t="shared" si="28"/>
        <v>0</v>
      </c>
      <c r="M333" s="172">
        <f t="shared" si="24"/>
        <v>0</v>
      </c>
      <c r="N333" s="172">
        <f t="shared" si="18"/>
        <v>0</v>
      </c>
      <c r="O333" s="141">
        <f t="shared" si="19"/>
        <v>0</v>
      </c>
      <c r="Q333" s="172">
        <f t="shared" si="20"/>
        <v>0</v>
      </c>
      <c r="R333" s="172">
        <f t="shared" si="21"/>
        <v>1.64</v>
      </c>
      <c r="S333" s="172">
        <f t="shared" si="22"/>
        <v>-1.64</v>
      </c>
    </row>
    <row r="334" spans="2:19" ht="15.75" customHeight="1">
      <c r="B334" s="141">
        <v>332</v>
      </c>
      <c r="C334" s="3" t="str">
        <f t="shared" si="16"/>
        <v>0:0:00</v>
      </c>
      <c r="D334" s="168">
        <f t="shared" ref="D334:D397" si="29">IF(D$2=1,G334,K333)</f>
        <v>0</v>
      </c>
      <c r="E334" s="146">
        <f t="shared" si="17"/>
        <v>0</v>
      </c>
      <c r="F334" s="169"/>
      <c r="G334" s="191"/>
      <c r="H334" s="146">
        <f t="shared" si="27"/>
        <v>0</v>
      </c>
      <c r="I334" s="172">
        <f t="shared" si="23"/>
        <v>0</v>
      </c>
      <c r="J334" s="170"/>
      <c r="K334" s="171"/>
      <c r="L334" s="146">
        <f t="shared" si="28"/>
        <v>0</v>
      </c>
      <c r="M334" s="172">
        <f t="shared" si="24"/>
        <v>0</v>
      </c>
      <c r="N334" s="172">
        <f t="shared" si="18"/>
        <v>0</v>
      </c>
      <c r="O334" s="141">
        <f t="shared" si="19"/>
        <v>0</v>
      </c>
      <c r="Q334" s="172">
        <f t="shared" si="20"/>
        <v>0</v>
      </c>
      <c r="R334" s="172">
        <f t="shared" si="21"/>
        <v>1.64</v>
      </c>
      <c r="S334" s="172">
        <f t="shared" si="22"/>
        <v>-1.64</v>
      </c>
    </row>
    <row r="335" spans="2:19" ht="15.75" customHeight="1">
      <c r="B335" s="141">
        <v>333</v>
      </c>
      <c r="C335" s="3" t="str">
        <f t="shared" si="16"/>
        <v>0:0:00</v>
      </c>
      <c r="D335" s="168">
        <f t="shared" si="29"/>
        <v>0</v>
      </c>
      <c r="E335" s="146">
        <f t="shared" si="17"/>
        <v>0</v>
      </c>
      <c r="F335" s="169"/>
      <c r="G335" s="191"/>
      <c r="H335" s="146">
        <f t="shared" si="27"/>
        <v>0</v>
      </c>
      <c r="I335" s="172">
        <f t="shared" si="23"/>
        <v>0</v>
      </c>
      <c r="J335" s="170"/>
      <c r="K335" s="171"/>
      <c r="L335" s="146">
        <f t="shared" si="28"/>
        <v>0</v>
      </c>
      <c r="M335" s="172">
        <f t="shared" si="24"/>
        <v>0</v>
      </c>
      <c r="N335" s="172">
        <f t="shared" si="18"/>
        <v>0</v>
      </c>
      <c r="O335" s="141">
        <f t="shared" si="19"/>
        <v>0</v>
      </c>
      <c r="Q335" s="172">
        <f t="shared" si="20"/>
        <v>0</v>
      </c>
      <c r="R335" s="172">
        <f t="shared" si="21"/>
        <v>1.64</v>
      </c>
      <c r="S335" s="172">
        <f t="shared" si="22"/>
        <v>-1.64</v>
      </c>
    </row>
    <row r="336" spans="2:19" ht="15.75" customHeight="1">
      <c r="B336" s="141">
        <v>334</v>
      </c>
      <c r="C336" s="3" t="str">
        <f t="shared" si="16"/>
        <v>0:0:00</v>
      </c>
      <c r="D336" s="168">
        <f t="shared" si="29"/>
        <v>0</v>
      </c>
      <c r="E336" s="146">
        <f t="shared" si="17"/>
        <v>0</v>
      </c>
      <c r="F336" s="169"/>
      <c r="G336" s="191"/>
      <c r="H336" s="146">
        <f t="shared" si="27"/>
        <v>0</v>
      </c>
      <c r="I336" s="172">
        <f t="shared" si="23"/>
        <v>0</v>
      </c>
      <c r="J336" s="170"/>
      <c r="K336" s="171"/>
      <c r="L336" s="146">
        <f t="shared" si="28"/>
        <v>0</v>
      </c>
      <c r="M336" s="172">
        <f t="shared" si="24"/>
        <v>0</v>
      </c>
      <c r="N336" s="172">
        <f t="shared" si="18"/>
        <v>0</v>
      </c>
      <c r="O336" s="141">
        <f t="shared" si="19"/>
        <v>0</v>
      </c>
      <c r="Q336" s="172">
        <f t="shared" si="20"/>
        <v>0</v>
      </c>
      <c r="R336" s="172">
        <f t="shared" si="21"/>
        <v>1.64</v>
      </c>
      <c r="S336" s="172">
        <f t="shared" si="22"/>
        <v>-1.64</v>
      </c>
    </row>
    <row r="337" spans="2:19" ht="15.75" customHeight="1">
      <c r="B337" s="141">
        <v>335</v>
      </c>
      <c r="C337" s="3" t="str">
        <f t="shared" si="16"/>
        <v>0:0:00</v>
      </c>
      <c r="D337" s="168">
        <f t="shared" si="29"/>
        <v>0</v>
      </c>
      <c r="E337" s="146">
        <f t="shared" si="17"/>
        <v>0</v>
      </c>
      <c r="F337" s="169"/>
      <c r="G337" s="191"/>
      <c r="H337" s="146">
        <f t="shared" si="27"/>
        <v>0</v>
      </c>
      <c r="I337" s="172">
        <f t="shared" si="23"/>
        <v>0</v>
      </c>
      <c r="J337" s="170"/>
      <c r="K337" s="171"/>
      <c r="L337" s="146">
        <f t="shared" si="28"/>
        <v>0</v>
      </c>
      <c r="M337" s="172">
        <f t="shared" si="24"/>
        <v>0</v>
      </c>
      <c r="N337" s="172">
        <f t="shared" si="18"/>
        <v>0</v>
      </c>
      <c r="O337" s="141">
        <f t="shared" si="19"/>
        <v>0</v>
      </c>
      <c r="Q337" s="172">
        <f t="shared" si="20"/>
        <v>0</v>
      </c>
      <c r="R337" s="172">
        <f t="shared" si="21"/>
        <v>1.64</v>
      </c>
      <c r="S337" s="172">
        <f t="shared" si="22"/>
        <v>-1.64</v>
      </c>
    </row>
    <row r="338" spans="2:19" ht="15.75" customHeight="1">
      <c r="B338" s="141">
        <v>336</v>
      </c>
      <c r="C338" s="3" t="str">
        <f t="shared" si="16"/>
        <v>0:0:00</v>
      </c>
      <c r="D338" s="168">
        <f t="shared" si="29"/>
        <v>0</v>
      </c>
      <c r="E338" s="146">
        <f t="shared" si="17"/>
        <v>0</v>
      </c>
      <c r="F338" s="169"/>
      <c r="G338" s="191"/>
      <c r="H338" s="146">
        <f t="shared" si="27"/>
        <v>0</v>
      </c>
      <c r="I338" s="172">
        <f t="shared" si="23"/>
        <v>0</v>
      </c>
      <c r="J338" s="170"/>
      <c r="K338" s="171"/>
      <c r="L338" s="146">
        <f t="shared" si="28"/>
        <v>0</v>
      </c>
      <c r="M338" s="172">
        <f t="shared" si="24"/>
        <v>0</v>
      </c>
      <c r="N338" s="172">
        <f t="shared" si="18"/>
        <v>0</v>
      </c>
      <c r="O338" s="141">
        <f t="shared" si="19"/>
        <v>0</v>
      </c>
      <c r="Q338" s="172">
        <f t="shared" si="20"/>
        <v>0</v>
      </c>
      <c r="R338" s="172">
        <f t="shared" si="21"/>
        <v>1.64</v>
      </c>
      <c r="S338" s="172">
        <f t="shared" si="22"/>
        <v>-1.64</v>
      </c>
    </row>
    <row r="339" spans="2:19" ht="15.75" customHeight="1">
      <c r="B339" s="141">
        <v>337</v>
      </c>
      <c r="C339" s="3" t="str">
        <f t="shared" si="16"/>
        <v>0:0:00</v>
      </c>
      <c r="D339" s="168">
        <f t="shared" si="29"/>
        <v>0</v>
      </c>
      <c r="E339" s="146">
        <f t="shared" si="17"/>
        <v>0</v>
      </c>
      <c r="F339" s="169"/>
      <c r="G339" s="191"/>
      <c r="H339" s="146">
        <f t="shared" si="27"/>
        <v>0</v>
      </c>
      <c r="I339" s="172">
        <f t="shared" si="23"/>
        <v>0</v>
      </c>
      <c r="J339" s="170"/>
      <c r="K339" s="171"/>
      <c r="L339" s="146">
        <f t="shared" si="28"/>
        <v>0</v>
      </c>
      <c r="M339" s="172">
        <f t="shared" si="24"/>
        <v>0</v>
      </c>
      <c r="N339" s="172">
        <f t="shared" si="18"/>
        <v>0</v>
      </c>
      <c r="O339" s="141">
        <f t="shared" si="19"/>
        <v>0</v>
      </c>
      <c r="Q339" s="172">
        <f t="shared" si="20"/>
        <v>0</v>
      </c>
      <c r="R339" s="172">
        <f t="shared" si="21"/>
        <v>1.64</v>
      </c>
      <c r="S339" s="172">
        <f t="shared" si="22"/>
        <v>-1.64</v>
      </c>
    </row>
    <row r="340" spans="2:19" ht="15.75" customHeight="1">
      <c r="B340" s="141">
        <v>338</v>
      </c>
      <c r="C340" s="3" t="str">
        <f t="shared" si="16"/>
        <v>0:0:00</v>
      </c>
      <c r="D340" s="168">
        <f t="shared" si="29"/>
        <v>0</v>
      </c>
      <c r="E340" s="146">
        <f t="shared" si="17"/>
        <v>0</v>
      </c>
      <c r="F340" s="169"/>
      <c r="G340" s="191"/>
      <c r="H340" s="146">
        <f t="shared" si="27"/>
        <v>0</v>
      </c>
      <c r="I340" s="172">
        <f t="shared" si="23"/>
        <v>0</v>
      </c>
      <c r="J340" s="170"/>
      <c r="K340" s="171"/>
      <c r="L340" s="146">
        <f t="shared" si="28"/>
        <v>0</v>
      </c>
      <c r="M340" s="172">
        <f t="shared" si="24"/>
        <v>0</v>
      </c>
      <c r="N340" s="172">
        <f t="shared" si="18"/>
        <v>0</v>
      </c>
      <c r="O340" s="141">
        <f t="shared" si="19"/>
        <v>0</v>
      </c>
      <c r="Q340" s="172">
        <f t="shared" si="20"/>
        <v>0</v>
      </c>
      <c r="R340" s="172">
        <f t="shared" si="21"/>
        <v>1.64</v>
      </c>
      <c r="S340" s="172">
        <f t="shared" si="22"/>
        <v>-1.64</v>
      </c>
    </row>
    <row r="341" spans="2:19" ht="15.75" customHeight="1">
      <c r="B341" s="141">
        <v>339</v>
      </c>
      <c r="C341" s="3" t="str">
        <f t="shared" si="16"/>
        <v>0:0:00</v>
      </c>
      <c r="D341" s="168">
        <f t="shared" si="29"/>
        <v>0</v>
      </c>
      <c r="E341" s="146">
        <f t="shared" si="17"/>
        <v>0</v>
      </c>
      <c r="F341" s="169"/>
      <c r="G341" s="191"/>
      <c r="H341" s="146">
        <f t="shared" si="27"/>
        <v>0</v>
      </c>
      <c r="I341" s="172">
        <f t="shared" si="23"/>
        <v>0</v>
      </c>
      <c r="J341" s="170"/>
      <c r="K341" s="171"/>
      <c r="L341" s="146">
        <f t="shared" si="28"/>
        <v>0</v>
      </c>
      <c r="M341" s="172">
        <f t="shared" si="24"/>
        <v>0</v>
      </c>
      <c r="N341" s="172">
        <f t="shared" si="18"/>
        <v>0</v>
      </c>
      <c r="O341" s="141">
        <f t="shared" si="19"/>
        <v>0</v>
      </c>
      <c r="Q341" s="172">
        <f t="shared" si="20"/>
        <v>0</v>
      </c>
      <c r="R341" s="172">
        <f t="shared" si="21"/>
        <v>1.64</v>
      </c>
      <c r="S341" s="172">
        <f t="shared" si="22"/>
        <v>-1.64</v>
      </c>
    </row>
    <row r="342" spans="2:19" ht="15.75" customHeight="1">
      <c r="B342" s="141">
        <v>340</v>
      </c>
      <c r="C342" s="3" t="str">
        <f t="shared" si="16"/>
        <v>0:0:00</v>
      </c>
      <c r="D342" s="168">
        <f t="shared" si="29"/>
        <v>0</v>
      </c>
      <c r="E342" s="146">
        <f t="shared" si="17"/>
        <v>0</v>
      </c>
      <c r="F342" s="169"/>
      <c r="G342" s="191"/>
      <c r="H342" s="146">
        <f t="shared" si="27"/>
        <v>0</v>
      </c>
      <c r="I342" s="172">
        <f t="shared" si="23"/>
        <v>0</v>
      </c>
      <c r="J342" s="170"/>
      <c r="K342" s="171"/>
      <c r="L342" s="146">
        <f t="shared" si="28"/>
        <v>0</v>
      </c>
      <c r="M342" s="172">
        <f t="shared" si="24"/>
        <v>0</v>
      </c>
      <c r="N342" s="172">
        <f t="shared" si="18"/>
        <v>0</v>
      </c>
      <c r="O342" s="141">
        <f t="shared" si="19"/>
        <v>0</v>
      </c>
      <c r="Q342" s="172">
        <f t="shared" si="20"/>
        <v>0</v>
      </c>
      <c r="R342" s="172">
        <f t="shared" si="21"/>
        <v>1.64</v>
      </c>
      <c r="S342" s="172">
        <f t="shared" si="22"/>
        <v>-1.64</v>
      </c>
    </row>
    <row r="343" spans="2:19" ht="15.75" customHeight="1">
      <c r="B343" s="141">
        <v>341</v>
      </c>
      <c r="C343" s="3" t="str">
        <f t="shared" si="16"/>
        <v>0:0:00</v>
      </c>
      <c r="D343" s="168">
        <f t="shared" si="29"/>
        <v>0</v>
      </c>
      <c r="E343" s="146">
        <f t="shared" si="17"/>
        <v>0</v>
      </c>
      <c r="F343" s="169"/>
      <c r="G343" s="191"/>
      <c r="H343" s="146">
        <f t="shared" si="27"/>
        <v>0</v>
      </c>
      <c r="I343" s="172">
        <f t="shared" si="23"/>
        <v>0</v>
      </c>
      <c r="J343" s="170"/>
      <c r="K343" s="171"/>
      <c r="L343" s="146">
        <f t="shared" si="28"/>
        <v>0</v>
      </c>
      <c r="M343" s="172">
        <f t="shared" si="24"/>
        <v>0</v>
      </c>
      <c r="N343" s="172">
        <f t="shared" si="18"/>
        <v>0</v>
      </c>
      <c r="O343" s="141">
        <f t="shared" si="19"/>
        <v>0</v>
      </c>
      <c r="Q343" s="172">
        <f t="shared" si="20"/>
        <v>0</v>
      </c>
      <c r="R343" s="172">
        <f t="shared" si="21"/>
        <v>1.64</v>
      </c>
      <c r="S343" s="172">
        <f t="shared" si="22"/>
        <v>-1.64</v>
      </c>
    </row>
    <row r="344" spans="2:19" ht="15.75" customHeight="1">
      <c r="B344" s="141">
        <v>342</v>
      </c>
      <c r="C344" s="3" t="str">
        <f t="shared" si="16"/>
        <v>0:0:00</v>
      </c>
      <c r="D344" s="168">
        <f t="shared" si="29"/>
        <v>0</v>
      </c>
      <c r="E344" s="146">
        <f t="shared" si="17"/>
        <v>0</v>
      </c>
      <c r="F344" s="169"/>
      <c r="G344" s="191"/>
      <c r="H344" s="146">
        <f t="shared" si="27"/>
        <v>0</v>
      </c>
      <c r="I344" s="172">
        <f t="shared" si="23"/>
        <v>0</v>
      </c>
      <c r="J344" s="170"/>
      <c r="K344" s="171"/>
      <c r="L344" s="146">
        <f t="shared" si="28"/>
        <v>0</v>
      </c>
      <c r="M344" s="172">
        <f t="shared" si="24"/>
        <v>0</v>
      </c>
      <c r="N344" s="172">
        <f t="shared" si="18"/>
        <v>0</v>
      </c>
      <c r="O344" s="141">
        <f t="shared" si="19"/>
        <v>0</v>
      </c>
      <c r="Q344" s="172">
        <f t="shared" si="20"/>
        <v>0</v>
      </c>
      <c r="R344" s="172">
        <f t="shared" si="21"/>
        <v>1.64</v>
      </c>
      <c r="S344" s="172">
        <f t="shared" si="22"/>
        <v>-1.64</v>
      </c>
    </row>
    <row r="345" spans="2:19" ht="15.75" customHeight="1">
      <c r="B345" s="141">
        <v>343</v>
      </c>
      <c r="C345" s="3" t="str">
        <f t="shared" si="16"/>
        <v>0:0:00</v>
      </c>
      <c r="D345" s="168">
        <f t="shared" si="29"/>
        <v>0</v>
      </c>
      <c r="E345" s="146">
        <f t="shared" si="17"/>
        <v>0</v>
      </c>
      <c r="F345" s="169"/>
      <c r="G345" s="191"/>
      <c r="H345" s="146">
        <f t="shared" si="27"/>
        <v>0</v>
      </c>
      <c r="I345" s="172">
        <f t="shared" si="23"/>
        <v>0</v>
      </c>
      <c r="J345" s="170"/>
      <c r="K345" s="171"/>
      <c r="L345" s="146">
        <f t="shared" si="28"/>
        <v>0</v>
      </c>
      <c r="M345" s="172">
        <f t="shared" si="24"/>
        <v>0</v>
      </c>
      <c r="N345" s="172">
        <f t="shared" si="18"/>
        <v>0</v>
      </c>
      <c r="O345" s="141">
        <f t="shared" si="19"/>
        <v>0</v>
      </c>
      <c r="Q345" s="172">
        <f t="shared" si="20"/>
        <v>0</v>
      </c>
      <c r="R345" s="172">
        <f t="shared" si="21"/>
        <v>1.64</v>
      </c>
      <c r="S345" s="172">
        <f t="shared" si="22"/>
        <v>-1.64</v>
      </c>
    </row>
    <row r="346" spans="2:19" ht="15.75" customHeight="1">
      <c r="B346" s="141">
        <v>344</v>
      </c>
      <c r="C346" s="3" t="str">
        <f t="shared" si="16"/>
        <v>0:0:00</v>
      </c>
      <c r="D346" s="168">
        <f t="shared" si="29"/>
        <v>0</v>
      </c>
      <c r="E346" s="146">
        <f t="shared" si="17"/>
        <v>0</v>
      </c>
      <c r="F346" s="169"/>
      <c r="G346" s="191"/>
      <c r="H346" s="146">
        <f t="shared" si="27"/>
        <v>0</v>
      </c>
      <c r="I346" s="172">
        <f t="shared" si="23"/>
        <v>0</v>
      </c>
      <c r="J346" s="170"/>
      <c r="K346" s="171"/>
      <c r="L346" s="146">
        <f t="shared" si="28"/>
        <v>0</v>
      </c>
      <c r="M346" s="172">
        <f t="shared" si="24"/>
        <v>0</v>
      </c>
      <c r="N346" s="172">
        <f t="shared" si="18"/>
        <v>0</v>
      </c>
      <c r="O346" s="141">
        <f t="shared" si="19"/>
        <v>0</v>
      </c>
      <c r="Q346" s="172">
        <f t="shared" si="20"/>
        <v>0</v>
      </c>
      <c r="R346" s="172">
        <f t="shared" si="21"/>
        <v>1.64</v>
      </c>
      <c r="S346" s="172">
        <f t="shared" si="22"/>
        <v>-1.64</v>
      </c>
    </row>
    <row r="347" spans="2:19" ht="15.75" customHeight="1">
      <c r="B347" s="141">
        <v>345</v>
      </c>
      <c r="C347" s="3" t="str">
        <f t="shared" si="16"/>
        <v>0:0:00</v>
      </c>
      <c r="D347" s="168">
        <f t="shared" si="29"/>
        <v>0</v>
      </c>
      <c r="E347" s="146">
        <f t="shared" si="17"/>
        <v>0</v>
      </c>
      <c r="F347" s="169"/>
      <c r="G347" s="191"/>
      <c r="H347" s="146">
        <f t="shared" si="27"/>
        <v>0</v>
      </c>
      <c r="I347" s="172">
        <f t="shared" si="23"/>
        <v>0</v>
      </c>
      <c r="J347" s="170"/>
      <c r="K347" s="171"/>
      <c r="L347" s="146">
        <f t="shared" si="28"/>
        <v>0</v>
      </c>
      <c r="M347" s="172">
        <f t="shared" si="24"/>
        <v>0</v>
      </c>
      <c r="N347" s="172">
        <f t="shared" si="18"/>
        <v>0</v>
      </c>
      <c r="O347" s="141">
        <f t="shared" si="19"/>
        <v>0</v>
      </c>
      <c r="Q347" s="172">
        <f t="shared" si="20"/>
        <v>0</v>
      </c>
      <c r="R347" s="172">
        <f t="shared" si="21"/>
        <v>1.64</v>
      </c>
      <c r="S347" s="172">
        <f t="shared" si="22"/>
        <v>-1.64</v>
      </c>
    </row>
    <row r="348" spans="2:19" ht="15.75" customHeight="1">
      <c r="B348" s="141">
        <v>346</v>
      </c>
      <c r="C348" s="3" t="str">
        <f t="shared" si="16"/>
        <v>0:0:00</v>
      </c>
      <c r="D348" s="168">
        <f t="shared" si="29"/>
        <v>0</v>
      </c>
      <c r="E348" s="146">
        <f t="shared" si="17"/>
        <v>0</v>
      </c>
      <c r="F348" s="169"/>
      <c r="G348" s="191"/>
      <c r="H348" s="146">
        <f t="shared" si="27"/>
        <v>0</v>
      </c>
      <c r="I348" s="172">
        <f t="shared" si="23"/>
        <v>0</v>
      </c>
      <c r="J348" s="170"/>
      <c r="K348" s="171"/>
      <c r="L348" s="146">
        <f t="shared" si="28"/>
        <v>0</v>
      </c>
      <c r="M348" s="172">
        <f t="shared" si="24"/>
        <v>0</v>
      </c>
      <c r="N348" s="172">
        <f t="shared" si="18"/>
        <v>0</v>
      </c>
      <c r="O348" s="141">
        <f t="shared" si="19"/>
        <v>0</v>
      </c>
      <c r="Q348" s="172">
        <f t="shared" si="20"/>
        <v>0</v>
      </c>
      <c r="R348" s="172">
        <f t="shared" si="21"/>
        <v>1.64</v>
      </c>
      <c r="S348" s="172">
        <f t="shared" si="22"/>
        <v>-1.64</v>
      </c>
    </row>
    <row r="349" spans="2:19" ht="15.75" customHeight="1">
      <c r="B349" s="141">
        <v>347</v>
      </c>
      <c r="C349" s="3" t="str">
        <f t="shared" si="16"/>
        <v>0:0:00</v>
      </c>
      <c r="D349" s="168">
        <f t="shared" si="29"/>
        <v>0</v>
      </c>
      <c r="E349" s="146">
        <f t="shared" si="17"/>
        <v>0</v>
      </c>
      <c r="F349" s="169"/>
      <c r="G349" s="191"/>
      <c r="H349" s="146">
        <f t="shared" si="27"/>
        <v>0</v>
      </c>
      <c r="I349" s="172">
        <f t="shared" si="23"/>
        <v>0</v>
      </c>
      <c r="J349" s="170"/>
      <c r="K349" s="171"/>
      <c r="L349" s="146">
        <f t="shared" si="28"/>
        <v>0</v>
      </c>
      <c r="M349" s="172">
        <f t="shared" si="24"/>
        <v>0</v>
      </c>
      <c r="N349" s="172">
        <f t="shared" si="18"/>
        <v>0</v>
      </c>
      <c r="O349" s="141">
        <f t="shared" si="19"/>
        <v>0</v>
      </c>
      <c r="Q349" s="172">
        <f t="shared" si="20"/>
        <v>0</v>
      </c>
      <c r="R349" s="172">
        <f t="shared" si="21"/>
        <v>1.64</v>
      </c>
      <c r="S349" s="172">
        <f t="shared" si="22"/>
        <v>-1.64</v>
      </c>
    </row>
    <row r="350" spans="2:19" ht="15.75" customHeight="1">
      <c r="B350" s="141">
        <v>348</v>
      </c>
      <c r="C350" s="3" t="str">
        <f t="shared" si="16"/>
        <v>0:0:00</v>
      </c>
      <c r="D350" s="168">
        <f t="shared" si="29"/>
        <v>0</v>
      </c>
      <c r="E350" s="146">
        <f t="shared" si="17"/>
        <v>0</v>
      </c>
      <c r="F350" s="169"/>
      <c r="G350" s="191"/>
      <c r="H350" s="146">
        <f t="shared" si="27"/>
        <v>0</v>
      </c>
      <c r="I350" s="172">
        <f t="shared" si="23"/>
        <v>0</v>
      </c>
      <c r="J350" s="170"/>
      <c r="K350" s="171"/>
      <c r="L350" s="146">
        <f t="shared" si="28"/>
        <v>0</v>
      </c>
      <c r="M350" s="172">
        <f t="shared" si="24"/>
        <v>0</v>
      </c>
      <c r="N350" s="172">
        <f t="shared" si="18"/>
        <v>0</v>
      </c>
      <c r="O350" s="141">
        <f t="shared" si="19"/>
        <v>0</v>
      </c>
      <c r="Q350" s="172">
        <f t="shared" si="20"/>
        <v>0</v>
      </c>
      <c r="R350" s="172">
        <f t="shared" si="21"/>
        <v>1.64</v>
      </c>
      <c r="S350" s="172">
        <f t="shared" si="22"/>
        <v>-1.64</v>
      </c>
    </row>
    <row r="351" spans="2:19" ht="15.75" customHeight="1">
      <c r="B351" s="141">
        <v>349</v>
      </c>
      <c r="C351" s="3" t="str">
        <f t="shared" si="16"/>
        <v>0:0:00</v>
      </c>
      <c r="D351" s="168">
        <f t="shared" si="29"/>
        <v>0</v>
      </c>
      <c r="E351" s="146">
        <f t="shared" si="17"/>
        <v>0</v>
      </c>
      <c r="F351" s="169"/>
      <c r="G351" s="191"/>
      <c r="H351" s="146">
        <f t="shared" si="27"/>
        <v>0</v>
      </c>
      <c r="I351" s="172">
        <f t="shared" si="23"/>
        <v>0</v>
      </c>
      <c r="J351" s="170"/>
      <c r="K351" s="171"/>
      <c r="L351" s="146">
        <f t="shared" si="28"/>
        <v>0</v>
      </c>
      <c r="M351" s="172">
        <f t="shared" si="24"/>
        <v>0</v>
      </c>
      <c r="N351" s="172">
        <f t="shared" si="18"/>
        <v>0</v>
      </c>
      <c r="O351" s="141">
        <f t="shared" si="19"/>
        <v>0</v>
      </c>
      <c r="Q351" s="172">
        <f t="shared" si="20"/>
        <v>0</v>
      </c>
      <c r="R351" s="172">
        <f t="shared" si="21"/>
        <v>1.64</v>
      </c>
      <c r="S351" s="172">
        <f t="shared" si="22"/>
        <v>-1.64</v>
      </c>
    </row>
    <row r="352" spans="2:19" ht="15.75" customHeight="1">
      <c r="B352" s="141">
        <v>350</v>
      </c>
      <c r="C352" s="3" t="str">
        <f t="shared" si="16"/>
        <v>0:0:00</v>
      </c>
      <c r="D352" s="168">
        <f t="shared" si="29"/>
        <v>0</v>
      </c>
      <c r="E352" s="146">
        <f t="shared" si="17"/>
        <v>0</v>
      </c>
      <c r="F352" s="169"/>
      <c r="G352" s="191"/>
      <c r="H352" s="146">
        <f t="shared" si="27"/>
        <v>0</v>
      </c>
      <c r="I352" s="172">
        <f t="shared" si="23"/>
        <v>0</v>
      </c>
      <c r="J352" s="170"/>
      <c r="K352" s="171"/>
      <c r="L352" s="146">
        <f t="shared" si="28"/>
        <v>0</v>
      </c>
      <c r="M352" s="172">
        <f t="shared" si="24"/>
        <v>0</v>
      </c>
      <c r="N352" s="172">
        <f t="shared" si="18"/>
        <v>0</v>
      </c>
      <c r="O352" s="141">
        <f t="shared" si="19"/>
        <v>0</v>
      </c>
      <c r="Q352" s="172">
        <f t="shared" si="20"/>
        <v>0</v>
      </c>
      <c r="R352" s="172">
        <f t="shared" si="21"/>
        <v>1.64</v>
      </c>
      <c r="S352" s="172">
        <f t="shared" si="22"/>
        <v>-1.64</v>
      </c>
    </row>
    <row r="353" spans="2:19" ht="15.75" customHeight="1">
      <c r="B353" s="141">
        <v>351</v>
      </c>
      <c r="C353" s="3" t="str">
        <f t="shared" si="16"/>
        <v>0:0:00</v>
      </c>
      <c r="D353" s="168">
        <f t="shared" si="29"/>
        <v>0</v>
      </c>
      <c r="E353" s="146">
        <f t="shared" si="17"/>
        <v>0</v>
      </c>
      <c r="F353" s="169"/>
      <c r="G353" s="191"/>
      <c r="H353" s="146">
        <f t="shared" si="27"/>
        <v>0</v>
      </c>
      <c r="I353" s="172">
        <f t="shared" si="23"/>
        <v>0</v>
      </c>
      <c r="J353" s="170"/>
      <c r="K353" s="171"/>
      <c r="L353" s="146">
        <f t="shared" si="28"/>
        <v>0</v>
      </c>
      <c r="M353" s="172">
        <f t="shared" si="24"/>
        <v>0</v>
      </c>
      <c r="N353" s="172">
        <f t="shared" si="18"/>
        <v>0</v>
      </c>
      <c r="O353" s="141">
        <f t="shared" si="19"/>
        <v>0</v>
      </c>
      <c r="Q353" s="172">
        <f t="shared" si="20"/>
        <v>0</v>
      </c>
      <c r="R353" s="172">
        <f t="shared" si="21"/>
        <v>1.64</v>
      </c>
      <c r="S353" s="172">
        <f t="shared" si="22"/>
        <v>-1.64</v>
      </c>
    </row>
    <row r="354" spans="2:19" ht="15.75" customHeight="1">
      <c r="B354" s="141">
        <v>352</v>
      </c>
      <c r="C354" s="3" t="str">
        <f t="shared" si="16"/>
        <v>0:0:00</v>
      </c>
      <c r="D354" s="168">
        <f t="shared" si="29"/>
        <v>0</v>
      </c>
      <c r="E354" s="146">
        <f t="shared" si="17"/>
        <v>0</v>
      </c>
      <c r="F354" s="169"/>
      <c r="G354" s="191"/>
      <c r="H354" s="146">
        <f t="shared" si="27"/>
        <v>0</v>
      </c>
      <c r="I354" s="172">
        <f t="shared" si="23"/>
        <v>0</v>
      </c>
      <c r="J354" s="170"/>
      <c r="K354" s="171"/>
      <c r="L354" s="146">
        <f t="shared" si="28"/>
        <v>0</v>
      </c>
      <c r="M354" s="172">
        <f t="shared" si="24"/>
        <v>0</v>
      </c>
      <c r="N354" s="172">
        <f t="shared" si="18"/>
        <v>0</v>
      </c>
      <c r="O354" s="141">
        <f t="shared" si="19"/>
        <v>0</v>
      </c>
      <c r="Q354" s="172">
        <f t="shared" si="20"/>
        <v>0</v>
      </c>
      <c r="R354" s="172">
        <f t="shared" si="21"/>
        <v>1.64</v>
      </c>
      <c r="S354" s="172">
        <f t="shared" si="22"/>
        <v>-1.64</v>
      </c>
    </row>
    <row r="355" spans="2:19" ht="15.75" customHeight="1">
      <c r="B355" s="141">
        <v>353</v>
      </c>
      <c r="C355" s="3" t="str">
        <f t="shared" si="16"/>
        <v>0:0:00</v>
      </c>
      <c r="D355" s="168">
        <f t="shared" si="29"/>
        <v>0</v>
      </c>
      <c r="E355" s="146">
        <f t="shared" si="17"/>
        <v>0</v>
      </c>
      <c r="F355" s="169"/>
      <c r="G355" s="191"/>
      <c r="H355" s="146">
        <f t="shared" si="27"/>
        <v>0</v>
      </c>
      <c r="I355" s="172">
        <f t="shared" si="23"/>
        <v>0</v>
      </c>
      <c r="J355" s="170"/>
      <c r="K355" s="171"/>
      <c r="L355" s="146">
        <f t="shared" si="28"/>
        <v>0</v>
      </c>
      <c r="M355" s="172">
        <f t="shared" si="24"/>
        <v>0</v>
      </c>
      <c r="N355" s="172">
        <f t="shared" si="18"/>
        <v>0</v>
      </c>
      <c r="O355" s="141">
        <f t="shared" si="19"/>
        <v>0</v>
      </c>
      <c r="Q355" s="172">
        <f t="shared" si="20"/>
        <v>0</v>
      </c>
      <c r="R355" s="172">
        <f t="shared" si="21"/>
        <v>1.64</v>
      </c>
      <c r="S355" s="172">
        <f t="shared" si="22"/>
        <v>-1.64</v>
      </c>
    </row>
    <row r="356" spans="2:19" ht="15.75" customHeight="1">
      <c r="B356" s="141">
        <v>354</v>
      </c>
      <c r="C356" s="3" t="str">
        <f t="shared" si="16"/>
        <v>0:0:00</v>
      </c>
      <c r="D356" s="168">
        <f t="shared" si="29"/>
        <v>0</v>
      </c>
      <c r="E356" s="146">
        <f t="shared" si="17"/>
        <v>0</v>
      </c>
      <c r="F356" s="169"/>
      <c r="G356" s="191"/>
      <c r="H356" s="146">
        <f t="shared" si="27"/>
        <v>0</v>
      </c>
      <c r="I356" s="172">
        <f t="shared" si="23"/>
        <v>0</v>
      </c>
      <c r="J356" s="170"/>
      <c r="K356" s="171"/>
      <c r="L356" s="146">
        <f t="shared" si="28"/>
        <v>0</v>
      </c>
      <c r="M356" s="172">
        <f t="shared" si="24"/>
        <v>0</v>
      </c>
      <c r="N356" s="172">
        <f t="shared" si="18"/>
        <v>0</v>
      </c>
      <c r="O356" s="141">
        <f t="shared" si="19"/>
        <v>0</v>
      </c>
      <c r="Q356" s="172">
        <f t="shared" si="20"/>
        <v>0</v>
      </c>
      <c r="R356" s="172">
        <f t="shared" si="21"/>
        <v>1.64</v>
      </c>
      <c r="S356" s="172">
        <f t="shared" si="22"/>
        <v>-1.64</v>
      </c>
    </row>
    <row r="357" spans="2:19" ht="15.75" customHeight="1">
      <c r="B357" s="141">
        <v>355</v>
      </c>
      <c r="C357" s="3" t="str">
        <f t="shared" si="16"/>
        <v>0:0:00</v>
      </c>
      <c r="D357" s="168">
        <f t="shared" si="29"/>
        <v>0</v>
      </c>
      <c r="E357" s="146">
        <f t="shared" si="17"/>
        <v>0</v>
      </c>
      <c r="F357" s="169"/>
      <c r="G357" s="191"/>
      <c r="H357" s="146">
        <f t="shared" si="27"/>
        <v>0</v>
      </c>
      <c r="I357" s="172">
        <f t="shared" si="23"/>
        <v>0</v>
      </c>
      <c r="J357" s="170"/>
      <c r="K357" s="171"/>
      <c r="L357" s="146">
        <f t="shared" si="28"/>
        <v>0</v>
      </c>
      <c r="M357" s="172">
        <f t="shared" si="24"/>
        <v>0</v>
      </c>
      <c r="N357" s="172">
        <f t="shared" si="18"/>
        <v>0</v>
      </c>
      <c r="O357" s="141">
        <f t="shared" si="19"/>
        <v>0</v>
      </c>
      <c r="Q357" s="172">
        <f t="shared" si="20"/>
        <v>0</v>
      </c>
      <c r="R357" s="172">
        <f t="shared" si="21"/>
        <v>1.64</v>
      </c>
      <c r="S357" s="172">
        <f t="shared" si="22"/>
        <v>-1.64</v>
      </c>
    </row>
    <row r="358" spans="2:19" ht="15.75" customHeight="1">
      <c r="B358" s="141">
        <v>356</v>
      </c>
      <c r="C358" s="3" t="str">
        <f t="shared" si="16"/>
        <v>0:0:00</v>
      </c>
      <c r="D358" s="168">
        <f t="shared" si="29"/>
        <v>0</v>
      </c>
      <c r="E358" s="146">
        <f t="shared" si="17"/>
        <v>0</v>
      </c>
      <c r="F358" s="169"/>
      <c r="G358" s="191"/>
      <c r="H358" s="146">
        <f t="shared" si="27"/>
        <v>0</v>
      </c>
      <c r="I358" s="172">
        <f t="shared" si="23"/>
        <v>0</v>
      </c>
      <c r="J358" s="170"/>
      <c r="K358" s="171"/>
      <c r="L358" s="146">
        <f t="shared" si="28"/>
        <v>0</v>
      </c>
      <c r="M358" s="172">
        <f t="shared" si="24"/>
        <v>0</v>
      </c>
      <c r="N358" s="172">
        <f t="shared" si="18"/>
        <v>0</v>
      </c>
      <c r="O358" s="141">
        <f t="shared" si="19"/>
        <v>0</v>
      </c>
      <c r="Q358" s="172">
        <f t="shared" si="20"/>
        <v>0</v>
      </c>
      <c r="R358" s="172">
        <f t="shared" si="21"/>
        <v>1.64</v>
      </c>
      <c r="S358" s="172">
        <f t="shared" si="22"/>
        <v>-1.64</v>
      </c>
    </row>
    <row r="359" spans="2:19" ht="15.75" customHeight="1">
      <c r="B359" s="141">
        <v>357</v>
      </c>
      <c r="C359" s="3" t="str">
        <f t="shared" si="16"/>
        <v>0:0:00</v>
      </c>
      <c r="D359" s="168">
        <f t="shared" si="29"/>
        <v>0</v>
      </c>
      <c r="E359" s="146">
        <f t="shared" si="17"/>
        <v>0</v>
      </c>
      <c r="F359" s="169"/>
      <c r="G359" s="191"/>
      <c r="H359" s="146">
        <f t="shared" si="27"/>
        <v>0</v>
      </c>
      <c r="I359" s="172">
        <f t="shared" si="23"/>
        <v>0</v>
      </c>
      <c r="J359" s="170"/>
      <c r="K359" s="171"/>
      <c r="L359" s="146">
        <f t="shared" si="28"/>
        <v>0</v>
      </c>
      <c r="M359" s="172">
        <f t="shared" si="24"/>
        <v>0</v>
      </c>
      <c r="N359" s="172">
        <f t="shared" si="18"/>
        <v>0</v>
      </c>
      <c r="O359" s="141">
        <f t="shared" si="19"/>
        <v>0</v>
      </c>
      <c r="Q359" s="172">
        <f t="shared" si="20"/>
        <v>0</v>
      </c>
      <c r="R359" s="172">
        <f t="shared" si="21"/>
        <v>1.64</v>
      </c>
      <c r="S359" s="172">
        <f t="shared" si="22"/>
        <v>-1.64</v>
      </c>
    </row>
    <row r="360" spans="2:19" ht="15.75" customHeight="1">
      <c r="B360" s="141">
        <v>358</v>
      </c>
      <c r="C360" s="3" t="str">
        <f t="shared" si="16"/>
        <v>0:0:00</v>
      </c>
      <c r="D360" s="168">
        <f t="shared" si="29"/>
        <v>0</v>
      </c>
      <c r="E360" s="146">
        <f t="shared" si="17"/>
        <v>0</v>
      </c>
      <c r="F360" s="169"/>
      <c r="G360" s="191"/>
      <c r="H360" s="146">
        <f t="shared" si="27"/>
        <v>0</v>
      </c>
      <c r="I360" s="172">
        <f t="shared" si="23"/>
        <v>0</v>
      </c>
      <c r="J360" s="170"/>
      <c r="K360" s="171"/>
      <c r="L360" s="146">
        <f t="shared" si="28"/>
        <v>0</v>
      </c>
      <c r="M360" s="172">
        <f t="shared" si="24"/>
        <v>0</v>
      </c>
      <c r="N360" s="172">
        <f t="shared" si="18"/>
        <v>0</v>
      </c>
      <c r="O360" s="141">
        <f t="shared" si="19"/>
        <v>0</v>
      </c>
      <c r="Q360" s="172">
        <f t="shared" si="20"/>
        <v>0</v>
      </c>
      <c r="R360" s="172">
        <f t="shared" si="21"/>
        <v>1.64</v>
      </c>
      <c r="S360" s="172">
        <f t="shared" si="22"/>
        <v>-1.64</v>
      </c>
    </row>
    <row r="361" spans="2:19" ht="15.75" customHeight="1">
      <c r="B361" s="141">
        <v>359</v>
      </c>
      <c r="C361" s="3" t="str">
        <f t="shared" si="16"/>
        <v>0:0:00</v>
      </c>
      <c r="D361" s="168">
        <f t="shared" si="29"/>
        <v>0</v>
      </c>
      <c r="E361" s="146">
        <f t="shared" si="17"/>
        <v>0</v>
      </c>
      <c r="F361" s="169"/>
      <c r="G361" s="191"/>
      <c r="H361" s="146">
        <f t="shared" si="27"/>
        <v>0</v>
      </c>
      <c r="I361" s="172">
        <f t="shared" si="23"/>
        <v>0</v>
      </c>
      <c r="J361" s="170"/>
      <c r="K361" s="171"/>
      <c r="L361" s="146">
        <f t="shared" si="28"/>
        <v>0</v>
      </c>
      <c r="M361" s="172">
        <f t="shared" si="24"/>
        <v>0</v>
      </c>
      <c r="N361" s="172">
        <f t="shared" si="18"/>
        <v>0</v>
      </c>
      <c r="O361" s="141">
        <f t="shared" si="19"/>
        <v>0</v>
      </c>
      <c r="Q361" s="172">
        <f t="shared" si="20"/>
        <v>0</v>
      </c>
      <c r="R361" s="172">
        <f t="shared" si="21"/>
        <v>1.64</v>
      </c>
      <c r="S361" s="172">
        <f t="shared" si="22"/>
        <v>-1.64</v>
      </c>
    </row>
    <row r="362" spans="2:19" ht="15.75" customHeight="1">
      <c r="B362" s="141">
        <v>360</v>
      </c>
      <c r="C362" s="3" t="str">
        <f t="shared" si="16"/>
        <v>0:0:00</v>
      </c>
      <c r="D362" s="168">
        <f t="shared" si="29"/>
        <v>0</v>
      </c>
      <c r="E362" s="146">
        <f t="shared" si="17"/>
        <v>0</v>
      </c>
      <c r="F362" s="169"/>
      <c r="G362" s="191"/>
      <c r="H362" s="146">
        <f t="shared" si="27"/>
        <v>0</v>
      </c>
      <c r="I362" s="172">
        <f t="shared" si="23"/>
        <v>0</v>
      </c>
      <c r="J362" s="170"/>
      <c r="K362" s="171"/>
      <c r="L362" s="146">
        <f t="shared" si="28"/>
        <v>0</v>
      </c>
      <c r="M362" s="172">
        <f t="shared" si="24"/>
        <v>0</v>
      </c>
      <c r="N362" s="172">
        <f t="shared" si="18"/>
        <v>0</v>
      </c>
      <c r="O362" s="141">
        <f t="shared" si="19"/>
        <v>0</v>
      </c>
      <c r="Q362" s="172">
        <f t="shared" si="20"/>
        <v>0</v>
      </c>
      <c r="R362" s="172">
        <f t="shared" si="21"/>
        <v>1.64</v>
      </c>
      <c r="S362" s="172">
        <f t="shared" si="22"/>
        <v>-1.64</v>
      </c>
    </row>
    <row r="363" spans="2:19" ht="15.75" customHeight="1">
      <c r="B363" s="141">
        <v>361</v>
      </c>
      <c r="C363" s="3" t="str">
        <f t="shared" si="16"/>
        <v>0:0:00</v>
      </c>
      <c r="D363" s="168">
        <f t="shared" si="29"/>
        <v>0</v>
      </c>
      <c r="E363" s="146">
        <f t="shared" si="17"/>
        <v>0</v>
      </c>
      <c r="F363" s="169"/>
      <c r="G363" s="191"/>
      <c r="H363" s="146">
        <f t="shared" si="27"/>
        <v>0</v>
      </c>
      <c r="I363" s="172">
        <f t="shared" si="23"/>
        <v>0</v>
      </c>
      <c r="J363" s="170"/>
      <c r="K363" s="171"/>
      <c r="L363" s="146">
        <f t="shared" si="28"/>
        <v>0</v>
      </c>
      <c r="M363" s="172">
        <f t="shared" si="24"/>
        <v>0</v>
      </c>
      <c r="N363" s="172">
        <f t="shared" si="18"/>
        <v>0</v>
      </c>
      <c r="O363" s="141">
        <f t="shared" si="19"/>
        <v>0</v>
      </c>
      <c r="Q363" s="172">
        <f t="shared" si="20"/>
        <v>0</v>
      </c>
      <c r="R363" s="172">
        <f t="shared" si="21"/>
        <v>1.64</v>
      </c>
      <c r="S363" s="172">
        <f t="shared" si="22"/>
        <v>-1.64</v>
      </c>
    </row>
    <row r="364" spans="2:19" ht="15.75" customHeight="1">
      <c r="B364" s="141">
        <v>362</v>
      </c>
      <c r="C364" s="3" t="str">
        <f t="shared" si="16"/>
        <v>0:0:00</v>
      </c>
      <c r="D364" s="168">
        <f t="shared" si="29"/>
        <v>0</v>
      </c>
      <c r="E364" s="146">
        <f t="shared" si="17"/>
        <v>0</v>
      </c>
      <c r="F364" s="169"/>
      <c r="G364" s="191"/>
      <c r="H364" s="146">
        <f t="shared" si="27"/>
        <v>0</v>
      </c>
      <c r="I364" s="172">
        <f t="shared" si="23"/>
        <v>0</v>
      </c>
      <c r="J364" s="170"/>
      <c r="K364" s="171"/>
      <c r="L364" s="146">
        <f t="shared" si="28"/>
        <v>0</v>
      </c>
      <c r="M364" s="172">
        <f t="shared" si="24"/>
        <v>0</v>
      </c>
      <c r="N364" s="172">
        <f t="shared" si="18"/>
        <v>0</v>
      </c>
      <c r="O364" s="141">
        <f t="shared" si="19"/>
        <v>0</v>
      </c>
      <c r="Q364" s="172">
        <f t="shared" si="20"/>
        <v>0</v>
      </c>
      <c r="R364" s="172">
        <f t="shared" si="21"/>
        <v>1.64</v>
      </c>
      <c r="S364" s="172">
        <f t="shared" si="22"/>
        <v>-1.64</v>
      </c>
    </row>
    <row r="365" spans="2:19" ht="15.75" customHeight="1">
      <c r="B365" s="141">
        <v>363</v>
      </c>
      <c r="C365" s="3" t="str">
        <f t="shared" si="16"/>
        <v>0:0:00</v>
      </c>
      <c r="D365" s="168">
        <f t="shared" si="29"/>
        <v>0</v>
      </c>
      <c r="E365" s="146">
        <f t="shared" si="17"/>
        <v>0</v>
      </c>
      <c r="F365" s="169"/>
      <c r="G365" s="191"/>
      <c r="H365" s="146">
        <f t="shared" si="27"/>
        <v>0</v>
      </c>
      <c r="I365" s="172">
        <f t="shared" si="23"/>
        <v>0</v>
      </c>
      <c r="J365" s="170"/>
      <c r="K365" s="171"/>
      <c r="L365" s="146">
        <f t="shared" si="28"/>
        <v>0</v>
      </c>
      <c r="M365" s="172">
        <f t="shared" si="24"/>
        <v>0</v>
      </c>
      <c r="N365" s="172">
        <f t="shared" si="18"/>
        <v>0</v>
      </c>
      <c r="O365" s="141">
        <f t="shared" si="19"/>
        <v>0</v>
      </c>
      <c r="Q365" s="172">
        <f t="shared" si="20"/>
        <v>0</v>
      </c>
      <c r="R365" s="172">
        <f t="shared" si="21"/>
        <v>1.64</v>
      </c>
      <c r="S365" s="172">
        <f t="shared" si="22"/>
        <v>-1.64</v>
      </c>
    </row>
    <row r="366" spans="2:19" ht="15.75" customHeight="1">
      <c r="B366" s="141">
        <v>364</v>
      </c>
      <c r="C366" s="3" t="str">
        <f t="shared" si="16"/>
        <v>0:0:00</v>
      </c>
      <c r="D366" s="168">
        <f t="shared" si="29"/>
        <v>0</v>
      </c>
      <c r="E366" s="146">
        <f t="shared" si="17"/>
        <v>0</v>
      </c>
      <c r="F366" s="169"/>
      <c r="G366" s="191"/>
      <c r="H366" s="146">
        <f t="shared" si="27"/>
        <v>0</v>
      </c>
      <c r="I366" s="172">
        <f t="shared" si="23"/>
        <v>0</v>
      </c>
      <c r="J366" s="170"/>
      <c r="K366" s="171"/>
      <c r="L366" s="146">
        <f t="shared" si="28"/>
        <v>0</v>
      </c>
      <c r="M366" s="172">
        <f t="shared" si="24"/>
        <v>0</v>
      </c>
      <c r="N366" s="172">
        <f t="shared" si="18"/>
        <v>0</v>
      </c>
      <c r="O366" s="141">
        <f t="shared" si="19"/>
        <v>0</v>
      </c>
      <c r="Q366" s="172">
        <f t="shared" si="20"/>
        <v>0</v>
      </c>
      <c r="R366" s="172">
        <f t="shared" si="21"/>
        <v>1.64</v>
      </c>
      <c r="S366" s="172">
        <f t="shared" si="22"/>
        <v>-1.64</v>
      </c>
    </row>
    <row r="367" spans="2:19" ht="15.75" customHeight="1">
      <c r="B367" s="141">
        <v>365</v>
      </c>
      <c r="C367" s="3" t="str">
        <f t="shared" si="16"/>
        <v>0:0:00</v>
      </c>
      <c r="D367" s="168">
        <f t="shared" si="29"/>
        <v>0</v>
      </c>
      <c r="E367" s="146">
        <f t="shared" si="17"/>
        <v>0</v>
      </c>
      <c r="F367" s="169"/>
      <c r="G367" s="191"/>
      <c r="H367" s="146">
        <f t="shared" si="27"/>
        <v>0</v>
      </c>
      <c r="I367" s="172">
        <f t="shared" si="23"/>
        <v>0</v>
      </c>
      <c r="J367" s="170"/>
      <c r="K367" s="171"/>
      <c r="L367" s="146">
        <f t="shared" si="28"/>
        <v>0</v>
      </c>
      <c r="M367" s="172">
        <f t="shared" si="24"/>
        <v>0</v>
      </c>
      <c r="N367" s="172">
        <f t="shared" si="18"/>
        <v>0</v>
      </c>
      <c r="O367" s="141">
        <f t="shared" si="19"/>
        <v>0</v>
      </c>
      <c r="Q367" s="172">
        <f t="shared" si="20"/>
        <v>0</v>
      </c>
      <c r="R367" s="172">
        <f t="shared" si="21"/>
        <v>1.64</v>
      </c>
      <c r="S367" s="172">
        <f t="shared" si="22"/>
        <v>-1.64</v>
      </c>
    </row>
    <row r="368" spans="2:19" ht="15.75" customHeight="1">
      <c r="B368" s="141">
        <v>366</v>
      </c>
      <c r="C368" s="3" t="str">
        <f t="shared" si="16"/>
        <v>0:0:00</v>
      </c>
      <c r="D368" s="168">
        <f t="shared" si="29"/>
        <v>0</v>
      </c>
      <c r="E368" s="146">
        <f t="shared" si="17"/>
        <v>0</v>
      </c>
      <c r="F368" s="169"/>
      <c r="G368" s="191"/>
      <c r="H368" s="146">
        <f t="shared" si="27"/>
        <v>0</v>
      </c>
      <c r="I368" s="172">
        <f t="shared" si="23"/>
        <v>0</v>
      </c>
      <c r="J368" s="170"/>
      <c r="K368" s="171"/>
      <c r="L368" s="146">
        <f t="shared" si="28"/>
        <v>0</v>
      </c>
      <c r="M368" s="172">
        <f t="shared" si="24"/>
        <v>0</v>
      </c>
      <c r="N368" s="172">
        <f t="shared" si="18"/>
        <v>0</v>
      </c>
      <c r="O368" s="141">
        <f t="shared" si="19"/>
        <v>0</v>
      </c>
      <c r="Q368" s="172">
        <f t="shared" si="20"/>
        <v>0</v>
      </c>
      <c r="R368" s="172">
        <f t="shared" si="21"/>
        <v>1.64</v>
      </c>
      <c r="S368" s="172">
        <f t="shared" si="22"/>
        <v>-1.64</v>
      </c>
    </row>
    <row r="369" spans="2:19" ht="15.75" customHeight="1">
      <c r="B369" s="141">
        <v>367</v>
      </c>
      <c r="C369" s="3" t="str">
        <f t="shared" si="16"/>
        <v>0:0:00</v>
      </c>
      <c r="D369" s="168">
        <f t="shared" si="29"/>
        <v>0</v>
      </c>
      <c r="E369" s="146">
        <f t="shared" si="17"/>
        <v>0</v>
      </c>
      <c r="F369" s="169"/>
      <c r="G369" s="191"/>
      <c r="H369" s="146">
        <f t="shared" si="27"/>
        <v>0</v>
      </c>
      <c r="I369" s="172">
        <f t="shared" si="23"/>
        <v>0</v>
      </c>
      <c r="J369" s="170"/>
      <c r="K369" s="171"/>
      <c r="L369" s="146">
        <f t="shared" si="28"/>
        <v>0</v>
      </c>
      <c r="M369" s="172">
        <f t="shared" si="24"/>
        <v>0</v>
      </c>
      <c r="N369" s="172">
        <f t="shared" si="18"/>
        <v>0</v>
      </c>
      <c r="O369" s="141">
        <f t="shared" si="19"/>
        <v>0</v>
      </c>
      <c r="Q369" s="172">
        <f t="shared" si="20"/>
        <v>0</v>
      </c>
      <c r="R369" s="172">
        <f t="shared" si="21"/>
        <v>1.64</v>
      </c>
      <c r="S369" s="172">
        <f t="shared" si="22"/>
        <v>-1.64</v>
      </c>
    </row>
    <row r="370" spans="2:19" ht="15.75" customHeight="1">
      <c r="B370" s="141">
        <v>368</v>
      </c>
      <c r="C370" s="3" t="str">
        <f t="shared" si="16"/>
        <v>0:0:00</v>
      </c>
      <c r="D370" s="168">
        <f t="shared" si="29"/>
        <v>0</v>
      </c>
      <c r="E370" s="146">
        <f t="shared" si="17"/>
        <v>0</v>
      </c>
      <c r="F370" s="169"/>
      <c r="G370" s="191"/>
      <c r="H370" s="146">
        <f t="shared" si="27"/>
        <v>0</v>
      </c>
      <c r="I370" s="172">
        <f t="shared" si="23"/>
        <v>0</v>
      </c>
      <c r="J370" s="170"/>
      <c r="K370" s="171"/>
      <c r="L370" s="146">
        <f t="shared" si="28"/>
        <v>0</v>
      </c>
      <c r="M370" s="172">
        <f t="shared" si="24"/>
        <v>0</v>
      </c>
      <c r="N370" s="172">
        <f t="shared" si="18"/>
        <v>0</v>
      </c>
      <c r="O370" s="141">
        <f t="shared" si="19"/>
        <v>0</v>
      </c>
      <c r="Q370" s="172">
        <f t="shared" si="20"/>
        <v>0</v>
      </c>
      <c r="R370" s="172">
        <f t="shared" si="21"/>
        <v>1.64</v>
      </c>
      <c r="S370" s="172">
        <f t="shared" si="22"/>
        <v>-1.64</v>
      </c>
    </row>
    <row r="371" spans="2:19" ht="15.75" customHeight="1">
      <c r="B371" s="141">
        <v>369</v>
      </c>
      <c r="C371" s="3" t="str">
        <f t="shared" si="16"/>
        <v>0:0:00</v>
      </c>
      <c r="D371" s="168">
        <f t="shared" si="29"/>
        <v>0</v>
      </c>
      <c r="E371" s="146">
        <f t="shared" si="17"/>
        <v>0</v>
      </c>
      <c r="F371" s="169"/>
      <c r="G371" s="191"/>
      <c r="H371" s="146">
        <f t="shared" si="27"/>
        <v>0</v>
      </c>
      <c r="I371" s="172">
        <f t="shared" si="23"/>
        <v>0</v>
      </c>
      <c r="J371" s="170"/>
      <c r="K371" s="171"/>
      <c r="L371" s="146">
        <f t="shared" si="28"/>
        <v>0</v>
      </c>
      <c r="M371" s="172">
        <f t="shared" si="24"/>
        <v>0</v>
      </c>
      <c r="N371" s="172">
        <f t="shared" si="18"/>
        <v>0</v>
      </c>
      <c r="O371" s="141">
        <f t="shared" si="19"/>
        <v>0</v>
      </c>
      <c r="Q371" s="172">
        <f t="shared" si="20"/>
        <v>0</v>
      </c>
      <c r="R371" s="172">
        <f t="shared" si="21"/>
        <v>1.64</v>
      </c>
      <c r="S371" s="172">
        <f t="shared" si="22"/>
        <v>-1.64</v>
      </c>
    </row>
    <row r="372" spans="2:19" ht="15.75" customHeight="1">
      <c r="B372" s="141">
        <v>370</v>
      </c>
      <c r="C372" s="3" t="str">
        <f t="shared" si="16"/>
        <v>0:0:00</v>
      </c>
      <c r="D372" s="168">
        <f t="shared" si="29"/>
        <v>0</v>
      </c>
      <c r="E372" s="146">
        <f t="shared" si="17"/>
        <v>0</v>
      </c>
      <c r="F372" s="169"/>
      <c r="G372" s="191"/>
      <c r="H372" s="146">
        <f t="shared" si="27"/>
        <v>0</v>
      </c>
      <c r="I372" s="172">
        <f t="shared" si="23"/>
        <v>0</v>
      </c>
      <c r="J372" s="170"/>
      <c r="K372" s="171"/>
      <c r="L372" s="146">
        <f t="shared" si="28"/>
        <v>0</v>
      </c>
      <c r="M372" s="172">
        <f t="shared" si="24"/>
        <v>0</v>
      </c>
      <c r="N372" s="172">
        <f t="shared" si="18"/>
        <v>0</v>
      </c>
      <c r="O372" s="141">
        <f t="shared" si="19"/>
        <v>0</v>
      </c>
      <c r="Q372" s="172">
        <f t="shared" si="20"/>
        <v>0</v>
      </c>
      <c r="R372" s="172">
        <f t="shared" si="21"/>
        <v>1.64</v>
      </c>
      <c r="S372" s="172">
        <f t="shared" si="22"/>
        <v>-1.64</v>
      </c>
    </row>
    <row r="373" spans="2:19" ht="15.75" customHeight="1">
      <c r="B373" s="141">
        <v>371</v>
      </c>
      <c r="C373" s="3" t="str">
        <f t="shared" si="16"/>
        <v>0:0:00</v>
      </c>
      <c r="D373" s="168">
        <f t="shared" si="29"/>
        <v>0</v>
      </c>
      <c r="E373" s="146">
        <f t="shared" si="17"/>
        <v>0</v>
      </c>
      <c r="F373" s="169"/>
      <c r="G373" s="191"/>
      <c r="H373" s="146">
        <f t="shared" si="27"/>
        <v>0</v>
      </c>
      <c r="I373" s="172">
        <f t="shared" si="23"/>
        <v>0</v>
      </c>
      <c r="J373" s="170"/>
      <c r="K373" s="171"/>
      <c r="L373" s="146">
        <f t="shared" si="28"/>
        <v>0</v>
      </c>
      <c r="M373" s="172">
        <f t="shared" si="24"/>
        <v>0</v>
      </c>
      <c r="N373" s="172">
        <f t="shared" si="18"/>
        <v>0</v>
      </c>
      <c r="O373" s="141">
        <f t="shared" si="19"/>
        <v>0</v>
      </c>
      <c r="Q373" s="172">
        <f t="shared" si="20"/>
        <v>0</v>
      </c>
      <c r="R373" s="172">
        <f t="shared" si="21"/>
        <v>1.64</v>
      </c>
      <c r="S373" s="172">
        <f t="shared" si="22"/>
        <v>-1.64</v>
      </c>
    </row>
    <row r="374" spans="2:19" ht="15.75" customHeight="1">
      <c r="B374" s="141">
        <v>372</v>
      </c>
      <c r="C374" s="3" t="str">
        <f t="shared" si="16"/>
        <v>0:0:00</v>
      </c>
      <c r="D374" s="168">
        <f t="shared" si="29"/>
        <v>0</v>
      </c>
      <c r="E374" s="146">
        <f t="shared" si="17"/>
        <v>0</v>
      </c>
      <c r="F374" s="169"/>
      <c r="G374" s="191"/>
      <c r="H374" s="146">
        <f t="shared" si="27"/>
        <v>0</v>
      </c>
      <c r="I374" s="172">
        <f t="shared" si="23"/>
        <v>0</v>
      </c>
      <c r="J374" s="170"/>
      <c r="K374" s="171"/>
      <c r="L374" s="146">
        <f t="shared" si="28"/>
        <v>0</v>
      </c>
      <c r="M374" s="172">
        <f t="shared" si="24"/>
        <v>0</v>
      </c>
      <c r="N374" s="172">
        <f t="shared" si="18"/>
        <v>0</v>
      </c>
      <c r="O374" s="141">
        <f t="shared" si="19"/>
        <v>0</v>
      </c>
      <c r="Q374" s="172">
        <f t="shared" si="20"/>
        <v>0</v>
      </c>
      <c r="R374" s="172">
        <f t="shared" si="21"/>
        <v>1.64</v>
      </c>
      <c r="S374" s="172">
        <f t="shared" si="22"/>
        <v>-1.64</v>
      </c>
    </row>
    <row r="375" spans="2:19" ht="15.75" customHeight="1">
      <c r="B375" s="141">
        <v>373</v>
      </c>
      <c r="C375" s="3" t="str">
        <f t="shared" si="16"/>
        <v>0:0:00</v>
      </c>
      <c r="D375" s="168">
        <f t="shared" si="29"/>
        <v>0</v>
      </c>
      <c r="E375" s="146">
        <f t="shared" si="17"/>
        <v>0</v>
      </c>
      <c r="F375" s="169"/>
      <c r="G375" s="191"/>
      <c r="H375" s="146">
        <f t="shared" si="27"/>
        <v>0</v>
      </c>
      <c r="I375" s="172">
        <f t="shared" si="23"/>
        <v>0</v>
      </c>
      <c r="J375" s="175"/>
      <c r="K375" s="176"/>
      <c r="L375" s="146">
        <f t="shared" si="28"/>
        <v>0</v>
      </c>
      <c r="M375" s="172">
        <f t="shared" si="24"/>
        <v>0</v>
      </c>
      <c r="N375" s="172">
        <f t="shared" si="18"/>
        <v>0</v>
      </c>
      <c r="O375" s="141">
        <f t="shared" si="19"/>
        <v>0</v>
      </c>
      <c r="Q375" s="172">
        <f t="shared" si="20"/>
        <v>0</v>
      </c>
      <c r="R375" s="172">
        <f t="shared" si="21"/>
        <v>1.64</v>
      </c>
      <c r="S375" s="172">
        <f t="shared" si="22"/>
        <v>-1.64</v>
      </c>
    </row>
    <row r="376" spans="2:19" ht="15.75" customHeight="1">
      <c r="B376" s="141">
        <v>374</v>
      </c>
      <c r="C376" s="3" t="str">
        <f t="shared" si="16"/>
        <v>0:0:00</v>
      </c>
      <c r="D376" s="168">
        <f t="shared" si="29"/>
        <v>0</v>
      </c>
      <c r="E376" s="146">
        <f t="shared" si="17"/>
        <v>0</v>
      </c>
      <c r="F376" s="169"/>
      <c r="G376" s="191"/>
      <c r="H376" s="146">
        <f t="shared" si="27"/>
        <v>0</v>
      </c>
      <c r="I376" s="172">
        <f t="shared" si="23"/>
        <v>0</v>
      </c>
      <c r="J376" s="175"/>
      <c r="K376" s="176"/>
      <c r="L376" s="146">
        <f t="shared" si="28"/>
        <v>0</v>
      </c>
      <c r="M376" s="172">
        <f t="shared" si="24"/>
        <v>0</v>
      </c>
      <c r="N376" s="172">
        <f t="shared" si="18"/>
        <v>0</v>
      </c>
      <c r="O376" s="141">
        <f t="shared" si="19"/>
        <v>0</v>
      </c>
      <c r="Q376" s="172">
        <f t="shared" si="20"/>
        <v>0</v>
      </c>
      <c r="R376" s="172">
        <f t="shared" si="21"/>
        <v>1.64</v>
      </c>
      <c r="S376" s="172">
        <f t="shared" si="22"/>
        <v>-1.64</v>
      </c>
    </row>
    <row r="377" spans="2:19" ht="15.75" customHeight="1">
      <c r="B377" s="141">
        <v>375</v>
      </c>
      <c r="C377" s="3" t="str">
        <f t="shared" si="16"/>
        <v>0:0:00</v>
      </c>
      <c r="D377" s="168">
        <f t="shared" si="29"/>
        <v>0</v>
      </c>
      <c r="E377" s="146">
        <f t="shared" si="17"/>
        <v>0</v>
      </c>
      <c r="F377" s="169"/>
      <c r="G377" s="191"/>
      <c r="H377" s="146">
        <f t="shared" si="27"/>
        <v>0</v>
      </c>
      <c r="I377" s="172">
        <f t="shared" si="23"/>
        <v>0</v>
      </c>
      <c r="J377" s="175"/>
      <c r="K377" s="176"/>
      <c r="L377" s="146">
        <f t="shared" si="28"/>
        <v>0</v>
      </c>
      <c r="M377" s="172">
        <f t="shared" si="24"/>
        <v>0</v>
      </c>
      <c r="N377" s="172">
        <f t="shared" si="18"/>
        <v>0</v>
      </c>
      <c r="O377" s="141">
        <f t="shared" si="19"/>
        <v>0</v>
      </c>
      <c r="Q377" s="172">
        <f t="shared" si="20"/>
        <v>0</v>
      </c>
      <c r="R377" s="172">
        <f t="shared" si="21"/>
        <v>1.64</v>
      </c>
      <c r="S377" s="172">
        <f t="shared" si="22"/>
        <v>-1.64</v>
      </c>
    </row>
    <row r="378" spans="2:19" ht="15.75" customHeight="1">
      <c r="B378" s="141">
        <v>376</v>
      </c>
      <c r="C378" s="3" t="str">
        <f t="shared" si="16"/>
        <v>0:0:00</v>
      </c>
      <c r="D378" s="168">
        <f t="shared" si="29"/>
        <v>0</v>
      </c>
      <c r="E378" s="146">
        <f t="shared" si="17"/>
        <v>0</v>
      </c>
      <c r="F378" s="169"/>
      <c r="G378" s="191"/>
      <c r="H378" s="146">
        <f t="shared" ref="H378:H401" si="30">HOUR(G379)*3600+MINUTE(G379)*60+SECOND(G379)</f>
        <v>0</v>
      </c>
      <c r="I378" s="172">
        <f t="shared" si="23"/>
        <v>0</v>
      </c>
      <c r="J378" s="175"/>
      <c r="K378" s="176"/>
      <c r="L378" s="146">
        <f t="shared" si="28"/>
        <v>0</v>
      </c>
      <c r="M378" s="172">
        <f t="shared" si="24"/>
        <v>0</v>
      </c>
      <c r="N378" s="172">
        <f t="shared" si="18"/>
        <v>0</v>
      </c>
      <c r="O378" s="141">
        <f t="shared" si="19"/>
        <v>0</v>
      </c>
      <c r="Q378" s="172">
        <f t="shared" si="20"/>
        <v>0</v>
      </c>
      <c r="R378" s="172">
        <f t="shared" si="21"/>
        <v>1.64</v>
      </c>
      <c r="S378" s="172">
        <f t="shared" si="22"/>
        <v>-1.64</v>
      </c>
    </row>
    <row r="379" spans="2:19" ht="15.75" customHeight="1">
      <c r="B379" s="141">
        <v>377</v>
      </c>
      <c r="C379" s="3" t="str">
        <f t="shared" si="16"/>
        <v>0:0:00</v>
      </c>
      <c r="D379" s="168">
        <f t="shared" si="29"/>
        <v>0</v>
      </c>
      <c r="E379" s="146">
        <f t="shared" si="17"/>
        <v>0</v>
      </c>
      <c r="F379" s="169"/>
      <c r="G379" s="191"/>
      <c r="H379" s="146">
        <f t="shared" si="30"/>
        <v>0</v>
      </c>
      <c r="I379" s="172">
        <f t="shared" si="23"/>
        <v>0</v>
      </c>
      <c r="J379" s="175"/>
      <c r="K379" s="176"/>
      <c r="L379" s="146">
        <f t="shared" si="28"/>
        <v>0</v>
      </c>
      <c r="M379" s="172">
        <f t="shared" si="24"/>
        <v>0</v>
      </c>
      <c r="N379" s="172">
        <f t="shared" si="18"/>
        <v>0</v>
      </c>
      <c r="O379" s="141">
        <f t="shared" si="19"/>
        <v>0</v>
      </c>
      <c r="Q379" s="172">
        <f t="shared" si="20"/>
        <v>0</v>
      </c>
      <c r="R379" s="172">
        <f t="shared" si="21"/>
        <v>1.64</v>
      </c>
      <c r="S379" s="172">
        <f t="shared" si="22"/>
        <v>-1.64</v>
      </c>
    </row>
    <row r="380" spans="2:19" ht="15.75" customHeight="1">
      <c r="B380" s="141">
        <v>378</v>
      </c>
      <c r="C380" s="3" t="str">
        <f t="shared" si="16"/>
        <v>0:0:00</v>
      </c>
      <c r="D380" s="168">
        <f t="shared" si="29"/>
        <v>0</v>
      </c>
      <c r="E380" s="146">
        <f t="shared" si="17"/>
        <v>0</v>
      </c>
      <c r="F380" s="169"/>
      <c r="G380" s="191"/>
      <c r="H380" s="146">
        <f t="shared" si="30"/>
        <v>0</v>
      </c>
      <c r="I380" s="172">
        <f t="shared" si="23"/>
        <v>0</v>
      </c>
      <c r="J380" s="175"/>
      <c r="K380" s="176"/>
      <c r="L380" s="146">
        <f t="shared" si="28"/>
        <v>0</v>
      </c>
      <c r="M380" s="172">
        <f t="shared" si="24"/>
        <v>0</v>
      </c>
      <c r="N380" s="172">
        <f t="shared" si="18"/>
        <v>0</v>
      </c>
      <c r="O380" s="141">
        <f t="shared" si="19"/>
        <v>0</v>
      </c>
      <c r="Q380" s="172">
        <f t="shared" si="20"/>
        <v>0</v>
      </c>
      <c r="R380" s="172">
        <f t="shared" si="21"/>
        <v>1.64</v>
      </c>
      <c r="S380" s="172">
        <f t="shared" si="22"/>
        <v>-1.64</v>
      </c>
    </row>
    <row r="381" spans="2:19" ht="15.75" customHeight="1">
      <c r="B381" s="141">
        <v>379</v>
      </c>
      <c r="C381" s="3" t="str">
        <f t="shared" si="16"/>
        <v>0:0:00</v>
      </c>
      <c r="D381" s="168">
        <f t="shared" si="29"/>
        <v>0</v>
      </c>
      <c r="E381" s="146">
        <f t="shared" si="17"/>
        <v>0</v>
      </c>
      <c r="F381" s="169"/>
      <c r="G381" s="191"/>
      <c r="H381" s="146">
        <f t="shared" si="30"/>
        <v>0</v>
      </c>
      <c r="I381" s="172">
        <f t="shared" si="23"/>
        <v>0</v>
      </c>
      <c r="J381" s="175"/>
      <c r="K381" s="176"/>
      <c r="L381" s="146">
        <f t="shared" si="28"/>
        <v>0</v>
      </c>
      <c r="M381" s="172">
        <f t="shared" si="24"/>
        <v>0</v>
      </c>
      <c r="N381" s="172">
        <f t="shared" si="18"/>
        <v>0</v>
      </c>
      <c r="O381" s="141">
        <f t="shared" si="19"/>
        <v>0</v>
      </c>
      <c r="Q381" s="172">
        <f t="shared" si="20"/>
        <v>0</v>
      </c>
      <c r="R381" s="172">
        <f t="shared" si="21"/>
        <v>1.64</v>
      </c>
      <c r="S381" s="172">
        <f t="shared" si="22"/>
        <v>-1.64</v>
      </c>
    </row>
    <row r="382" spans="2:19" ht="15.75" customHeight="1">
      <c r="B382" s="141">
        <v>380</v>
      </c>
      <c r="C382" s="3" t="str">
        <f t="shared" si="16"/>
        <v>0:0:00</v>
      </c>
      <c r="D382" s="168">
        <f t="shared" si="29"/>
        <v>0</v>
      </c>
      <c r="E382" s="146">
        <f t="shared" si="17"/>
        <v>0</v>
      </c>
      <c r="F382" s="169"/>
      <c r="G382" s="191"/>
      <c r="H382" s="146">
        <f t="shared" si="30"/>
        <v>0</v>
      </c>
      <c r="I382" s="172">
        <f t="shared" si="23"/>
        <v>0</v>
      </c>
      <c r="J382" s="175"/>
      <c r="K382" s="176"/>
      <c r="L382" s="146">
        <f t="shared" si="28"/>
        <v>0</v>
      </c>
      <c r="M382" s="172">
        <f t="shared" si="24"/>
        <v>0</v>
      </c>
      <c r="N382" s="172">
        <f t="shared" si="18"/>
        <v>0</v>
      </c>
      <c r="O382" s="141">
        <f t="shared" si="19"/>
        <v>0</v>
      </c>
      <c r="Q382" s="172">
        <f t="shared" si="20"/>
        <v>0</v>
      </c>
      <c r="R382" s="172">
        <f t="shared" si="21"/>
        <v>1.64</v>
      </c>
      <c r="S382" s="172">
        <f t="shared" si="22"/>
        <v>-1.64</v>
      </c>
    </row>
    <row r="383" spans="2:19" ht="15.75" customHeight="1">
      <c r="B383" s="141">
        <v>381</v>
      </c>
      <c r="C383" s="3" t="str">
        <f t="shared" si="16"/>
        <v>0:0:00</v>
      </c>
      <c r="D383" s="168">
        <f t="shared" si="29"/>
        <v>0</v>
      </c>
      <c r="E383" s="146">
        <f t="shared" si="17"/>
        <v>0</v>
      </c>
      <c r="F383" s="169"/>
      <c r="G383" s="191"/>
      <c r="H383" s="146">
        <f t="shared" si="30"/>
        <v>0</v>
      </c>
      <c r="I383" s="172">
        <f t="shared" si="23"/>
        <v>0</v>
      </c>
      <c r="J383" s="175"/>
      <c r="K383" s="176"/>
    </row>
    <row r="384" spans="2:19" ht="15.75" customHeight="1">
      <c r="B384" s="141">
        <v>382</v>
      </c>
      <c r="C384" s="3" t="str">
        <f t="shared" si="16"/>
        <v>0:0:00</v>
      </c>
      <c r="D384" s="168">
        <f t="shared" si="29"/>
        <v>0</v>
      </c>
      <c r="E384" s="146">
        <f t="shared" si="17"/>
        <v>0</v>
      </c>
      <c r="F384" s="169"/>
      <c r="G384" s="191"/>
      <c r="H384" s="146">
        <f t="shared" si="30"/>
        <v>0</v>
      </c>
      <c r="I384" s="172">
        <f t="shared" si="23"/>
        <v>0</v>
      </c>
      <c r="J384" s="175"/>
      <c r="K384" s="176"/>
    </row>
    <row r="385" spans="2:11" ht="15.75" customHeight="1">
      <c r="B385" s="141">
        <v>383</v>
      </c>
      <c r="C385" s="3" t="str">
        <f t="shared" si="16"/>
        <v>0:0:00</v>
      </c>
      <c r="D385" s="168">
        <f t="shared" si="29"/>
        <v>0</v>
      </c>
      <c r="E385" s="146">
        <f t="shared" si="17"/>
        <v>0</v>
      </c>
      <c r="F385" s="169"/>
      <c r="G385" s="191"/>
      <c r="H385" s="146">
        <f t="shared" si="30"/>
        <v>0</v>
      </c>
      <c r="I385" s="172">
        <f t="shared" si="23"/>
        <v>0</v>
      </c>
      <c r="J385" s="175"/>
      <c r="K385" s="176"/>
    </row>
    <row r="386" spans="2:11" ht="15.75" customHeight="1">
      <c r="B386" s="141">
        <v>384</v>
      </c>
      <c r="C386" s="3" t="str">
        <f t="shared" si="16"/>
        <v>0:0:00</v>
      </c>
      <c r="D386" s="168">
        <f t="shared" si="29"/>
        <v>0</v>
      </c>
      <c r="E386" s="146">
        <f t="shared" si="17"/>
        <v>0</v>
      </c>
      <c r="F386" s="169"/>
      <c r="G386" s="191"/>
      <c r="H386" s="146">
        <f t="shared" si="30"/>
        <v>0</v>
      </c>
      <c r="I386" s="172">
        <f t="shared" si="23"/>
        <v>0</v>
      </c>
      <c r="J386" s="175"/>
      <c r="K386" s="176"/>
    </row>
    <row r="387" spans="2:11" ht="15.75" customHeight="1">
      <c r="B387" s="141">
        <v>385</v>
      </c>
      <c r="C387" s="3" t="str">
        <f t="shared" si="16"/>
        <v>0:0:00</v>
      </c>
      <c r="D387" s="168">
        <f t="shared" si="29"/>
        <v>0</v>
      </c>
      <c r="E387" s="146">
        <f t="shared" si="17"/>
        <v>0</v>
      </c>
      <c r="F387" s="169"/>
      <c r="G387" s="191"/>
      <c r="H387" s="146">
        <f t="shared" si="30"/>
        <v>0</v>
      </c>
      <c r="I387" s="172">
        <f t="shared" si="23"/>
        <v>0</v>
      </c>
      <c r="J387" s="175"/>
      <c r="K387" s="176"/>
    </row>
    <row r="388" spans="2:11" ht="15.75" customHeight="1">
      <c r="B388" s="141">
        <v>386</v>
      </c>
      <c r="C388" s="3" t="str">
        <f t="shared" si="16"/>
        <v>0:0:00</v>
      </c>
      <c r="D388" s="168">
        <f t="shared" si="29"/>
        <v>0</v>
      </c>
      <c r="E388" s="146">
        <f t="shared" si="17"/>
        <v>0</v>
      </c>
      <c r="F388" s="169"/>
      <c r="G388" s="191"/>
      <c r="H388" s="146">
        <f t="shared" si="30"/>
        <v>0</v>
      </c>
      <c r="I388" s="172">
        <f t="shared" si="23"/>
        <v>0</v>
      </c>
      <c r="J388" s="175"/>
      <c r="K388" s="176"/>
    </row>
    <row r="389" spans="2:11" ht="15.75" customHeight="1">
      <c r="B389" s="141">
        <v>387</v>
      </c>
      <c r="C389" s="3" t="str">
        <f t="shared" si="16"/>
        <v>0:0:00</v>
      </c>
      <c r="D389" s="168">
        <f t="shared" si="29"/>
        <v>0</v>
      </c>
      <c r="E389" s="146">
        <f t="shared" si="17"/>
        <v>0</v>
      </c>
      <c r="F389" s="169"/>
      <c r="G389" s="191"/>
      <c r="H389" s="146">
        <f t="shared" si="30"/>
        <v>0</v>
      </c>
      <c r="I389" s="172">
        <f t="shared" si="23"/>
        <v>0</v>
      </c>
      <c r="J389" s="175"/>
      <c r="K389" s="176"/>
    </row>
    <row r="390" spans="2:11" ht="15.75" customHeight="1">
      <c r="B390" s="141">
        <v>388</v>
      </c>
      <c r="C390" s="3" t="str">
        <f t="shared" si="16"/>
        <v>0:0:00</v>
      </c>
      <c r="D390" s="168">
        <f t="shared" si="29"/>
        <v>0</v>
      </c>
      <c r="E390" s="146">
        <f t="shared" si="17"/>
        <v>0</v>
      </c>
      <c r="F390" s="169"/>
      <c r="G390" s="191"/>
      <c r="H390" s="146">
        <f t="shared" si="30"/>
        <v>0</v>
      </c>
      <c r="I390" s="172">
        <f t="shared" si="23"/>
        <v>0</v>
      </c>
      <c r="K390" s="176"/>
    </row>
    <row r="391" spans="2:11" ht="15.75" customHeight="1">
      <c r="B391" s="141">
        <v>389</v>
      </c>
      <c r="C391" s="3" t="str">
        <f t="shared" si="16"/>
        <v>0:0:00</v>
      </c>
      <c r="D391" s="168">
        <f t="shared" si="29"/>
        <v>0</v>
      </c>
      <c r="E391" s="146">
        <f t="shared" si="17"/>
        <v>0</v>
      </c>
      <c r="F391" s="169"/>
      <c r="G391" s="191"/>
      <c r="H391" s="146">
        <f t="shared" si="30"/>
        <v>0</v>
      </c>
      <c r="I391" s="172">
        <f t="shared" si="23"/>
        <v>0</v>
      </c>
    </row>
    <row r="392" spans="2:11" ht="15.75" customHeight="1">
      <c r="B392" s="141">
        <v>390</v>
      </c>
      <c r="C392" s="3" t="str">
        <f t="shared" si="16"/>
        <v>0:0:00</v>
      </c>
      <c r="D392" s="168">
        <f t="shared" si="29"/>
        <v>0</v>
      </c>
      <c r="E392" s="146">
        <f t="shared" si="17"/>
        <v>0</v>
      </c>
      <c r="F392" s="169"/>
      <c r="G392" s="191"/>
      <c r="H392" s="146">
        <f t="shared" si="30"/>
        <v>0</v>
      </c>
      <c r="I392" s="172">
        <f t="shared" si="23"/>
        <v>0</v>
      </c>
    </row>
    <row r="393" spans="2:11" ht="15.75" customHeight="1">
      <c r="B393" s="141">
        <v>391</v>
      </c>
      <c r="C393" s="3" t="str">
        <f t="shared" si="16"/>
        <v>0:0:00</v>
      </c>
      <c r="D393" s="168">
        <f t="shared" si="29"/>
        <v>0</v>
      </c>
      <c r="E393" s="146">
        <f t="shared" si="17"/>
        <v>0</v>
      </c>
      <c r="F393" s="169"/>
      <c r="G393" s="191"/>
      <c r="H393" s="146">
        <f t="shared" si="30"/>
        <v>0</v>
      </c>
      <c r="I393" s="172">
        <f t="shared" si="23"/>
        <v>0</v>
      </c>
    </row>
    <row r="394" spans="2:11" ht="15.75" customHeight="1">
      <c r="B394" s="141">
        <v>392</v>
      </c>
      <c r="C394" s="3" t="str">
        <f t="shared" si="16"/>
        <v>0:0:00</v>
      </c>
      <c r="D394" s="168">
        <f t="shared" si="29"/>
        <v>0</v>
      </c>
      <c r="E394" s="146">
        <f t="shared" si="17"/>
        <v>0</v>
      </c>
      <c r="F394" s="169"/>
      <c r="G394" s="191"/>
      <c r="H394" s="146">
        <f t="shared" si="30"/>
        <v>0</v>
      </c>
      <c r="I394" s="172">
        <f t="shared" si="23"/>
        <v>0</v>
      </c>
    </row>
    <row r="395" spans="2:11" ht="15.75" customHeight="1">
      <c r="B395" s="141">
        <v>393</v>
      </c>
      <c r="C395" s="3" t="str">
        <f t="shared" si="16"/>
        <v>0:0:00</v>
      </c>
      <c r="D395" s="168">
        <f t="shared" si="29"/>
        <v>0</v>
      </c>
      <c r="E395" s="146">
        <f t="shared" si="17"/>
        <v>0</v>
      </c>
      <c r="F395" s="169"/>
      <c r="G395" s="191"/>
      <c r="H395" s="146">
        <f t="shared" si="30"/>
        <v>0</v>
      </c>
      <c r="I395" s="172">
        <f t="shared" si="23"/>
        <v>0</v>
      </c>
    </row>
    <row r="396" spans="2:11" ht="15.75" customHeight="1">
      <c r="B396" s="141">
        <v>394</v>
      </c>
      <c r="C396" s="3" t="str">
        <f t="shared" si="16"/>
        <v>0:0:00</v>
      </c>
      <c r="D396" s="168">
        <f t="shared" si="29"/>
        <v>0</v>
      </c>
      <c r="E396" s="146">
        <f t="shared" si="17"/>
        <v>0</v>
      </c>
      <c r="F396" s="169"/>
      <c r="G396" s="191"/>
      <c r="H396" s="146">
        <f t="shared" si="30"/>
        <v>0</v>
      </c>
      <c r="I396" s="172">
        <f t="shared" si="23"/>
        <v>0</v>
      </c>
    </row>
    <row r="397" spans="2:11" ht="15.75" customHeight="1">
      <c r="B397" s="141">
        <v>395</v>
      </c>
      <c r="C397" s="3" t="str">
        <f t="shared" si="16"/>
        <v>0:0:00</v>
      </c>
      <c r="D397" s="168">
        <f t="shared" si="29"/>
        <v>0</v>
      </c>
      <c r="E397" s="146">
        <f t="shared" si="17"/>
        <v>0</v>
      </c>
      <c r="F397" s="169"/>
      <c r="G397" s="191"/>
      <c r="H397" s="146">
        <f t="shared" si="30"/>
        <v>0</v>
      </c>
      <c r="I397" s="172">
        <f t="shared" si="23"/>
        <v>0</v>
      </c>
    </row>
    <row r="398" spans="2:11" ht="15.75" customHeight="1">
      <c r="B398" s="141">
        <v>396</v>
      </c>
      <c r="C398" s="3" t="str">
        <f t="shared" si="16"/>
        <v>0:0:00</v>
      </c>
      <c r="D398" s="168">
        <f t="shared" ref="D398:D401" si="31">IF(D$2=1,G398,K397)</f>
        <v>0</v>
      </c>
      <c r="E398" s="146">
        <f t="shared" si="17"/>
        <v>0</v>
      </c>
      <c r="F398" s="169"/>
      <c r="G398" s="191"/>
      <c r="H398" s="146">
        <f t="shared" si="30"/>
        <v>0</v>
      </c>
      <c r="I398" s="172">
        <f t="shared" si="23"/>
        <v>0</v>
      </c>
    </row>
    <row r="399" spans="2:11" ht="15.75" customHeight="1">
      <c r="B399" s="141">
        <v>397</v>
      </c>
      <c r="C399" s="3" t="str">
        <f t="shared" si="16"/>
        <v>0:0:00</v>
      </c>
      <c r="D399" s="168">
        <f t="shared" si="31"/>
        <v>0</v>
      </c>
      <c r="E399" s="146">
        <f t="shared" si="17"/>
        <v>0</v>
      </c>
      <c r="F399" s="169"/>
      <c r="G399" s="191"/>
      <c r="H399" s="146">
        <f t="shared" si="30"/>
        <v>0</v>
      </c>
      <c r="I399" s="172">
        <f t="shared" si="23"/>
        <v>0</v>
      </c>
    </row>
    <row r="400" spans="2:11" ht="15.75" customHeight="1">
      <c r="B400" s="141">
        <v>398</v>
      </c>
      <c r="C400" s="3" t="str">
        <f t="shared" si="16"/>
        <v>0:0:00</v>
      </c>
      <c r="D400" s="168">
        <f t="shared" si="31"/>
        <v>0</v>
      </c>
      <c r="E400" s="146">
        <f t="shared" si="17"/>
        <v>0</v>
      </c>
      <c r="F400" s="169"/>
      <c r="G400" s="191"/>
      <c r="H400" s="146">
        <f t="shared" si="30"/>
        <v>0</v>
      </c>
      <c r="I400" s="172">
        <f t="shared" si="23"/>
        <v>0</v>
      </c>
    </row>
    <row r="401" spans="2:9" ht="15.75" customHeight="1">
      <c r="B401" s="141">
        <v>399</v>
      </c>
      <c r="C401" s="3" t="str">
        <f t="shared" si="16"/>
        <v>0:0:00</v>
      </c>
      <c r="D401" s="168">
        <f t="shared" si="31"/>
        <v>0</v>
      </c>
      <c r="E401" s="146">
        <f t="shared" si="17"/>
        <v>0</v>
      </c>
      <c r="F401" s="169"/>
      <c r="G401" s="191"/>
      <c r="H401" s="146">
        <f t="shared" si="30"/>
        <v>0</v>
      </c>
      <c r="I401" s="172">
        <f t="shared" si="23"/>
        <v>0</v>
      </c>
    </row>
    <row r="402" spans="2:9" ht="15.75" customHeight="1">
      <c r="C402" s="3"/>
    </row>
    <row r="403" spans="2:9" ht="15.75" customHeight="1">
      <c r="C403" s="3"/>
    </row>
    <row r="404" spans="2:9" ht="15.75" customHeight="1">
      <c r="C404" s="3"/>
    </row>
    <row r="405" spans="2:9" ht="15.75" customHeight="1">
      <c r="C405" s="3"/>
    </row>
    <row r="406" spans="2:9" ht="15.75" customHeight="1">
      <c r="C406" s="3"/>
    </row>
    <row r="407" spans="2:9" ht="15.75" customHeight="1">
      <c r="C407" s="3"/>
    </row>
    <row r="408" spans="2:9" ht="15.75" customHeight="1">
      <c r="C408" s="3"/>
    </row>
    <row r="409" spans="2:9" ht="15.75" customHeight="1">
      <c r="C409" s="3"/>
    </row>
    <row r="410" spans="2:9" ht="15.75" customHeight="1">
      <c r="C410" s="3"/>
    </row>
    <row r="411" spans="2:9" ht="15.75" customHeight="1">
      <c r="C411" s="3"/>
    </row>
    <row r="412" spans="2:9" ht="15.75" customHeight="1">
      <c r="C412" s="3"/>
    </row>
    <row r="413" spans="2:9" ht="15.75" customHeight="1">
      <c r="C413" s="3"/>
    </row>
    <row r="414" spans="2:9" ht="15.75" customHeight="1">
      <c r="C414" s="3"/>
    </row>
    <row r="415" spans="2:9" ht="15.75" customHeight="1">
      <c r="C415" s="3"/>
    </row>
    <row r="416" spans="2:9" ht="15.75" customHeight="1">
      <c r="C416" s="3"/>
    </row>
    <row r="417" spans="3:3" ht="15.75" customHeight="1">
      <c r="C417" s="3"/>
    </row>
    <row r="418" spans="3:3" ht="15.75" customHeight="1">
      <c r="C418" s="3"/>
    </row>
    <row r="419" spans="3:3" ht="15.75" customHeight="1">
      <c r="C419" s="3"/>
    </row>
    <row r="420" spans="3:3" ht="15.75" customHeight="1">
      <c r="C420" s="3"/>
    </row>
    <row r="421" spans="3:3" ht="15.75" customHeight="1">
      <c r="C421" s="3"/>
    </row>
    <row r="422" spans="3:3" ht="15.75" customHeight="1">
      <c r="C422" s="3"/>
    </row>
    <row r="423" spans="3:3" ht="15.75" customHeight="1">
      <c r="C423" s="3"/>
    </row>
    <row r="424" spans="3:3" ht="15.75" customHeight="1">
      <c r="C424" s="3"/>
    </row>
    <row r="425" spans="3:3" ht="15.75" customHeight="1">
      <c r="C425" s="3"/>
    </row>
    <row r="426" spans="3:3" ht="15.75" customHeight="1">
      <c r="C426" s="3"/>
    </row>
    <row r="427" spans="3:3" ht="15.75" customHeight="1">
      <c r="C427" s="3"/>
    </row>
    <row r="428" spans="3:3" ht="15.75" customHeight="1">
      <c r="C428" s="3"/>
    </row>
    <row r="429" spans="3:3" ht="15.75" customHeight="1">
      <c r="C429" s="3"/>
    </row>
    <row r="430" spans="3:3" ht="15.75" customHeight="1">
      <c r="C430" s="3"/>
    </row>
    <row r="431" spans="3:3" ht="15.75" customHeight="1">
      <c r="C431" s="3"/>
    </row>
    <row r="432" spans="3:3" ht="15.75" customHeight="1">
      <c r="C432" s="3"/>
    </row>
    <row r="433" spans="3:3" ht="15.75" customHeight="1">
      <c r="C433" s="3"/>
    </row>
    <row r="434" spans="3:3" ht="15.75" customHeight="1">
      <c r="C434" s="3"/>
    </row>
    <row r="435" spans="3:3" ht="15.75" customHeight="1">
      <c r="C435" s="3"/>
    </row>
    <row r="436" spans="3:3" ht="15.75" customHeight="1">
      <c r="C436" s="3"/>
    </row>
    <row r="437" spans="3:3" ht="15.75" customHeight="1">
      <c r="C437" s="3"/>
    </row>
    <row r="438" spans="3:3" ht="15.75" customHeight="1">
      <c r="C438" s="3"/>
    </row>
    <row r="439" spans="3:3" ht="15.75" customHeight="1">
      <c r="C439" s="3"/>
    </row>
    <row r="440" spans="3:3" ht="15.75" customHeight="1">
      <c r="C440" s="3"/>
    </row>
    <row r="441" spans="3:3" ht="15.75" customHeight="1">
      <c r="C441" s="3"/>
    </row>
    <row r="442" spans="3:3" ht="15.75" customHeight="1">
      <c r="C442" s="3"/>
    </row>
    <row r="443" spans="3:3" ht="15.75" customHeight="1">
      <c r="C443" s="3"/>
    </row>
    <row r="444" spans="3:3" ht="15.75" customHeight="1">
      <c r="C444" s="3"/>
    </row>
    <row r="445" spans="3:3" ht="15.75" customHeight="1">
      <c r="C445" s="3"/>
    </row>
    <row r="446" spans="3:3" ht="15.75" customHeight="1">
      <c r="C446" s="3"/>
    </row>
    <row r="447" spans="3:3" ht="15.75" customHeight="1">
      <c r="C447" s="3"/>
    </row>
    <row r="448" spans="3:3" ht="15.75" customHeight="1">
      <c r="C448" s="3"/>
    </row>
    <row r="449" spans="3:3" ht="15.75" customHeight="1">
      <c r="C449" s="3"/>
    </row>
    <row r="450" spans="3:3" ht="15.75" customHeight="1">
      <c r="C450" s="3"/>
    </row>
    <row r="451" spans="3:3" ht="15.75" customHeight="1">
      <c r="C451" s="3"/>
    </row>
    <row r="452" spans="3:3" ht="15.75" customHeight="1">
      <c r="C452" s="3"/>
    </row>
    <row r="453" spans="3:3" ht="15.75" customHeight="1">
      <c r="C453" s="3"/>
    </row>
    <row r="454" spans="3:3" ht="15.75" customHeight="1">
      <c r="C454" s="3"/>
    </row>
    <row r="455" spans="3:3" ht="15.75" customHeight="1">
      <c r="C455" s="3"/>
    </row>
    <row r="456" spans="3:3" ht="15.75" customHeight="1">
      <c r="C456" s="3"/>
    </row>
    <row r="457" spans="3:3" ht="15.75" customHeight="1">
      <c r="C457" s="3"/>
    </row>
    <row r="458" spans="3:3" ht="15.75" customHeight="1">
      <c r="C458" s="3"/>
    </row>
    <row r="459" spans="3:3" ht="15.75" customHeight="1">
      <c r="C459" s="3"/>
    </row>
    <row r="460" spans="3:3" ht="15.75" customHeight="1">
      <c r="C460" s="3"/>
    </row>
    <row r="461" spans="3:3" ht="15.75" customHeight="1">
      <c r="C461" s="3"/>
    </row>
    <row r="462" spans="3:3" ht="15.75" customHeight="1">
      <c r="C462" s="3"/>
    </row>
    <row r="463" spans="3:3" ht="15.75" customHeight="1">
      <c r="C463" s="3"/>
    </row>
    <row r="464" spans="3:3" ht="15.75" customHeight="1">
      <c r="C464" s="3"/>
    </row>
    <row r="465" spans="3:3" ht="15.75" customHeight="1">
      <c r="C465" s="3"/>
    </row>
    <row r="466" spans="3:3" ht="15.75" customHeight="1">
      <c r="C466" s="3"/>
    </row>
    <row r="467" spans="3:3" ht="15.75" customHeight="1">
      <c r="C467" s="3"/>
    </row>
    <row r="468" spans="3:3" ht="15.75" customHeight="1">
      <c r="C468" s="3"/>
    </row>
    <row r="469" spans="3:3" ht="15.75" customHeight="1">
      <c r="C469" s="3"/>
    </row>
    <row r="470" spans="3:3" ht="15.75" customHeight="1">
      <c r="C470" s="3"/>
    </row>
    <row r="471" spans="3:3" ht="15.75" customHeight="1">
      <c r="C471" s="3"/>
    </row>
    <row r="472" spans="3:3" ht="15.75" customHeight="1">
      <c r="C472" s="3"/>
    </row>
    <row r="473" spans="3:3" ht="15.75" customHeight="1">
      <c r="C473" s="3"/>
    </row>
    <row r="474" spans="3:3" ht="15.75" customHeight="1">
      <c r="C474" s="3"/>
    </row>
    <row r="475" spans="3:3" ht="15.75" customHeight="1">
      <c r="C475" s="3"/>
    </row>
    <row r="476" spans="3:3" ht="15.75" customHeight="1">
      <c r="C476" s="3"/>
    </row>
    <row r="477" spans="3:3" ht="15.75" customHeight="1">
      <c r="C477" s="3"/>
    </row>
    <row r="478" spans="3:3" ht="15.75" customHeight="1">
      <c r="C478" s="3"/>
    </row>
    <row r="479" spans="3:3" ht="15.75" customHeight="1">
      <c r="C479" s="3"/>
    </row>
    <row r="480" spans="3:3" ht="15.75" customHeight="1">
      <c r="C480" s="3"/>
    </row>
    <row r="481" spans="3:3" ht="15.75" customHeight="1">
      <c r="C481" s="3"/>
    </row>
    <row r="482" spans="3:3" ht="15.75" customHeight="1">
      <c r="C482" s="3"/>
    </row>
    <row r="483" spans="3:3" ht="15.75" customHeight="1">
      <c r="C483" s="3"/>
    </row>
    <row r="484" spans="3:3" ht="15.75" customHeight="1">
      <c r="C484" s="3"/>
    </row>
    <row r="485" spans="3:3" ht="15.75" customHeight="1">
      <c r="C485" s="3"/>
    </row>
    <row r="486" spans="3:3" ht="15.75" customHeight="1">
      <c r="C486" s="3"/>
    </row>
    <row r="487" spans="3:3" ht="15.75" customHeight="1">
      <c r="C487" s="3"/>
    </row>
    <row r="488" spans="3:3" ht="15.75" customHeight="1">
      <c r="C488" s="3"/>
    </row>
    <row r="489" spans="3:3" ht="15.75" customHeight="1">
      <c r="C489" s="3"/>
    </row>
    <row r="490" spans="3:3" ht="15.75" customHeight="1">
      <c r="C490" s="3"/>
    </row>
    <row r="491" spans="3:3" ht="15.75" customHeight="1">
      <c r="C491" s="3"/>
    </row>
    <row r="492" spans="3:3" ht="15.75" customHeight="1">
      <c r="C492" s="3"/>
    </row>
    <row r="493" spans="3:3" ht="15.75" customHeight="1">
      <c r="C493" s="3"/>
    </row>
    <row r="494" spans="3:3" ht="15.75" customHeight="1">
      <c r="C494" s="3"/>
    </row>
    <row r="495" spans="3:3" ht="15.75" customHeight="1">
      <c r="C495" s="3"/>
    </row>
    <row r="496" spans="3:3" ht="15.75" customHeight="1">
      <c r="C496" s="3"/>
    </row>
    <row r="497" spans="3:3" ht="15.75" customHeight="1">
      <c r="C497" s="3"/>
    </row>
    <row r="498" spans="3:3" ht="15.75" customHeight="1">
      <c r="C498" s="3"/>
    </row>
    <row r="499" spans="3:3" ht="15.75" customHeight="1">
      <c r="C499" s="3"/>
    </row>
    <row r="500" spans="3:3" ht="15.75" customHeight="1">
      <c r="C500" s="3"/>
    </row>
    <row r="501" spans="3:3" ht="15.75" customHeight="1">
      <c r="C501" s="3"/>
    </row>
    <row r="502" spans="3:3" ht="15.75" customHeight="1">
      <c r="C502" s="3"/>
    </row>
    <row r="503" spans="3:3" ht="15.75" customHeight="1">
      <c r="C503" s="3"/>
    </row>
    <row r="504" spans="3:3" ht="15.75" customHeight="1">
      <c r="C504" s="3"/>
    </row>
    <row r="505" spans="3:3" ht="15.75" customHeight="1">
      <c r="C505" s="3"/>
    </row>
    <row r="506" spans="3:3" ht="15.75" customHeight="1">
      <c r="C506" s="3"/>
    </row>
    <row r="507" spans="3:3" ht="15.75" customHeight="1">
      <c r="C507" s="3"/>
    </row>
    <row r="508" spans="3:3" ht="15.75" customHeight="1">
      <c r="C508" s="3"/>
    </row>
    <row r="509" spans="3:3" ht="15.75" customHeight="1">
      <c r="C509" s="3"/>
    </row>
    <row r="510" spans="3:3" ht="15.75" customHeight="1">
      <c r="C510" s="3"/>
    </row>
    <row r="511" spans="3:3" ht="15.75" customHeight="1">
      <c r="C511" s="3"/>
    </row>
    <row r="512" spans="3:3" ht="15.75" customHeight="1">
      <c r="C512" s="3"/>
    </row>
    <row r="513" spans="3:3" ht="15.75" customHeight="1">
      <c r="C513" s="3"/>
    </row>
    <row r="514" spans="3:3" ht="15.75" customHeight="1">
      <c r="C514" s="3"/>
    </row>
    <row r="515" spans="3:3" ht="15.75" customHeight="1">
      <c r="C515" s="3"/>
    </row>
    <row r="516" spans="3:3" ht="15.75" customHeight="1">
      <c r="C516" s="3"/>
    </row>
    <row r="517" spans="3:3" ht="15.75" customHeight="1">
      <c r="C517" s="3"/>
    </row>
    <row r="518" spans="3:3" ht="15.75" customHeight="1">
      <c r="C518" s="3"/>
    </row>
    <row r="519" spans="3:3" ht="15.75" customHeight="1">
      <c r="C519" s="3"/>
    </row>
    <row r="520" spans="3:3" ht="15.75" customHeight="1">
      <c r="C520" s="3"/>
    </row>
    <row r="521" spans="3:3" ht="15.75" customHeight="1">
      <c r="C521" s="3"/>
    </row>
    <row r="522" spans="3:3" ht="15.75" customHeight="1">
      <c r="C522" s="3"/>
    </row>
    <row r="523" spans="3:3" ht="15.75" customHeight="1">
      <c r="C523" s="3"/>
    </row>
    <row r="524" spans="3:3" ht="15.75" customHeight="1">
      <c r="C524" s="3"/>
    </row>
    <row r="525" spans="3:3" ht="15.75" customHeight="1">
      <c r="C525" s="3"/>
    </row>
    <row r="526" spans="3:3" ht="15.75" customHeight="1">
      <c r="C526" s="3"/>
    </row>
    <row r="527" spans="3:3" ht="15.75" customHeight="1">
      <c r="C527" s="3"/>
    </row>
    <row r="528" spans="3:3" ht="15.75" customHeight="1">
      <c r="C528" s="3"/>
    </row>
    <row r="529" spans="3:3" ht="15.75" customHeight="1">
      <c r="C529" s="3"/>
    </row>
    <row r="530" spans="3:3" ht="15.75" customHeight="1">
      <c r="C530" s="3"/>
    </row>
    <row r="531" spans="3:3" ht="15.75" customHeight="1">
      <c r="C531" s="3"/>
    </row>
    <row r="532" spans="3:3" ht="15.75" customHeight="1">
      <c r="C532" s="3"/>
    </row>
    <row r="533" spans="3:3" ht="15.75" customHeight="1">
      <c r="C533" s="3"/>
    </row>
    <row r="534" spans="3:3" ht="15.75" customHeight="1">
      <c r="C534" s="3"/>
    </row>
    <row r="535" spans="3:3" ht="15.75" customHeight="1">
      <c r="C535" s="3"/>
    </row>
    <row r="536" spans="3:3" ht="15.75" customHeight="1">
      <c r="C536" s="3"/>
    </row>
    <row r="537" spans="3:3" ht="15.75" customHeight="1">
      <c r="C537" s="3"/>
    </row>
    <row r="538" spans="3:3" ht="15.75" customHeight="1">
      <c r="C538" s="3"/>
    </row>
    <row r="539" spans="3:3" ht="15.75" customHeight="1">
      <c r="C539" s="3"/>
    </row>
    <row r="540" spans="3:3" ht="15.75" customHeight="1">
      <c r="C540" s="3"/>
    </row>
    <row r="541" spans="3:3" ht="15.75" customHeight="1">
      <c r="C541" s="3"/>
    </row>
    <row r="542" spans="3:3" ht="15.75" customHeight="1">
      <c r="C542" s="3"/>
    </row>
    <row r="543" spans="3:3" ht="15.75" customHeight="1">
      <c r="C543" s="3"/>
    </row>
    <row r="544" spans="3:3" ht="15.75" customHeight="1">
      <c r="C544" s="3"/>
    </row>
    <row r="545" spans="3:3" ht="15.75" customHeight="1">
      <c r="C545" s="3"/>
    </row>
    <row r="546" spans="3:3" ht="15.75" customHeight="1">
      <c r="C546" s="3"/>
    </row>
    <row r="547" spans="3:3" ht="15.75" customHeight="1">
      <c r="C547" s="3"/>
    </row>
    <row r="548" spans="3:3" ht="15.75" customHeight="1">
      <c r="C548" s="3"/>
    </row>
    <row r="549" spans="3:3" ht="15.75" customHeight="1">
      <c r="C549" s="3"/>
    </row>
    <row r="550" spans="3:3" ht="15.75" customHeight="1">
      <c r="C550" s="3"/>
    </row>
    <row r="551" spans="3:3" ht="15.75" customHeight="1">
      <c r="C551" s="3"/>
    </row>
    <row r="552" spans="3:3" ht="15.75" customHeight="1">
      <c r="C552" s="3"/>
    </row>
    <row r="553" spans="3:3" ht="15.75" customHeight="1">
      <c r="C553" s="3"/>
    </row>
    <row r="554" spans="3:3" ht="15.75" customHeight="1">
      <c r="C554" s="3"/>
    </row>
    <row r="555" spans="3:3" ht="15.75" customHeight="1">
      <c r="C555" s="3"/>
    </row>
    <row r="556" spans="3:3" ht="15.75" customHeight="1">
      <c r="C556" s="3"/>
    </row>
    <row r="557" spans="3:3" ht="15.75" customHeight="1">
      <c r="C557" s="3"/>
    </row>
    <row r="558" spans="3:3" ht="15.75" customHeight="1">
      <c r="C558" s="3"/>
    </row>
    <row r="559" spans="3:3" ht="15.75" customHeight="1">
      <c r="C559" s="3"/>
    </row>
    <row r="560" spans="3:3" ht="15.75" customHeight="1">
      <c r="C560" s="3"/>
    </row>
    <row r="561" spans="3:3" ht="15.75" customHeight="1">
      <c r="C561" s="3"/>
    </row>
    <row r="562" spans="3:3" ht="15.75" customHeight="1">
      <c r="C562" s="3"/>
    </row>
    <row r="563" spans="3:3" ht="15.75" customHeight="1">
      <c r="C563" s="3"/>
    </row>
    <row r="564" spans="3:3" ht="15.75" customHeight="1">
      <c r="C564" s="3"/>
    </row>
    <row r="565" spans="3:3" ht="15.75" customHeight="1">
      <c r="C565" s="3"/>
    </row>
    <row r="566" spans="3:3" ht="15.75" customHeight="1">
      <c r="C566" s="3"/>
    </row>
    <row r="567" spans="3:3" ht="15.75" customHeight="1">
      <c r="C567" s="3"/>
    </row>
    <row r="568" spans="3:3" ht="15.75" customHeight="1">
      <c r="C568" s="3"/>
    </row>
    <row r="569" spans="3:3" ht="15.75" customHeight="1">
      <c r="C569" s="3"/>
    </row>
    <row r="570" spans="3:3" ht="15.75" customHeight="1">
      <c r="C570" s="3"/>
    </row>
    <row r="571" spans="3:3" ht="15.75" customHeight="1">
      <c r="C571" s="3"/>
    </row>
    <row r="572" spans="3:3" ht="15.75" customHeight="1">
      <c r="C572" s="3"/>
    </row>
    <row r="573" spans="3:3" ht="15.75" customHeight="1">
      <c r="C573" s="3"/>
    </row>
    <row r="574" spans="3:3" ht="15.75" customHeight="1">
      <c r="C574" s="3"/>
    </row>
    <row r="575" spans="3:3" ht="15.75" customHeight="1">
      <c r="C575" s="3"/>
    </row>
    <row r="576" spans="3:3" ht="15.75" customHeight="1">
      <c r="C576" s="3"/>
    </row>
    <row r="577" spans="3:3" ht="15.75" customHeight="1">
      <c r="C577" s="3"/>
    </row>
    <row r="578" spans="3:3" ht="15.75" customHeight="1">
      <c r="C578" s="3"/>
    </row>
    <row r="579" spans="3:3" ht="15.75" customHeight="1">
      <c r="C579" s="3"/>
    </row>
    <row r="580" spans="3:3" ht="15.75" customHeight="1">
      <c r="C580" s="3"/>
    </row>
    <row r="581" spans="3:3" ht="15.75" customHeight="1">
      <c r="C581" s="3"/>
    </row>
    <row r="582" spans="3:3" ht="15.75" customHeight="1">
      <c r="C582" s="3"/>
    </row>
    <row r="583" spans="3:3" ht="15.75" customHeight="1">
      <c r="C583" s="3"/>
    </row>
    <row r="584" spans="3:3" ht="15.75" customHeight="1">
      <c r="C584" s="3"/>
    </row>
    <row r="585" spans="3:3" ht="15.75" customHeight="1">
      <c r="C585" s="3"/>
    </row>
    <row r="586" spans="3:3" ht="15.75" customHeight="1">
      <c r="C586" s="3"/>
    </row>
    <row r="587" spans="3:3" ht="15.75" customHeight="1">
      <c r="C587" s="3"/>
    </row>
    <row r="588" spans="3:3" ht="15.75" customHeight="1">
      <c r="C588" s="3"/>
    </row>
    <row r="589" spans="3:3" ht="15.75" customHeight="1">
      <c r="C589" s="3"/>
    </row>
    <row r="590" spans="3:3" ht="15.75" customHeight="1">
      <c r="C590" s="3"/>
    </row>
    <row r="591" spans="3:3" ht="15.75" customHeight="1">
      <c r="C591" s="3"/>
    </row>
    <row r="592" spans="3:3" ht="15.75" customHeight="1">
      <c r="C592" s="3"/>
    </row>
    <row r="593" spans="3:3" ht="15.75" customHeight="1">
      <c r="C593" s="3"/>
    </row>
    <row r="594" spans="3:3" ht="15.75" customHeight="1">
      <c r="C594" s="3"/>
    </row>
    <row r="595" spans="3:3" ht="15.75" customHeight="1">
      <c r="C595" s="3"/>
    </row>
    <row r="596" spans="3:3" ht="15.75" customHeight="1">
      <c r="C596" s="3"/>
    </row>
    <row r="597" spans="3:3" ht="15.75" customHeight="1">
      <c r="C597" s="3"/>
    </row>
    <row r="598" spans="3:3" ht="15.75" customHeight="1">
      <c r="C598" s="3"/>
    </row>
    <row r="599" spans="3:3" ht="15.75" customHeight="1">
      <c r="C599" s="3"/>
    </row>
    <row r="600" spans="3:3" ht="15.75" customHeight="1">
      <c r="C600" s="3"/>
    </row>
    <row r="601" spans="3:3" ht="15.75" customHeight="1">
      <c r="C601" s="3"/>
    </row>
    <row r="602" spans="3:3" ht="15.75" customHeight="1">
      <c r="C602" s="3"/>
    </row>
    <row r="603" spans="3:3" ht="15.75" customHeight="1">
      <c r="C603" s="3"/>
    </row>
    <row r="604" spans="3:3" ht="15.75" customHeight="1">
      <c r="C604" s="3"/>
    </row>
    <row r="605" spans="3:3" ht="15.75" customHeight="1">
      <c r="C605" s="3"/>
    </row>
    <row r="606" spans="3:3" ht="15.75" customHeight="1">
      <c r="C606" s="3"/>
    </row>
    <row r="607" spans="3:3" ht="15.75" customHeight="1">
      <c r="C607" s="3"/>
    </row>
    <row r="608" spans="3:3" ht="15.75" customHeight="1">
      <c r="C608" s="3"/>
    </row>
    <row r="609" spans="3:3" ht="15.75" customHeight="1">
      <c r="C609" s="3"/>
    </row>
    <row r="610" spans="3:3" ht="15.75" customHeight="1">
      <c r="C610" s="3"/>
    </row>
    <row r="611" spans="3:3" ht="15.75" customHeight="1">
      <c r="C611" s="3"/>
    </row>
    <row r="612" spans="3:3" ht="15.75" customHeight="1">
      <c r="C612" s="3"/>
    </row>
    <row r="613" spans="3:3" ht="15.75" customHeight="1">
      <c r="C613" s="3"/>
    </row>
    <row r="614" spans="3:3" ht="15.75" customHeight="1">
      <c r="C614" s="3"/>
    </row>
    <row r="615" spans="3:3" ht="15.75" customHeight="1">
      <c r="C615" s="3"/>
    </row>
    <row r="616" spans="3:3" ht="15.75" customHeight="1">
      <c r="C616" s="3"/>
    </row>
    <row r="617" spans="3:3" ht="15.75" customHeight="1">
      <c r="C617" s="3"/>
    </row>
    <row r="618" spans="3:3" ht="15.75" customHeight="1">
      <c r="C618" s="3"/>
    </row>
    <row r="619" spans="3:3" ht="15.75" customHeight="1">
      <c r="C619" s="3"/>
    </row>
    <row r="620" spans="3:3" ht="15.75" customHeight="1">
      <c r="C620" s="3"/>
    </row>
    <row r="621" spans="3:3" ht="15.75" customHeight="1">
      <c r="C621" s="3"/>
    </row>
    <row r="622" spans="3:3" ht="15.75" customHeight="1">
      <c r="C622" s="3"/>
    </row>
    <row r="623" spans="3:3" ht="15.75" customHeight="1">
      <c r="C623" s="3"/>
    </row>
    <row r="624" spans="3:3" ht="15.75" customHeight="1">
      <c r="C624" s="3"/>
    </row>
    <row r="625" spans="3:3" ht="15.75" customHeight="1">
      <c r="C625" s="3"/>
    </row>
    <row r="626" spans="3:3" ht="15.75" customHeight="1">
      <c r="C626" s="3"/>
    </row>
    <row r="627" spans="3:3" ht="15.75" customHeight="1">
      <c r="C627" s="3"/>
    </row>
    <row r="628" spans="3:3" ht="15.75" customHeight="1">
      <c r="C628" s="3"/>
    </row>
    <row r="629" spans="3:3" ht="15.75" customHeight="1">
      <c r="C629" s="3"/>
    </row>
    <row r="630" spans="3:3" ht="15.75" customHeight="1">
      <c r="C630" s="3"/>
    </row>
    <row r="631" spans="3:3" ht="15.75" customHeight="1">
      <c r="C631" s="3"/>
    </row>
    <row r="632" spans="3:3" ht="15.75" customHeight="1">
      <c r="C632" s="3"/>
    </row>
    <row r="633" spans="3:3" ht="15.75" customHeight="1">
      <c r="C633" s="3"/>
    </row>
    <row r="634" spans="3:3" ht="15.75" customHeight="1">
      <c r="C634" s="3"/>
    </row>
    <row r="635" spans="3:3" ht="15.75" customHeight="1">
      <c r="C635" s="3"/>
    </row>
    <row r="636" spans="3:3" ht="15.75" customHeight="1">
      <c r="C636" s="3"/>
    </row>
    <row r="637" spans="3:3" ht="15.75" customHeight="1">
      <c r="C637" s="3"/>
    </row>
    <row r="638" spans="3:3" ht="15.75" customHeight="1">
      <c r="C638" s="3"/>
    </row>
    <row r="639" spans="3:3" ht="15.75" customHeight="1">
      <c r="C639" s="3"/>
    </row>
    <row r="640" spans="3:3" ht="15.75" customHeight="1">
      <c r="C640" s="3"/>
    </row>
    <row r="641" spans="3:3" ht="15.75" customHeight="1">
      <c r="C641" s="3"/>
    </row>
    <row r="642" spans="3:3" ht="15.75" customHeight="1">
      <c r="C642" s="3"/>
    </row>
    <row r="643" spans="3:3" ht="15.75" customHeight="1">
      <c r="C643" s="3"/>
    </row>
    <row r="644" spans="3:3" ht="15.75" customHeight="1">
      <c r="C644" s="3"/>
    </row>
    <row r="645" spans="3:3" ht="15.75" customHeight="1">
      <c r="C645" s="3"/>
    </row>
    <row r="646" spans="3:3" ht="15.75" customHeight="1">
      <c r="C646" s="3"/>
    </row>
    <row r="647" spans="3:3" ht="15.75" customHeight="1">
      <c r="C647" s="3"/>
    </row>
    <row r="648" spans="3:3" ht="15.75" customHeight="1">
      <c r="C648" s="3"/>
    </row>
    <row r="649" spans="3:3" ht="15.75" customHeight="1">
      <c r="C649" s="3"/>
    </row>
    <row r="650" spans="3:3" ht="15.75" customHeight="1">
      <c r="C650" s="3"/>
    </row>
    <row r="651" spans="3:3" ht="15.75" customHeight="1">
      <c r="C651" s="3"/>
    </row>
    <row r="652" spans="3:3" ht="15.75" customHeight="1">
      <c r="C652" s="3"/>
    </row>
    <row r="653" spans="3:3" ht="15.75" customHeight="1">
      <c r="C653" s="3"/>
    </row>
    <row r="654" spans="3:3" ht="15.75" customHeight="1">
      <c r="C654" s="3"/>
    </row>
    <row r="655" spans="3:3" ht="15.75" customHeight="1">
      <c r="C655" s="3"/>
    </row>
    <row r="656" spans="3:3" ht="15.75" customHeight="1">
      <c r="C656" s="3"/>
    </row>
    <row r="657" spans="3:3" ht="15.75" customHeight="1">
      <c r="C657" s="3"/>
    </row>
    <row r="658" spans="3:3" ht="15.75" customHeight="1">
      <c r="C658" s="3"/>
    </row>
    <row r="659" spans="3:3" ht="15.75" customHeight="1">
      <c r="C659" s="3"/>
    </row>
    <row r="660" spans="3:3" ht="15.75" customHeight="1">
      <c r="C660" s="3"/>
    </row>
    <row r="661" spans="3:3" ht="15.75" customHeight="1">
      <c r="C661" s="3"/>
    </row>
    <row r="662" spans="3:3" ht="15.75" customHeight="1">
      <c r="C662" s="3"/>
    </row>
    <row r="663" spans="3:3" ht="15.75" customHeight="1">
      <c r="C663" s="3"/>
    </row>
    <row r="664" spans="3:3" ht="15.75" customHeight="1">
      <c r="C664" s="3"/>
    </row>
    <row r="665" spans="3:3" ht="15.75" customHeight="1">
      <c r="C665" s="3"/>
    </row>
    <row r="666" spans="3:3" ht="15.75" customHeight="1">
      <c r="C666" s="3"/>
    </row>
    <row r="667" spans="3:3" ht="15.75" customHeight="1">
      <c r="C667" s="3"/>
    </row>
    <row r="668" spans="3:3" ht="15.75" customHeight="1">
      <c r="C668" s="3"/>
    </row>
    <row r="669" spans="3:3" ht="15.75" customHeight="1">
      <c r="C669" s="3"/>
    </row>
    <row r="670" spans="3:3" ht="15.75" customHeight="1">
      <c r="C670" s="3"/>
    </row>
    <row r="671" spans="3:3" ht="15.75" customHeight="1">
      <c r="C671" s="3"/>
    </row>
    <row r="672" spans="3:3" ht="15.75" customHeight="1">
      <c r="C672" s="3"/>
    </row>
    <row r="673" spans="3:3" ht="15.75" customHeight="1">
      <c r="C673" s="3"/>
    </row>
    <row r="674" spans="3:3" ht="15.75" customHeight="1">
      <c r="C674" s="3"/>
    </row>
    <row r="675" spans="3:3" ht="15.75" customHeight="1">
      <c r="C675" s="3"/>
    </row>
    <row r="676" spans="3:3" ht="15.75" customHeight="1">
      <c r="C676" s="3"/>
    </row>
    <row r="677" spans="3:3" ht="15.75" customHeight="1">
      <c r="C677" s="3"/>
    </row>
    <row r="678" spans="3:3" ht="15.75" customHeight="1">
      <c r="C678" s="3"/>
    </row>
    <row r="679" spans="3:3" ht="15.75" customHeight="1">
      <c r="C679" s="3"/>
    </row>
    <row r="680" spans="3:3" ht="15.75" customHeight="1">
      <c r="C680" s="3"/>
    </row>
    <row r="681" spans="3:3" ht="15.75" customHeight="1">
      <c r="C681" s="3"/>
    </row>
    <row r="682" spans="3:3" ht="15.75" customHeight="1">
      <c r="C682" s="3"/>
    </row>
    <row r="683" spans="3:3" ht="15.75" customHeight="1">
      <c r="C683" s="3"/>
    </row>
    <row r="684" spans="3:3" ht="15.75" customHeight="1">
      <c r="C684" s="3"/>
    </row>
    <row r="685" spans="3:3" ht="15.75" customHeight="1">
      <c r="C685" s="3"/>
    </row>
    <row r="686" spans="3:3" ht="15.75" customHeight="1">
      <c r="C686" s="3"/>
    </row>
    <row r="687" spans="3:3" ht="15.75" customHeight="1">
      <c r="C687" s="3"/>
    </row>
    <row r="688" spans="3:3" ht="15.75" customHeight="1">
      <c r="C688" s="3"/>
    </row>
    <row r="689" spans="3:3" ht="15.75" customHeight="1">
      <c r="C689" s="3"/>
    </row>
    <row r="690" spans="3:3" ht="15.75" customHeight="1">
      <c r="C690" s="3"/>
    </row>
    <row r="691" spans="3:3" ht="15.75" customHeight="1">
      <c r="C691" s="3"/>
    </row>
    <row r="692" spans="3:3" ht="15.75" customHeight="1">
      <c r="C692" s="3"/>
    </row>
    <row r="693" spans="3:3" ht="15.75" customHeight="1">
      <c r="C693" s="3"/>
    </row>
    <row r="694" spans="3:3" ht="15.75" customHeight="1">
      <c r="C694" s="3"/>
    </row>
    <row r="695" spans="3:3" ht="15.75" customHeight="1">
      <c r="C695" s="3"/>
    </row>
    <row r="696" spans="3:3" ht="15.75" customHeight="1">
      <c r="C696" s="3"/>
    </row>
    <row r="697" spans="3:3" ht="15.75" customHeight="1">
      <c r="C697" s="3"/>
    </row>
    <row r="698" spans="3:3" ht="15.75" customHeight="1">
      <c r="C698" s="3"/>
    </row>
    <row r="699" spans="3:3" ht="15.75" customHeight="1">
      <c r="C699" s="3"/>
    </row>
    <row r="700" spans="3:3" ht="15.75" customHeight="1">
      <c r="C700" s="3"/>
    </row>
    <row r="701" spans="3:3" ht="15.75" customHeight="1">
      <c r="C701" s="3"/>
    </row>
    <row r="702" spans="3:3" ht="15.75" customHeight="1">
      <c r="C702" s="3"/>
    </row>
    <row r="703" spans="3:3" ht="15.75" customHeight="1">
      <c r="C703" s="3"/>
    </row>
    <row r="704" spans="3:3" ht="15.75" customHeight="1">
      <c r="C704" s="3"/>
    </row>
    <row r="705" spans="3:3" ht="15.75" customHeight="1">
      <c r="C705" s="3"/>
    </row>
    <row r="706" spans="3:3" ht="15.75" customHeight="1">
      <c r="C706" s="3"/>
    </row>
    <row r="707" spans="3:3" ht="15.75" customHeight="1">
      <c r="C707" s="3"/>
    </row>
    <row r="708" spans="3:3" ht="15.75" customHeight="1">
      <c r="C708" s="3"/>
    </row>
    <row r="709" spans="3:3" ht="15.75" customHeight="1">
      <c r="C709" s="3"/>
    </row>
    <row r="710" spans="3:3" ht="15.75" customHeight="1">
      <c r="C710" s="3"/>
    </row>
    <row r="711" spans="3:3" ht="15.75" customHeight="1">
      <c r="C711" s="3"/>
    </row>
    <row r="712" spans="3:3" ht="15.75" customHeight="1">
      <c r="C712" s="3"/>
    </row>
    <row r="713" spans="3:3" ht="15.75" customHeight="1">
      <c r="C713" s="3"/>
    </row>
    <row r="714" spans="3:3" ht="15.75" customHeight="1">
      <c r="C714" s="3"/>
    </row>
    <row r="715" spans="3:3" ht="15.75" customHeight="1">
      <c r="C715" s="3"/>
    </row>
    <row r="716" spans="3:3" ht="15.75" customHeight="1">
      <c r="C716" s="3"/>
    </row>
    <row r="717" spans="3:3" ht="15.75" customHeight="1">
      <c r="C717" s="3"/>
    </row>
    <row r="718" spans="3:3" ht="15.75" customHeight="1">
      <c r="C718" s="3"/>
    </row>
    <row r="719" spans="3:3" ht="15.75" customHeight="1">
      <c r="C719" s="3"/>
    </row>
    <row r="720" spans="3:3" ht="15.75" customHeight="1">
      <c r="C720" s="3"/>
    </row>
    <row r="721" spans="3:3" ht="15.75" customHeight="1">
      <c r="C721" s="3"/>
    </row>
    <row r="722" spans="3:3" ht="15.75" customHeight="1">
      <c r="C722" s="3"/>
    </row>
    <row r="723" spans="3:3" ht="15.75" customHeight="1">
      <c r="C723" s="3"/>
    </row>
    <row r="724" spans="3:3" ht="15.75" customHeight="1">
      <c r="C724" s="3"/>
    </row>
    <row r="725" spans="3:3" ht="15.75" customHeight="1">
      <c r="C725" s="3"/>
    </row>
    <row r="726" spans="3:3" ht="15.75" customHeight="1">
      <c r="C726" s="3"/>
    </row>
    <row r="727" spans="3:3" ht="15.75" customHeight="1">
      <c r="C727" s="3"/>
    </row>
    <row r="728" spans="3:3" ht="15.75" customHeight="1">
      <c r="C728" s="3"/>
    </row>
    <row r="729" spans="3:3" ht="15.75" customHeight="1">
      <c r="C729" s="3"/>
    </row>
    <row r="730" spans="3:3" ht="15.75" customHeight="1">
      <c r="C730" s="3"/>
    </row>
    <row r="731" spans="3:3" ht="15.75" customHeight="1">
      <c r="C731" s="3"/>
    </row>
    <row r="732" spans="3:3" ht="15.75" customHeight="1">
      <c r="C732" s="3"/>
    </row>
    <row r="733" spans="3:3" ht="15.75" customHeight="1">
      <c r="C733" s="3"/>
    </row>
    <row r="734" spans="3:3" ht="15.75" customHeight="1">
      <c r="C734" s="3"/>
    </row>
    <row r="735" spans="3:3" ht="15.75" customHeight="1">
      <c r="C735" s="3"/>
    </row>
    <row r="736" spans="3:3" ht="15.75" customHeight="1">
      <c r="C736" s="3"/>
    </row>
    <row r="737" spans="3:3" ht="15.75" customHeight="1">
      <c r="C737" s="3"/>
    </row>
    <row r="738" spans="3:3" ht="15.75" customHeight="1">
      <c r="C738" s="3"/>
    </row>
    <row r="739" spans="3:3" ht="15.75" customHeight="1">
      <c r="C739" s="3"/>
    </row>
    <row r="740" spans="3:3" ht="15.75" customHeight="1">
      <c r="C740" s="3"/>
    </row>
    <row r="741" spans="3:3" ht="15.75" customHeight="1">
      <c r="C741" s="3"/>
    </row>
    <row r="742" spans="3:3" ht="15.75" customHeight="1">
      <c r="C742" s="3"/>
    </row>
    <row r="743" spans="3:3" ht="15.75" customHeight="1">
      <c r="C743" s="3"/>
    </row>
    <row r="744" spans="3:3" ht="15.75" customHeight="1">
      <c r="C744" s="3"/>
    </row>
    <row r="745" spans="3:3" ht="15.75" customHeight="1">
      <c r="C745" s="3"/>
    </row>
    <row r="746" spans="3:3" ht="15.75" customHeight="1">
      <c r="C746" s="3"/>
    </row>
    <row r="747" spans="3:3" ht="15.75" customHeight="1">
      <c r="C747" s="3"/>
    </row>
    <row r="748" spans="3:3" ht="15.75" customHeight="1">
      <c r="C748" s="3"/>
    </row>
    <row r="749" spans="3:3" ht="15.75" customHeight="1">
      <c r="C749" s="3"/>
    </row>
    <row r="750" spans="3:3" ht="15.75" customHeight="1">
      <c r="C750" s="3"/>
    </row>
    <row r="751" spans="3:3" ht="15.75" customHeight="1">
      <c r="C751" s="3"/>
    </row>
    <row r="752" spans="3:3" ht="15.75" customHeight="1">
      <c r="C752" s="3"/>
    </row>
    <row r="753" spans="3:3" ht="15.75" customHeight="1">
      <c r="C753" s="3"/>
    </row>
    <row r="754" spans="3:3" ht="15.75" customHeight="1">
      <c r="C754" s="3"/>
    </row>
    <row r="755" spans="3:3" ht="15.75" customHeight="1">
      <c r="C755" s="3"/>
    </row>
    <row r="756" spans="3:3" ht="15.75" customHeight="1">
      <c r="C756" s="3"/>
    </row>
    <row r="757" spans="3:3" ht="15.75" customHeight="1">
      <c r="C757" s="3"/>
    </row>
    <row r="758" spans="3:3" ht="15.75" customHeight="1">
      <c r="C758" s="3"/>
    </row>
    <row r="759" spans="3:3" ht="15.75" customHeight="1">
      <c r="C759" s="3"/>
    </row>
    <row r="760" spans="3:3" ht="15.75" customHeight="1">
      <c r="C760" s="3"/>
    </row>
    <row r="761" spans="3:3" ht="15.75" customHeight="1">
      <c r="C761" s="3"/>
    </row>
    <row r="762" spans="3:3" ht="15.75" customHeight="1">
      <c r="C762" s="3"/>
    </row>
    <row r="763" spans="3:3" ht="15.75" customHeight="1">
      <c r="C763" s="3"/>
    </row>
    <row r="764" spans="3:3" ht="15.75" customHeight="1">
      <c r="C764" s="3"/>
    </row>
    <row r="765" spans="3:3" ht="15.75" customHeight="1">
      <c r="C765" s="3"/>
    </row>
    <row r="766" spans="3:3" ht="15.75" customHeight="1">
      <c r="C766" s="3"/>
    </row>
    <row r="767" spans="3:3" ht="15.75" customHeight="1">
      <c r="C767" s="3"/>
    </row>
    <row r="768" spans="3:3" ht="15.75" customHeight="1">
      <c r="C768" s="3"/>
    </row>
    <row r="769" spans="3:3" ht="15.75" customHeight="1">
      <c r="C769" s="3"/>
    </row>
    <row r="770" spans="3:3" ht="15.75" customHeight="1">
      <c r="C770" s="3"/>
    </row>
    <row r="771" spans="3:3" ht="15.75" customHeight="1">
      <c r="C771" s="3"/>
    </row>
    <row r="772" spans="3:3" ht="15.75" customHeight="1">
      <c r="C772" s="3"/>
    </row>
    <row r="773" spans="3:3" ht="15.75" customHeight="1">
      <c r="C773" s="3"/>
    </row>
    <row r="774" spans="3:3" ht="15.75" customHeight="1">
      <c r="C774" s="3"/>
    </row>
    <row r="775" spans="3:3" ht="15.75" customHeight="1">
      <c r="C775" s="3"/>
    </row>
    <row r="776" spans="3:3" ht="15.75" customHeight="1">
      <c r="C776" s="3"/>
    </row>
    <row r="777" spans="3:3" ht="15.75" customHeight="1">
      <c r="C777" s="3"/>
    </row>
    <row r="778" spans="3:3" ht="15.75" customHeight="1">
      <c r="C778" s="3"/>
    </row>
    <row r="779" spans="3:3" ht="15.75" customHeight="1">
      <c r="C779" s="3"/>
    </row>
    <row r="780" spans="3:3" ht="15.75" customHeight="1">
      <c r="C780" s="3"/>
    </row>
    <row r="781" spans="3:3" ht="15.75" customHeight="1">
      <c r="C781" s="3"/>
    </row>
    <row r="782" spans="3:3" ht="15.75" customHeight="1">
      <c r="C782" s="3"/>
    </row>
    <row r="783" spans="3:3" ht="15.75" customHeight="1">
      <c r="C783" s="3"/>
    </row>
    <row r="784" spans="3:3" ht="15.75" customHeight="1">
      <c r="C784" s="3"/>
    </row>
    <row r="785" spans="3:3" ht="15.75" customHeight="1">
      <c r="C785" s="3"/>
    </row>
    <row r="786" spans="3:3" ht="15.75" customHeight="1">
      <c r="C786" s="3"/>
    </row>
    <row r="787" spans="3:3" ht="15.75" customHeight="1">
      <c r="C787" s="3"/>
    </row>
    <row r="788" spans="3:3" ht="15.75" customHeight="1">
      <c r="C788" s="3"/>
    </row>
    <row r="789" spans="3:3" ht="15.75" customHeight="1">
      <c r="C789" s="3"/>
    </row>
    <row r="790" spans="3:3" ht="15.75" customHeight="1">
      <c r="C790" s="3"/>
    </row>
    <row r="791" spans="3:3" ht="15.75" customHeight="1">
      <c r="C791" s="3"/>
    </row>
    <row r="792" spans="3:3" ht="15.75" customHeight="1">
      <c r="C792" s="3"/>
    </row>
    <row r="793" spans="3:3" ht="15.75" customHeight="1">
      <c r="C793" s="3"/>
    </row>
    <row r="794" spans="3:3" ht="15.75" customHeight="1">
      <c r="C794" s="3"/>
    </row>
    <row r="795" spans="3:3" ht="15.75" customHeight="1">
      <c r="C795" s="3"/>
    </row>
    <row r="796" spans="3:3" ht="15.75" customHeight="1">
      <c r="C796" s="3"/>
    </row>
    <row r="797" spans="3:3" ht="15.75" customHeight="1">
      <c r="C797" s="3"/>
    </row>
    <row r="798" spans="3:3" ht="15.75" customHeight="1">
      <c r="C798" s="3"/>
    </row>
    <row r="799" spans="3:3" ht="15.75" customHeight="1">
      <c r="C799" s="3"/>
    </row>
    <row r="800" spans="3:3" ht="15.75" customHeight="1">
      <c r="C800" s="3"/>
    </row>
    <row r="801" spans="3:3" ht="15.75" customHeight="1">
      <c r="C801" s="3"/>
    </row>
    <row r="802" spans="3:3" ht="15.75" customHeight="1">
      <c r="C802" s="3"/>
    </row>
    <row r="803" spans="3:3" ht="15.75" customHeight="1">
      <c r="C803" s="3"/>
    </row>
    <row r="804" spans="3:3" ht="15.75" customHeight="1">
      <c r="C804" s="3"/>
    </row>
    <row r="805" spans="3:3" ht="15.75" customHeight="1">
      <c r="C805" s="3"/>
    </row>
    <row r="806" spans="3:3" ht="15.75" customHeight="1">
      <c r="C806" s="3"/>
    </row>
    <row r="807" spans="3:3" ht="15.75" customHeight="1">
      <c r="C807" s="3"/>
    </row>
    <row r="808" spans="3:3" ht="15.75" customHeight="1">
      <c r="C808" s="3"/>
    </row>
    <row r="809" spans="3:3" ht="15.75" customHeight="1">
      <c r="C809" s="3"/>
    </row>
    <row r="810" spans="3:3" ht="15.75" customHeight="1">
      <c r="C810" s="3"/>
    </row>
    <row r="811" spans="3:3" ht="15.75" customHeight="1">
      <c r="C811" s="3"/>
    </row>
    <row r="812" spans="3:3" ht="15.75" customHeight="1">
      <c r="C812" s="3"/>
    </row>
    <row r="813" spans="3:3" ht="15.75" customHeight="1">
      <c r="C813" s="3"/>
    </row>
    <row r="814" spans="3:3" ht="15.75" customHeight="1">
      <c r="C814" s="3"/>
    </row>
    <row r="815" spans="3:3" ht="15.75" customHeight="1">
      <c r="C815" s="3"/>
    </row>
    <row r="816" spans="3:3" ht="15.75" customHeight="1">
      <c r="C816" s="3"/>
    </row>
    <row r="817" spans="3:3" ht="15.75" customHeight="1">
      <c r="C817" s="3"/>
    </row>
    <row r="818" spans="3:3" ht="15.75" customHeight="1">
      <c r="C818" s="3"/>
    </row>
    <row r="819" spans="3:3" ht="15.75" customHeight="1">
      <c r="C819" s="3"/>
    </row>
    <row r="820" spans="3:3" ht="15.75" customHeight="1">
      <c r="C820" s="3"/>
    </row>
    <row r="821" spans="3:3" ht="15.75" customHeight="1">
      <c r="C821" s="3"/>
    </row>
    <row r="822" spans="3:3" ht="15.75" customHeight="1">
      <c r="C822" s="3"/>
    </row>
    <row r="823" spans="3:3" ht="15.75" customHeight="1">
      <c r="C823" s="3"/>
    </row>
    <row r="824" spans="3:3" ht="15.75" customHeight="1">
      <c r="C824" s="3"/>
    </row>
    <row r="825" spans="3:3" ht="15.75" customHeight="1">
      <c r="C825" s="3"/>
    </row>
    <row r="826" spans="3:3" ht="15.75" customHeight="1">
      <c r="C826" s="3"/>
    </row>
    <row r="827" spans="3:3" ht="15.75" customHeight="1">
      <c r="C827" s="3"/>
    </row>
    <row r="828" spans="3:3" ht="15.75" customHeight="1">
      <c r="C828" s="3"/>
    </row>
    <row r="829" spans="3:3" ht="15.75" customHeight="1">
      <c r="C829" s="3"/>
    </row>
    <row r="830" spans="3:3" ht="15.75" customHeight="1">
      <c r="C830" s="3"/>
    </row>
    <row r="831" spans="3:3" ht="15.75" customHeight="1">
      <c r="C831" s="3"/>
    </row>
    <row r="832" spans="3:3" ht="15.75" customHeight="1">
      <c r="C832" s="3"/>
    </row>
    <row r="833" spans="3:3" ht="15.75" customHeight="1">
      <c r="C833" s="3"/>
    </row>
    <row r="834" spans="3:3" ht="15.75" customHeight="1">
      <c r="C834" s="3"/>
    </row>
    <row r="835" spans="3:3" ht="15.75" customHeight="1">
      <c r="C835" s="3"/>
    </row>
    <row r="836" spans="3:3" ht="15.75" customHeight="1">
      <c r="C836" s="3"/>
    </row>
    <row r="837" spans="3:3" ht="15.75" customHeight="1">
      <c r="C837" s="3"/>
    </row>
    <row r="838" spans="3:3" ht="15.75" customHeight="1">
      <c r="C838" s="3"/>
    </row>
    <row r="839" spans="3:3" ht="15.75" customHeight="1">
      <c r="C839" s="3"/>
    </row>
    <row r="840" spans="3:3" ht="15.75" customHeight="1">
      <c r="C840" s="3"/>
    </row>
    <row r="841" spans="3:3" ht="15.75" customHeight="1">
      <c r="C841" s="3"/>
    </row>
    <row r="842" spans="3:3" ht="15.75" customHeight="1">
      <c r="C842" s="3"/>
    </row>
    <row r="843" spans="3:3" ht="15.75" customHeight="1">
      <c r="C843" s="3"/>
    </row>
    <row r="844" spans="3:3" ht="15.75" customHeight="1">
      <c r="C844" s="3"/>
    </row>
    <row r="845" spans="3:3" ht="15.75" customHeight="1">
      <c r="C845" s="3"/>
    </row>
    <row r="846" spans="3:3" ht="15.75" customHeight="1">
      <c r="C846" s="3"/>
    </row>
    <row r="847" spans="3:3" ht="15.75" customHeight="1">
      <c r="C847" s="3"/>
    </row>
    <row r="848" spans="3:3" ht="15.75" customHeight="1">
      <c r="C848" s="3"/>
    </row>
    <row r="849" spans="3:3" ht="15.75" customHeight="1">
      <c r="C849" s="3"/>
    </row>
    <row r="850" spans="3:3" ht="15.75" customHeight="1">
      <c r="C850" s="3"/>
    </row>
    <row r="851" spans="3:3" ht="15.75" customHeight="1">
      <c r="C851" s="3"/>
    </row>
    <row r="852" spans="3:3" ht="15.75" customHeight="1">
      <c r="C852" s="3"/>
    </row>
    <row r="853" spans="3:3" ht="15.75" customHeight="1">
      <c r="C853" s="3"/>
    </row>
    <row r="854" spans="3:3" ht="15.75" customHeight="1">
      <c r="C854" s="3"/>
    </row>
    <row r="855" spans="3:3" ht="15.75" customHeight="1">
      <c r="C855" s="3"/>
    </row>
    <row r="856" spans="3:3" ht="15.75" customHeight="1">
      <c r="C856" s="3"/>
    </row>
    <row r="857" spans="3:3" ht="15.75" customHeight="1">
      <c r="C857" s="3"/>
    </row>
    <row r="858" spans="3:3" ht="15.75" customHeight="1">
      <c r="C858" s="3"/>
    </row>
    <row r="859" spans="3:3" ht="15.75" customHeight="1">
      <c r="C859" s="3"/>
    </row>
    <row r="860" spans="3:3" ht="15.75" customHeight="1">
      <c r="C860" s="3"/>
    </row>
    <row r="861" spans="3:3" ht="15.75" customHeight="1">
      <c r="C861" s="3"/>
    </row>
    <row r="862" spans="3:3" ht="15.75" customHeight="1">
      <c r="C862" s="3"/>
    </row>
    <row r="863" spans="3:3" ht="15.75" customHeight="1">
      <c r="C863" s="3"/>
    </row>
    <row r="864" spans="3:3" ht="15.75" customHeight="1">
      <c r="C864" s="3"/>
    </row>
    <row r="865" spans="3:3" ht="15.75" customHeight="1">
      <c r="C865" s="3"/>
    </row>
    <row r="866" spans="3:3" ht="15.75" customHeight="1">
      <c r="C866" s="3"/>
    </row>
    <row r="867" spans="3:3" ht="15.75" customHeight="1">
      <c r="C867" s="3"/>
    </row>
    <row r="868" spans="3:3" ht="15.75" customHeight="1">
      <c r="C868" s="3"/>
    </row>
    <row r="869" spans="3:3" ht="15.75" customHeight="1">
      <c r="C869" s="3"/>
    </row>
    <row r="870" spans="3:3" ht="15.75" customHeight="1">
      <c r="C870" s="3"/>
    </row>
    <row r="871" spans="3:3" ht="15.75" customHeight="1">
      <c r="C871" s="3"/>
    </row>
    <row r="872" spans="3:3" ht="15.75" customHeight="1">
      <c r="C872" s="3"/>
    </row>
    <row r="873" spans="3:3" ht="15.75" customHeight="1">
      <c r="C873" s="3"/>
    </row>
    <row r="874" spans="3:3" ht="15.75" customHeight="1">
      <c r="C874" s="3"/>
    </row>
    <row r="875" spans="3:3" ht="15.75" customHeight="1">
      <c r="C875" s="3"/>
    </row>
    <row r="876" spans="3:3" ht="15.75" customHeight="1">
      <c r="C876" s="3"/>
    </row>
    <row r="877" spans="3:3" ht="15.75" customHeight="1">
      <c r="C877" s="3"/>
    </row>
    <row r="878" spans="3:3" ht="15.75" customHeight="1">
      <c r="C878" s="3"/>
    </row>
    <row r="879" spans="3:3" ht="15.75" customHeight="1">
      <c r="C879" s="3"/>
    </row>
    <row r="880" spans="3:3" ht="15.75" customHeight="1">
      <c r="C880" s="3"/>
    </row>
    <row r="881" spans="3:3" ht="15.75" customHeight="1">
      <c r="C881" s="3"/>
    </row>
    <row r="882" spans="3:3" ht="15.75" customHeight="1">
      <c r="C882" s="3"/>
    </row>
    <row r="883" spans="3:3" ht="15.75" customHeight="1">
      <c r="C883" s="3"/>
    </row>
    <row r="884" spans="3:3" ht="15.75" customHeight="1">
      <c r="C884" s="3"/>
    </row>
    <row r="885" spans="3:3" ht="15.75" customHeight="1">
      <c r="C885" s="3"/>
    </row>
    <row r="886" spans="3:3" ht="15.75" customHeight="1">
      <c r="C886" s="3"/>
    </row>
    <row r="887" spans="3:3" ht="15.75" customHeight="1">
      <c r="C887" s="3"/>
    </row>
    <row r="888" spans="3:3" ht="15.75" customHeight="1">
      <c r="C888" s="3"/>
    </row>
    <row r="889" spans="3:3" ht="15.75" customHeight="1">
      <c r="C889" s="3"/>
    </row>
    <row r="890" spans="3:3" ht="15.75" customHeight="1">
      <c r="C890" s="3"/>
    </row>
    <row r="891" spans="3:3" ht="15.75" customHeight="1">
      <c r="C891" s="3"/>
    </row>
    <row r="892" spans="3:3" ht="15.75" customHeight="1">
      <c r="C892" s="3"/>
    </row>
    <row r="893" spans="3:3" ht="15.75" customHeight="1">
      <c r="C893" s="3"/>
    </row>
    <row r="894" spans="3:3" ht="15.75" customHeight="1">
      <c r="C894" s="3"/>
    </row>
    <row r="895" spans="3:3" ht="15.75" customHeight="1">
      <c r="C895" s="3"/>
    </row>
    <row r="896" spans="3:3" ht="15.75" customHeight="1">
      <c r="C896" s="3"/>
    </row>
    <row r="897" spans="3:3" ht="15.75" customHeight="1">
      <c r="C897" s="3"/>
    </row>
    <row r="898" spans="3:3" ht="15.75" customHeight="1">
      <c r="C898" s="3"/>
    </row>
    <row r="899" spans="3:3" ht="15.75" customHeight="1">
      <c r="C899" s="3"/>
    </row>
    <row r="900" spans="3:3" ht="15.75" customHeight="1">
      <c r="C900" s="3"/>
    </row>
    <row r="901" spans="3:3" ht="15.75" customHeight="1">
      <c r="C901" s="3"/>
    </row>
    <row r="902" spans="3:3" ht="15.75" customHeight="1">
      <c r="C902" s="3"/>
    </row>
    <row r="903" spans="3:3" ht="15.75" customHeight="1">
      <c r="C903" s="3"/>
    </row>
    <row r="904" spans="3:3" ht="15.75" customHeight="1">
      <c r="C904" s="3"/>
    </row>
    <row r="905" spans="3:3" ht="15.75" customHeight="1">
      <c r="C905" s="3"/>
    </row>
    <row r="906" spans="3:3" ht="15.75" customHeight="1">
      <c r="C906" s="3"/>
    </row>
    <row r="907" spans="3:3" ht="15.75" customHeight="1">
      <c r="C907" s="3"/>
    </row>
    <row r="908" spans="3:3" ht="15.75" customHeight="1">
      <c r="C908" s="3"/>
    </row>
    <row r="909" spans="3:3" ht="15.75" customHeight="1">
      <c r="C909" s="3"/>
    </row>
    <row r="910" spans="3:3" ht="15.75" customHeight="1">
      <c r="C910" s="3"/>
    </row>
    <row r="911" spans="3:3" ht="15.75" customHeight="1">
      <c r="C911" s="3"/>
    </row>
    <row r="912" spans="3:3" ht="15.75" customHeight="1">
      <c r="C912" s="3"/>
    </row>
    <row r="913" spans="3:3" ht="15.75" customHeight="1">
      <c r="C913" s="3"/>
    </row>
    <row r="914" spans="3:3" ht="15.75" customHeight="1">
      <c r="C914" s="3"/>
    </row>
    <row r="915" spans="3:3" ht="15.75" customHeight="1">
      <c r="C915" s="3"/>
    </row>
    <row r="916" spans="3:3" ht="15.75" customHeight="1">
      <c r="C916" s="3"/>
    </row>
    <row r="917" spans="3:3" ht="15.75" customHeight="1">
      <c r="C917" s="3"/>
    </row>
    <row r="918" spans="3:3" ht="15.75" customHeight="1">
      <c r="C918" s="3"/>
    </row>
    <row r="919" spans="3:3" ht="15.75" customHeight="1">
      <c r="C919" s="3"/>
    </row>
    <row r="920" spans="3:3" ht="15.75" customHeight="1">
      <c r="C920" s="3"/>
    </row>
    <row r="921" spans="3:3" ht="15.75" customHeight="1">
      <c r="C921" s="3"/>
    </row>
    <row r="922" spans="3:3" ht="15.75" customHeight="1">
      <c r="C922" s="3"/>
    </row>
    <row r="923" spans="3:3" ht="15.75" customHeight="1">
      <c r="C923" s="3"/>
    </row>
    <row r="924" spans="3:3" ht="15.75" customHeight="1">
      <c r="C924" s="3"/>
    </row>
    <row r="925" spans="3:3" ht="15.75" customHeight="1">
      <c r="C925" s="3"/>
    </row>
    <row r="926" spans="3:3" ht="15.75" customHeight="1">
      <c r="C926" s="3"/>
    </row>
    <row r="927" spans="3:3" ht="15.75" customHeight="1">
      <c r="C927" s="3"/>
    </row>
    <row r="928" spans="3:3" ht="15.75" customHeight="1">
      <c r="C928" s="3"/>
    </row>
    <row r="929" spans="3:3" ht="15.75" customHeight="1">
      <c r="C929" s="3"/>
    </row>
    <row r="930" spans="3:3" ht="15.75" customHeight="1">
      <c r="C930" s="3"/>
    </row>
    <row r="931" spans="3:3" ht="15.75" customHeight="1">
      <c r="C931" s="3"/>
    </row>
    <row r="932" spans="3:3" ht="15.75" customHeight="1">
      <c r="C932" s="3"/>
    </row>
    <row r="933" spans="3:3" ht="15.75" customHeight="1">
      <c r="C933" s="3"/>
    </row>
    <row r="934" spans="3:3" ht="15.75" customHeight="1">
      <c r="C934" s="3"/>
    </row>
    <row r="935" spans="3:3" ht="15.75" customHeight="1">
      <c r="C935" s="3"/>
    </row>
    <row r="936" spans="3:3" ht="15.75" customHeight="1">
      <c r="C936" s="3"/>
    </row>
    <row r="937" spans="3:3" ht="15.75" customHeight="1">
      <c r="C937" s="3"/>
    </row>
    <row r="938" spans="3:3" ht="15.75" customHeight="1">
      <c r="C938" s="3"/>
    </row>
    <row r="939" spans="3:3" ht="15.75" customHeight="1">
      <c r="C939" s="3"/>
    </row>
    <row r="940" spans="3:3" ht="15.75" customHeight="1">
      <c r="C940" s="3"/>
    </row>
    <row r="941" spans="3:3" ht="15.75" customHeight="1">
      <c r="C941" s="3"/>
    </row>
    <row r="942" spans="3:3" ht="15.75" customHeight="1">
      <c r="C942" s="3"/>
    </row>
    <row r="943" spans="3:3" ht="15.75" customHeight="1">
      <c r="C943" s="3"/>
    </row>
    <row r="944" spans="3:3" ht="15.75" customHeight="1">
      <c r="C944" s="3"/>
    </row>
    <row r="945" spans="3:3" ht="15.75" customHeight="1">
      <c r="C945" s="3"/>
    </row>
    <row r="946" spans="3:3" ht="15.75" customHeight="1">
      <c r="C946" s="3"/>
    </row>
    <row r="947" spans="3:3" ht="15.75" customHeight="1">
      <c r="C947" s="3"/>
    </row>
    <row r="948" spans="3:3" ht="15.75" customHeight="1">
      <c r="C948" s="3"/>
    </row>
    <row r="949" spans="3:3" ht="15.75" customHeight="1">
      <c r="C949" s="3"/>
    </row>
    <row r="950" spans="3:3" ht="15.75" customHeight="1">
      <c r="C950" s="3"/>
    </row>
    <row r="951" spans="3:3" ht="15.75" customHeight="1">
      <c r="C951" s="3"/>
    </row>
    <row r="952" spans="3:3" ht="15.75" customHeight="1">
      <c r="C952" s="3"/>
    </row>
    <row r="953" spans="3:3" ht="15.75" customHeight="1">
      <c r="C953" s="3"/>
    </row>
    <row r="954" spans="3:3" ht="15.75" customHeight="1">
      <c r="C954" s="3"/>
    </row>
    <row r="955" spans="3:3" ht="15.75" customHeight="1">
      <c r="C955" s="3"/>
    </row>
    <row r="956" spans="3:3" ht="15.75" customHeight="1">
      <c r="C956" s="3"/>
    </row>
    <row r="957" spans="3:3" ht="15.75" customHeight="1">
      <c r="C957" s="3"/>
    </row>
    <row r="958" spans="3:3" ht="15.75" customHeight="1">
      <c r="C958" s="3"/>
    </row>
    <row r="959" spans="3:3" ht="15.75" customHeight="1">
      <c r="C959" s="3"/>
    </row>
    <row r="960" spans="3:3" ht="15.75" customHeight="1">
      <c r="C960" s="3"/>
    </row>
    <row r="961" spans="3:3" ht="15.75" customHeight="1">
      <c r="C961" s="3"/>
    </row>
    <row r="962" spans="3:3" ht="15.75" customHeight="1">
      <c r="C962" s="3"/>
    </row>
    <row r="963" spans="3:3" ht="15.75" customHeight="1">
      <c r="C963" s="3"/>
    </row>
    <row r="964" spans="3:3" ht="15.75" customHeight="1">
      <c r="C964" s="3"/>
    </row>
    <row r="965" spans="3:3" ht="15.75" customHeight="1">
      <c r="C965" s="3"/>
    </row>
    <row r="966" spans="3:3" ht="15.75" customHeight="1">
      <c r="C966" s="3"/>
    </row>
    <row r="967" spans="3:3" ht="15.75" customHeight="1">
      <c r="C967" s="3"/>
    </row>
    <row r="968" spans="3:3" ht="15.75" customHeight="1">
      <c r="C968" s="3"/>
    </row>
    <row r="969" spans="3:3" ht="15.75" customHeight="1">
      <c r="C969" s="3"/>
    </row>
    <row r="970" spans="3:3" ht="15.75" customHeight="1">
      <c r="C970" s="3"/>
    </row>
    <row r="971" spans="3:3" ht="15.75" customHeight="1">
      <c r="C971" s="3"/>
    </row>
    <row r="972" spans="3:3" ht="15.75" customHeight="1">
      <c r="C972" s="3"/>
    </row>
    <row r="973" spans="3:3" ht="15.75" customHeight="1">
      <c r="C973" s="3"/>
    </row>
    <row r="974" spans="3:3" ht="15.75" customHeight="1">
      <c r="C974" s="3"/>
    </row>
    <row r="975" spans="3:3" ht="15.75" customHeight="1">
      <c r="C975" s="3"/>
    </row>
    <row r="976" spans="3:3" ht="15.75" customHeight="1">
      <c r="C976" s="3"/>
    </row>
    <row r="977" spans="3:3" ht="15.75" customHeight="1">
      <c r="C977" s="3"/>
    </row>
    <row r="978" spans="3:3" ht="15.75" customHeight="1">
      <c r="C978" s="3"/>
    </row>
    <row r="979" spans="3:3" ht="15.75" customHeight="1">
      <c r="C979" s="3"/>
    </row>
    <row r="980" spans="3:3" ht="15.75" customHeight="1">
      <c r="C980" s="3"/>
    </row>
    <row r="981" spans="3:3" ht="15.75" customHeight="1">
      <c r="C981" s="3"/>
    </row>
    <row r="982" spans="3:3" ht="15.75" customHeight="1">
      <c r="C982" s="3"/>
    </row>
    <row r="983" spans="3:3" ht="15.75" customHeight="1">
      <c r="C983" s="3"/>
    </row>
    <row r="984" spans="3:3" ht="15.75" customHeight="1">
      <c r="C984" s="3"/>
    </row>
    <row r="985" spans="3:3" ht="15.75" customHeight="1">
      <c r="C985" s="3"/>
    </row>
    <row r="986" spans="3:3" ht="15.75" customHeight="1">
      <c r="C986" s="3"/>
    </row>
    <row r="987" spans="3:3" ht="15.75" customHeight="1">
      <c r="C987" s="3"/>
    </row>
    <row r="988" spans="3:3" ht="15.75" customHeight="1">
      <c r="C988" s="3"/>
    </row>
    <row r="989" spans="3:3" ht="15.75" customHeight="1">
      <c r="C989" s="3"/>
    </row>
    <row r="990" spans="3:3" ht="15.75" customHeight="1">
      <c r="C990" s="3"/>
    </row>
    <row r="991" spans="3:3" ht="15.75" customHeight="1">
      <c r="C991" s="3"/>
    </row>
    <row r="992" spans="3:3" ht="15.75" customHeight="1">
      <c r="C992" s="3"/>
    </row>
    <row r="993" spans="3:3" ht="15.75" customHeight="1">
      <c r="C993" s="3"/>
    </row>
    <row r="994" spans="3:3" ht="15.75" customHeight="1">
      <c r="C994" s="3"/>
    </row>
    <row r="995" spans="3:3" ht="15.75" customHeight="1">
      <c r="C995" s="3"/>
    </row>
    <row r="996" spans="3:3" ht="15.75" customHeight="1">
      <c r="C996" s="3"/>
    </row>
    <row r="997" spans="3:3" ht="15.75" customHeight="1">
      <c r="C997" s="3"/>
    </row>
    <row r="998" spans="3:3" ht="15.75" customHeight="1">
      <c r="C998" s="3"/>
    </row>
    <row r="999" spans="3:3" ht="15.75" customHeight="1">
      <c r="C999" s="3"/>
    </row>
    <row r="1000" spans="3:3" ht="15.75" customHeight="1">
      <c r="C1000" s="3"/>
    </row>
  </sheetData>
  <autoFilter ref="B2:C322" xr:uid="{00000000-0009-0000-0000-000004000000}"/>
  <mergeCells count="2">
    <mergeCell ref="F1:G1"/>
    <mergeCell ref="J1:K1"/>
  </mergeCells>
  <phoneticPr fontId="33" type="noConversion"/>
  <pageMargins left="0.75" right="0.75" top="1" bottom="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14.42578125" defaultRowHeight="15" customHeight="1"/>
  <cols>
    <col min="1" max="26" width="10.7109375" customWidth="1"/>
  </cols>
  <sheetData>
    <row r="1" spans="1:26">
      <c r="A1" s="142"/>
      <c r="B1" s="3"/>
      <c r="C1" s="142">
        <f>SUM(C2:C9)</f>
        <v>312</v>
      </c>
      <c r="D1" s="142" t="s">
        <v>4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>
      <c r="A2" s="142"/>
      <c r="B2" s="3"/>
      <c r="C2" s="142">
        <f t="shared" ref="C2:C9" si="0">COUNTIF(C$12:C$459,"="&amp;D2)</f>
        <v>60</v>
      </c>
      <c r="D2" s="142" t="s">
        <v>5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>
      <c r="A3" s="142"/>
      <c r="B3" s="3"/>
      <c r="C3" s="142">
        <f t="shared" si="0"/>
        <v>29</v>
      </c>
      <c r="D3" s="142" t="s">
        <v>6</v>
      </c>
      <c r="E3" s="142"/>
      <c r="F3" s="142"/>
      <c r="G3" s="142" t="s">
        <v>177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>
      <c r="A4" s="142"/>
      <c r="B4" s="3"/>
      <c r="C4" s="142">
        <f t="shared" si="0"/>
        <v>65</v>
      </c>
      <c r="D4" s="142" t="s">
        <v>7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>
      <c r="A5" s="142"/>
      <c r="B5" s="3"/>
      <c r="C5" s="142">
        <f t="shared" si="0"/>
        <v>40</v>
      </c>
      <c r="D5" s="142" t="s">
        <v>8</v>
      </c>
      <c r="E5" s="142"/>
      <c r="F5" s="142"/>
      <c r="G5" s="142"/>
      <c r="H5" s="142"/>
      <c r="I5" s="142"/>
      <c r="J5" s="142"/>
      <c r="K5" s="142" t="s">
        <v>67</v>
      </c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>
      <c r="A6" s="142"/>
      <c r="B6" s="3"/>
      <c r="C6" s="142">
        <f t="shared" si="0"/>
        <v>25</v>
      </c>
      <c r="D6" s="142" t="s">
        <v>9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</row>
    <row r="7" spans="1:26">
      <c r="A7" s="142"/>
      <c r="B7" s="3"/>
      <c r="C7" s="142">
        <f t="shared" si="0"/>
        <v>50</v>
      </c>
      <c r="D7" s="142" t="s">
        <v>10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spans="1:26">
      <c r="A8" s="142"/>
      <c r="B8" s="3"/>
      <c r="C8" s="142">
        <f t="shared" si="0"/>
        <v>21</v>
      </c>
      <c r="D8" s="142" t="s">
        <v>11</v>
      </c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spans="1:26">
      <c r="A9" s="142"/>
      <c r="B9" s="3"/>
      <c r="C9" s="142">
        <f t="shared" si="0"/>
        <v>22</v>
      </c>
      <c r="D9" s="142" t="s">
        <v>12</v>
      </c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6">
      <c r="A10" s="142"/>
      <c r="B10" s="3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spans="1:26" ht="15.75" thickBot="1">
      <c r="A11" s="142" t="s">
        <v>178</v>
      </c>
      <c r="B11" s="3" t="s">
        <v>179</v>
      </c>
      <c r="C11" s="142" t="s">
        <v>16</v>
      </c>
      <c r="D11" s="142" t="s">
        <v>180</v>
      </c>
      <c r="E11" s="142" t="s">
        <v>181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spans="1:26" ht="15.75" thickBot="1">
      <c r="A12" s="142" t="e">
        <f t="shared" ref="A12:A87" si="1">IF(B12=B11+1,"","***")</f>
        <v>#VALUE!</v>
      </c>
      <c r="B12" s="198">
        <v>1</v>
      </c>
      <c r="C12" s="215" t="s">
        <v>5</v>
      </c>
      <c r="D12" s="142"/>
      <c r="E12" s="142"/>
      <c r="F12" s="142"/>
      <c r="G12" s="142" t="s">
        <v>182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 ht="15.75" thickBot="1">
      <c r="A13" s="142" t="str">
        <f t="shared" si="1"/>
        <v/>
      </c>
      <c r="B13" s="198">
        <v>2</v>
      </c>
      <c r="C13" s="215" t="s">
        <v>5</v>
      </c>
      <c r="D13" s="142" t="str">
        <f t="shared" ref="D13:D76" si="2">VLOOKUP(B13,Raw,2,FALSE)</f>
        <v>CAC</v>
      </c>
      <c r="E13" s="142" t="str">
        <f t="shared" ref="E13:E78" si="3">IF(C13=D13,"","***")</f>
        <v/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 ht="15.75" thickBot="1">
      <c r="A14" s="142" t="str">
        <f t="shared" si="1"/>
        <v/>
      </c>
      <c r="B14" s="182">
        <v>3</v>
      </c>
      <c r="C14" s="200" t="s">
        <v>10</v>
      </c>
      <c r="D14" s="142" t="str">
        <f t="shared" si="2"/>
        <v>NJ</v>
      </c>
      <c r="E14" s="142" t="str">
        <f t="shared" si="3"/>
        <v/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 ht="15.75" thickBot="1">
      <c r="A15" s="142" t="str">
        <f t="shared" si="1"/>
        <v/>
      </c>
      <c r="B15" s="198">
        <v>4</v>
      </c>
      <c r="C15" s="200" t="s">
        <v>31</v>
      </c>
      <c r="D15" s="142" t="str">
        <f t="shared" si="2"/>
        <v>ELY</v>
      </c>
      <c r="E15" s="142" t="str">
        <f t="shared" si="3"/>
        <v/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spans="1:26" ht="15.75" thickBot="1">
      <c r="A16" s="142" t="str">
        <f t="shared" si="1"/>
        <v/>
      </c>
      <c r="B16" s="198">
        <v>5</v>
      </c>
      <c r="C16" s="215" t="s">
        <v>5</v>
      </c>
      <c r="D16" s="142" t="str">
        <f t="shared" si="2"/>
        <v>CAC</v>
      </c>
      <c r="E16" s="142" t="str">
        <f t="shared" si="3"/>
        <v/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spans="1:26" ht="15.75" thickBot="1">
      <c r="A17" s="142" t="str">
        <f t="shared" si="1"/>
        <v/>
      </c>
      <c r="B17" s="198">
        <v>6</v>
      </c>
      <c r="C17" s="215" t="s">
        <v>8</v>
      </c>
      <c r="D17" s="142" t="str">
        <f t="shared" si="2"/>
        <v>HI</v>
      </c>
      <c r="E17" s="142" t="str">
        <f t="shared" si="3"/>
        <v/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spans="1:26" ht="15.75" thickBot="1">
      <c r="A18" s="142" t="str">
        <f t="shared" si="1"/>
        <v/>
      </c>
      <c r="B18" s="144">
        <v>7</v>
      </c>
      <c r="C18" s="200" t="s">
        <v>10</v>
      </c>
      <c r="D18" s="142" t="str">
        <f t="shared" si="2"/>
        <v>NJ</v>
      </c>
      <c r="E18" s="142" t="str">
        <f t="shared" si="3"/>
        <v/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6" ht="15.75" thickBot="1">
      <c r="A19" s="142" t="str">
        <f t="shared" si="1"/>
        <v/>
      </c>
      <c r="B19" s="198">
        <v>8</v>
      </c>
      <c r="C19" s="215" t="s">
        <v>5</v>
      </c>
      <c r="D19" s="142" t="str">
        <f t="shared" si="2"/>
        <v>CAC</v>
      </c>
      <c r="E19" s="142" t="str">
        <f t="shared" si="3"/>
        <v/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26" ht="15.75" thickBot="1">
      <c r="A20" s="142" t="str">
        <f t="shared" si="1"/>
        <v/>
      </c>
      <c r="B20" s="182">
        <v>9</v>
      </c>
      <c r="C20" s="200" t="s">
        <v>10</v>
      </c>
      <c r="D20" s="142" t="str">
        <f t="shared" si="2"/>
        <v>NJ</v>
      </c>
      <c r="E20" s="142" t="str">
        <f t="shared" si="3"/>
        <v/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spans="1:26" ht="15.75" customHeight="1" thickBot="1">
      <c r="A21" s="142" t="str">
        <f t="shared" si="1"/>
        <v/>
      </c>
      <c r="B21" s="218">
        <v>10</v>
      </c>
      <c r="C21" s="222" t="s">
        <v>6</v>
      </c>
      <c r="D21" s="142" t="str">
        <f t="shared" si="2"/>
        <v>CTC</v>
      </c>
      <c r="E21" s="142" t="str">
        <f t="shared" si="3"/>
        <v/>
      </c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6" ht="15.75" customHeight="1" thickBot="1">
      <c r="A22" s="142" t="str">
        <f t="shared" si="1"/>
        <v/>
      </c>
      <c r="B22" s="198">
        <v>11</v>
      </c>
      <c r="C22" s="215" t="s">
        <v>8</v>
      </c>
      <c r="D22" s="142" t="str">
        <f t="shared" si="2"/>
        <v>HI</v>
      </c>
      <c r="E22" s="142" t="str">
        <f t="shared" si="3"/>
        <v/>
      </c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15.75" customHeight="1" thickBot="1">
      <c r="A23" s="142" t="str">
        <f t="shared" si="1"/>
        <v/>
      </c>
      <c r="B23" s="198">
        <v>12</v>
      </c>
      <c r="C23" s="215" t="s">
        <v>11</v>
      </c>
      <c r="D23" s="142" t="str">
        <f t="shared" si="2"/>
        <v>RR</v>
      </c>
      <c r="E23" s="142" t="str">
        <f t="shared" si="3"/>
        <v/>
      </c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spans="1:26" ht="15.75" customHeight="1" thickBot="1">
      <c r="A24" s="142" t="str">
        <f t="shared" si="1"/>
        <v/>
      </c>
      <c r="B24" s="198">
        <v>13</v>
      </c>
      <c r="C24" s="215" t="s">
        <v>5</v>
      </c>
      <c r="D24" s="142" t="str">
        <f t="shared" si="2"/>
        <v>CAC</v>
      </c>
      <c r="E24" s="142" t="str">
        <f t="shared" si="3"/>
        <v/>
      </c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spans="1:26" ht="15.75" customHeight="1" thickBot="1">
      <c r="A25" s="142" t="str">
        <f t="shared" si="1"/>
        <v/>
      </c>
      <c r="B25" s="218">
        <v>14</v>
      </c>
      <c r="C25" s="222" t="s">
        <v>6</v>
      </c>
      <c r="D25" s="142" t="str">
        <f t="shared" si="2"/>
        <v>CTC</v>
      </c>
      <c r="E25" s="142" t="str">
        <f t="shared" si="3"/>
        <v/>
      </c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spans="1:26" ht="15.75" customHeight="1" thickBot="1">
      <c r="A26" s="142" t="str">
        <f t="shared" si="1"/>
        <v/>
      </c>
      <c r="B26" s="218">
        <v>15</v>
      </c>
      <c r="C26" s="222" t="s">
        <v>6</v>
      </c>
      <c r="D26" s="142" t="str">
        <f t="shared" si="2"/>
        <v>CTC</v>
      </c>
      <c r="E26" s="142" t="str">
        <f t="shared" si="3"/>
        <v/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26" ht="15.75" customHeight="1" thickBot="1">
      <c r="A27" s="142" t="str">
        <f t="shared" si="1"/>
        <v/>
      </c>
      <c r="B27" s="182">
        <v>16</v>
      </c>
      <c r="C27" s="200" t="s">
        <v>10</v>
      </c>
      <c r="D27" s="142" t="str">
        <f t="shared" si="2"/>
        <v>NJ</v>
      </c>
      <c r="E27" s="142" t="str">
        <f t="shared" si="3"/>
        <v/>
      </c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spans="1:26" ht="15.75" customHeight="1" thickBot="1">
      <c r="A28" s="142" t="str">
        <f t="shared" si="1"/>
        <v/>
      </c>
      <c r="B28" s="198">
        <v>17</v>
      </c>
      <c r="C28" s="215" t="s">
        <v>5</v>
      </c>
      <c r="D28" s="142" t="str">
        <f t="shared" si="2"/>
        <v>CAC</v>
      </c>
      <c r="E28" s="142" t="str">
        <f t="shared" si="3"/>
        <v/>
      </c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26" ht="15.75" customHeight="1" thickBot="1">
      <c r="A29" s="142" t="str">
        <f t="shared" si="1"/>
        <v/>
      </c>
      <c r="B29" s="182">
        <v>18</v>
      </c>
      <c r="C29" s="200" t="s">
        <v>10</v>
      </c>
      <c r="D29" s="142" t="str">
        <f t="shared" si="2"/>
        <v>NJ</v>
      </c>
      <c r="E29" s="142" t="str">
        <f t="shared" si="3"/>
        <v/>
      </c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26" ht="15.75" customHeight="1" thickBot="1">
      <c r="A30" s="142" t="str">
        <f t="shared" si="1"/>
        <v/>
      </c>
      <c r="B30" s="198">
        <v>19</v>
      </c>
      <c r="C30" s="200" t="s">
        <v>31</v>
      </c>
      <c r="D30" s="142" t="str">
        <f t="shared" si="2"/>
        <v>ELY</v>
      </c>
      <c r="E30" s="142" t="str">
        <f t="shared" si="3"/>
        <v/>
      </c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26" ht="15.75" customHeight="1" thickBot="1">
      <c r="A31" s="142" t="str">
        <f t="shared" si="1"/>
        <v/>
      </c>
      <c r="B31" s="198">
        <v>20</v>
      </c>
      <c r="C31" s="215" t="s">
        <v>5</v>
      </c>
      <c r="D31" s="142" t="str">
        <f t="shared" si="2"/>
        <v>CAC</v>
      </c>
      <c r="E31" s="142" t="str">
        <f t="shared" si="3"/>
        <v/>
      </c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spans="1:26" ht="15.75" customHeight="1" thickBot="1">
      <c r="A32" s="142" t="str">
        <f t="shared" si="1"/>
        <v/>
      </c>
      <c r="B32" s="198">
        <v>21</v>
      </c>
      <c r="C32" s="215" t="s">
        <v>5</v>
      </c>
      <c r="D32" s="142" t="str">
        <f t="shared" si="2"/>
        <v>CAC</v>
      </c>
      <c r="E32" s="142" t="str">
        <f t="shared" si="3"/>
        <v/>
      </c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spans="1:26" ht="15.75" customHeight="1" thickBot="1">
      <c r="A33" s="142" t="str">
        <f t="shared" si="1"/>
        <v/>
      </c>
      <c r="B33" s="198">
        <v>22</v>
      </c>
      <c r="C33" s="215" t="s">
        <v>8</v>
      </c>
      <c r="D33" s="142" t="str">
        <f t="shared" si="2"/>
        <v>HI</v>
      </c>
      <c r="E33" s="142" t="str">
        <f t="shared" si="3"/>
        <v/>
      </c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spans="1:26" ht="15.75" customHeight="1" thickBot="1">
      <c r="A34" s="142" t="str">
        <f t="shared" si="1"/>
        <v/>
      </c>
      <c r="B34" s="198">
        <v>23</v>
      </c>
      <c r="C34" s="215" t="s">
        <v>5</v>
      </c>
      <c r="D34" s="142" t="str">
        <f t="shared" si="2"/>
        <v>CAC</v>
      </c>
      <c r="E34" s="142" t="str">
        <f t="shared" si="3"/>
        <v/>
      </c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spans="1:26" ht="15.75" customHeight="1" thickBot="1">
      <c r="A35" s="142" t="str">
        <f t="shared" si="1"/>
        <v/>
      </c>
      <c r="B35" s="198">
        <v>24</v>
      </c>
      <c r="C35" s="215" t="s">
        <v>5</v>
      </c>
      <c r="D35" s="142" t="str">
        <f t="shared" si="2"/>
        <v>CAC</v>
      </c>
      <c r="E35" s="142" t="str">
        <f t="shared" si="3"/>
        <v/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spans="1:26" ht="15.75" customHeight="1" thickBot="1">
      <c r="A36" s="142" t="str">
        <f t="shared" si="1"/>
        <v/>
      </c>
      <c r="B36" s="218">
        <v>25</v>
      </c>
      <c r="C36" s="222" t="s">
        <v>6</v>
      </c>
      <c r="D36" s="142" t="str">
        <f t="shared" si="2"/>
        <v>CTC</v>
      </c>
      <c r="E36" s="142" t="str">
        <f t="shared" si="3"/>
        <v/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spans="1:26" ht="15.75" customHeight="1" thickBot="1">
      <c r="A37" s="142" t="str">
        <f t="shared" si="1"/>
        <v/>
      </c>
      <c r="B37" s="218">
        <v>26</v>
      </c>
      <c r="C37" s="222" t="s">
        <v>6</v>
      </c>
      <c r="D37" s="142" t="str">
        <f t="shared" si="2"/>
        <v>CTC</v>
      </c>
      <c r="E37" s="142" t="str">
        <f t="shared" si="3"/>
        <v/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spans="1:26" ht="15.75" customHeight="1" thickBot="1">
      <c r="A38" s="142" t="str">
        <f t="shared" si="1"/>
        <v/>
      </c>
      <c r="B38" s="218">
        <v>27</v>
      </c>
      <c r="C38" s="222" t="s">
        <v>6</v>
      </c>
      <c r="D38" s="142" t="str">
        <f t="shared" si="2"/>
        <v>CTC</v>
      </c>
      <c r="E38" s="142" t="str">
        <f t="shared" si="3"/>
        <v/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spans="1:26" ht="15.75" customHeight="1" thickBot="1">
      <c r="A39" s="142" t="str">
        <f t="shared" si="1"/>
        <v/>
      </c>
      <c r="B39" s="198">
        <v>28</v>
      </c>
      <c r="C39" s="215" t="s">
        <v>5</v>
      </c>
      <c r="D39" s="142" t="str">
        <f t="shared" si="2"/>
        <v>CAC</v>
      </c>
      <c r="E39" s="142" t="str">
        <f t="shared" si="3"/>
        <v/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spans="1:26" ht="15.75" customHeight="1" thickBot="1">
      <c r="A40" s="142" t="str">
        <f t="shared" si="1"/>
        <v/>
      </c>
      <c r="B40" s="198">
        <v>29</v>
      </c>
      <c r="C40" s="215" t="s">
        <v>5</v>
      </c>
      <c r="D40" s="142" t="str">
        <f t="shared" si="2"/>
        <v>CAC</v>
      </c>
      <c r="E40" s="142" t="str">
        <f t="shared" si="3"/>
        <v/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spans="1:26" ht="15.75" customHeight="1" thickBot="1">
      <c r="A41" s="142" t="str">
        <f t="shared" si="1"/>
        <v/>
      </c>
      <c r="B41" s="198">
        <v>30</v>
      </c>
      <c r="C41" s="200" t="s">
        <v>31</v>
      </c>
      <c r="D41" s="142" t="str">
        <f t="shared" si="2"/>
        <v>ELY</v>
      </c>
      <c r="E41" s="142" t="str">
        <f t="shared" si="3"/>
        <v/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spans="1:26" ht="15.75" customHeight="1" thickBot="1">
      <c r="A42" s="142" t="str">
        <f t="shared" si="1"/>
        <v/>
      </c>
      <c r="B42" s="198">
        <v>31</v>
      </c>
      <c r="C42" s="200" t="s">
        <v>31</v>
      </c>
      <c r="D42" s="142" t="str">
        <f t="shared" si="2"/>
        <v>ELY</v>
      </c>
      <c r="E42" s="142" t="str">
        <f t="shared" si="3"/>
        <v/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 ht="15.75" customHeight="1" thickBot="1">
      <c r="A43" s="142" t="str">
        <f t="shared" si="1"/>
        <v/>
      </c>
      <c r="B43" s="218">
        <v>32</v>
      </c>
      <c r="C43" s="222" t="s">
        <v>6</v>
      </c>
      <c r="D43" s="142" t="str">
        <f t="shared" si="2"/>
        <v>CTC</v>
      </c>
      <c r="E43" s="142" t="str">
        <f t="shared" si="3"/>
        <v/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spans="1:26" ht="15.75" customHeight="1" thickBot="1">
      <c r="A44" s="142" t="str">
        <f t="shared" si="1"/>
        <v/>
      </c>
      <c r="B44" s="198">
        <v>33</v>
      </c>
      <c r="C44" s="200" t="s">
        <v>31</v>
      </c>
      <c r="D44" s="142" t="str">
        <f t="shared" si="2"/>
        <v>ELY</v>
      </c>
      <c r="E44" s="142" t="str">
        <f t="shared" si="3"/>
        <v/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spans="1:26" ht="15.75" customHeight="1" thickBot="1">
      <c r="A45" s="142" t="str">
        <f t="shared" si="1"/>
        <v/>
      </c>
      <c r="B45" s="198">
        <v>34</v>
      </c>
      <c r="C45" s="215" t="s">
        <v>8</v>
      </c>
      <c r="D45" s="142" t="str">
        <f t="shared" si="2"/>
        <v>HI</v>
      </c>
      <c r="E45" s="142" t="str">
        <f t="shared" si="3"/>
        <v/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ht="15.75" customHeight="1" thickBot="1">
      <c r="A46" s="142" t="str">
        <f t="shared" si="1"/>
        <v/>
      </c>
      <c r="B46" s="192">
        <v>35</v>
      </c>
      <c r="C46" s="200" t="s">
        <v>10</v>
      </c>
      <c r="D46" s="142" t="str">
        <f t="shared" si="2"/>
        <v>NJ</v>
      </c>
      <c r="E46" s="142" t="str">
        <f t="shared" si="3"/>
        <v/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spans="1:26" ht="15.75" customHeight="1" thickBot="1">
      <c r="A47" s="142" t="str">
        <f t="shared" si="1"/>
        <v/>
      </c>
      <c r="B47" s="198">
        <v>36</v>
      </c>
      <c r="C47" s="215" t="s">
        <v>12</v>
      </c>
      <c r="D47" s="142" t="str">
        <f t="shared" si="2"/>
        <v>SS</v>
      </c>
      <c r="E47" s="142" t="str">
        <f t="shared" si="3"/>
        <v/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5.75" customHeight="1" thickBot="1">
      <c r="A48" s="142" t="str">
        <f t="shared" si="1"/>
        <v/>
      </c>
      <c r="B48" s="213">
        <v>37</v>
      </c>
      <c r="C48" s="215" t="s">
        <v>5</v>
      </c>
      <c r="D48" s="142" t="str">
        <f t="shared" si="2"/>
        <v>CAC</v>
      </c>
      <c r="E48" s="142" t="str">
        <f t="shared" si="3"/>
        <v/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spans="1:26" ht="15.75" customHeight="1" thickBot="1">
      <c r="A49" s="142" t="str">
        <f t="shared" si="1"/>
        <v/>
      </c>
      <c r="B49" s="198">
        <v>38</v>
      </c>
      <c r="C49" s="215" t="s">
        <v>9</v>
      </c>
      <c r="D49" s="142" t="str">
        <f t="shared" si="2"/>
        <v>HRC</v>
      </c>
      <c r="E49" s="142" t="str">
        <f t="shared" si="3"/>
        <v/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spans="1:26" ht="15.75" customHeight="1" thickBot="1">
      <c r="A50" s="142" t="str">
        <f t="shared" si="1"/>
        <v/>
      </c>
      <c r="B50" s="198">
        <v>39</v>
      </c>
      <c r="C50" s="200" t="s">
        <v>31</v>
      </c>
      <c r="D50" s="142" t="str">
        <f t="shared" si="2"/>
        <v>ELY</v>
      </c>
      <c r="E50" s="142" t="str">
        <f t="shared" si="3"/>
        <v/>
      </c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ht="15.75" customHeight="1" thickBot="1">
      <c r="A51" s="142" t="str">
        <f t="shared" si="1"/>
        <v/>
      </c>
      <c r="B51" s="198">
        <v>40</v>
      </c>
      <c r="C51" s="215" t="s">
        <v>11</v>
      </c>
      <c r="D51" s="142" t="str">
        <f t="shared" si="2"/>
        <v>RR</v>
      </c>
      <c r="E51" s="142" t="str">
        <f t="shared" si="3"/>
        <v/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15.75" customHeight="1" thickBot="1">
      <c r="A52" s="142" t="str">
        <f t="shared" si="1"/>
        <v/>
      </c>
      <c r="B52" s="198">
        <v>41</v>
      </c>
      <c r="C52" s="200" t="s">
        <v>31</v>
      </c>
      <c r="D52" s="142" t="str">
        <f t="shared" si="2"/>
        <v>ELY</v>
      </c>
      <c r="E52" s="142" t="str">
        <f t="shared" si="3"/>
        <v/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spans="1:26" ht="15.75" customHeight="1" thickBot="1">
      <c r="A53" s="142" t="str">
        <f t="shared" si="1"/>
        <v/>
      </c>
      <c r="B53" s="198">
        <v>42</v>
      </c>
      <c r="C53" s="215" t="s">
        <v>11</v>
      </c>
      <c r="D53" s="142" t="str">
        <f t="shared" si="2"/>
        <v>RR</v>
      </c>
      <c r="E53" s="142" t="str">
        <f t="shared" si="3"/>
        <v/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ht="15.75" customHeight="1" thickBot="1">
      <c r="A54" s="142" t="str">
        <f t="shared" si="1"/>
        <v/>
      </c>
      <c r="B54" s="198">
        <v>43</v>
      </c>
      <c r="C54" s="200" t="s">
        <v>31</v>
      </c>
      <c r="D54" s="142" t="str">
        <f t="shared" si="2"/>
        <v>ELY</v>
      </c>
      <c r="E54" s="142" t="str">
        <f t="shared" si="3"/>
        <v/>
      </c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spans="1:26" ht="15.75" customHeight="1" thickBot="1">
      <c r="A55" s="142" t="str">
        <f t="shared" si="1"/>
        <v/>
      </c>
      <c r="B55" s="198">
        <v>44</v>
      </c>
      <c r="C55" s="215" t="s">
        <v>11</v>
      </c>
      <c r="D55" s="142" t="str">
        <f t="shared" si="2"/>
        <v>RR</v>
      </c>
      <c r="E55" s="142" t="str">
        <f t="shared" si="3"/>
        <v/>
      </c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spans="1:26" ht="15.75" customHeight="1" thickBot="1">
      <c r="A56" s="142" t="str">
        <f t="shared" si="1"/>
        <v/>
      </c>
      <c r="B56" s="198">
        <v>45</v>
      </c>
      <c r="C56" s="215" t="s">
        <v>5</v>
      </c>
      <c r="D56" s="142" t="str">
        <f t="shared" si="2"/>
        <v>CAC</v>
      </c>
      <c r="E56" s="142" t="str">
        <f t="shared" si="3"/>
        <v/>
      </c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spans="1:26" ht="15.75" customHeight="1" thickBot="1">
      <c r="A57" s="142" t="str">
        <f t="shared" si="1"/>
        <v/>
      </c>
      <c r="B57" s="198">
        <v>46</v>
      </c>
      <c r="C57" s="215" t="s">
        <v>5</v>
      </c>
      <c r="D57" s="142" t="str">
        <f t="shared" si="2"/>
        <v>CAC</v>
      </c>
      <c r="E57" s="142" t="str">
        <f t="shared" si="3"/>
        <v/>
      </c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6" ht="15.75" customHeight="1" thickBot="1">
      <c r="A58" s="142" t="str">
        <f t="shared" si="1"/>
        <v/>
      </c>
      <c r="B58" s="198">
        <v>47</v>
      </c>
      <c r="C58" s="215" t="s">
        <v>5</v>
      </c>
      <c r="D58" s="142" t="str">
        <f t="shared" si="2"/>
        <v>CAC</v>
      </c>
      <c r="E58" s="142" t="str">
        <f t="shared" si="3"/>
        <v/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 ht="15.75" customHeight="1" thickBot="1">
      <c r="A59" s="142" t="str">
        <f t="shared" si="1"/>
        <v/>
      </c>
      <c r="B59" s="198">
        <v>48</v>
      </c>
      <c r="C59" s="215" t="s">
        <v>5</v>
      </c>
      <c r="D59" s="142" t="str">
        <f t="shared" si="2"/>
        <v>CAC</v>
      </c>
      <c r="E59" s="142" t="str">
        <f t="shared" si="3"/>
        <v/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spans="1:26" ht="15.75" customHeight="1" thickBot="1">
      <c r="A60" s="142" t="str">
        <f t="shared" si="1"/>
        <v/>
      </c>
      <c r="B60" s="198">
        <v>49</v>
      </c>
      <c r="C60" s="215" t="s">
        <v>5</v>
      </c>
      <c r="D60" s="142" t="str">
        <f t="shared" si="2"/>
        <v>CAC</v>
      </c>
      <c r="E60" s="142" t="str">
        <f t="shared" si="3"/>
        <v/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spans="1:26" ht="15.75" customHeight="1" thickBot="1">
      <c r="A61" s="142" t="str">
        <f t="shared" si="1"/>
        <v/>
      </c>
      <c r="B61" s="198">
        <v>50</v>
      </c>
      <c r="C61" s="215" t="s">
        <v>9</v>
      </c>
      <c r="D61" s="142" t="str">
        <f t="shared" si="2"/>
        <v>HRC</v>
      </c>
      <c r="E61" s="142" t="str">
        <f t="shared" si="3"/>
        <v/>
      </c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spans="1:26" ht="15.75" customHeight="1" thickBot="1">
      <c r="A62" s="142" t="str">
        <f t="shared" si="1"/>
        <v/>
      </c>
      <c r="B62" s="198">
        <v>51</v>
      </c>
      <c r="C62" s="212" t="s">
        <v>31</v>
      </c>
      <c r="D62" s="142" t="str">
        <f t="shared" si="2"/>
        <v>ELY</v>
      </c>
      <c r="E62" s="142" t="str">
        <f t="shared" si="3"/>
        <v/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spans="1:26" ht="15.75" customHeight="1" thickBot="1">
      <c r="A63" s="142" t="str">
        <f t="shared" si="1"/>
        <v/>
      </c>
      <c r="B63" s="198">
        <v>52</v>
      </c>
      <c r="C63" s="199" t="s">
        <v>8</v>
      </c>
      <c r="D63" s="142" t="str">
        <f t="shared" si="2"/>
        <v>HI</v>
      </c>
      <c r="E63" s="142" t="str">
        <f t="shared" si="3"/>
        <v/>
      </c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spans="1:26" ht="15.75" customHeight="1" thickBot="1">
      <c r="A64" s="142" t="str">
        <f t="shared" si="1"/>
        <v/>
      </c>
      <c r="B64" s="198">
        <v>53</v>
      </c>
      <c r="C64" s="199" t="s">
        <v>12</v>
      </c>
      <c r="D64" s="142" t="str">
        <f t="shared" si="2"/>
        <v>SS</v>
      </c>
      <c r="E64" s="142" t="str">
        <f t="shared" si="3"/>
        <v/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spans="1:26" ht="15.75" customHeight="1" thickBot="1">
      <c r="A65" s="142" t="str">
        <f t="shared" si="1"/>
        <v/>
      </c>
      <c r="B65" s="198">
        <v>54</v>
      </c>
      <c r="C65" s="199" t="s">
        <v>8</v>
      </c>
      <c r="D65" s="142" t="str">
        <f t="shared" si="2"/>
        <v>HI</v>
      </c>
      <c r="E65" s="142" t="str">
        <f t="shared" si="3"/>
        <v/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spans="1:26" ht="15.75" customHeight="1" thickBot="1">
      <c r="A66" s="142" t="str">
        <f t="shared" si="1"/>
        <v/>
      </c>
      <c r="B66" s="198">
        <v>55</v>
      </c>
      <c r="C66" s="199" t="s">
        <v>5</v>
      </c>
      <c r="D66" s="142" t="str">
        <f t="shared" si="2"/>
        <v>CAC</v>
      </c>
      <c r="E66" s="142" t="str">
        <f t="shared" si="3"/>
        <v/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1:26" ht="15.75" customHeight="1" thickBot="1">
      <c r="A67" s="142" t="str">
        <f t="shared" si="1"/>
        <v/>
      </c>
      <c r="B67" s="198">
        <v>56</v>
      </c>
      <c r="C67" s="199" t="s">
        <v>9</v>
      </c>
      <c r="D67" s="142" t="str">
        <f t="shared" si="2"/>
        <v>HRC</v>
      </c>
      <c r="E67" s="142" t="str">
        <f t="shared" si="3"/>
        <v/>
      </c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 ht="15.75" customHeight="1" thickBot="1">
      <c r="A68" s="142" t="str">
        <f t="shared" si="1"/>
        <v/>
      </c>
      <c r="B68" s="182">
        <v>57</v>
      </c>
      <c r="C68" s="212" t="s">
        <v>10</v>
      </c>
      <c r="D68" s="142" t="str">
        <f t="shared" si="2"/>
        <v>NJ</v>
      </c>
      <c r="E68" s="142" t="str">
        <f t="shared" si="3"/>
        <v/>
      </c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15.75" customHeight="1" thickBot="1">
      <c r="A69" s="142" t="str">
        <f t="shared" si="1"/>
        <v/>
      </c>
      <c r="B69" s="198">
        <v>58</v>
      </c>
      <c r="C69" s="199" t="s">
        <v>8</v>
      </c>
      <c r="D69" s="142" t="str">
        <f t="shared" si="2"/>
        <v>HI</v>
      </c>
      <c r="E69" s="142" t="str">
        <f t="shared" si="3"/>
        <v/>
      </c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15.75" customHeight="1" thickBot="1">
      <c r="A70" s="142" t="str">
        <f t="shared" si="1"/>
        <v/>
      </c>
      <c r="B70" s="198">
        <v>59</v>
      </c>
      <c r="C70" s="212" t="s">
        <v>31</v>
      </c>
      <c r="D70" s="142" t="str">
        <f t="shared" si="2"/>
        <v>ELY</v>
      </c>
      <c r="E70" s="142" t="str">
        <f t="shared" si="3"/>
        <v/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1:26" ht="15.75" customHeight="1" thickBot="1">
      <c r="A71" s="142" t="str">
        <f t="shared" si="1"/>
        <v/>
      </c>
      <c r="B71" s="198">
        <v>60</v>
      </c>
      <c r="C71" s="212" t="s">
        <v>31</v>
      </c>
      <c r="D71" s="142" t="str">
        <f t="shared" si="2"/>
        <v>ELY</v>
      </c>
      <c r="E71" s="142" t="str">
        <f t="shared" si="3"/>
        <v/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spans="1:26" ht="15.75" customHeight="1" thickBot="1">
      <c r="A72" s="142" t="str">
        <f t="shared" si="1"/>
        <v/>
      </c>
      <c r="B72" s="198">
        <v>61</v>
      </c>
      <c r="C72" s="199" t="s">
        <v>8</v>
      </c>
      <c r="D72" s="142" t="str">
        <f t="shared" si="2"/>
        <v>HI</v>
      </c>
      <c r="E72" s="142" t="str">
        <f t="shared" si="3"/>
        <v/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6" ht="15.75" customHeight="1" thickBot="1">
      <c r="A73" s="142" t="str">
        <f t="shared" si="1"/>
        <v/>
      </c>
      <c r="B73" s="198">
        <v>62</v>
      </c>
      <c r="C73" s="212" t="s">
        <v>31</v>
      </c>
      <c r="D73" s="142" t="str">
        <f t="shared" si="2"/>
        <v>ELY</v>
      </c>
      <c r="E73" s="142" t="str">
        <f t="shared" si="3"/>
        <v/>
      </c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6" ht="15.75" customHeight="1" thickBot="1">
      <c r="A74" s="142" t="str">
        <f t="shared" si="1"/>
        <v/>
      </c>
      <c r="B74" s="218">
        <v>63</v>
      </c>
      <c r="C74" s="220" t="s">
        <v>6</v>
      </c>
      <c r="D74" s="142" t="str">
        <f t="shared" si="2"/>
        <v>CTC</v>
      </c>
      <c r="E74" s="142" t="str">
        <f t="shared" si="3"/>
        <v/>
      </c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spans="1:26" ht="15.75" customHeight="1" thickBot="1">
      <c r="A75" s="142" t="str">
        <f t="shared" si="1"/>
        <v/>
      </c>
      <c r="B75" s="198">
        <v>64</v>
      </c>
      <c r="C75" s="212" t="s">
        <v>31</v>
      </c>
      <c r="D75" s="142" t="str">
        <f t="shared" si="2"/>
        <v>ELY</v>
      </c>
      <c r="E75" s="142" t="str">
        <f t="shared" si="3"/>
        <v/>
      </c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spans="1:26" ht="15.75" customHeight="1" thickBot="1">
      <c r="A76" s="142" t="str">
        <f t="shared" si="1"/>
        <v/>
      </c>
      <c r="B76" s="198">
        <v>65</v>
      </c>
      <c r="C76" s="212" t="s">
        <v>31</v>
      </c>
      <c r="D76" s="142" t="str">
        <f t="shared" si="2"/>
        <v>ELY</v>
      </c>
      <c r="E76" s="142" t="str">
        <f t="shared" si="3"/>
        <v/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spans="1:26" ht="15.75" customHeight="1" thickBot="1">
      <c r="A77" s="142" t="str">
        <f t="shared" si="1"/>
        <v/>
      </c>
      <c r="B77" s="198">
        <v>66</v>
      </c>
      <c r="C77" s="199" t="s">
        <v>5</v>
      </c>
      <c r="D77" s="142" t="str">
        <f t="shared" ref="D77:D140" si="4">VLOOKUP(B77,Raw,2,FALSE)</f>
        <v>CAC</v>
      </c>
      <c r="E77" s="142" t="str">
        <f t="shared" si="3"/>
        <v/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spans="1:26" ht="15.75" customHeight="1" thickBot="1">
      <c r="A78" s="142" t="str">
        <f t="shared" si="1"/>
        <v/>
      </c>
      <c r="B78" s="198">
        <v>67</v>
      </c>
      <c r="C78" s="199" t="s">
        <v>5</v>
      </c>
      <c r="D78" s="142" t="str">
        <f t="shared" si="4"/>
        <v>CAC</v>
      </c>
      <c r="E78" s="142" t="str">
        <f t="shared" si="3"/>
        <v/>
      </c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spans="1:26" ht="15.75" customHeight="1" thickBot="1">
      <c r="A79" s="142" t="str">
        <f t="shared" si="1"/>
        <v/>
      </c>
      <c r="B79" s="182">
        <v>68</v>
      </c>
      <c r="C79" s="212" t="s">
        <v>10</v>
      </c>
      <c r="D79" s="142" t="str">
        <f t="shared" si="4"/>
        <v>NJ</v>
      </c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spans="1:26" ht="15.75" customHeight="1" thickBot="1">
      <c r="A80" s="142" t="str">
        <f t="shared" si="1"/>
        <v/>
      </c>
      <c r="B80" s="218">
        <v>69</v>
      </c>
      <c r="C80" s="220" t="s">
        <v>6</v>
      </c>
      <c r="D80" s="142" t="str">
        <f t="shared" si="4"/>
        <v>CTC</v>
      </c>
      <c r="E80" s="142" t="str">
        <f t="shared" ref="E80:E118" si="5">IF(C80=D80,"","***")</f>
        <v/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6" ht="15.75" customHeight="1" thickBot="1">
      <c r="A81" s="142" t="str">
        <f t="shared" si="1"/>
        <v/>
      </c>
      <c r="B81" s="198">
        <v>70</v>
      </c>
      <c r="C81" s="212" t="s">
        <v>31</v>
      </c>
      <c r="D81" s="142" t="str">
        <f t="shared" si="4"/>
        <v>ELY</v>
      </c>
      <c r="E81" s="142" t="str">
        <f t="shared" si="5"/>
        <v/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spans="1:26" ht="15.75" customHeight="1" thickBot="1">
      <c r="A82" s="142" t="str">
        <f t="shared" si="1"/>
        <v/>
      </c>
      <c r="B82" s="198">
        <v>71</v>
      </c>
      <c r="C82" s="199" t="s">
        <v>12</v>
      </c>
      <c r="D82" s="142" t="str">
        <f t="shared" si="4"/>
        <v>SS</v>
      </c>
      <c r="E82" s="142" t="str">
        <f t="shared" si="5"/>
        <v/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spans="1:26" ht="15.75" customHeight="1" thickBot="1">
      <c r="A83" s="142" t="str">
        <f t="shared" si="1"/>
        <v/>
      </c>
      <c r="B83" s="198">
        <v>72</v>
      </c>
      <c r="C83" s="199" t="s">
        <v>9</v>
      </c>
      <c r="D83" s="142" t="str">
        <f t="shared" si="4"/>
        <v>HRC</v>
      </c>
      <c r="E83" s="142" t="str">
        <f t="shared" si="5"/>
        <v/>
      </c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spans="1:26" ht="15.75" customHeight="1" thickBot="1">
      <c r="A84" s="142" t="str">
        <f t="shared" si="1"/>
        <v/>
      </c>
      <c r="B84" s="198">
        <v>73</v>
      </c>
      <c r="C84" s="199" t="s">
        <v>9</v>
      </c>
      <c r="D84" s="142" t="str">
        <f t="shared" si="4"/>
        <v>HRC</v>
      </c>
      <c r="E84" s="142" t="str">
        <f t="shared" si="5"/>
        <v/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spans="1:26" ht="15.75" customHeight="1" thickBot="1">
      <c r="A85" s="142" t="str">
        <f t="shared" si="1"/>
        <v/>
      </c>
      <c r="B85" s="198">
        <v>74</v>
      </c>
      <c r="C85" s="199" t="s">
        <v>5</v>
      </c>
      <c r="D85" s="142" t="str">
        <f t="shared" si="4"/>
        <v>CAC</v>
      </c>
      <c r="E85" s="142" t="str">
        <f t="shared" si="5"/>
        <v/>
      </c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spans="1:26" ht="15.75" customHeight="1" thickBot="1">
      <c r="A86" s="142" t="str">
        <f t="shared" si="1"/>
        <v/>
      </c>
      <c r="B86" s="198">
        <v>75</v>
      </c>
      <c r="C86" s="199" t="s">
        <v>9</v>
      </c>
      <c r="D86" s="142" t="str">
        <f t="shared" si="4"/>
        <v>HRC</v>
      </c>
      <c r="E86" s="142" t="str">
        <f t="shared" si="5"/>
        <v/>
      </c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spans="1:26" ht="15.75" customHeight="1" thickBot="1">
      <c r="A87" s="142" t="str">
        <f t="shared" si="1"/>
        <v/>
      </c>
      <c r="B87" s="182">
        <v>76</v>
      </c>
      <c r="C87" s="212" t="s">
        <v>10</v>
      </c>
      <c r="D87" s="142" t="str">
        <f t="shared" si="4"/>
        <v>NJ</v>
      </c>
      <c r="E87" s="142" t="str">
        <f t="shared" si="5"/>
        <v/>
      </c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spans="1:26" ht="15.75" customHeight="1" thickBot="1">
      <c r="A88" s="142" t="s">
        <v>67</v>
      </c>
      <c r="B88" s="198">
        <v>77</v>
      </c>
      <c r="C88" s="199" t="s">
        <v>8</v>
      </c>
      <c r="D88" s="142" t="str">
        <f t="shared" si="4"/>
        <v>HI</v>
      </c>
      <c r="E88" s="142" t="str">
        <f t="shared" si="5"/>
        <v/>
      </c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spans="1:26" ht="15.75" customHeight="1" thickBot="1">
      <c r="A89" s="142" t="str">
        <f t="shared" ref="A89:A338" si="6">IF(B89=B88+1,"","***")</f>
        <v/>
      </c>
      <c r="B89" s="198">
        <v>78</v>
      </c>
      <c r="C89" s="212" t="s">
        <v>31</v>
      </c>
      <c r="D89" s="142" t="str">
        <f t="shared" si="4"/>
        <v>ELY</v>
      </c>
      <c r="E89" s="142" t="str">
        <f t="shared" si="5"/>
        <v/>
      </c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ht="15.75" customHeight="1" thickBot="1">
      <c r="A90" s="142" t="str">
        <f t="shared" si="6"/>
        <v/>
      </c>
      <c r="B90" s="198">
        <v>79</v>
      </c>
      <c r="C90" s="199" t="s">
        <v>8</v>
      </c>
      <c r="D90" s="142" t="str">
        <f t="shared" si="4"/>
        <v>HI</v>
      </c>
      <c r="E90" s="142" t="str">
        <f t="shared" si="5"/>
        <v/>
      </c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15.75" customHeight="1" thickBot="1">
      <c r="A91" s="142" t="str">
        <f t="shared" si="6"/>
        <v/>
      </c>
      <c r="B91" s="198">
        <v>80</v>
      </c>
      <c r="C91" s="199" t="s">
        <v>8</v>
      </c>
      <c r="D91" s="142" t="str">
        <f t="shared" si="4"/>
        <v>HI</v>
      </c>
      <c r="E91" s="142" t="str">
        <f t="shared" si="5"/>
        <v/>
      </c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spans="1:26" ht="15.75" customHeight="1" thickBot="1">
      <c r="A92" s="142" t="str">
        <f t="shared" si="6"/>
        <v/>
      </c>
      <c r="B92" s="198">
        <v>81</v>
      </c>
      <c r="C92" s="212" t="s">
        <v>31</v>
      </c>
      <c r="D92" s="142" t="str">
        <f t="shared" si="4"/>
        <v>ELY</v>
      </c>
      <c r="E92" s="142" t="str">
        <f t="shared" si="5"/>
        <v/>
      </c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spans="1:26" ht="15.75" customHeight="1" thickBot="1">
      <c r="A93" s="142" t="str">
        <f t="shared" si="6"/>
        <v/>
      </c>
      <c r="B93" s="182">
        <v>82</v>
      </c>
      <c r="C93" s="212" t="s">
        <v>10</v>
      </c>
      <c r="D93" s="142" t="str">
        <f t="shared" si="4"/>
        <v>NJ</v>
      </c>
      <c r="E93" s="142" t="str">
        <f t="shared" si="5"/>
        <v/>
      </c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spans="1:26" ht="15.75" customHeight="1" thickBot="1">
      <c r="A94" s="142" t="str">
        <f t="shared" si="6"/>
        <v/>
      </c>
      <c r="B94" s="198">
        <v>83</v>
      </c>
      <c r="C94" s="212" t="s">
        <v>31</v>
      </c>
      <c r="D94" s="142" t="str">
        <f t="shared" si="4"/>
        <v>ELY</v>
      </c>
      <c r="E94" s="142" t="str">
        <f t="shared" si="5"/>
        <v/>
      </c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spans="1:26" ht="15.75" customHeight="1" thickBot="1">
      <c r="A95" s="142" t="str">
        <f t="shared" si="6"/>
        <v/>
      </c>
      <c r="B95" s="198">
        <v>84</v>
      </c>
      <c r="C95" s="199" t="s">
        <v>9</v>
      </c>
      <c r="D95" s="142" t="str">
        <f t="shared" si="4"/>
        <v>HRC</v>
      </c>
      <c r="E95" s="142" t="str">
        <f t="shared" si="5"/>
        <v/>
      </c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spans="1:26" ht="15.75" customHeight="1" thickBot="1">
      <c r="A96" s="142" t="str">
        <f t="shared" si="6"/>
        <v/>
      </c>
      <c r="B96" s="198">
        <v>85</v>
      </c>
      <c r="C96" s="199" t="s">
        <v>5</v>
      </c>
      <c r="D96" s="142" t="str">
        <f t="shared" si="4"/>
        <v>CAC</v>
      </c>
      <c r="E96" s="142" t="str">
        <f t="shared" si="5"/>
        <v/>
      </c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spans="1:26" ht="15.75" customHeight="1" thickBot="1">
      <c r="A97" s="142" t="str">
        <f t="shared" si="6"/>
        <v/>
      </c>
      <c r="B97" s="198">
        <v>86</v>
      </c>
      <c r="C97" s="199" t="s">
        <v>8</v>
      </c>
      <c r="D97" s="142" t="str">
        <f t="shared" si="4"/>
        <v>HI</v>
      </c>
      <c r="E97" s="142" t="str">
        <f t="shared" si="5"/>
        <v/>
      </c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spans="1:26" ht="15.75" customHeight="1" thickBot="1">
      <c r="A98" s="142" t="str">
        <f t="shared" si="6"/>
        <v/>
      </c>
      <c r="B98" s="198">
        <v>87</v>
      </c>
      <c r="C98" s="199" t="s">
        <v>5</v>
      </c>
      <c r="D98" s="142" t="str">
        <f t="shared" si="4"/>
        <v>CAC</v>
      </c>
      <c r="E98" s="142" t="str">
        <f t="shared" si="5"/>
        <v/>
      </c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spans="1:26" ht="15.75" customHeight="1" thickBot="1">
      <c r="A99" s="142" t="str">
        <f t="shared" si="6"/>
        <v/>
      </c>
      <c r="B99" s="218">
        <v>88</v>
      </c>
      <c r="C99" s="220" t="s">
        <v>6</v>
      </c>
      <c r="D99" s="142" t="str">
        <f t="shared" si="4"/>
        <v>CTC</v>
      </c>
      <c r="E99" s="142" t="str">
        <f t="shared" si="5"/>
        <v/>
      </c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spans="1:26" ht="15.75" customHeight="1" thickBot="1">
      <c r="A100" s="142" t="str">
        <f t="shared" si="6"/>
        <v/>
      </c>
      <c r="B100" s="198">
        <v>89</v>
      </c>
      <c r="C100" s="199" t="s">
        <v>5</v>
      </c>
      <c r="D100" s="142" t="str">
        <f t="shared" si="4"/>
        <v>CAC</v>
      </c>
      <c r="E100" s="142" t="str">
        <f t="shared" si="5"/>
        <v/>
      </c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spans="1:26" ht="15.75" customHeight="1" thickBot="1">
      <c r="A101" s="142" t="str">
        <f t="shared" si="6"/>
        <v/>
      </c>
      <c r="B101" s="198">
        <v>90</v>
      </c>
      <c r="C101" s="212" t="s">
        <v>31</v>
      </c>
      <c r="D101" s="142" t="str">
        <f t="shared" si="4"/>
        <v>ELY</v>
      </c>
      <c r="E101" s="142" t="str">
        <f t="shared" si="5"/>
        <v/>
      </c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spans="1:26" ht="15.75" customHeight="1" thickBot="1">
      <c r="A102" s="142" t="str">
        <f t="shared" si="6"/>
        <v/>
      </c>
      <c r="B102" s="198">
        <v>91</v>
      </c>
      <c r="C102" s="199" t="s">
        <v>8</v>
      </c>
      <c r="D102" s="142" t="str">
        <f t="shared" si="4"/>
        <v>HI</v>
      </c>
      <c r="E102" s="142" t="str">
        <f t="shared" si="5"/>
        <v/>
      </c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spans="1:26" ht="15.75" customHeight="1" thickBot="1">
      <c r="A103" s="142" t="str">
        <f t="shared" si="6"/>
        <v/>
      </c>
      <c r="B103" s="198">
        <v>92</v>
      </c>
      <c r="C103" s="199" t="s">
        <v>5</v>
      </c>
      <c r="D103" s="142" t="str">
        <f t="shared" si="4"/>
        <v>CAC</v>
      </c>
      <c r="E103" s="142" t="str">
        <f t="shared" si="5"/>
        <v/>
      </c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1:26" ht="15.75" customHeight="1" thickBot="1">
      <c r="A104" s="142" t="str">
        <f t="shared" si="6"/>
        <v/>
      </c>
      <c r="B104" s="182">
        <v>93</v>
      </c>
      <c r="C104" s="212" t="s">
        <v>10</v>
      </c>
      <c r="D104" s="142" t="str">
        <f t="shared" si="4"/>
        <v>NJ</v>
      </c>
      <c r="E104" s="142" t="str">
        <f t="shared" si="5"/>
        <v/>
      </c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1:26" ht="15.75" customHeight="1" thickBot="1">
      <c r="A105" s="142" t="str">
        <f t="shared" si="6"/>
        <v/>
      </c>
      <c r="B105" s="198">
        <v>94</v>
      </c>
      <c r="C105" s="212" t="s">
        <v>10</v>
      </c>
      <c r="D105" s="142" t="str">
        <f t="shared" si="4"/>
        <v>NJ</v>
      </c>
      <c r="E105" s="142" t="str">
        <f t="shared" si="5"/>
        <v/>
      </c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spans="1:26" ht="15.75" customHeight="1" thickBot="1">
      <c r="A106" s="142" t="str">
        <f t="shared" si="6"/>
        <v/>
      </c>
      <c r="B106" s="198">
        <v>95</v>
      </c>
      <c r="C106" s="199" t="s">
        <v>9</v>
      </c>
      <c r="D106" s="142" t="str">
        <f t="shared" si="4"/>
        <v>HRC</v>
      </c>
      <c r="E106" s="142" t="str">
        <f t="shared" si="5"/>
        <v/>
      </c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1:26" ht="15.75" customHeight="1" thickBot="1">
      <c r="A107" s="142" t="str">
        <f t="shared" si="6"/>
        <v/>
      </c>
      <c r="B107" s="218">
        <v>96</v>
      </c>
      <c r="C107" s="220" t="s">
        <v>6</v>
      </c>
      <c r="D107" s="142" t="str">
        <f t="shared" si="4"/>
        <v>CTC</v>
      </c>
      <c r="E107" s="142" t="str">
        <f t="shared" si="5"/>
        <v/>
      </c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spans="1:26" ht="15.75" customHeight="1" thickBot="1">
      <c r="A108" s="142" t="str">
        <f t="shared" si="6"/>
        <v/>
      </c>
      <c r="B108" s="192">
        <v>97</v>
      </c>
      <c r="C108" s="212" t="s">
        <v>10</v>
      </c>
      <c r="D108" s="142" t="str">
        <f t="shared" si="4"/>
        <v>NJ</v>
      </c>
      <c r="E108" s="142" t="str">
        <f t="shared" si="5"/>
        <v/>
      </c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spans="1:26" ht="15.75" customHeight="1" thickBot="1">
      <c r="A109" s="142" t="str">
        <f t="shared" si="6"/>
        <v/>
      </c>
      <c r="B109" s="198">
        <v>98</v>
      </c>
      <c r="C109" s="212" t="s">
        <v>31</v>
      </c>
      <c r="D109" s="142" t="str">
        <f t="shared" si="4"/>
        <v>ELY</v>
      </c>
      <c r="E109" s="142" t="str">
        <f t="shared" si="5"/>
        <v/>
      </c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spans="1:26" ht="15.75" customHeight="1" thickBot="1">
      <c r="A110" s="142" t="str">
        <f t="shared" si="6"/>
        <v/>
      </c>
      <c r="B110" s="198">
        <v>99</v>
      </c>
      <c r="C110" s="199" t="s">
        <v>5</v>
      </c>
      <c r="D110" s="142" t="str">
        <f t="shared" si="4"/>
        <v>CAC</v>
      </c>
      <c r="E110" s="142" t="str">
        <f t="shared" si="5"/>
        <v/>
      </c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spans="1:26" ht="15.75" customHeight="1" thickBot="1">
      <c r="A111" s="142" t="str">
        <f t="shared" si="6"/>
        <v/>
      </c>
      <c r="B111" s="198">
        <v>100</v>
      </c>
      <c r="C111" s="199" t="s">
        <v>8</v>
      </c>
      <c r="D111" s="142" t="str">
        <f t="shared" si="4"/>
        <v>HI</v>
      </c>
      <c r="E111" s="142" t="str">
        <f t="shared" si="5"/>
        <v/>
      </c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spans="1:26" ht="15.75" customHeight="1" thickBot="1">
      <c r="A112" s="142" t="str">
        <f t="shared" si="6"/>
        <v/>
      </c>
      <c r="B112" s="198">
        <v>101</v>
      </c>
      <c r="C112" s="199" t="s">
        <v>8</v>
      </c>
      <c r="D112" s="142" t="str">
        <f t="shared" si="4"/>
        <v>HI</v>
      </c>
      <c r="E112" s="142" t="str">
        <f t="shared" si="5"/>
        <v/>
      </c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spans="1:26" ht="15.75" customHeight="1" thickBot="1">
      <c r="A113" s="142" t="str">
        <f t="shared" si="6"/>
        <v/>
      </c>
      <c r="B113" s="198">
        <v>102</v>
      </c>
      <c r="C113" s="212" t="s">
        <v>31</v>
      </c>
      <c r="D113" s="142" t="str">
        <f t="shared" si="4"/>
        <v>ELY</v>
      </c>
      <c r="E113" s="142" t="str">
        <f t="shared" si="5"/>
        <v/>
      </c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spans="1:26" ht="15.75" customHeight="1" thickBot="1">
      <c r="A114" s="142" t="str">
        <f t="shared" si="6"/>
        <v/>
      </c>
      <c r="B114" s="182">
        <v>103</v>
      </c>
      <c r="C114" s="212" t="s">
        <v>10</v>
      </c>
      <c r="D114" s="142" t="str">
        <f t="shared" si="4"/>
        <v>NJ</v>
      </c>
      <c r="E114" s="142" t="str">
        <f t="shared" si="5"/>
        <v/>
      </c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spans="1:26" ht="15.75" customHeight="1" thickBot="1">
      <c r="A115" s="142" t="str">
        <f t="shared" si="6"/>
        <v/>
      </c>
      <c r="B115" s="198">
        <v>104</v>
      </c>
      <c r="C115" s="199" t="s">
        <v>5</v>
      </c>
      <c r="D115" s="142" t="str">
        <f t="shared" si="4"/>
        <v>CAC</v>
      </c>
      <c r="E115" s="142" t="str">
        <f t="shared" si="5"/>
        <v/>
      </c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spans="1:26" ht="15.75" customHeight="1" thickBot="1">
      <c r="A116" s="142" t="str">
        <f t="shared" si="6"/>
        <v/>
      </c>
      <c r="B116" s="198">
        <v>105</v>
      </c>
      <c r="C116" s="199" t="s">
        <v>9</v>
      </c>
      <c r="D116" s="142" t="str">
        <f t="shared" si="4"/>
        <v>HRC</v>
      </c>
      <c r="E116" s="142" t="str">
        <f t="shared" si="5"/>
        <v/>
      </c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spans="1:26" ht="15.75" customHeight="1" thickBot="1">
      <c r="A117" s="142" t="str">
        <f t="shared" si="6"/>
        <v/>
      </c>
      <c r="B117" s="198">
        <v>106</v>
      </c>
      <c r="C117" s="199" t="s">
        <v>8</v>
      </c>
      <c r="D117" s="142" t="str">
        <f t="shared" si="4"/>
        <v>HI</v>
      </c>
      <c r="E117" s="142" t="str">
        <f t="shared" si="5"/>
        <v/>
      </c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spans="1:26" ht="15.75" customHeight="1" thickBot="1">
      <c r="A118" s="142" t="str">
        <f t="shared" si="6"/>
        <v/>
      </c>
      <c r="B118" s="198">
        <v>107</v>
      </c>
      <c r="C118" s="199" t="s">
        <v>11</v>
      </c>
      <c r="D118" s="142" t="str">
        <f t="shared" si="4"/>
        <v>RR</v>
      </c>
      <c r="E118" s="142" t="str">
        <f t="shared" si="5"/>
        <v/>
      </c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spans="1:26" ht="15.75" customHeight="1" thickBot="1">
      <c r="A119" s="142" t="str">
        <f t="shared" si="6"/>
        <v/>
      </c>
      <c r="B119" s="198">
        <v>108</v>
      </c>
      <c r="C119" s="199" t="s">
        <v>8</v>
      </c>
      <c r="D119" s="142" t="str">
        <f t="shared" si="4"/>
        <v>HI</v>
      </c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spans="1:26" ht="15.75" customHeight="1" thickBot="1">
      <c r="A120" s="142" t="str">
        <f t="shared" si="6"/>
        <v/>
      </c>
      <c r="B120" s="218">
        <v>109</v>
      </c>
      <c r="C120" s="220" t="s">
        <v>6</v>
      </c>
      <c r="D120" s="142" t="str">
        <f t="shared" si="4"/>
        <v>CTC</v>
      </c>
      <c r="E120" s="142" t="str">
        <f t="shared" ref="E120:E144" si="7">IF(C120=D120,"","***")</f>
        <v/>
      </c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spans="1:26" ht="15.75" customHeight="1" thickBot="1">
      <c r="A121" s="142" t="str">
        <f t="shared" si="6"/>
        <v/>
      </c>
      <c r="B121" s="198">
        <v>110</v>
      </c>
      <c r="C121" s="199" t="s">
        <v>12</v>
      </c>
      <c r="D121" s="142" t="str">
        <f t="shared" si="4"/>
        <v>SS</v>
      </c>
      <c r="E121" s="142" t="str">
        <f t="shared" si="7"/>
        <v/>
      </c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spans="1:26" ht="15.75" customHeight="1" thickBot="1">
      <c r="A122" s="142" t="str">
        <f t="shared" si="6"/>
        <v/>
      </c>
      <c r="B122" s="218">
        <v>111</v>
      </c>
      <c r="C122" s="220" t="s">
        <v>6</v>
      </c>
      <c r="D122" s="142" t="str">
        <f t="shared" si="4"/>
        <v>CTC</v>
      </c>
      <c r="E122" s="142" t="str">
        <f t="shared" si="7"/>
        <v/>
      </c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1:26" ht="15.75" customHeight="1" thickBot="1">
      <c r="A123" s="142" t="str">
        <f t="shared" si="6"/>
        <v/>
      </c>
      <c r="B123" s="182">
        <v>112</v>
      </c>
      <c r="C123" s="212" t="s">
        <v>10</v>
      </c>
      <c r="D123" s="142" t="str">
        <f t="shared" si="4"/>
        <v>NJ</v>
      </c>
      <c r="E123" s="142" t="str">
        <f t="shared" si="7"/>
        <v/>
      </c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spans="1:26" ht="15.75" customHeight="1" thickBot="1">
      <c r="A124" s="142" t="str">
        <f t="shared" si="6"/>
        <v/>
      </c>
      <c r="B124" s="218">
        <v>113</v>
      </c>
      <c r="C124" s="220" t="s">
        <v>6</v>
      </c>
      <c r="D124" s="142" t="str">
        <f t="shared" si="4"/>
        <v>CTC</v>
      </c>
      <c r="E124" s="142" t="str">
        <f t="shared" si="7"/>
        <v/>
      </c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spans="1:26" ht="15.75" customHeight="1" thickBot="1">
      <c r="A125" s="142" t="str">
        <f t="shared" si="6"/>
        <v/>
      </c>
      <c r="B125" s="198">
        <v>114</v>
      </c>
      <c r="C125" s="212" t="s">
        <v>31</v>
      </c>
      <c r="D125" s="142" t="str">
        <f t="shared" si="4"/>
        <v>ELY</v>
      </c>
      <c r="E125" s="142" t="str">
        <f t="shared" si="7"/>
        <v/>
      </c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spans="1:26" ht="15.75" customHeight="1" thickBot="1">
      <c r="A126" s="142" t="str">
        <f t="shared" si="6"/>
        <v/>
      </c>
      <c r="B126" s="198">
        <v>115</v>
      </c>
      <c r="C126" s="212" t="s">
        <v>31</v>
      </c>
      <c r="D126" s="142" t="str">
        <f t="shared" si="4"/>
        <v>ELY</v>
      </c>
      <c r="E126" s="142" t="str">
        <f t="shared" si="7"/>
        <v/>
      </c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spans="1:26" ht="15.75" customHeight="1" thickBot="1">
      <c r="A127" s="142" t="str">
        <f t="shared" si="6"/>
        <v/>
      </c>
      <c r="B127" s="182">
        <v>116</v>
      </c>
      <c r="C127" s="212" t="s">
        <v>10</v>
      </c>
      <c r="D127" s="142" t="str">
        <f t="shared" si="4"/>
        <v>NJ</v>
      </c>
      <c r="E127" s="142" t="str">
        <f t="shared" si="7"/>
        <v/>
      </c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spans="1:26" ht="15.75" customHeight="1" thickBot="1">
      <c r="A128" s="142" t="str">
        <f t="shared" si="6"/>
        <v/>
      </c>
      <c r="B128" s="218">
        <v>117</v>
      </c>
      <c r="C128" s="220" t="s">
        <v>6</v>
      </c>
      <c r="D128" s="142" t="str">
        <f t="shared" si="4"/>
        <v>CTC</v>
      </c>
      <c r="E128" s="142" t="str">
        <f t="shared" si="7"/>
        <v/>
      </c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spans="1:26" ht="15.75" customHeight="1" thickBot="1">
      <c r="A129" s="142" t="str">
        <f t="shared" si="6"/>
        <v/>
      </c>
      <c r="B129" s="198">
        <v>118</v>
      </c>
      <c r="C129" s="199" t="s">
        <v>11</v>
      </c>
      <c r="D129" s="142" t="str">
        <f t="shared" si="4"/>
        <v>RR</v>
      </c>
      <c r="E129" s="142" t="str">
        <f t="shared" si="7"/>
        <v/>
      </c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spans="1:26" ht="15.75" customHeight="1" thickBot="1">
      <c r="A130" s="142" t="str">
        <f t="shared" si="6"/>
        <v/>
      </c>
      <c r="B130" s="198">
        <v>119</v>
      </c>
      <c r="C130" s="199" t="s">
        <v>9</v>
      </c>
      <c r="D130" s="142" t="str">
        <f t="shared" si="4"/>
        <v>HRC</v>
      </c>
      <c r="E130" s="142" t="str">
        <f t="shared" si="7"/>
        <v/>
      </c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spans="1:26" ht="15.75" customHeight="1" thickBot="1">
      <c r="A131" s="142" t="str">
        <f t="shared" si="6"/>
        <v/>
      </c>
      <c r="B131" s="198">
        <v>120</v>
      </c>
      <c r="C131" s="199" t="s">
        <v>9</v>
      </c>
      <c r="D131" s="142" t="str">
        <f t="shared" si="4"/>
        <v>HRC</v>
      </c>
      <c r="E131" s="142" t="str">
        <f t="shared" si="7"/>
        <v/>
      </c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spans="1:26" ht="15.75" customHeight="1" thickBot="1">
      <c r="A132" s="142" t="str">
        <f t="shared" si="6"/>
        <v/>
      </c>
      <c r="B132" s="198">
        <v>121</v>
      </c>
      <c r="C132" s="212" t="s">
        <v>31</v>
      </c>
      <c r="D132" s="142" t="str">
        <f t="shared" si="4"/>
        <v>ELY</v>
      </c>
      <c r="E132" s="142" t="str">
        <f t="shared" si="7"/>
        <v/>
      </c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spans="1:26" ht="15.75" customHeight="1" thickBot="1">
      <c r="A133" s="142" t="str">
        <f t="shared" si="6"/>
        <v/>
      </c>
      <c r="B133" s="192">
        <v>122</v>
      </c>
      <c r="C133" s="212" t="s">
        <v>10</v>
      </c>
      <c r="D133" s="142" t="str">
        <f t="shared" si="4"/>
        <v>NJ</v>
      </c>
      <c r="E133" s="142" t="str">
        <f t="shared" si="7"/>
        <v/>
      </c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spans="1:26" ht="15.75" customHeight="1" thickBot="1">
      <c r="A134" s="142" t="str">
        <f t="shared" si="6"/>
        <v/>
      </c>
      <c r="B134" s="198">
        <v>123</v>
      </c>
      <c r="C134" s="199" t="s">
        <v>5</v>
      </c>
      <c r="D134" s="142" t="str">
        <f t="shared" si="4"/>
        <v>CAC</v>
      </c>
      <c r="E134" s="142" t="str">
        <f t="shared" si="7"/>
        <v/>
      </c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spans="1:26" ht="15.75" customHeight="1" thickBot="1">
      <c r="A135" s="142" t="str">
        <f t="shared" si="6"/>
        <v/>
      </c>
      <c r="B135" s="198">
        <v>124</v>
      </c>
      <c r="C135" s="199" t="s">
        <v>9</v>
      </c>
      <c r="D135" s="142" t="str">
        <f t="shared" si="4"/>
        <v>HRC</v>
      </c>
      <c r="E135" s="142" t="str">
        <f t="shared" si="7"/>
        <v/>
      </c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spans="1:26" ht="15.75" customHeight="1" thickBot="1">
      <c r="A136" s="142" t="str">
        <f t="shared" si="6"/>
        <v/>
      </c>
      <c r="B136" s="198">
        <v>125</v>
      </c>
      <c r="C136" s="212" t="s">
        <v>31</v>
      </c>
      <c r="D136" s="142" t="str">
        <f t="shared" si="4"/>
        <v>ELY</v>
      </c>
      <c r="E136" s="142" t="str">
        <f t="shared" si="7"/>
        <v/>
      </c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spans="1:26" ht="15.75" customHeight="1" thickBot="1">
      <c r="A137" s="142" t="str">
        <f t="shared" si="6"/>
        <v/>
      </c>
      <c r="B137" s="198">
        <v>126</v>
      </c>
      <c r="C137" s="212" t="s">
        <v>10</v>
      </c>
      <c r="D137" s="142" t="str">
        <f t="shared" si="4"/>
        <v>NJ</v>
      </c>
      <c r="E137" s="142" t="str">
        <f t="shared" si="7"/>
        <v/>
      </c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spans="1:26" ht="15.75" customHeight="1" thickBot="1">
      <c r="A138" s="142" t="str">
        <f t="shared" si="6"/>
        <v/>
      </c>
      <c r="B138" s="198">
        <v>127</v>
      </c>
      <c r="C138" s="199" t="s">
        <v>9</v>
      </c>
      <c r="D138" s="142" t="str">
        <f t="shared" si="4"/>
        <v>HRC</v>
      </c>
      <c r="E138" s="142" t="str">
        <f t="shared" si="7"/>
        <v/>
      </c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spans="1:26" ht="15.75" customHeight="1" thickBot="1">
      <c r="A139" s="142" t="str">
        <f t="shared" si="6"/>
        <v/>
      </c>
      <c r="B139" s="198">
        <v>128</v>
      </c>
      <c r="C139" s="199" t="s">
        <v>11</v>
      </c>
      <c r="D139" s="142" t="str">
        <f t="shared" si="4"/>
        <v>RR</v>
      </c>
      <c r="E139" s="142" t="str">
        <f t="shared" si="7"/>
        <v/>
      </c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spans="1:26" ht="15.75" customHeight="1" thickBot="1">
      <c r="A140" s="142" t="str">
        <f t="shared" si="6"/>
        <v/>
      </c>
      <c r="B140" s="198">
        <v>129</v>
      </c>
      <c r="C140" s="199" t="s">
        <v>5</v>
      </c>
      <c r="D140" s="142" t="str">
        <f t="shared" si="4"/>
        <v>CAC</v>
      </c>
      <c r="E140" s="142" t="str">
        <f t="shared" si="7"/>
        <v/>
      </c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spans="1:26" ht="15.75" customHeight="1" thickBot="1">
      <c r="A141" s="142" t="str">
        <f t="shared" si="6"/>
        <v/>
      </c>
      <c r="B141" s="198">
        <v>130</v>
      </c>
      <c r="C141" s="199" t="s">
        <v>5</v>
      </c>
      <c r="D141" s="142" t="str">
        <f t="shared" ref="D141:D204" si="8">VLOOKUP(B141,Raw,2,FALSE)</f>
        <v>CAC</v>
      </c>
      <c r="E141" s="142" t="str">
        <f t="shared" si="7"/>
        <v/>
      </c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spans="1:26" ht="15.75" customHeight="1" thickBot="1">
      <c r="A142" s="142" t="str">
        <f t="shared" si="6"/>
        <v/>
      </c>
      <c r="B142" s="198">
        <v>131</v>
      </c>
      <c r="C142" s="199" t="s">
        <v>8</v>
      </c>
      <c r="D142" s="142" t="str">
        <f t="shared" si="8"/>
        <v>HI</v>
      </c>
      <c r="E142" s="142" t="str">
        <f t="shared" si="7"/>
        <v/>
      </c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spans="1:26" ht="15.75" customHeight="1" thickBot="1">
      <c r="A143" s="142" t="str">
        <f t="shared" si="6"/>
        <v/>
      </c>
      <c r="B143" s="198">
        <v>132</v>
      </c>
      <c r="C143" s="199" t="s">
        <v>11</v>
      </c>
      <c r="D143" s="142" t="str">
        <f t="shared" si="8"/>
        <v>RR</v>
      </c>
      <c r="E143" s="142" t="str">
        <f t="shared" si="7"/>
        <v/>
      </c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spans="1:26" ht="15.75" customHeight="1" thickBot="1">
      <c r="A144" s="142" t="str">
        <f t="shared" si="6"/>
        <v/>
      </c>
      <c r="B144" s="198">
        <v>133</v>
      </c>
      <c r="C144" s="199" t="s">
        <v>8</v>
      </c>
      <c r="D144" s="142" t="str">
        <f t="shared" si="8"/>
        <v>HI</v>
      </c>
      <c r="E144" s="142" t="str">
        <f t="shared" si="7"/>
        <v/>
      </c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spans="1:26" ht="15.75" customHeight="1" thickBot="1">
      <c r="A145" s="142" t="str">
        <f t="shared" si="6"/>
        <v/>
      </c>
      <c r="B145" s="198">
        <v>134</v>
      </c>
      <c r="C145" s="199" t="s">
        <v>5</v>
      </c>
      <c r="D145" s="142" t="str">
        <f t="shared" si="8"/>
        <v>CAC</v>
      </c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spans="1:26" ht="15.75" customHeight="1" thickBot="1">
      <c r="A146" s="142" t="str">
        <f t="shared" si="6"/>
        <v/>
      </c>
      <c r="B146" s="198">
        <v>135</v>
      </c>
      <c r="C146" s="199" t="s">
        <v>8</v>
      </c>
      <c r="D146" s="142" t="str">
        <f t="shared" si="8"/>
        <v>HI</v>
      </c>
      <c r="E146" s="142" t="str">
        <f t="shared" ref="E146:E176" si="9">IF(C146=D146,"","***")</f>
        <v/>
      </c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spans="1:26" ht="15.75" customHeight="1" thickBot="1">
      <c r="A147" s="142" t="str">
        <f t="shared" si="6"/>
        <v/>
      </c>
      <c r="B147" s="198">
        <v>136</v>
      </c>
      <c r="C147" s="199" t="s">
        <v>5</v>
      </c>
      <c r="D147" s="142" t="str">
        <f t="shared" si="8"/>
        <v>CAC</v>
      </c>
      <c r="E147" s="142" t="str">
        <f t="shared" si="9"/>
        <v/>
      </c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spans="1:26" ht="15.75" customHeight="1" thickBot="1">
      <c r="A148" s="142" t="str">
        <f t="shared" si="6"/>
        <v/>
      </c>
      <c r="B148" s="198">
        <v>137</v>
      </c>
      <c r="C148" s="212" t="s">
        <v>31</v>
      </c>
      <c r="D148" s="142" t="str">
        <f t="shared" si="8"/>
        <v>ELY</v>
      </c>
      <c r="E148" s="142" t="str">
        <f t="shared" si="9"/>
        <v/>
      </c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spans="1:26" ht="15.75" customHeight="1" thickBot="1">
      <c r="A149" s="142" t="str">
        <f t="shared" si="6"/>
        <v/>
      </c>
      <c r="B149" s="198">
        <v>138</v>
      </c>
      <c r="C149" s="199" t="s">
        <v>5</v>
      </c>
      <c r="D149" s="142" t="str">
        <f t="shared" si="8"/>
        <v>CAC</v>
      </c>
      <c r="E149" s="142" t="str">
        <f t="shared" si="9"/>
        <v/>
      </c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spans="1:26" ht="15.75" customHeight="1" thickBot="1">
      <c r="A150" s="142" t="str">
        <f t="shared" si="6"/>
        <v/>
      </c>
      <c r="B150" s="198">
        <v>139</v>
      </c>
      <c r="C150" s="212" t="s">
        <v>31</v>
      </c>
      <c r="D150" s="142" t="str">
        <f t="shared" si="8"/>
        <v>ELY</v>
      </c>
      <c r="E150" s="142" t="str">
        <f t="shared" si="9"/>
        <v/>
      </c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spans="1:26" ht="15.75" customHeight="1" thickBot="1">
      <c r="A151" s="142" t="str">
        <f t="shared" si="6"/>
        <v/>
      </c>
      <c r="B151" s="218">
        <v>140</v>
      </c>
      <c r="C151" s="220" t="s">
        <v>6</v>
      </c>
      <c r="D151" s="142" t="str">
        <f t="shared" si="8"/>
        <v>CTC</v>
      </c>
      <c r="E151" s="142" t="str">
        <f t="shared" si="9"/>
        <v/>
      </c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1:26" ht="15.75" customHeight="1" thickBot="1">
      <c r="A152" s="142" t="str">
        <f t="shared" si="6"/>
        <v/>
      </c>
      <c r="B152" s="198">
        <v>141</v>
      </c>
      <c r="C152" s="199" t="s">
        <v>12</v>
      </c>
      <c r="D152" s="142" t="str">
        <f t="shared" si="8"/>
        <v>SS</v>
      </c>
      <c r="E152" s="142" t="str">
        <f t="shared" si="9"/>
        <v/>
      </c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spans="1:26" ht="15.75" customHeight="1" thickBot="1">
      <c r="A153" s="142" t="str">
        <f t="shared" si="6"/>
        <v/>
      </c>
      <c r="B153" s="198">
        <v>142</v>
      </c>
      <c r="C153" s="199" t="s">
        <v>5</v>
      </c>
      <c r="D153" s="142" t="str">
        <f t="shared" si="8"/>
        <v>CAC</v>
      </c>
      <c r="E153" s="142" t="str">
        <f t="shared" si="9"/>
        <v/>
      </c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spans="1:26" ht="15.75" customHeight="1" thickBot="1">
      <c r="A154" s="142" t="str">
        <f t="shared" si="6"/>
        <v/>
      </c>
      <c r="B154" s="198">
        <v>143</v>
      </c>
      <c r="C154" s="199" t="s">
        <v>12</v>
      </c>
      <c r="D154" s="142" t="str">
        <f t="shared" si="8"/>
        <v>SS</v>
      </c>
      <c r="E154" s="142" t="str">
        <f t="shared" si="9"/>
        <v/>
      </c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spans="1:26" ht="15.75" customHeight="1" thickBot="1">
      <c r="A155" s="142" t="str">
        <f t="shared" si="6"/>
        <v/>
      </c>
      <c r="B155" s="218">
        <v>144</v>
      </c>
      <c r="C155" s="220" t="s">
        <v>6</v>
      </c>
      <c r="D155" s="142" t="str">
        <f t="shared" si="8"/>
        <v>CTC</v>
      </c>
      <c r="E155" s="142" t="str">
        <f t="shared" si="9"/>
        <v/>
      </c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spans="1:26" ht="15.75" customHeight="1" thickBot="1">
      <c r="A156" s="142" t="str">
        <f t="shared" si="6"/>
        <v/>
      </c>
      <c r="B156" s="182">
        <v>145</v>
      </c>
      <c r="C156" s="212" t="s">
        <v>10</v>
      </c>
      <c r="D156" s="142" t="str">
        <f t="shared" si="8"/>
        <v>NJ</v>
      </c>
      <c r="E156" s="142" t="str">
        <f t="shared" si="9"/>
        <v/>
      </c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spans="1:26" ht="15.75" customHeight="1" thickBot="1">
      <c r="A157" s="142" t="str">
        <f t="shared" si="6"/>
        <v/>
      </c>
      <c r="B157" s="198">
        <v>146</v>
      </c>
      <c r="C157" s="199" t="s">
        <v>12</v>
      </c>
      <c r="D157" s="142" t="str">
        <f t="shared" si="8"/>
        <v>SS</v>
      </c>
      <c r="E157" s="142" t="str">
        <f t="shared" si="9"/>
        <v/>
      </c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spans="1:26" ht="15.75" customHeight="1" thickBot="1">
      <c r="A158" s="142" t="str">
        <f t="shared" si="6"/>
        <v/>
      </c>
      <c r="B158" s="218">
        <v>147</v>
      </c>
      <c r="C158" s="220" t="s">
        <v>6</v>
      </c>
      <c r="D158" s="142" t="str">
        <f t="shared" si="8"/>
        <v>CTC</v>
      </c>
      <c r="E158" s="142" t="str">
        <f t="shared" si="9"/>
        <v/>
      </c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spans="1:26" ht="15.75" customHeight="1" thickBot="1">
      <c r="A159" s="142" t="str">
        <f t="shared" si="6"/>
        <v/>
      </c>
      <c r="B159" s="198">
        <v>148</v>
      </c>
      <c r="C159" s="212" t="s">
        <v>10</v>
      </c>
      <c r="D159" s="142" t="str">
        <f t="shared" si="8"/>
        <v>NJ</v>
      </c>
      <c r="E159" s="142" t="str">
        <f t="shared" si="9"/>
        <v/>
      </c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1:26" ht="15.75" customHeight="1" thickBot="1">
      <c r="A160" s="142" t="str">
        <f t="shared" si="6"/>
        <v/>
      </c>
      <c r="B160" s="198">
        <v>149</v>
      </c>
      <c r="C160" s="199" t="s">
        <v>8</v>
      </c>
      <c r="D160" s="142" t="str">
        <f t="shared" si="8"/>
        <v>HI</v>
      </c>
      <c r="E160" s="142" t="str">
        <f t="shared" si="9"/>
        <v/>
      </c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spans="1:26" ht="15.75" customHeight="1" thickBot="1">
      <c r="A161" s="142" t="str">
        <f t="shared" si="6"/>
        <v/>
      </c>
      <c r="B161" s="198">
        <v>150</v>
      </c>
      <c r="C161" s="199" t="s">
        <v>5</v>
      </c>
      <c r="D161" s="142" t="str">
        <f t="shared" si="8"/>
        <v>CAC</v>
      </c>
      <c r="E161" s="142" t="str">
        <f t="shared" si="9"/>
        <v/>
      </c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spans="1:26" ht="15.75" customHeight="1" thickBot="1">
      <c r="A162" s="142" t="str">
        <f t="shared" si="6"/>
        <v/>
      </c>
      <c r="B162" s="198">
        <v>151</v>
      </c>
      <c r="C162" s="212" t="s">
        <v>31</v>
      </c>
      <c r="D162" s="142" t="str">
        <f t="shared" si="8"/>
        <v>ELY</v>
      </c>
      <c r="E162" s="142" t="str">
        <f t="shared" si="9"/>
        <v/>
      </c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spans="1:26" ht="15.75" customHeight="1" thickBot="1">
      <c r="A163" s="142" t="str">
        <f t="shared" si="6"/>
        <v/>
      </c>
      <c r="B163" s="182">
        <v>152</v>
      </c>
      <c r="C163" s="212" t="s">
        <v>10</v>
      </c>
      <c r="D163" s="142" t="str">
        <f t="shared" si="8"/>
        <v>NJ</v>
      </c>
      <c r="E163" s="142" t="str">
        <f t="shared" si="9"/>
        <v/>
      </c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spans="1:26" ht="15.75" customHeight="1" thickBot="1">
      <c r="A164" s="142" t="str">
        <f t="shared" si="6"/>
        <v/>
      </c>
      <c r="B164" s="198">
        <v>153</v>
      </c>
      <c r="C164" s="212" t="s">
        <v>31</v>
      </c>
      <c r="D164" s="142" t="str">
        <f t="shared" si="8"/>
        <v>ELY</v>
      </c>
      <c r="E164" s="142" t="str">
        <f t="shared" si="9"/>
        <v/>
      </c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1:26" ht="15.75" customHeight="1" thickBot="1">
      <c r="A165" s="142" t="str">
        <f t="shared" si="6"/>
        <v/>
      </c>
      <c r="B165" s="198">
        <v>154</v>
      </c>
      <c r="C165" s="212" t="s">
        <v>31</v>
      </c>
      <c r="D165" s="142" t="str">
        <f t="shared" si="8"/>
        <v>ELY</v>
      </c>
      <c r="E165" s="142" t="str">
        <f t="shared" si="9"/>
        <v/>
      </c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 ht="15.75" customHeight="1" thickBot="1">
      <c r="A166" s="142" t="str">
        <f t="shared" si="6"/>
        <v/>
      </c>
      <c r="B166" s="182">
        <v>155</v>
      </c>
      <c r="C166" s="212" t="s">
        <v>10</v>
      </c>
      <c r="D166" s="142" t="str">
        <f t="shared" si="8"/>
        <v>NJ</v>
      </c>
      <c r="E166" s="142" t="str">
        <f t="shared" si="9"/>
        <v/>
      </c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 ht="15.75" customHeight="1" thickBot="1">
      <c r="A167" s="142" t="str">
        <f t="shared" si="6"/>
        <v/>
      </c>
      <c r="B167" s="198">
        <v>156</v>
      </c>
      <c r="C167" s="199" t="s">
        <v>12</v>
      </c>
      <c r="D167" s="142" t="str">
        <f t="shared" si="8"/>
        <v>SS</v>
      </c>
      <c r="E167" s="142" t="str">
        <f t="shared" si="9"/>
        <v/>
      </c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 ht="15.75" customHeight="1" thickBot="1">
      <c r="A168" s="142" t="str">
        <f t="shared" si="6"/>
        <v/>
      </c>
      <c r="B168" s="198">
        <v>157</v>
      </c>
      <c r="C168" s="212" t="s">
        <v>10</v>
      </c>
      <c r="D168" s="142" t="str">
        <f t="shared" si="8"/>
        <v>NJ</v>
      </c>
      <c r="E168" s="142" t="str">
        <f t="shared" si="9"/>
        <v/>
      </c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 ht="15.75" customHeight="1" thickBot="1">
      <c r="A169" s="142" t="str">
        <f t="shared" si="6"/>
        <v/>
      </c>
      <c r="B169" s="198">
        <v>158</v>
      </c>
      <c r="C169" s="212" t="s">
        <v>31</v>
      </c>
      <c r="D169" s="142" t="str">
        <f t="shared" si="8"/>
        <v>ELY</v>
      </c>
      <c r="E169" s="142" t="str">
        <f t="shared" si="9"/>
        <v/>
      </c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 ht="15.75" customHeight="1" thickBot="1">
      <c r="A170" s="142" t="str">
        <f t="shared" si="6"/>
        <v/>
      </c>
      <c r="B170" s="198">
        <v>159</v>
      </c>
      <c r="C170" s="199" t="s">
        <v>12</v>
      </c>
      <c r="D170" s="142" t="str">
        <f t="shared" si="8"/>
        <v>SS</v>
      </c>
      <c r="E170" s="142" t="str">
        <f t="shared" si="9"/>
        <v/>
      </c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spans="1:26" ht="15.75" customHeight="1" thickBot="1">
      <c r="A171" s="142" t="str">
        <f t="shared" si="6"/>
        <v/>
      </c>
      <c r="B171" s="198">
        <v>160</v>
      </c>
      <c r="C171" s="199" t="s">
        <v>5</v>
      </c>
      <c r="D171" s="142" t="str">
        <f t="shared" si="8"/>
        <v>CAC</v>
      </c>
      <c r="E171" s="142" t="str">
        <f t="shared" si="9"/>
        <v/>
      </c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spans="1:26" ht="15.75" customHeight="1" thickBot="1">
      <c r="A172" s="142" t="str">
        <f t="shared" si="6"/>
        <v/>
      </c>
      <c r="B172" s="198">
        <v>161</v>
      </c>
      <c r="C172" s="199" t="s">
        <v>12</v>
      </c>
      <c r="D172" s="142" t="str">
        <f t="shared" si="8"/>
        <v>SS</v>
      </c>
      <c r="E172" s="142" t="str">
        <f t="shared" si="9"/>
        <v/>
      </c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spans="1:26" ht="15.75" customHeight="1" thickBot="1">
      <c r="A173" s="142" t="str">
        <f t="shared" si="6"/>
        <v/>
      </c>
      <c r="B173" s="182">
        <v>162</v>
      </c>
      <c r="C173" s="212" t="s">
        <v>10</v>
      </c>
      <c r="D173" s="142" t="str">
        <f t="shared" si="8"/>
        <v>NJ</v>
      </c>
      <c r="E173" s="142" t="str">
        <f t="shared" si="9"/>
        <v/>
      </c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spans="1:26" ht="15.75" customHeight="1" thickBot="1">
      <c r="A174" s="142" t="str">
        <f t="shared" si="6"/>
        <v/>
      </c>
      <c r="B174" s="218">
        <v>163</v>
      </c>
      <c r="C174" s="220" t="s">
        <v>6</v>
      </c>
      <c r="D174" s="142" t="str">
        <f t="shared" si="8"/>
        <v>CTC</v>
      </c>
      <c r="E174" s="142" t="str">
        <f t="shared" si="9"/>
        <v/>
      </c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 ht="15.75" customHeight="1" thickBot="1">
      <c r="A175" s="142" t="str">
        <f t="shared" si="6"/>
        <v/>
      </c>
      <c r="B175" s="198">
        <v>164</v>
      </c>
      <c r="C175" s="199" t="s">
        <v>5</v>
      </c>
      <c r="D175" s="142" t="str">
        <f t="shared" si="8"/>
        <v>CAC</v>
      </c>
      <c r="E175" s="142" t="str">
        <f t="shared" si="9"/>
        <v/>
      </c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 ht="15.75" customHeight="1" thickBot="1">
      <c r="A176" s="142" t="str">
        <f t="shared" si="6"/>
        <v/>
      </c>
      <c r="B176" s="218">
        <v>165</v>
      </c>
      <c r="C176" s="220" t="s">
        <v>6</v>
      </c>
      <c r="D176" s="142" t="str">
        <f t="shared" si="8"/>
        <v>CTC</v>
      </c>
      <c r="E176" s="142" t="str">
        <f t="shared" si="9"/>
        <v/>
      </c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 ht="15.75" customHeight="1" thickBot="1">
      <c r="A177" s="142" t="str">
        <f t="shared" si="6"/>
        <v/>
      </c>
      <c r="B177" s="198">
        <v>166</v>
      </c>
      <c r="C177" s="212" t="s">
        <v>31</v>
      </c>
      <c r="D177" s="142" t="str">
        <f t="shared" si="8"/>
        <v>ELY</v>
      </c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15.75" customHeight="1" thickBot="1">
      <c r="A178" s="142" t="str">
        <f t="shared" si="6"/>
        <v/>
      </c>
      <c r="B178" s="198">
        <v>167</v>
      </c>
      <c r="C178" s="212" t="s">
        <v>31</v>
      </c>
      <c r="D178" s="142" t="str">
        <f t="shared" si="8"/>
        <v>ELY</v>
      </c>
      <c r="E178" s="142" t="str">
        <f t="shared" ref="E178:E182" si="10">IF(C178=D178,"","***")</f>
        <v/>
      </c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15.75" customHeight="1" thickBot="1">
      <c r="A179" s="142" t="str">
        <f t="shared" si="6"/>
        <v/>
      </c>
      <c r="B179" s="198">
        <v>168</v>
      </c>
      <c r="C179" s="212" t="s">
        <v>31</v>
      </c>
      <c r="D179" s="142" t="str">
        <f t="shared" si="8"/>
        <v>ELY</v>
      </c>
      <c r="E179" s="142" t="str">
        <f t="shared" si="10"/>
        <v/>
      </c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15.75" customHeight="1" thickBot="1">
      <c r="A180" s="142" t="str">
        <f t="shared" si="6"/>
        <v/>
      </c>
      <c r="B180" s="198">
        <v>169</v>
      </c>
      <c r="C180" s="212" t="s">
        <v>31</v>
      </c>
      <c r="D180" s="142" t="str">
        <f t="shared" si="8"/>
        <v>ELY</v>
      </c>
      <c r="E180" s="142" t="str">
        <f t="shared" si="10"/>
        <v/>
      </c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15.75" customHeight="1" thickBot="1">
      <c r="A181" s="142" t="str">
        <f t="shared" si="6"/>
        <v/>
      </c>
      <c r="B181" s="198">
        <v>170</v>
      </c>
      <c r="C181" s="212" t="s">
        <v>31</v>
      </c>
      <c r="D181" s="142" t="str">
        <f t="shared" si="8"/>
        <v>ELY</v>
      </c>
      <c r="E181" s="142" t="str">
        <f t="shared" si="10"/>
        <v/>
      </c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1:26" ht="15.75" customHeight="1" thickBot="1">
      <c r="A182" s="142" t="str">
        <f t="shared" si="6"/>
        <v/>
      </c>
      <c r="B182" s="182">
        <v>171</v>
      </c>
      <c r="C182" s="212" t="s">
        <v>10</v>
      </c>
      <c r="D182" s="142" t="str">
        <f t="shared" si="8"/>
        <v>NJ</v>
      </c>
      <c r="E182" s="142" t="str">
        <f t="shared" si="10"/>
        <v/>
      </c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1:26" ht="15.75" customHeight="1" thickBot="1">
      <c r="A183" s="142" t="str">
        <f t="shared" si="6"/>
        <v/>
      </c>
      <c r="B183" s="198">
        <v>172</v>
      </c>
      <c r="C183" s="199" t="s">
        <v>12</v>
      </c>
      <c r="D183" s="142" t="str">
        <f t="shared" si="8"/>
        <v>SS</v>
      </c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15.75" customHeight="1" thickBot="1">
      <c r="A184" s="142" t="str">
        <f t="shared" si="6"/>
        <v/>
      </c>
      <c r="B184" s="198">
        <v>173</v>
      </c>
      <c r="C184" s="212" t="s">
        <v>31</v>
      </c>
      <c r="D184" s="142" t="str">
        <f t="shared" si="8"/>
        <v>ELY</v>
      </c>
      <c r="E184" s="142" t="str">
        <f t="shared" ref="E184:E207" si="11">IF(C184=D184,"","***")</f>
        <v/>
      </c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15.75" customHeight="1" thickBot="1">
      <c r="A185" s="142" t="str">
        <f t="shared" si="6"/>
        <v/>
      </c>
      <c r="B185" s="198">
        <v>174</v>
      </c>
      <c r="C185" s="212" t="s">
        <v>31</v>
      </c>
      <c r="D185" s="142" t="str">
        <f t="shared" si="8"/>
        <v>ELY</v>
      </c>
      <c r="E185" s="142" t="str">
        <f t="shared" si="11"/>
        <v/>
      </c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15.75" customHeight="1" thickBot="1">
      <c r="A186" s="142" t="str">
        <f t="shared" si="6"/>
        <v/>
      </c>
      <c r="B186" s="218">
        <v>175</v>
      </c>
      <c r="C186" s="220" t="s">
        <v>6</v>
      </c>
      <c r="D186" s="142" t="str">
        <f t="shared" si="8"/>
        <v>CTC</v>
      </c>
      <c r="E186" s="142" t="str">
        <f t="shared" si="11"/>
        <v/>
      </c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15.75" customHeight="1" thickBot="1">
      <c r="A187" s="142" t="str">
        <f t="shared" si="6"/>
        <v/>
      </c>
      <c r="B187" s="198">
        <v>176</v>
      </c>
      <c r="C187" s="199" t="s">
        <v>12</v>
      </c>
      <c r="D187" s="142" t="str">
        <f t="shared" si="8"/>
        <v>SS</v>
      </c>
      <c r="E187" s="142" t="str">
        <f t="shared" si="11"/>
        <v/>
      </c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15.75" customHeight="1" thickBot="1">
      <c r="A188" s="142" t="str">
        <f t="shared" si="6"/>
        <v/>
      </c>
      <c r="B188" s="198">
        <v>177</v>
      </c>
      <c r="C188" s="199" t="s">
        <v>5</v>
      </c>
      <c r="D188" s="142" t="str">
        <f t="shared" si="8"/>
        <v>CAC</v>
      </c>
      <c r="E188" s="142" t="str">
        <f t="shared" si="11"/>
        <v/>
      </c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15.75" customHeight="1" thickBot="1">
      <c r="A189" s="142" t="str">
        <f t="shared" si="6"/>
        <v/>
      </c>
      <c r="B189" s="198">
        <v>178</v>
      </c>
      <c r="C189" s="199" t="s">
        <v>9</v>
      </c>
      <c r="D189" s="142" t="str">
        <f t="shared" si="8"/>
        <v>HRC</v>
      </c>
      <c r="E189" s="142" t="str">
        <f t="shared" si="11"/>
        <v/>
      </c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1:26" ht="15.75" customHeight="1" thickBot="1">
      <c r="A190" s="142" t="str">
        <f t="shared" si="6"/>
        <v/>
      </c>
      <c r="B190" s="198">
        <v>179</v>
      </c>
      <c r="C190" s="199" t="s">
        <v>5</v>
      </c>
      <c r="D190" s="142" t="str">
        <f t="shared" si="8"/>
        <v>CAC</v>
      </c>
      <c r="E190" s="142" t="str">
        <f t="shared" si="11"/>
        <v/>
      </c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1:26" ht="15.75" customHeight="1" thickBot="1">
      <c r="A191" s="142" t="str">
        <f t="shared" si="6"/>
        <v/>
      </c>
      <c r="B191" s="198">
        <v>180</v>
      </c>
      <c r="C191" s="212" t="s">
        <v>31</v>
      </c>
      <c r="D191" s="142" t="str">
        <f t="shared" si="8"/>
        <v>ELY</v>
      </c>
      <c r="E191" s="142" t="str">
        <f t="shared" si="11"/>
        <v/>
      </c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1:26" ht="15.75" customHeight="1" thickBot="1">
      <c r="A192" s="142" t="str">
        <f t="shared" si="6"/>
        <v/>
      </c>
      <c r="B192" s="198">
        <v>181</v>
      </c>
      <c r="C192" s="212" t="s">
        <v>31</v>
      </c>
      <c r="D192" s="142" t="str">
        <f t="shared" si="8"/>
        <v>ELY</v>
      </c>
      <c r="E192" s="142" t="str">
        <f t="shared" si="11"/>
        <v/>
      </c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1:26" ht="15.75" customHeight="1" thickBot="1">
      <c r="A193" s="142" t="str">
        <f t="shared" si="6"/>
        <v/>
      </c>
      <c r="B193" s="198">
        <v>182</v>
      </c>
      <c r="C193" s="199" t="s">
        <v>5</v>
      </c>
      <c r="D193" s="142" t="str">
        <f t="shared" si="8"/>
        <v>CAC</v>
      </c>
      <c r="E193" s="142" t="str">
        <f t="shared" si="11"/>
        <v/>
      </c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1:26" ht="15.75" customHeight="1" thickBot="1">
      <c r="A194" s="142" t="str">
        <f t="shared" si="6"/>
        <v/>
      </c>
      <c r="B194" s="198">
        <v>183</v>
      </c>
      <c r="C194" s="199" t="s">
        <v>5</v>
      </c>
      <c r="D194" s="142" t="str">
        <f t="shared" si="8"/>
        <v>CAC</v>
      </c>
      <c r="E194" s="142" t="str">
        <f t="shared" si="11"/>
        <v/>
      </c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1:26" ht="15.75" customHeight="1" thickBot="1">
      <c r="A195" s="142" t="str">
        <f t="shared" si="6"/>
        <v/>
      </c>
      <c r="B195" s="198">
        <v>184</v>
      </c>
      <c r="C195" s="199" t="s">
        <v>11</v>
      </c>
      <c r="D195" s="142" t="str">
        <f t="shared" si="8"/>
        <v>RR</v>
      </c>
      <c r="E195" s="142" t="str">
        <f t="shared" si="11"/>
        <v/>
      </c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1:26" ht="15.75" customHeight="1" thickBot="1">
      <c r="A196" s="142" t="str">
        <f t="shared" si="6"/>
        <v/>
      </c>
      <c r="B196" s="182">
        <v>185</v>
      </c>
      <c r="C196" s="212" t="s">
        <v>10</v>
      </c>
      <c r="D196" s="142" t="str">
        <f t="shared" si="8"/>
        <v>NJ</v>
      </c>
      <c r="E196" s="142" t="str">
        <f t="shared" si="11"/>
        <v/>
      </c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1:26" ht="15.75" customHeight="1" thickBot="1">
      <c r="A197" s="142" t="str">
        <f t="shared" si="6"/>
        <v/>
      </c>
      <c r="B197" s="198">
        <v>186</v>
      </c>
      <c r="C197" s="212" t="s">
        <v>31</v>
      </c>
      <c r="D197" s="142" t="str">
        <f t="shared" si="8"/>
        <v>ELY</v>
      </c>
      <c r="E197" s="142" t="str">
        <f t="shared" si="11"/>
        <v/>
      </c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15.75" customHeight="1" thickBot="1">
      <c r="A198" s="142" t="str">
        <f t="shared" si="6"/>
        <v/>
      </c>
      <c r="B198" s="218">
        <v>187</v>
      </c>
      <c r="C198" s="220" t="s">
        <v>6</v>
      </c>
      <c r="D198" s="142" t="str">
        <f t="shared" si="8"/>
        <v>CTC</v>
      </c>
      <c r="E198" s="142" t="str">
        <f t="shared" si="11"/>
        <v/>
      </c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1:26" ht="15.75" customHeight="1" thickBot="1">
      <c r="A199" s="142" t="str">
        <f t="shared" si="6"/>
        <v/>
      </c>
      <c r="B199" s="198">
        <v>188</v>
      </c>
      <c r="C199" s="199" t="s">
        <v>8</v>
      </c>
      <c r="D199" s="142" t="str">
        <f t="shared" si="8"/>
        <v>HI</v>
      </c>
      <c r="E199" s="142" t="str">
        <f t="shared" si="11"/>
        <v/>
      </c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1:26" ht="15.75" customHeight="1" thickBot="1">
      <c r="A200" s="142" t="str">
        <f t="shared" si="6"/>
        <v/>
      </c>
      <c r="B200" s="182">
        <v>189</v>
      </c>
      <c r="C200" s="212" t="s">
        <v>10</v>
      </c>
      <c r="D200" s="142" t="str">
        <f t="shared" si="8"/>
        <v>NJ</v>
      </c>
      <c r="E200" s="142" t="str">
        <f t="shared" si="11"/>
        <v/>
      </c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1:26" ht="15.75" customHeight="1" thickBot="1">
      <c r="A201" s="142" t="str">
        <f t="shared" si="6"/>
        <v/>
      </c>
      <c r="B201" s="182">
        <v>190</v>
      </c>
      <c r="C201" s="212" t="s">
        <v>10</v>
      </c>
      <c r="D201" s="142" t="str">
        <f t="shared" si="8"/>
        <v>NJ</v>
      </c>
      <c r="E201" s="142" t="str">
        <f t="shared" si="11"/>
        <v/>
      </c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1:26" ht="15.75" customHeight="1" thickBot="1">
      <c r="A202" s="142" t="str">
        <f t="shared" si="6"/>
        <v/>
      </c>
      <c r="B202" s="198">
        <v>191</v>
      </c>
      <c r="C202" s="212" t="s">
        <v>31</v>
      </c>
      <c r="D202" s="142" t="str">
        <f t="shared" si="8"/>
        <v>ELY</v>
      </c>
      <c r="E202" s="142" t="str">
        <f t="shared" si="11"/>
        <v/>
      </c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15.75" customHeight="1" thickBot="1">
      <c r="A203" s="142" t="str">
        <f t="shared" si="6"/>
        <v/>
      </c>
      <c r="B203" s="198">
        <v>192</v>
      </c>
      <c r="C203" s="212" t="s">
        <v>31</v>
      </c>
      <c r="D203" s="142" t="str">
        <f t="shared" si="8"/>
        <v>ELY</v>
      </c>
      <c r="E203" s="142" t="str">
        <f t="shared" si="11"/>
        <v/>
      </c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spans="1:26" ht="15.75" customHeight="1" thickBot="1">
      <c r="A204" s="142" t="str">
        <f t="shared" si="6"/>
        <v/>
      </c>
      <c r="B204" s="198">
        <v>193</v>
      </c>
      <c r="C204" s="212" t="s">
        <v>31</v>
      </c>
      <c r="D204" s="142" t="str">
        <f t="shared" si="8"/>
        <v>ELY</v>
      </c>
      <c r="E204" s="142" t="str">
        <f t="shared" si="11"/>
        <v/>
      </c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spans="1:26" ht="15.75" customHeight="1" thickBot="1">
      <c r="A205" s="142" t="str">
        <f t="shared" si="6"/>
        <v/>
      </c>
      <c r="B205" s="198">
        <v>194</v>
      </c>
      <c r="C205" s="199" t="s">
        <v>12</v>
      </c>
      <c r="D205" s="142" t="str">
        <f t="shared" ref="D205:D268" si="12">VLOOKUP(B205,Raw,2,FALSE)</f>
        <v>SS</v>
      </c>
      <c r="E205" s="142" t="str">
        <f t="shared" si="11"/>
        <v/>
      </c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spans="1:26" ht="15.75" customHeight="1" thickBot="1">
      <c r="A206" s="142" t="str">
        <f t="shared" si="6"/>
        <v/>
      </c>
      <c r="B206" s="198">
        <v>195</v>
      </c>
      <c r="C206" s="199" t="s">
        <v>11</v>
      </c>
      <c r="D206" s="142" t="str">
        <f t="shared" si="12"/>
        <v>RR</v>
      </c>
      <c r="E206" s="142" t="str">
        <f t="shared" si="11"/>
        <v/>
      </c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 ht="15.75" customHeight="1" thickBot="1">
      <c r="A207" s="142" t="str">
        <f t="shared" si="6"/>
        <v/>
      </c>
      <c r="B207" s="198">
        <v>196</v>
      </c>
      <c r="C207" s="212" t="s">
        <v>10</v>
      </c>
      <c r="D207" s="142" t="str">
        <f t="shared" si="12"/>
        <v>NJ</v>
      </c>
      <c r="E207" s="142" t="str">
        <f t="shared" si="11"/>
        <v/>
      </c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spans="1:26" ht="15.75" customHeight="1" thickBot="1">
      <c r="A208" s="142" t="str">
        <f t="shared" si="6"/>
        <v/>
      </c>
      <c r="B208" s="198">
        <v>197</v>
      </c>
      <c r="C208" s="199" t="s">
        <v>9</v>
      </c>
      <c r="D208" s="142" t="str">
        <f t="shared" si="12"/>
        <v>HRC</v>
      </c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spans="1:26" ht="15.75" customHeight="1" thickBot="1">
      <c r="A209" s="142" t="str">
        <f t="shared" si="6"/>
        <v/>
      </c>
      <c r="B209" s="198">
        <v>198</v>
      </c>
      <c r="C209" s="212" t="s">
        <v>10</v>
      </c>
      <c r="D209" s="142" t="str">
        <f t="shared" si="12"/>
        <v>NJ</v>
      </c>
      <c r="E209" s="142" t="str">
        <f t="shared" ref="E209:E238" si="13">IF(C209=D209,"","***")</f>
        <v/>
      </c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5.75" customHeight="1" thickBot="1">
      <c r="A210" s="142" t="str">
        <f t="shared" si="6"/>
        <v/>
      </c>
      <c r="B210" s="218">
        <v>199</v>
      </c>
      <c r="C210" s="220" t="s">
        <v>6</v>
      </c>
      <c r="D210" s="142" t="str">
        <f t="shared" si="12"/>
        <v>CTC</v>
      </c>
      <c r="E210" s="142" t="str">
        <f t="shared" si="13"/>
        <v/>
      </c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spans="1:26" ht="15.75" customHeight="1" thickBot="1">
      <c r="A211" s="142" t="str">
        <f t="shared" si="6"/>
        <v/>
      </c>
      <c r="B211" s="198">
        <v>200</v>
      </c>
      <c r="C211" s="199" t="s">
        <v>5</v>
      </c>
      <c r="D211" s="142" t="str">
        <f t="shared" si="12"/>
        <v>CAC</v>
      </c>
      <c r="E211" s="142" t="str">
        <f t="shared" si="13"/>
        <v/>
      </c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 ht="15.75" customHeight="1" thickBot="1">
      <c r="A212" s="142" t="str">
        <f t="shared" si="6"/>
        <v/>
      </c>
      <c r="B212" s="218">
        <v>201</v>
      </c>
      <c r="C212" s="220" t="s">
        <v>6</v>
      </c>
      <c r="D212" s="142" t="str">
        <f t="shared" si="12"/>
        <v>CTC</v>
      </c>
      <c r="E212" s="142" t="str">
        <f t="shared" si="13"/>
        <v/>
      </c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15.75" customHeight="1" thickBot="1">
      <c r="A213" s="142" t="str">
        <f t="shared" si="6"/>
        <v/>
      </c>
      <c r="B213" s="218">
        <v>202</v>
      </c>
      <c r="C213" s="220" t="s">
        <v>6</v>
      </c>
      <c r="D213" s="142" t="str">
        <f t="shared" si="12"/>
        <v>CTC</v>
      </c>
      <c r="E213" s="142" t="str">
        <f t="shared" si="13"/>
        <v/>
      </c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spans="1:26" ht="15.75" customHeight="1" thickBot="1">
      <c r="A214" s="142" t="str">
        <f t="shared" si="6"/>
        <v/>
      </c>
      <c r="B214" s="198">
        <v>203</v>
      </c>
      <c r="C214" s="212" t="s">
        <v>31</v>
      </c>
      <c r="D214" s="142" t="str">
        <f t="shared" si="12"/>
        <v>ELY</v>
      </c>
      <c r="E214" s="142" t="str">
        <f t="shared" si="13"/>
        <v/>
      </c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spans="1:26" ht="15.75" customHeight="1" thickBot="1">
      <c r="A215" s="142" t="str">
        <f t="shared" si="6"/>
        <v/>
      </c>
      <c r="B215" s="198">
        <v>204</v>
      </c>
      <c r="C215" s="199" t="s">
        <v>5</v>
      </c>
      <c r="D215" s="142" t="str">
        <f t="shared" si="12"/>
        <v>CAC</v>
      </c>
      <c r="E215" s="142" t="str">
        <f t="shared" si="13"/>
        <v/>
      </c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 ht="15.75" customHeight="1" thickBot="1">
      <c r="A216" s="142" t="str">
        <f t="shared" si="6"/>
        <v/>
      </c>
      <c r="B216" s="198">
        <v>205</v>
      </c>
      <c r="C216" s="199" t="s">
        <v>5</v>
      </c>
      <c r="D216" s="142" t="str">
        <f t="shared" si="12"/>
        <v>CAC</v>
      </c>
      <c r="E216" s="142" t="str">
        <f t="shared" si="13"/>
        <v/>
      </c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spans="1:26" ht="15.75" customHeight="1" thickBot="1">
      <c r="A217" s="142" t="str">
        <f t="shared" si="6"/>
        <v/>
      </c>
      <c r="B217" s="198">
        <v>206</v>
      </c>
      <c r="C217" s="199" t="s">
        <v>5</v>
      </c>
      <c r="D217" s="142" t="str">
        <f t="shared" si="12"/>
        <v>CAC</v>
      </c>
      <c r="E217" s="142" t="str">
        <f t="shared" si="13"/>
        <v/>
      </c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spans="1:26" ht="15.75" customHeight="1" thickBot="1">
      <c r="A218" s="142" t="str">
        <f t="shared" si="6"/>
        <v/>
      </c>
      <c r="B218" s="198">
        <v>207</v>
      </c>
      <c r="C218" s="199" t="s">
        <v>11</v>
      </c>
      <c r="D218" s="142" t="str">
        <f t="shared" si="12"/>
        <v>RR</v>
      </c>
      <c r="E218" s="142" t="str">
        <f t="shared" si="13"/>
        <v/>
      </c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spans="1:26" ht="15.75" customHeight="1" thickBot="1">
      <c r="A219" s="142" t="str">
        <f t="shared" si="6"/>
        <v/>
      </c>
      <c r="B219" s="198">
        <v>208</v>
      </c>
      <c r="C219" s="212" t="s">
        <v>31</v>
      </c>
      <c r="D219" s="142" t="str">
        <f t="shared" si="12"/>
        <v>ELY</v>
      </c>
      <c r="E219" s="142" t="str">
        <f t="shared" si="13"/>
        <v/>
      </c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 ht="15.75" customHeight="1" thickBot="1">
      <c r="A220" s="142" t="str">
        <f t="shared" si="6"/>
        <v/>
      </c>
      <c r="B220" s="198">
        <v>209</v>
      </c>
      <c r="C220" s="212" t="s">
        <v>31</v>
      </c>
      <c r="D220" s="142" t="str">
        <f t="shared" si="12"/>
        <v>ELY</v>
      </c>
      <c r="E220" s="142" t="str">
        <f t="shared" si="13"/>
        <v/>
      </c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spans="1:26" ht="15.75" customHeight="1" thickBot="1">
      <c r="A221" s="142" t="str">
        <f t="shared" si="6"/>
        <v/>
      </c>
      <c r="B221" s="198">
        <v>210</v>
      </c>
      <c r="C221" s="212" t="s">
        <v>31</v>
      </c>
      <c r="D221" s="142" t="str">
        <f t="shared" si="12"/>
        <v>ELY</v>
      </c>
      <c r="E221" s="142" t="str">
        <f t="shared" si="13"/>
        <v/>
      </c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spans="1:26" ht="15.75" customHeight="1" thickBot="1">
      <c r="A222" s="142" t="str">
        <f t="shared" si="6"/>
        <v/>
      </c>
      <c r="B222" s="198">
        <v>211</v>
      </c>
      <c r="C222" s="199" t="s">
        <v>5</v>
      </c>
      <c r="D222" s="142" t="str">
        <f t="shared" si="12"/>
        <v>CAC</v>
      </c>
      <c r="E222" s="142" t="str">
        <f t="shared" si="13"/>
        <v/>
      </c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spans="1:26" ht="15.75" customHeight="1" thickBot="1">
      <c r="A223" s="142" t="str">
        <f t="shared" si="6"/>
        <v/>
      </c>
      <c r="B223" s="198">
        <v>212</v>
      </c>
      <c r="C223" s="212" t="s">
        <v>31</v>
      </c>
      <c r="D223" s="142" t="str">
        <f t="shared" si="12"/>
        <v>ELY</v>
      </c>
      <c r="E223" s="142" t="str">
        <f t="shared" si="13"/>
        <v/>
      </c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ht="15.75" customHeight="1" thickBot="1">
      <c r="A224" s="142" t="str">
        <f t="shared" si="6"/>
        <v/>
      </c>
      <c r="B224" s="198">
        <v>213</v>
      </c>
      <c r="C224" s="199" t="s">
        <v>11</v>
      </c>
      <c r="D224" s="142" t="str">
        <f t="shared" si="12"/>
        <v>RR</v>
      </c>
      <c r="E224" s="142" t="str">
        <f t="shared" si="13"/>
        <v/>
      </c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 ht="15.75" customHeight="1" thickBot="1">
      <c r="A225" s="142" t="str">
        <f t="shared" si="6"/>
        <v/>
      </c>
      <c r="B225" s="218">
        <v>214</v>
      </c>
      <c r="C225" s="220" t="s">
        <v>6</v>
      </c>
      <c r="D225" s="142" t="str">
        <f t="shared" si="12"/>
        <v>CTC</v>
      </c>
      <c r="E225" s="142" t="str">
        <f t="shared" si="13"/>
        <v/>
      </c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spans="1:26" ht="15.75" customHeight="1" thickBot="1">
      <c r="A226" s="142" t="str">
        <f t="shared" si="6"/>
        <v/>
      </c>
      <c r="B226" s="198">
        <v>215</v>
      </c>
      <c r="C226" s="212" t="s">
        <v>31</v>
      </c>
      <c r="D226" s="142" t="str">
        <f t="shared" si="12"/>
        <v>ELY</v>
      </c>
      <c r="E226" s="142" t="str">
        <f t="shared" si="13"/>
        <v/>
      </c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spans="1:26" ht="15.75" customHeight="1" thickBot="1">
      <c r="A227" s="142" t="str">
        <f t="shared" si="6"/>
        <v/>
      </c>
      <c r="B227" s="198">
        <v>216</v>
      </c>
      <c r="C227" s="199" t="s">
        <v>12</v>
      </c>
      <c r="D227" s="142" t="str">
        <f t="shared" si="12"/>
        <v>SS</v>
      </c>
      <c r="E227" s="142" t="str">
        <f t="shared" si="13"/>
        <v/>
      </c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spans="1:26" ht="15.75" customHeight="1" thickBot="1">
      <c r="A228" s="142" t="str">
        <f t="shared" si="6"/>
        <v/>
      </c>
      <c r="B228" s="182">
        <v>217</v>
      </c>
      <c r="C228" s="212" t="s">
        <v>10</v>
      </c>
      <c r="D228" s="142" t="str">
        <f t="shared" si="12"/>
        <v>NJ</v>
      </c>
      <c r="E228" s="142" t="str">
        <f t="shared" si="13"/>
        <v/>
      </c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1:26" ht="15.75" customHeight="1" thickBot="1">
      <c r="A229" s="142" t="str">
        <f t="shared" si="6"/>
        <v/>
      </c>
      <c r="B229" s="198">
        <v>218</v>
      </c>
      <c r="C229" s="199" t="s">
        <v>12</v>
      </c>
      <c r="D229" s="142" t="str">
        <f t="shared" si="12"/>
        <v>SS</v>
      </c>
      <c r="E229" s="142" t="str">
        <f t="shared" si="13"/>
        <v/>
      </c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spans="1:26" ht="15.75" customHeight="1" thickBot="1">
      <c r="A230" s="142" t="str">
        <f t="shared" si="6"/>
        <v/>
      </c>
      <c r="B230" s="198">
        <v>219</v>
      </c>
      <c r="C230" s="212" t="s">
        <v>31</v>
      </c>
      <c r="D230" s="142" t="str">
        <f t="shared" si="12"/>
        <v>ELY</v>
      </c>
      <c r="E230" s="142" t="str">
        <f t="shared" si="13"/>
        <v/>
      </c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1:26" ht="15.75" customHeight="1" thickBot="1">
      <c r="A231" s="142" t="str">
        <f t="shared" si="6"/>
        <v/>
      </c>
      <c r="B231" s="218">
        <v>220</v>
      </c>
      <c r="C231" s="220" t="s">
        <v>6</v>
      </c>
      <c r="D231" s="142" t="str">
        <f t="shared" si="12"/>
        <v>CTC</v>
      </c>
      <c r="E231" s="142" t="str">
        <f t="shared" si="13"/>
        <v/>
      </c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5.75" customHeight="1" thickBot="1">
      <c r="A232" s="142" t="str">
        <f t="shared" si="6"/>
        <v/>
      </c>
      <c r="B232" s="198">
        <v>221</v>
      </c>
      <c r="C232" s="199" t="s">
        <v>8</v>
      </c>
      <c r="D232" s="142" t="str">
        <f t="shared" si="12"/>
        <v>HI</v>
      </c>
      <c r="E232" s="142" t="str">
        <f t="shared" si="13"/>
        <v/>
      </c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5.75" customHeight="1" thickBot="1">
      <c r="A233" s="142" t="str">
        <f t="shared" si="6"/>
        <v/>
      </c>
      <c r="B233" s="198">
        <v>222</v>
      </c>
      <c r="C233" s="199" t="s">
        <v>5</v>
      </c>
      <c r="D233" s="142" t="str">
        <f t="shared" si="12"/>
        <v>CAC</v>
      </c>
      <c r="E233" s="142" t="str">
        <f t="shared" si="13"/>
        <v/>
      </c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5.75" customHeight="1" thickBot="1">
      <c r="A234" s="142" t="str">
        <f t="shared" si="6"/>
        <v/>
      </c>
      <c r="B234" s="198">
        <v>223</v>
      </c>
      <c r="C234" s="199" t="s">
        <v>9</v>
      </c>
      <c r="D234" s="142" t="str">
        <f t="shared" si="12"/>
        <v>HRC</v>
      </c>
      <c r="E234" s="142" t="str">
        <f t="shared" si="13"/>
        <v/>
      </c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 ht="15.75" customHeight="1" thickBot="1">
      <c r="A235" s="142" t="str">
        <f t="shared" si="6"/>
        <v/>
      </c>
      <c r="B235" s="198">
        <v>224</v>
      </c>
      <c r="C235" s="199" t="s">
        <v>9</v>
      </c>
      <c r="D235" s="142" t="str">
        <f t="shared" si="12"/>
        <v>HRC</v>
      </c>
      <c r="E235" s="142" t="str">
        <f t="shared" si="13"/>
        <v/>
      </c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 ht="15.75" customHeight="1" thickBot="1">
      <c r="A236" s="142" t="str">
        <f t="shared" si="6"/>
        <v/>
      </c>
      <c r="B236" s="198">
        <v>225</v>
      </c>
      <c r="C236" s="212" t="s">
        <v>10</v>
      </c>
      <c r="D236" s="142" t="str">
        <f t="shared" si="12"/>
        <v>NJ</v>
      </c>
      <c r="E236" s="142" t="str">
        <f t="shared" si="13"/>
        <v/>
      </c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 ht="15.75" customHeight="1" thickBot="1">
      <c r="A237" s="142" t="str">
        <f t="shared" si="6"/>
        <v/>
      </c>
      <c r="B237" s="198">
        <v>226</v>
      </c>
      <c r="C237" s="212" t="s">
        <v>31</v>
      </c>
      <c r="D237" s="142" t="str">
        <f t="shared" si="12"/>
        <v>ELY</v>
      </c>
      <c r="E237" s="142" t="str">
        <f t="shared" si="13"/>
        <v/>
      </c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 ht="15.75" customHeight="1" thickBot="1">
      <c r="A238" s="142" t="str">
        <f t="shared" si="6"/>
        <v/>
      </c>
      <c r="B238" s="198">
        <v>227</v>
      </c>
      <c r="C238" s="212" t="s">
        <v>31</v>
      </c>
      <c r="D238" s="142" t="str">
        <f t="shared" si="12"/>
        <v>ELY</v>
      </c>
      <c r="E238" s="142" t="str">
        <f t="shared" si="13"/>
        <v/>
      </c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 ht="15.75" customHeight="1" thickBot="1">
      <c r="A239" s="142" t="str">
        <f t="shared" si="6"/>
        <v/>
      </c>
      <c r="B239" s="198">
        <v>228</v>
      </c>
      <c r="C239" s="212" t="s">
        <v>31</v>
      </c>
      <c r="D239" s="142" t="str">
        <f t="shared" si="12"/>
        <v>ELY</v>
      </c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 ht="15.75" customHeight="1" thickBot="1">
      <c r="A240" s="142" t="str">
        <f t="shared" si="6"/>
        <v/>
      </c>
      <c r="B240" s="218">
        <v>229</v>
      </c>
      <c r="C240" s="220" t="s">
        <v>6</v>
      </c>
      <c r="D240" s="142" t="str">
        <f t="shared" si="12"/>
        <v>CTC</v>
      </c>
      <c r="E240" s="142" t="str">
        <f t="shared" ref="E240:E242" si="14">IF(C240=D240,"","***")</f>
        <v/>
      </c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 ht="15.75" customHeight="1" thickBot="1">
      <c r="A241" s="142" t="str">
        <f t="shared" si="6"/>
        <v/>
      </c>
      <c r="B241" s="198">
        <v>230</v>
      </c>
      <c r="C241" s="199" t="s">
        <v>8</v>
      </c>
      <c r="D241" s="142" t="str">
        <f t="shared" si="12"/>
        <v>HI</v>
      </c>
      <c r="E241" s="142" t="str">
        <f t="shared" si="14"/>
        <v/>
      </c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5.75" customHeight="1" thickBot="1">
      <c r="A242" s="142" t="str">
        <f t="shared" si="6"/>
        <v/>
      </c>
      <c r="B242" s="198">
        <v>231</v>
      </c>
      <c r="C242" s="199" t="s">
        <v>8</v>
      </c>
      <c r="D242" s="142" t="str">
        <f t="shared" si="12"/>
        <v>HI</v>
      </c>
      <c r="E242" s="142" t="str">
        <f t="shared" si="14"/>
        <v/>
      </c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5.75" customHeight="1" thickBot="1">
      <c r="A243" s="142" t="str">
        <f t="shared" si="6"/>
        <v/>
      </c>
      <c r="B243" s="218">
        <v>232</v>
      </c>
      <c r="C243" s="220" t="s">
        <v>6</v>
      </c>
      <c r="D243" s="142" t="str">
        <f t="shared" si="12"/>
        <v>CTC</v>
      </c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5.75" customHeight="1" thickBot="1">
      <c r="A244" s="142" t="str">
        <f t="shared" si="6"/>
        <v/>
      </c>
      <c r="B244" s="198">
        <v>233</v>
      </c>
      <c r="C244" s="199" t="s">
        <v>11</v>
      </c>
      <c r="D244" s="142" t="str">
        <f t="shared" si="12"/>
        <v>RR</v>
      </c>
      <c r="E244" s="142" t="str">
        <f t="shared" ref="E244:E245" si="15">IF(C244=D244,"","***")</f>
        <v/>
      </c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5.75" customHeight="1" thickBot="1">
      <c r="A245" s="142" t="str">
        <f t="shared" si="6"/>
        <v/>
      </c>
      <c r="B245" s="198">
        <v>234</v>
      </c>
      <c r="C245" s="212" t="s">
        <v>31</v>
      </c>
      <c r="D245" s="142" t="str">
        <f t="shared" si="12"/>
        <v>ELY</v>
      </c>
      <c r="E245" s="142" t="str">
        <f t="shared" si="15"/>
        <v/>
      </c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5.75" customHeight="1" thickBot="1">
      <c r="A246" s="142" t="str">
        <f t="shared" si="6"/>
        <v/>
      </c>
      <c r="B246" s="198">
        <v>235</v>
      </c>
      <c r="C246" s="199" t="s">
        <v>12</v>
      </c>
      <c r="D246" s="142" t="str">
        <f t="shared" si="12"/>
        <v>SS</v>
      </c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 thickBot="1">
      <c r="A247" s="142" t="str">
        <f t="shared" si="6"/>
        <v/>
      </c>
      <c r="B247" s="198">
        <v>236</v>
      </c>
      <c r="C247" s="199" t="s">
        <v>8</v>
      </c>
      <c r="D247" s="142" t="str">
        <f t="shared" si="12"/>
        <v>HI</v>
      </c>
      <c r="E247" s="142" t="str">
        <f t="shared" ref="E247:E261" si="16">IF(C247=D247,"","***")</f>
        <v/>
      </c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 thickBot="1">
      <c r="A248" s="142" t="str">
        <f t="shared" si="6"/>
        <v/>
      </c>
      <c r="B248" s="198">
        <v>237</v>
      </c>
      <c r="C248" s="199" t="s">
        <v>9</v>
      </c>
      <c r="D248" s="142" t="str">
        <f t="shared" si="12"/>
        <v>HRC</v>
      </c>
      <c r="E248" s="142" t="str">
        <f t="shared" si="16"/>
        <v/>
      </c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 thickBot="1">
      <c r="A249" s="142" t="str">
        <f t="shared" si="6"/>
        <v/>
      </c>
      <c r="B249" s="198">
        <v>238</v>
      </c>
      <c r="C249" s="199" t="s">
        <v>8</v>
      </c>
      <c r="D249" s="142" t="str">
        <f t="shared" si="12"/>
        <v>HI</v>
      </c>
      <c r="E249" s="142" t="str">
        <f t="shared" si="16"/>
        <v/>
      </c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 thickBot="1">
      <c r="A250" s="142" t="str">
        <f t="shared" si="6"/>
        <v/>
      </c>
      <c r="B250" s="198">
        <v>239</v>
      </c>
      <c r="C250" s="212" t="s">
        <v>10</v>
      </c>
      <c r="D250" s="142" t="str">
        <f t="shared" si="12"/>
        <v>NJ</v>
      </c>
      <c r="E250" s="142" t="str">
        <f t="shared" si="16"/>
        <v/>
      </c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 thickBot="1">
      <c r="A251" s="142" t="str">
        <f t="shared" si="6"/>
        <v/>
      </c>
      <c r="B251" s="198">
        <v>240</v>
      </c>
      <c r="C251" s="199" t="s">
        <v>8</v>
      </c>
      <c r="D251" s="142" t="str">
        <f t="shared" si="12"/>
        <v>HI</v>
      </c>
      <c r="E251" s="142" t="str">
        <f t="shared" si="16"/>
        <v/>
      </c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 thickBot="1">
      <c r="A252" s="142" t="str">
        <f t="shared" si="6"/>
        <v/>
      </c>
      <c r="B252" s="198">
        <v>241</v>
      </c>
      <c r="C252" s="199" t="s">
        <v>5</v>
      </c>
      <c r="D252" s="142" t="str">
        <f t="shared" si="12"/>
        <v>CAC</v>
      </c>
      <c r="E252" s="142" t="str">
        <f t="shared" si="16"/>
        <v/>
      </c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 thickBot="1">
      <c r="A253" s="142" t="str">
        <f t="shared" si="6"/>
        <v/>
      </c>
      <c r="B253" s="198">
        <v>242</v>
      </c>
      <c r="C253" s="199" t="s">
        <v>5</v>
      </c>
      <c r="D253" s="142" t="str">
        <f t="shared" si="12"/>
        <v>CAC</v>
      </c>
      <c r="E253" s="142" t="str">
        <f t="shared" si="16"/>
        <v/>
      </c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 thickBot="1">
      <c r="A254" s="142" t="str">
        <f t="shared" si="6"/>
        <v/>
      </c>
      <c r="B254" s="198">
        <v>243</v>
      </c>
      <c r="C254" s="212" t="s">
        <v>31</v>
      </c>
      <c r="D254" s="142" t="str">
        <f t="shared" si="12"/>
        <v>ELY</v>
      </c>
      <c r="E254" s="142" t="str">
        <f t="shared" si="16"/>
        <v/>
      </c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 thickBot="1">
      <c r="A255" s="142" t="str">
        <f t="shared" si="6"/>
        <v/>
      </c>
      <c r="B255" s="198">
        <v>244</v>
      </c>
      <c r="C255" s="212" t="s">
        <v>31</v>
      </c>
      <c r="D255" s="142" t="str">
        <f t="shared" si="12"/>
        <v>ELY</v>
      </c>
      <c r="E255" s="142" t="str">
        <f t="shared" si="16"/>
        <v/>
      </c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 thickBot="1">
      <c r="A256" s="142" t="str">
        <f t="shared" si="6"/>
        <v/>
      </c>
      <c r="B256" s="182">
        <v>245</v>
      </c>
      <c r="C256" s="212" t="s">
        <v>10</v>
      </c>
      <c r="D256" s="142" t="str">
        <f t="shared" si="12"/>
        <v>NJ</v>
      </c>
      <c r="E256" s="142" t="str">
        <f t="shared" si="16"/>
        <v/>
      </c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 thickBot="1">
      <c r="A257" s="142" t="str">
        <f t="shared" si="6"/>
        <v/>
      </c>
      <c r="B257" s="198">
        <v>246</v>
      </c>
      <c r="C257" s="199" t="s">
        <v>11</v>
      </c>
      <c r="D257" s="142" t="str">
        <f t="shared" si="12"/>
        <v>RR</v>
      </c>
      <c r="E257" s="142" t="str">
        <f t="shared" si="16"/>
        <v/>
      </c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 thickBot="1">
      <c r="A258" s="142" t="str">
        <f t="shared" si="6"/>
        <v/>
      </c>
      <c r="B258" s="198">
        <v>247</v>
      </c>
      <c r="C258" s="199" t="s">
        <v>11</v>
      </c>
      <c r="D258" s="142" t="str">
        <f t="shared" si="12"/>
        <v>RR</v>
      </c>
      <c r="E258" s="142" t="str">
        <f t="shared" si="16"/>
        <v/>
      </c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 thickBot="1">
      <c r="A259" s="142" t="str">
        <f t="shared" si="6"/>
        <v/>
      </c>
      <c r="B259" s="198">
        <v>248</v>
      </c>
      <c r="C259" s="212" t="s">
        <v>31</v>
      </c>
      <c r="D259" s="142" t="str">
        <f t="shared" si="12"/>
        <v>ELY</v>
      </c>
      <c r="E259" s="142" t="str">
        <f t="shared" si="16"/>
        <v/>
      </c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 thickBot="1">
      <c r="A260" s="142" t="str">
        <f t="shared" si="6"/>
        <v/>
      </c>
      <c r="B260" s="198">
        <v>249</v>
      </c>
      <c r="C260" s="212" t="s">
        <v>10</v>
      </c>
      <c r="D260" s="142" t="str">
        <f t="shared" si="12"/>
        <v>NJ</v>
      </c>
      <c r="E260" s="142" t="str">
        <f t="shared" si="16"/>
        <v/>
      </c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 thickBot="1">
      <c r="A261" s="142" t="str">
        <f t="shared" si="6"/>
        <v/>
      </c>
      <c r="B261" s="198">
        <v>250</v>
      </c>
      <c r="C261" s="199" t="s">
        <v>8</v>
      </c>
      <c r="D261" s="142" t="str">
        <f t="shared" si="12"/>
        <v>HI</v>
      </c>
      <c r="E261" s="142" t="str">
        <f t="shared" si="16"/>
        <v/>
      </c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 thickBot="1">
      <c r="A262" s="142" t="str">
        <f t="shared" si="6"/>
        <v/>
      </c>
      <c r="B262" s="198">
        <v>251</v>
      </c>
      <c r="C262" s="199" t="s">
        <v>12</v>
      </c>
      <c r="D262" s="142" t="str">
        <f t="shared" si="12"/>
        <v>SS</v>
      </c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 thickBot="1">
      <c r="A263" s="142" t="str">
        <f t="shared" si="6"/>
        <v/>
      </c>
      <c r="B263" s="198">
        <v>252</v>
      </c>
      <c r="C263" s="199" t="s">
        <v>12</v>
      </c>
      <c r="D263" s="142" t="str">
        <f t="shared" si="12"/>
        <v>SS</v>
      </c>
      <c r="E263" s="142" t="str">
        <f t="shared" ref="E263:E279" si="17">IF(C263=D263,"","***")</f>
        <v/>
      </c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 thickBot="1">
      <c r="A264" s="142" t="str">
        <f t="shared" si="6"/>
        <v/>
      </c>
      <c r="B264" s="198">
        <v>253</v>
      </c>
      <c r="C264" s="199" t="s">
        <v>8</v>
      </c>
      <c r="D264" s="142" t="str">
        <f t="shared" si="12"/>
        <v>HI</v>
      </c>
      <c r="E264" s="142" t="str">
        <f t="shared" si="17"/>
        <v/>
      </c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 thickBot="1">
      <c r="A265" s="142" t="str">
        <f t="shared" si="6"/>
        <v/>
      </c>
      <c r="B265" s="198">
        <v>254</v>
      </c>
      <c r="C265" s="199" t="s">
        <v>8</v>
      </c>
      <c r="D265" s="142" t="str">
        <f t="shared" si="12"/>
        <v>HI</v>
      </c>
      <c r="E265" s="142" t="str">
        <f t="shared" si="17"/>
        <v/>
      </c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 thickBot="1">
      <c r="A266" s="142" t="str">
        <f t="shared" si="6"/>
        <v/>
      </c>
      <c r="B266" s="198">
        <v>255</v>
      </c>
      <c r="C266" s="199" t="s">
        <v>9</v>
      </c>
      <c r="D266" s="142" t="str">
        <f t="shared" si="12"/>
        <v>HRC</v>
      </c>
      <c r="E266" s="142" t="str">
        <f t="shared" si="17"/>
        <v/>
      </c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 thickBot="1">
      <c r="A267" s="142" t="str">
        <f t="shared" si="6"/>
        <v/>
      </c>
      <c r="B267" s="198">
        <v>256</v>
      </c>
      <c r="C267" s="212" t="s">
        <v>31</v>
      </c>
      <c r="D267" s="142" t="str">
        <f t="shared" si="12"/>
        <v>ELY</v>
      </c>
      <c r="E267" s="142" t="str">
        <f t="shared" si="17"/>
        <v/>
      </c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 thickBot="1">
      <c r="A268" s="142" t="str">
        <f t="shared" si="6"/>
        <v/>
      </c>
      <c r="B268" s="198">
        <v>257</v>
      </c>
      <c r="C268" s="212" t="s">
        <v>31</v>
      </c>
      <c r="D268" s="142" t="str">
        <f t="shared" si="12"/>
        <v>ELY</v>
      </c>
      <c r="E268" s="142" t="str">
        <f t="shared" si="17"/>
        <v/>
      </c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 thickBot="1">
      <c r="A269" s="142" t="str">
        <f t="shared" si="6"/>
        <v/>
      </c>
      <c r="B269" s="198">
        <v>258</v>
      </c>
      <c r="C269" s="199" t="s">
        <v>12</v>
      </c>
      <c r="D269" s="142" t="str">
        <f t="shared" ref="D269:D332" si="18">VLOOKUP(B269,Raw,2,FALSE)</f>
        <v>SS</v>
      </c>
      <c r="E269" s="142" t="str">
        <f t="shared" si="17"/>
        <v/>
      </c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 thickBot="1">
      <c r="A270" s="142" t="str">
        <f t="shared" si="6"/>
        <v/>
      </c>
      <c r="B270" s="198">
        <v>259</v>
      </c>
      <c r="C270" s="199" t="s">
        <v>12</v>
      </c>
      <c r="D270" s="142" t="str">
        <f t="shared" si="18"/>
        <v>SS</v>
      </c>
      <c r="E270" s="142" t="str">
        <f t="shared" si="17"/>
        <v/>
      </c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 thickBot="1">
      <c r="A271" s="142" t="str">
        <f t="shared" si="6"/>
        <v/>
      </c>
      <c r="B271" s="198">
        <v>260</v>
      </c>
      <c r="C271" s="199" t="s">
        <v>5</v>
      </c>
      <c r="D271" s="142" t="str">
        <f t="shared" si="18"/>
        <v>CAC</v>
      </c>
      <c r="E271" s="142" t="str">
        <f t="shared" si="17"/>
        <v/>
      </c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 thickBot="1">
      <c r="A272" s="142" t="str">
        <f t="shared" si="6"/>
        <v/>
      </c>
      <c r="B272" s="198">
        <v>261</v>
      </c>
      <c r="C272" s="212" t="s">
        <v>10</v>
      </c>
      <c r="D272" s="142" t="str">
        <f t="shared" si="18"/>
        <v>NJ</v>
      </c>
      <c r="E272" s="142" t="str">
        <f t="shared" si="17"/>
        <v/>
      </c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 thickBot="1">
      <c r="A273" s="142" t="str">
        <f t="shared" si="6"/>
        <v/>
      </c>
      <c r="B273" s="198">
        <v>262</v>
      </c>
      <c r="C273" s="212" t="s">
        <v>10</v>
      </c>
      <c r="D273" s="142" t="str">
        <f t="shared" si="18"/>
        <v>NJ</v>
      </c>
      <c r="E273" s="142" t="str">
        <f t="shared" si="17"/>
        <v/>
      </c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 thickBot="1">
      <c r="A274" s="142" t="str">
        <f t="shared" si="6"/>
        <v/>
      </c>
      <c r="B274" s="198">
        <v>263</v>
      </c>
      <c r="C274" s="212" t="s">
        <v>10</v>
      </c>
      <c r="D274" s="142" t="str">
        <f t="shared" si="18"/>
        <v>NJ</v>
      </c>
      <c r="E274" s="142" t="str">
        <f t="shared" si="17"/>
        <v/>
      </c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 thickBot="1">
      <c r="A275" s="142" t="str">
        <f t="shared" si="6"/>
        <v/>
      </c>
      <c r="B275" s="198">
        <v>264</v>
      </c>
      <c r="C275" s="199" t="s">
        <v>9</v>
      </c>
      <c r="D275" s="142" t="str">
        <f t="shared" si="18"/>
        <v>HRC</v>
      </c>
      <c r="E275" s="142" t="str">
        <f t="shared" si="17"/>
        <v/>
      </c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 thickBot="1">
      <c r="A276" s="142" t="str">
        <f t="shared" si="6"/>
        <v/>
      </c>
      <c r="B276" s="198">
        <v>265</v>
      </c>
      <c r="C276" s="212" t="s">
        <v>10</v>
      </c>
      <c r="D276" s="142" t="str">
        <f t="shared" si="18"/>
        <v>NJ</v>
      </c>
      <c r="E276" s="142" t="str">
        <f t="shared" si="17"/>
        <v/>
      </c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 thickBot="1">
      <c r="A277" s="142" t="str">
        <f t="shared" si="6"/>
        <v/>
      </c>
      <c r="B277" s="198">
        <v>266</v>
      </c>
      <c r="C277" s="199" t="s">
        <v>5</v>
      </c>
      <c r="D277" s="142" t="str">
        <f t="shared" si="18"/>
        <v>CAC</v>
      </c>
      <c r="E277" s="142" t="str">
        <f t="shared" si="17"/>
        <v/>
      </c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 thickBot="1">
      <c r="A278" s="142" t="str">
        <f t="shared" si="6"/>
        <v/>
      </c>
      <c r="B278" s="198">
        <v>267</v>
      </c>
      <c r="C278" s="199" t="s">
        <v>9</v>
      </c>
      <c r="D278" s="142" t="str">
        <f t="shared" si="18"/>
        <v>HRC</v>
      </c>
      <c r="E278" s="142" t="str">
        <f t="shared" si="17"/>
        <v/>
      </c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 thickBot="1">
      <c r="A279" s="142" t="str">
        <f t="shared" si="6"/>
        <v/>
      </c>
      <c r="B279" s="198">
        <v>268</v>
      </c>
      <c r="C279" s="199" t="s">
        <v>12</v>
      </c>
      <c r="D279" s="142" t="str">
        <f t="shared" si="18"/>
        <v>SS</v>
      </c>
      <c r="E279" s="142" t="str">
        <f t="shared" si="17"/>
        <v/>
      </c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 thickBot="1">
      <c r="A280" s="142" t="str">
        <f t="shared" si="6"/>
        <v/>
      </c>
      <c r="B280" s="198">
        <v>269</v>
      </c>
      <c r="C280" s="199" t="s">
        <v>11</v>
      </c>
      <c r="D280" s="142" t="str">
        <f t="shared" si="18"/>
        <v>RR</v>
      </c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 thickBot="1">
      <c r="A281" s="142" t="str">
        <f t="shared" si="6"/>
        <v/>
      </c>
      <c r="B281" s="198">
        <v>270</v>
      </c>
      <c r="C281" s="199" t="s">
        <v>5</v>
      </c>
      <c r="D281" s="142" t="str">
        <f t="shared" si="18"/>
        <v>CAC</v>
      </c>
      <c r="E281" s="142" t="str">
        <f t="shared" ref="E281:E410" si="19">IF(C281=D281,"","***")</f>
        <v/>
      </c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 thickBot="1">
      <c r="A282" s="142" t="str">
        <f t="shared" si="6"/>
        <v/>
      </c>
      <c r="B282" s="198">
        <v>271</v>
      </c>
      <c r="C282" s="199" t="s">
        <v>11</v>
      </c>
      <c r="D282" s="142" t="str">
        <f t="shared" si="18"/>
        <v>RR</v>
      </c>
      <c r="E282" s="142" t="str">
        <f t="shared" si="19"/>
        <v/>
      </c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 thickBot="1">
      <c r="A283" s="142" t="str">
        <f t="shared" si="6"/>
        <v/>
      </c>
      <c r="B283" s="198">
        <v>272</v>
      </c>
      <c r="C283" s="212" t="s">
        <v>31</v>
      </c>
      <c r="D283" s="142" t="str">
        <f t="shared" si="18"/>
        <v>ELY</v>
      </c>
      <c r="E283" s="142" t="str">
        <f t="shared" si="19"/>
        <v/>
      </c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 thickBot="1">
      <c r="A284" s="142" t="str">
        <f t="shared" si="6"/>
        <v/>
      </c>
      <c r="B284" s="198">
        <v>273</v>
      </c>
      <c r="C284" s="199" t="s">
        <v>8</v>
      </c>
      <c r="D284" s="142" t="str">
        <f t="shared" si="18"/>
        <v>HI</v>
      </c>
      <c r="E284" s="142" t="str">
        <f t="shared" si="19"/>
        <v/>
      </c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 thickBot="1">
      <c r="A285" s="142" t="str">
        <f t="shared" si="6"/>
        <v/>
      </c>
      <c r="B285" s="198">
        <v>274</v>
      </c>
      <c r="C285" s="212" t="s">
        <v>10</v>
      </c>
      <c r="D285" s="142" t="str">
        <f t="shared" si="18"/>
        <v>NJ</v>
      </c>
      <c r="E285" s="142" t="str">
        <f t="shared" si="19"/>
        <v/>
      </c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 thickBot="1">
      <c r="A286" s="142" t="str">
        <f>IF(B286=B285+1,"","***")</f>
        <v/>
      </c>
      <c r="B286" s="182">
        <v>275</v>
      </c>
      <c r="C286" s="212" t="s">
        <v>10</v>
      </c>
      <c r="D286" s="142" t="str">
        <f t="shared" si="18"/>
        <v>NJ</v>
      </c>
      <c r="E286" s="142" t="str">
        <f t="shared" si="19"/>
        <v/>
      </c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 thickBot="1">
      <c r="A287" s="142" t="str">
        <f t="shared" si="6"/>
        <v/>
      </c>
      <c r="B287" s="198">
        <v>276</v>
      </c>
      <c r="C287" s="199" t="s">
        <v>5</v>
      </c>
      <c r="D287" s="142" t="str">
        <f t="shared" si="18"/>
        <v>CAC</v>
      </c>
      <c r="E287" s="142" t="str">
        <f t="shared" si="19"/>
        <v/>
      </c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 thickBot="1">
      <c r="A288" s="142" t="str">
        <f t="shared" si="6"/>
        <v/>
      </c>
      <c r="B288" s="198">
        <v>277</v>
      </c>
      <c r="C288" s="199" t="s">
        <v>5</v>
      </c>
      <c r="D288" s="142" t="str">
        <f t="shared" si="18"/>
        <v>CAC</v>
      </c>
      <c r="E288" s="142" t="str">
        <f t="shared" si="19"/>
        <v/>
      </c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 thickBot="1">
      <c r="A289" s="142" t="str">
        <f t="shared" si="6"/>
        <v/>
      </c>
      <c r="B289" s="198">
        <v>278</v>
      </c>
      <c r="C289" s="199" t="s">
        <v>8</v>
      </c>
      <c r="D289" s="142" t="str">
        <f t="shared" si="18"/>
        <v>HI</v>
      </c>
      <c r="E289" s="142" t="str">
        <f t="shared" si="19"/>
        <v/>
      </c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 thickBot="1">
      <c r="A290" s="142" t="str">
        <f t="shared" si="6"/>
        <v/>
      </c>
      <c r="B290" s="198">
        <v>279</v>
      </c>
      <c r="C290" s="199" t="s">
        <v>8</v>
      </c>
      <c r="D290" s="142" t="str">
        <f t="shared" si="18"/>
        <v>HI</v>
      </c>
      <c r="E290" s="142" t="str">
        <f t="shared" si="19"/>
        <v/>
      </c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 thickBot="1">
      <c r="A291" s="142" t="str">
        <f t="shared" si="6"/>
        <v/>
      </c>
      <c r="B291" s="198">
        <v>280</v>
      </c>
      <c r="C291" s="212" t="s">
        <v>10</v>
      </c>
      <c r="D291" s="142" t="str">
        <f t="shared" si="18"/>
        <v>NJ</v>
      </c>
      <c r="E291" s="142" t="str">
        <f t="shared" si="19"/>
        <v/>
      </c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 thickBot="1">
      <c r="A292" s="142" t="str">
        <f t="shared" si="6"/>
        <v/>
      </c>
      <c r="B292" s="198">
        <v>281</v>
      </c>
      <c r="C292" s="212" t="s">
        <v>10</v>
      </c>
      <c r="D292" s="142" t="str">
        <f t="shared" si="18"/>
        <v>NJ</v>
      </c>
      <c r="E292" s="142" t="str">
        <f t="shared" si="19"/>
        <v/>
      </c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 thickBot="1">
      <c r="A293" s="142" t="str">
        <f t="shared" si="6"/>
        <v/>
      </c>
      <c r="B293" s="198">
        <v>282</v>
      </c>
      <c r="C293" s="199" t="s">
        <v>11</v>
      </c>
      <c r="D293" s="142" t="str">
        <f t="shared" si="18"/>
        <v>RR</v>
      </c>
      <c r="E293" s="142" t="str">
        <f t="shared" si="19"/>
        <v/>
      </c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 thickBot="1">
      <c r="A294" s="142" t="str">
        <f t="shared" si="6"/>
        <v/>
      </c>
      <c r="B294" s="198">
        <v>283</v>
      </c>
      <c r="C294" s="199" t="s">
        <v>11</v>
      </c>
      <c r="D294" s="142" t="str">
        <f t="shared" si="18"/>
        <v>RR</v>
      </c>
      <c r="E294" s="142" t="str">
        <f t="shared" si="19"/>
        <v/>
      </c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 thickBot="1">
      <c r="A295" s="142" t="str">
        <f t="shared" si="6"/>
        <v/>
      </c>
      <c r="B295" s="198">
        <v>284</v>
      </c>
      <c r="C295" s="199" t="s">
        <v>12</v>
      </c>
      <c r="D295" s="142" t="str">
        <f t="shared" si="18"/>
        <v>SS</v>
      </c>
      <c r="E295" s="142" t="str">
        <f t="shared" si="19"/>
        <v/>
      </c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 thickBot="1">
      <c r="A296" s="142" t="str">
        <f t="shared" si="6"/>
        <v/>
      </c>
      <c r="B296" s="198">
        <v>285</v>
      </c>
      <c r="C296" s="199" t="s">
        <v>8</v>
      </c>
      <c r="D296" s="142" t="str">
        <f t="shared" si="18"/>
        <v>HI</v>
      </c>
      <c r="E296" s="142" t="str">
        <f t="shared" si="19"/>
        <v/>
      </c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 thickBot="1">
      <c r="A297" s="142" t="str">
        <f t="shared" si="6"/>
        <v/>
      </c>
      <c r="B297" s="198">
        <v>286</v>
      </c>
      <c r="C297" s="199" t="s">
        <v>8</v>
      </c>
      <c r="D297" s="142" t="str">
        <f t="shared" si="18"/>
        <v>HI</v>
      </c>
      <c r="E297" s="142" t="str">
        <f t="shared" si="19"/>
        <v/>
      </c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 thickBot="1">
      <c r="A298" s="142" t="str">
        <f t="shared" si="6"/>
        <v/>
      </c>
      <c r="B298" s="198">
        <v>287</v>
      </c>
      <c r="C298" s="212" t="s">
        <v>10</v>
      </c>
      <c r="D298" s="142" t="str">
        <f t="shared" si="18"/>
        <v>NJ</v>
      </c>
      <c r="E298" s="142" t="str">
        <f t="shared" si="19"/>
        <v/>
      </c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 thickBot="1">
      <c r="A299" s="142" t="str">
        <f t="shared" si="6"/>
        <v/>
      </c>
      <c r="B299" s="198">
        <v>288</v>
      </c>
      <c r="C299" s="212" t="s">
        <v>10</v>
      </c>
      <c r="D299" s="142" t="str">
        <f t="shared" si="18"/>
        <v>NJ</v>
      </c>
      <c r="E299" s="142" t="str">
        <f t="shared" si="19"/>
        <v/>
      </c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 thickBot="1">
      <c r="A300" s="142" t="str">
        <f t="shared" si="6"/>
        <v/>
      </c>
      <c r="B300" s="198">
        <v>289</v>
      </c>
      <c r="C300" s="199" t="s">
        <v>9</v>
      </c>
      <c r="D300" s="142" t="str">
        <f t="shared" si="18"/>
        <v>HRC</v>
      </c>
      <c r="E300" s="142" t="str">
        <f t="shared" si="19"/>
        <v/>
      </c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 thickBot="1">
      <c r="A301" s="142" t="str">
        <f t="shared" si="6"/>
        <v/>
      </c>
      <c r="B301" s="198">
        <v>290</v>
      </c>
      <c r="C301" s="212" t="s">
        <v>31</v>
      </c>
      <c r="D301" s="142" t="str">
        <f t="shared" si="18"/>
        <v>ELY</v>
      </c>
      <c r="E301" s="142" t="str">
        <f t="shared" si="19"/>
        <v/>
      </c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 thickBot="1">
      <c r="A302" s="142" t="str">
        <f t="shared" si="6"/>
        <v/>
      </c>
      <c r="B302" s="198">
        <v>291</v>
      </c>
      <c r="C302" s="199" t="s">
        <v>5</v>
      </c>
      <c r="D302" s="142" t="str">
        <f t="shared" si="18"/>
        <v>CAC</v>
      </c>
      <c r="E302" s="142" t="str">
        <f t="shared" si="19"/>
        <v/>
      </c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 thickBot="1">
      <c r="A303" s="142" t="str">
        <f t="shared" si="6"/>
        <v/>
      </c>
      <c r="B303" s="198">
        <v>292</v>
      </c>
      <c r="C303" s="199" t="s">
        <v>9</v>
      </c>
      <c r="D303" s="142" t="str">
        <f t="shared" si="18"/>
        <v>HRC</v>
      </c>
      <c r="E303" s="142" t="str">
        <f t="shared" si="19"/>
        <v/>
      </c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 thickBot="1">
      <c r="A304" s="142" t="str">
        <f t="shared" si="6"/>
        <v/>
      </c>
      <c r="B304" s="198">
        <v>293</v>
      </c>
      <c r="C304" s="199" t="s">
        <v>5</v>
      </c>
      <c r="D304" s="142" t="str">
        <f t="shared" si="18"/>
        <v>CAC</v>
      </c>
      <c r="E304" s="142" t="str">
        <f t="shared" si="19"/>
        <v/>
      </c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 thickBot="1">
      <c r="A305" s="142" t="str">
        <f t="shared" si="6"/>
        <v/>
      </c>
      <c r="B305" s="198">
        <v>294</v>
      </c>
      <c r="C305" s="199" t="s">
        <v>9</v>
      </c>
      <c r="D305" s="142" t="str">
        <f t="shared" si="18"/>
        <v>HRC</v>
      </c>
      <c r="E305" s="142" t="str">
        <f t="shared" si="19"/>
        <v/>
      </c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 thickBot="1">
      <c r="A306" s="142" t="str">
        <f t="shared" si="6"/>
        <v/>
      </c>
      <c r="B306" s="198">
        <v>295</v>
      </c>
      <c r="C306" s="199" t="s">
        <v>5</v>
      </c>
      <c r="D306" s="142" t="str">
        <f t="shared" si="18"/>
        <v>CAC</v>
      </c>
      <c r="E306" s="142" t="str">
        <f t="shared" si="19"/>
        <v/>
      </c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 thickBot="1">
      <c r="A307" s="142" t="str">
        <f t="shared" si="6"/>
        <v/>
      </c>
      <c r="B307" s="198">
        <v>296</v>
      </c>
      <c r="C307" s="199" t="s">
        <v>11</v>
      </c>
      <c r="D307" s="142" t="str">
        <f t="shared" si="18"/>
        <v>RR</v>
      </c>
      <c r="E307" s="142" t="str">
        <f t="shared" si="19"/>
        <v/>
      </c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 thickBot="1">
      <c r="A308" s="142" t="str">
        <f t="shared" si="6"/>
        <v/>
      </c>
      <c r="B308" s="198">
        <v>297</v>
      </c>
      <c r="C308" s="212" t="s">
        <v>10</v>
      </c>
      <c r="D308" s="142" t="str">
        <f t="shared" si="18"/>
        <v>NJ</v>
      </c>
      <c r="E308" s="142" t="str">
        <f t="shared" si="19"/>
        <v/>
      </c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 thickBot="1">
      <c r="A309" s="142" t="str">
        <f t="shared" si="6"/>
        <v/>
      </c>
      <c r="B309" s="198">
        <v>298</v>
      </c>
      <c r="C309" s="199" t="s">
        <v>5</v>
      </c>
      <c r="D309" s="142" t="str">
        <f t="shared" si="18"/>
        <v>CAC</v>
      </c>
      <c r="E309" s="142" t="str">
        <f t="shared" si="19"/>
        <v/>
      </c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 thickBot="1">
      <c r="A310" s="142" t="str">
        <f t="shared" si="6"/>
        <v/>
      </c>
      <c r="B310" s="182">
        <v>299</v>
      </c>
      <c r="C310" s="212" t="s">
        <v>10</v>
      </c>
      <c r="D310" s="142" t="str">
        <f t="shared" si="18"/>
        <v>NJ</v>
      </c>
      <c r="E310" s="142" t="str">
        <f t="shared" si="19"/>
        <v/>
      </c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 thickBot="1">
      <c r="A311" s="142" t="str">
        <f t="shared" si="6"/>
        <v/>
      </c>
      <c r="B311" s="198">
        <v>300</v>
      </c>
      <c r="C311" s="199" t="s">
        <v>8</v>
      </c>
      <c r="D311" s="142" t="str">
        <f t="shared" si="18"/>
        <v>HI</v>
      </c>
      <c r="E311" s="142" t="str">
        <f t="shared" si="19"/>
        <v/>
      </c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 thickBot="1">
      <c r="A312" s="142" t="str">
        <f t="shared" si="6"/>
        <v/>
      </c>
      <c r="B312" s="198">
        <v>301</v>
      </c>
      <c r="C312" s="212" t="s">
        <v>10</v>
      </c>
      <c r="D312" s="142" t="str">
        <f t="shared" si="18"/>
        <v>NJ</v>
      </c>
      <c r="E312" s="142" t="str">
        <f t="shared" si="19"/>
        <v/>
      </c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 thickBot="1">
      <c r="A313" s="142" t="str">
        <f t="shared" si="6"/>
        <v/>
      </c>
      <c r="B313" s="198">
        <v>302</v>
      </c>
      <c r="C313" s="199" t="s">
        <v>9</v>
      </c>
      <c r="D313" s="142" t="str">
        <f t="shared" si="18"/>
        <v>HRC</v>
      </c>
      <c r="E313" s="142" t="str">
        <f t="shared" si="19"/>
        <v/>
      </c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 thickBot="1">
      <c r="A314" s="142" t="str">
        <f t="shared" si="6"/>
        <v/>
      </c>
      <c r="B314" s="198">
        <v>303</v>
      </c>
      <c r="C314" s="212" t="s">
        <v>31</v>
      </c>
      <c r="D314" s="142" t="str">
        <f t="shared" si="18"/>
        <v>ELY</v>
      </c>
      <c r="E314" s="142" t="str">
        <f t="shared" si="19"/>
        <v/>
      </c>
      <c r="F314" s="177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 thickBot="1">
      <c r="A315" s="142" t="str">
        <f t="shared" si="6"/>
        <v/>
      </c>
      <c r="B315" s="198">
        <v>304</v>
      </c>
      <c r="C315" s="199" t="s">
        <v>11</v>
      </c>
      <c r="D315" s="142" t="str">
        <f t="shared" si="18"/>
        <v>RR</v>
      </c>
      <c r="E315" s="142" t="str">
        <f t="shared" si="19"/>
        <v/>
      </c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 thickBot="1">
      <c r="A316" s="142" t="str">
        <f t="shared" si="6"/>
        <v/>
      </c>
      <c r="B316" s="198">
        <v>305</v>
      </c>
      <c r="C316" s="212" t="s">
        <v>10</v>
      </c>
      <c r="D316" s="142" t="str">
        <f t="shared" si="18"/>
        <v>NJ</v>
      </c>
      <c r="E316" s="142" t="str">
        <f t="shared" si="19"/>
        <v/>
      </c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 thickBot="1">
      <c r="A317" s="142" t="str">
        <f t="shared" si="6"/>
        <v/>
      </c>
      <c r="B317" s="198">
        <v>306</v>
      </c>
      <c r="C317" s="199" t="s">
        <v>8</v>
      </c>
      <c r="D317" s="142" t="str">
        <f t="shared" si="18"/>
        <v>HI</v>
      </c>
      <c r="E317" s="142" t="str">
        <f t="shared" si="19"/>
        <v/>
      </c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 thickBot="1">
      <c r="A318" s="142" t="str">
        <f t="shared" si="6"/>
        <v/>
      </c>
      <c r="B318" s="198">
        <v>307</v>
      </c>
      <c r="C318" s="199" t="s">
        <v>8</v>
      </c>
      <c r="D318" s="142" t="str">
        <f t="shared" si="18"/>
        <v>HI</v>
      </c>
      <c r="E318" s="142" t="str">
        <f t="shared" si="19"/>
        <v/>
      </c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 thickBot="1">
      <c r="A319" s="142" t="str">
        <f t="shared" si="6"/>
        <v/>
      </c>
      <c r="B319" s="198">
        <v>308</v>
      </c>
      <c r="C319" s="212" t="s">
        <v>10</v>
      </c>
      <c r="D319" s="142" t="str">
        <f t="shared" si="18"/>
        <v>NJ</v>
      </c>
      <c r="E319" s="142" t="str">
        <f t="shared" si="19"/>
        <v/>
      </c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 thickBot="1">
      <c r="A320" s="142" t="str">
        <f t="shared" si="6"/>
        <v/>
      </c>
      <c r="B320" s="198">
        <v>309</v>
      </c>
      <c r="C320" s="199" t="s">
        <v>5</v>
      </c>
      <c r="D320" s="142" t="str">
        <f t="shared" si="18"/>
        <v>CAC</v>
      </c>
      <c r="E320" s="142" t="str">
        <f t="shared" si="19"/>
        <v/>
      </c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 thickBot="1">
      <c r="A321" s="142" t="str">
        <f t="shared" si="6"/>
        <v/>
      </c>
      <c r="B321" s="198">
        <v>310</v>
      </c>
      <c r="C321" s="199" t="s">
        <v>8</v>
      </c>
      <c r="D321" s="142" t="str">
        <f t="shared" si="18"/>
        <v>HI</v>
      </c>
      <c r="E321" s="142" t="str">
        <f t="shared" si="19"/>
        <v/>
      </c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 thickBot="1">
      <c r="A322" s="142" t="str">
        <f t="shared" si="6"/>
        <v/>
      </c>
      <c r="B322" s="198">
        <v>311</v>
      </c>
      <c r="C322" s="212" t="s">
        <v>31</v>
      </c>
      <c r="D322" s="142" t="str">
        <f t="shared" si="18"/>
        <v>ELY</v>
      </c>
      <c r="E322" s="142" t="str">
        <f t="shared" si="19"/>
        <v/>
      </c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 thickBot="1">
      <c r="A323" s="142" t="str">
        <f t="shared" si="6"/>
        <v/>
      </c>
      <c r="B323" s="198">
        <v>312</v>
      </c>
      <c r="C323" s="212" t="s">
        <v>31</v>
      </c>
      <c r="D323" s="142" t="str">
        <f t="shared" si="18"/>
        <v>ELY</v>
      </c>
      <c r="E323" s="142" t="str">
        <f t="shared" si="19"/>
        <v/>
      </c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 thickBot="1">
      <c r="A324" s="142" t="str">
        <f t="shared" si="6"/>
        <v>***</v>
      </c>
      <c r="B324" s="182"/>
      <c r="C324" s="183"/>
      <c r="D324" s="142" t="e">
        <f t="shared" si="18"/>
        <v>#N/A</v>
      </c>
      <c r="E324" s="142" t="e">
        <f t="shared" si="19"/>
        <v>#N/A</v>
      </c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 thickBot="1">
      <c r="A325" s="142" t="str">
        <f t="shared" si="6"/>
        <v>***</v>
      </c>
      <c r="B325" s="182"/>
      <c r="C325" s="183"/>
      <c r="D325" s="142" t="e">
        <f t="shared" si="18"/>
        <v>#N/A</v>
      </c>
      <c r="E325" s="142" t="e">
        <f t="shared" si="19"/>
        <v>#N/A</v>
      </c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 thickBot="1">
      <c r="A326" s="142" t="str">
        <f t="shared" si="6"/>
        <v>***</v>
      </c>
      <c r="B326" s="182"/>
      <c r="C326" s="183"/>
      <c r="D326" s="142" t="e">
        <f t="shared" si="18"/>
        <v>#N/A</v>
      </c>
      <c r="E326" s="142" t="e">
        <f t="shared" si="19"/>
        <v>#N/A</v>
      </c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 thickBot="1">
      <c r="A327" s="142" t="str">
        <f t="shared" si="6"/>
        <v>***</v>
      </c>
      <c r="B327" s="182"/>
      <c r="C327" s="183"/>
      <c r="D327" s="142" t="e">
        <f t="shared" si="18"/>
        <v>#N/A</v>
      </c>
      <c r="E327" s="142" t="e">
        <f t="shared" si="19"/>
        <v>#N/A</v>
      </c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 thickBot="1">
      <c r="A328" s="142" t="str">
        <f t="shared" si="6"/>
        <v>***</v>
      </c>
      <c r="B328" s="182"/>
      <c r="C328" s="183"/>
      <c r="D328" s="142" t="e">
        <f t="shared" si="18"/>
        <v>#N/A</v>
      </c>
      <c r="E328" s="142" t="e">
        <f t="shared" si="19"/>
        <v>#N/A</v>
      </c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 thickBot="1">
      <c r="A329" s="142" t="str">
        <f t="shared" si="6"/>
        <v>***</v>
      </c>
      <c r="B329" s="182"/>
      <c r="C329" s="183"/>
      <c r="D329" s="142" t="e">
        <f t="shared" si="18"/>
        <v>#N/A</v>
      </c>
      <c r="E329" s="142" t="e">
        <f t="shared" si="19"/>
        <v>#N/A</v>
      </c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 thickBot="1">
      <c r="A330" s="142" t="str">
        <f t="shared" si="6"/>
        <v>***</v>
      </c>
      <c r="B330" s="182"/>
      <c r="C330" s="183"/>
      <c r="D330" s="142" t="e">
        <f t="shared" si="18"/>
        <v>#N/A</v>
      </c>
      <c r="E330" s="142" t="e">
        <f t="shared" si="19"/>
        <v>#N/A</v>
      </c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 thickBot="1">
      <c r="A331" s="142" t="str">
        <f t="shared" si="6"/>
        <v>***</v>
      </c>
      <c r="B331" s="182"/>
      <c r="C331" s="183"/>
      <c r="D331" s="142" t="e">
        <f t="shared" si="18"/>
        <v>#N/A</v>
      </c>
      <c r="E331" s="142" t="e">
        <f t="shared" si="19"/>
        <v>#N/A</v>
      </c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 thickBot="1">
      <c r="A332" s="142" t="str">
        <f t="shared" si="6"/>
        <v>***</v>
      </c>
      <c r="B332" s="182"/>
      <c r="C332" s="183"/>
      <c r="D332" s="142" t="e">
        <f t="shared" si="18"/>
        <v>#N/A</v>
      </c>
      <c r="E332" s="142" t="e">
        <f t="shared" si="19"/>
        <v>#N/A</v>
      </c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 thickBot="1">
      <c r="A333" s="142" t="str">
        <f t="shared" si="6"/>
        <v>***</v>
      </c>
      <c r="B333" s="144"/>
      <c r="C333" s="154"/>
      <c r="D333" s="142" t="e">
        <f t="shared" ref="D333:D396" si="20">VLOOKUP(B333,Raw,2,FALSE)</f>
        <v>#N/A</v>
      </c>
      <c r="E333" s="142" t="e">
        <f t="shared" si="19"/>
        <v>#N/A</v>
      </c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 thickBot="1">
      <c r="A334" s="142" t="str">
        <f t="shared" si="6"/>
        <v>***</v>
      </c>
      <c r="B334" s="182"/>
      <c r="C334" s="183"/>
      <c r="D334" s="142" t="e">
        <f t="shared" si="20"/>
        <v>#N/A</v>
      </c>
      <c r="E334" s="142" t="e">
        <f t="shared" si="19"/>
        <v>#N/A</v>
      </c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 thickBot="1">
      <c r="A335" s="142" t="str">
        <f t="shared" si="6"/>
        <v>***</v>
      </c>
      <c r="B335" s="182"/>
      <c r="C335" s="183"/>
      <c r="D335" s="142" t="e">
        <f t="shared" si="20"/>
        <v>#N/A</v>
      </c>
      <c r="E335" s="142" t="e">
        <f t="shared" si="19"/>
        <v>#N/A</v>
      </c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 thickBot="1">
      <c r="A336" s="142" t="str">
        <f t="shared" si="6"/>
        <v>***</v>
      </c>
      <c r="B336" s="182"/>
      <c r="C336" s="183"/>
      <c r="D336" s="142" t="e">
        <f t="shared" si="20"/>
        <v>#N/A</v>
      </c>
      <c r="E336" s="142" t="e">
        <f t="shared" si="19"/>
        <v>#N/A</v>
      </c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 thickBot="1">
      <c r="A337" s="142" t="str">
        <f t="shared" si="6"/>
        <v>***</v>
      </c>
      <c r="B337" s="182"/>
      <c r="C337" s="183"/>
      <c r="D337" s="142" t="e">
        <f t="shared" si="20"/>
        <v>#N/A</v>
      </c>
      <c r="E337" s="142" t="e">
        <f t="shared" si="19"/>
        <v>#N/A</v>
      </c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 thickBot="1">
      <c r="A338" s="142" t="str">
        <f t="shared" si="6"/>
        <v>***</v>
      </c>
      <c r="B338" s="182"/>
      <c r="C338" s="183"/>
      <c r="D338" s="142" t="e">
        <f t="shared" si="20"/>
        <v>#N/A</v>
      </c>
      <c r="E338" s="142" t="e">
        <f t="shared" si="19"/>
        <v>#N/A</v>
      </c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 thickBot="1">
      <c r="A339" s="142"/>
      <c r="B339" s="182"/>
      <c r="C339" s="183"/>
      <c r="D339" s="142" t="e">
        <f t="shared" si="20"/>
        <v>#N/A</v>
      </c>
      <c r="E339" s="142" t="e">
        <f t="shared" si="19"/>
        <v>#N/A</v>
      </c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 thickBot="1">
      <c r="A340" s="142" t="str">
        <f t="shared" ref="A340:A390" si="21">IF(B339=B338+1,"","***")</f>
        <v>***</v>
      </c>
      <c r="B340" s="182"/>
      <c r="C340" s="183"/>
      <c r="D340" s="142" t="e">
        <f t="shared" si="20"/>
        <v>#N/A</v>
      </c>
      <c r="E340" s="142" t="e">
        <f t="shared" si="19"/>
        <v>#N/A</v>
      </c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 thickBot="1">
      <c r="A341" s="142" t="str">
        <f t="shared" si="21"/>
        <v>***</v>
      </c>
      <c r="B341" s="186"/>
      <c r="C341" s="183"/>
      <c r="D341" s="142" t="e">
        <f t="shared" si="20"/>
        <v>#N/A</v>
      </c>
      <c r="E341" s="142" t="e">
        <f t="shared" si="19"/>
        <v>#N/A</v>
      </c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 thickBot="1">
      <c r="A342" s="142" t="str">
        <f t="shared" si="21"/>
        <v>***</v>
      </c>
      <c r="B342" s="7"/>
      <c r="C342" s="145"/>
      <c r="D342" s="142" t="e">
        <f t="shared" si="20"/>
        <v>#N/A</v>
      </c>
      <c r="E342" s="142" t="e">
        <f t="shared" si="19"/>
        <v>#N/A</v>
      </c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 thickBot="1">
      <c r="A343" s="142" t="str">
        <f t="shared" si="21"/>
        <v>***</v>
      </c>
      <c r="B343" s="7"/>
      <c r="C343" s="145"/>
      <c r="D343" s="142" t="e">
        <f t="shared" si="20"/>
        <v>#N/A</v>
      </c>
      <c r="E343" s="142" t="e">
        <f t="shared" si="19"/>
        <v>#N/A</v>
      </c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 thickBot="1">
      <c r="A344" s="142" t="str">
        <f t="shared" si="21"/>
        <v>***</v>
      </c>
      <c r="B344" s="7"/>
      <c r="C344" s="145"/>
      <c r="D344" s="142" t="e">
        <f t="shared" si="20"/>
        <v>#N/A</v>
      </c>
      <c r="E344" s="142" t="e">
        <f t="shared" si="19"/>
        <v>#N/A</v>
      </c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 thickBot="1">
      <c r="A345" s="142" t="str">
        <f t="shared" si="21"/>
        <v>***</v>
      </c>
      <c r="B345" s="7"/>
      <c r="C345" s="145"/>
      <c r="D345" s="142" t="e">
        <f t="shared" si="20"/>
        <v>#N/A</v>
      </c>
      <c r="E345" s="142" t="e">
        <f t="shared" si="19"/>
        <v>#N/A</v>
      </c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 thickBot="1">
      <c r="A346" s="142" t="str">
        <f t="shared" si="21"/>
        <v>***</v>
      </c>
      <c r="B346" s="7"/>
      <c r="C346" s="145"/>
      <c r="D346" s="142" t="e">
        <f t="shared" si="20"/>
        <v>#N/A</v>
      </c>
      <c r="E346" s="142" t="e">
        <f t="shared" si="19"/>
        <v>#N/A</v>
      </c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 thickBot="1">
      <c r="A347" s="142" t="str">
        <f t="shared" si="21"/>
        <v>***</v>
      </c>
      <c r="B347" s="7"/>
      <c r="C347" s="145"/>
      <c r="D347" s="142" t="e">
        <f t="shared" si="20"/>
        <v>#N/A</v>
      </c>
      <c r="E347" s="142" t="e">
        <f t="shared" si="19"/>
        <v>#N/A</v>
      </c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 thickBot="1">
      <c r="A348" s="142" t="str">
        <f t="shared" si="21"/>
        <v>***</v>
      </c>
      <c r="B348" s="7"/>
      <c r="C348" s="158"/>
      <c r="D348" s="142" t="e">
        <f t="shared" si="20"/>
        <v>#N/A</v>
      </c>
      <c r="E348" s="142" t="e">
        <f t="shared" si="19"/>
        <v>#N/A</v>
      </c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 thickBot="1">
      <c r="A349" s="142" t="str">
        <f t="shared" si="21"/>
        <v>***</v>
      </c>
      <c r="B349" s="7"/>
      <c r="C349" s="158"/>
      <c r="D349" s="142" t="e">
        <f t="shared" si="20"/>
        <v>#N/A</v>
      </c>
      <c r="E349" s="142" t="e">
        <f t="shared" si="19"/>
        <v>#N/A</v>
      </c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 thickBot="1">
      <c r="A350" s="142" t="str">
        <f t="shared" si="21"/>
        <v>***</v>
      </c>
      <c r="B350" s="7"/>
      <c r="C350" s="145"/>
      <c r="D350" s="142" t="e">
        <f t="shared" si="20"/>
        <v>#N/A</v>
      </c>
      <c r="E350" s="142" t="e">
        <f t="shared" si="19"/>
        <v>#N/A</v>
      </c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 thickBot="1">
      <c r="A351" s="142" t="str">
        <f t="shared" si="21"/>
        <v>***</v>
      </c>
      <c r="B351" s="7"/>
      <c r="C351" s="158"/>
      <c r="D351" s="142" t="e">
        <f t="shared" si="20"/>
        <v>#N/A</v>
      </c>
      <c r="E351" s="142" t="e">
        <f t="shared" si="19"/>
        <v>#N/A</v>
      </c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 thickBot="1">
      <c r="A352" s="142" t="str">
        <f t="shared" si="21"/>
        <v>***</v>
      </c>
      <c r="B352" s="7"/>
      <c r="C352" s="145"/>
      <c r="D352" s="142" t="e">
        <f t="shared" si="20"/>
        <v>#N/A</v>
      </c>
      <c r="E352" s="142" t="e">
        <f t="shared" si="19"/>
        <v>#N/A</v>
      </c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 thickBot="1">
      <c r="A353" s="142" t="str">
        <f t="shared" si="21"/>
        <v>***</v>
      </c>
      <c r="B353" s="7"/>
      <c r="C353" s="145"/>
      <c r="D353" s="142" t="e">
        <f t="shared" si="20"/>
        <v>#N/A</v>
      </c>
      <c r="E353" s="142" t="e">
        <f t="shared" si="19"/>
        <v>#N/A</v>
      </c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 thickBot="1">
      <c r="A354" s="142" t="str">
        <f t="shared" si="21"/>
        <v>***</v>
      </c>
      <c r="B354" s="7"/>
      <c r="C354" s="158"/>
      <c r="D354" s="142" t="e">
        <f t="shared" si="20"/>
        <v>#N/A</v>
      </c>
      <c r="E354" s="142" t="e">
        <f t="shared" si="19"/>
        <v>#N/A</v>
      </c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 thickBot="1">
      <c r="A355" s="142" t="str">
        <f t="shared" si="21"/>
        <v>***</v>
      </c>
      <c r="B355" s="161"/>
      <c r="C355" s="145"/>
      <c r="D355" s="142" t="e">
        <f t="shared" si="20"/>
        <v>#N/A</v>
      </c>
      <c r="E355" s="142" t="e">
        <f t="shared" si="19"/>
        <v>#N/A</v>
      </c>
      <c r="F355" s="142"/>
      <c r="G355" s="142"/>
      <c r="H355" s="142"/>
      <c r="I355" s="142"/>
      <c r="J355" s="142" t="s">
        <v>67</v>
      </c>
      <c r="K355" s="142" t="s">
        <v>67</v>
      </c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 thickBot="1">
      <c r="A356" s="142" t="str">
        <f t="shared" si="21"/>
        <v>***</v>
      </c>
      <c r="B356" s="7"/>
      <c r="C356" s="145"/>
      <c r="D356" s="142" t="e">
        <f t="shared" si="20"/>
        <v>#N/A</v>
      </c>
      <c r="E356" s="142" t="e">
        <f t="shared" si="19"/>
        <v>#N/A</v>
      </c>
      <c r="F356" s="142"/>
      <c r="G356" s="142"/>
      <c r="H356" s="142"/>
      <c r="I356" s="142"/>
      <c r="J356" s="142"/>
      <c r="K356" s="142" t="s">
        <v>67</v>
      </c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 thickBot="1">
      <c r="A357" s="142" t="str">
        <f t="shared" si="21"/>
        <v>***</v>
      </c>
      <c r="B357" s="7"/>
      <c r="C357" s="145"/>
      <c r="D357" s="142" t="e">
        <f t="shared" si="20"/>
        <v>#N/A</v>
      </c>
      <c r="E357" s="142" t="e">
        <f t="shared" si="19"/>
        <v>#N/A</v>
      </c>
      <c r="F357" s="142"/>
      <c r="G357" s="142"/>
      <c r="H357" s="142"/>
      <c r="I357" s="142"/>
      <c r="J357" s="142"/>
      <c r="K357" s="142" t="s">
        <v>67</v>
      </c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 thickBot="1">
      <c r="A358" s="142" t="str">
        <f t="shared" si="21"/>
        <v>***</v>
      </c>
      <c r="B358" s="7"/>
      <c r="C358" s="145"/>
      <c r="D358" s="142" t="e">
        <f t="shared" si="20"/>
        <v>#N/A</v>
      </c>
      <c r="E358" s="142" t="e">
        <f t="shared" si="19"/>
        <v>#N/A</v>
      </c>
      <c r="F358" s="142"/>
      <c r="G358" s="142"/>
      <c r="H358" s="142"/>
      <c r="I358" s="142"/>
      <c r="J358" s="142"/>
      <c r="K358" s="142" t="s">
        <v>67</v>
      </c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 thickBot="1">
      <c r="A359" s="142" t="str">
        <f t="shared" si="21"/>
        <v>***</v>
      </c>
      <c r="B359" s="7"/>
      <c r="C359" s="145"/>
      <c r="D359" s="142" t="e">
        <f t="shared" si="20"/>
        <v>#N/A</v>
      </c>
      <c r="E359" s="142" t="e">
        <f t="shared" si="19"/>
        <v>#N/A</v>
      </c>
      <c r="F359" s="142"/>
      <c r="G359" s="142"/>
      <c r="H359" s="142"/>
      <c r="I359" s="142"/>
      <c r="J359" s="142"/>
      <c r="K359" s="142" t="s">
        <v>67</v>
      </c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 thickBot="1">
      <c r="A360" s="142" t="str">
        <f t="shared" si="21"/>
        <v>***</v>
      </c>
      <c r="B360" s="7"/>
      <c r="C360" s="158"/>
      <c r="D360" s="142" t="e">
        <f t="shared" si="20"/>
        <v>#N/A</v>
      </c>
      <c r="E360" s="142" t="e">
        <f t="shared" si="19"/>
        <v>#N/A</v>
      </c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 thickBot="1">
      <c r="A361" s="142" t="str">
        <f t="shared" si="21"/>
        <v>***</v>
      </c>
      <c r="B361" s="7"/>
      <c r="C361" s="158"/>
      <c r="D361" s="142" t="e">
        <f t="shared" si="20"/>
        <v>#N/A</v>
      </c>
      <c r="E361" s="142" t="e">
        <f t="shared" si="19"/>
        <v>#N/A</v>
      </c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 thickBot="1">
      <c r="A362" s="142" t="str">
        <f t="shared" si="21"/>
        <v>***</v>
      </c>
      <c r="B362" s="7"/>
      <c r="C362" s="158"/>
      <c r="D362" s="142" t="e">
        <f t="shared" si="20"/>
        <v>#N/A</v>
      </c>
      <c r="E362" s="142" t="e">
        <f t="shared" si="19"/>
        <v>#N/A</v>
      </c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 thickBot="1">
      <c r="A363" s="142" t="str">
        <f t="shared" si="21"/>
        <v>***</v>
      </c>
      <c r="B363" s="7"/>
      <c r="C363" s="145"/>
      <c r="D363" s="142" t="e">
        <f t="shared" si="20"/>
        <v>#N/A</v>
      </c>
      <c r="E363" s="142" t="e">
        <f t="shared" si="19"/>
        <v>#N/A</v>
      </c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 thickBot="1">
      <c r="A364" s="142" t="str">
        <f t="shared" si="21"/>
        <v>***</v>
      </c>
      <c r="B364" s="7"/>
      <c r="C364" s="145"/>
      <c r="D364" s="142" t="e">
        <f t="shared" si="20"/>
        <v>#N/A</v>
      </c>
      <c r="E364" s="142" t="e">
        <f t="shared" si="19"/>
        <v>#N/A</v>
      </c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 thickBot="1">
      <c r="A365" s="142" t="str">
        <f t="shared" si="21"/>
        <v>***</v>
      </c>
      <c r="B365" s="7"/>
      <c r="C365" s="145"/>
      <c r="D365" s="142" t="e">
        <f t="shared" si="20"/>
        <v>#N/A</v>
      </c>
      <c r="E365" s="142" t="e">
        <f t="shared" si="19"/>
        <v>#N/A</v>
      </c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 thickBot="1">
      <c r="A366" s="142" t="str">
        <f t="shared" si="21"/>
        <v>***</v>
      </c>
      <c r="B366" s="7"/>
      <c r="C366" s="158"/>
      <c r="D366" s="142" t="e">
        <f t="shared" si="20"/>
        <v>#N/A</v>
      </c>
      <c r="E366" s="142" t="e">
        <f t="shared" si="19"/>
        <v>#N/A</v>
      </c>
      <c r="F366" s="142"/>
      <c r="G366" s="142" t="s">
        <v>67</v>
      </c>
      <c r="H366" s="142" t="s">
        <v>67</v>
      </c>
      <c r="I366" s="142" t="s">
        <v>67</v>
      </c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 thickBot="1">
      <c r="A367" s="142" t="str">
        <f t="shared" si="21"/>
        <v>***</v>
      </c>
      <c r="B367" s="7"/>
      <c r="C367" s="158"/>
      <c r="D367" s="142" t="e">
        <f t="shared" si="20"/>
        <v>#N/A</v>
      </c>
      <c r="E367" s="142" t="e">
        <f t="shared" si="19"/>
        <v>#N/A</v>
      </c>
      <c r="F367" s="142"/>
      <c r="G367" s="142" t="s">
        <v>67</v>
      </c>
      <c r="H367" s="142" t="s">
        <v>67</v>
      </c>
      <c r="I367" s="142" t="s">
        <v>67</v>
      </c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 thickBot="1">
      <c r="A368" s="142" t="str">
        <f t="shared" si="21"/>
        <v>***</v>
      </c>
      <c r="B368" s="7"/>
      <c r="C368" s="145"/>
      <c r="D368" s="142" t="e">
        <f t="shared" si="20"/>
        <v>#N/A</v>
      </c>
      <c r="E368" s="142" t="e">
        <f t="shared" si="19"/>
        <v>#N/A</v>
      </c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 thickBot="1">
      <c r="A369" s="142" t="str">
        <f t="shared" si="21"/>
        <v>***</v>
      </c>
      <c r="B369" s="7"/>
      <c r="C369" s="145"/>
      <c r="D369" s="142" t="e">
        <f t="shared" si="20"/>
        <v>#N/A</v>
      </c>
      <c r="E369" s="142" t="e">
        <f t="shared" si="19"/>
        <v>#N/A</v>
      </c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 thickBot="1">
      <c r="A370" s="142" t="str">
        <f t="shared" si="21"/>
        <v>***</v>
      </c>
      <c r="B370" s="7"/>
      <c r="C370" s="145"/>
      <c r="D370" s="142" t="e">
        <f t="shared" si="20"/>
        <v>#N/A</v>
      </c>
      <c r="E370" s="142" t="e">
        <f t="shared" si="19"/>
        <v>#N/A</v>
      </c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 thickBot="1">
      <c r="A371" s="142" t="str">
        <f t="shared" si="21"/>
        <v>***</v>
      </c>
      <c r="B371" s="7"/>
      <c r="C371" s="145"/>
      <c r="D371" s="142" t="e">
        <f t="shared" si="20"/>
        <v>#N/A</v>
      </c>
      <c r="E371" s="142" t="e">
        <f t="shared" si="19"/>
        <v>#N/A</v>
      </c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 thickBot="1">
      <c r="A372" s="142" t="str">
        <f t="shared" si="21"/>
        <v>***</v>
      </c>
      <c r="B372" s="7"/>
      <c r="C372" s="145"/>
      <c r="D372" s="142" t="e">
        <f t="shared" si="20"/>
        <v>#N/A</v>
      </c>
      <c r="E372" s="142" t="e">
        <f t="shared" si="19"/>
        <v>#N/A</v>
      </c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 thickBot="1">
      <c r="A373" s="142" t="str">
        <f t="shared" si="21"/>
        <v>***</v>
      </c>
      <c r="B373" s="7"/>
      <c r="C373" s="145"/>
      <c r="D373" s="142" t="e">
        <f t="shared" si="20"/>
        <v>#N/A</v>
      </c>
      <c r="E373" s="142" t="e">
        <f t="shared" si="19"/>
        <v>#N/A</v>
      </c>
      <c r="F373" s="142"/>
      <c r="G373" s="142"/>
      <c r="H373" s="142" t="s">
        <v>67</v>
      </c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 thickBot="1">
      <c r="A374" s="142" t="str">
        <f t="shared" si="21"/>
        <v>***</v>
      </c>
      <c r="B374" s="7"/>
      <c r="C374" s="158"/>
      <c r="D374" s="142" t="e">
        <f t="shared" si="20"/>
        <v>#N/A</v>
      </c>
      <c r="E374" s="142" t="e">
        <f t="shared" si="19"/>
        <v>#N/A</v>
      </c>
      <c r="F374" s="142"/>
      <c r="G374" s="142"/>
      <c r="H374" s="142" t="s">
        <v>67</v>
      </c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 thickBot="1">
      <c r="A375" s="142" t="str">
        <f t="shared" si="21"/>
        <v>***</v>
      </c>
      <c r="B375" s="7"/>
      <c r="C375" s="145"/>
      <c r="D375" s="142" t="e">
        <f t="shared" si="20"/>
        <v>#N/A</v>
      </c>
      <c r="E375" s="142" t="e">
        <f t="shared" si="19"/>
        <v>#N/A</v>
      </c>
      <c r="F375" s="142"/>
      <c r="G375" s="142"/>
      <c r="H375" s="142" t="s">
        <v>67</v>
      </c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 thickBot="1">
      <c r="A376" s="142" t="str">
        <f t="shared" si="21"/>
        <v>***</v>
      </c>
      <c r="B376" s="161"/>
      <c r="C376" s="145"/>
      <c r="D376" s="142" t="e">
        <f t="shared" si="20"/>
        <v>#N/A</v>
      </c>
      <c r="E376" s="142" t="e">
        <f t="shared" si="19"/>
        <v>#N/A</v>
      </c>
      <c r="F376" s="142"/>
      <c r="G376" s="142"/>
      <c r="H376" s="142" t="s">
        <v>67</v>
      </c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 thickBot="1">
      <c r="A377" s="142" t="str">
        <f t="shared" si="21"/>
        <v>***</v>
      </c>
      <c r="B377" s="7"/>
      <c r="C377" s="158"/>
      <c r="D377" s="142" t="e">
        <f t="shared" si="20"/>
        <v>#N/A</v>
      </c>
      <c r="E377" s="142" t="e">
        <f t="shared" si="19"/>
        <v>#N/A</v>
      </c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 thickBot="1">
      <c r="A378" s="142" t="str">
        <f t="shared" si="21"/>
        <v>***</v>
      </c>
      <c r="B378" s="7"/>
      <c r="C378" s="158"/>
      <c r="D378" s="142" t="e">
        <f t="shared" si="20"/>
        <v>#N/A</v>
      </c>
      <c r="E378" s="142" t="e">
        <f t="shared" si="19"/>
        <v>#N/A</v>
      </c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 thickBot="1">
      <c r="A379" s="142" t="str">
        <f t="shared" si="21"/>
        <v>***</v>
      </c>
      <c r="B379" s="7"/>
      <c r="C379" s="145"/>
      <c r="D379" s="142" t="e">
        <f t="shared" si="20"/>
        <v>#N/A</v>
      </c>
      <c r="E379" s="142" t="e">
        <f t="shared" si="19"/>
        <v>#N/A</v>
      </c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 thickBot="1">
      <c r="A380" s="142" t="str">
        <f t="shared" si="21"/>
        <v>***</v>
      </c>
      <c r="B380" s="7"/>
      <c r="C380" s="158"/>
      <c r="D380" s="142" t="e">
        <f t="shared" si="20"/>
        <v>#N/A</v>
      </c>
      <c r="E380" s="142" t="e">
        <f t="shared" si="19"/>
        <v>#N/A</v>
      </c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 thickBot="1">
      <c r="A381" s="142" t="str">
        <f t="shared" si="21"/>
        <v>***</v>
      </c>
      <c r="B381" s="7"/>
      <c r="C381" s="145"/>
      <c r="D381" s="142" t="e">
        <f t="shared" si="20"/>
        <v>#N/A</v>
      </c>
      <c r="E381" s="142" t="e">
        <f t="shared" si="19"/>
        <v>#N/A</v>
      </c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 thickBot="1">
      <c r="A382" s="142" t="str">
        <f t="shared" si="21"/>
        <v>***</v>
      </c>
      <c r="B382" s="7"/>
      <c r="C382" s="158"/>
      <c r="D382" s="142" t="e">
        <f t="shared" si="20"/>
        <v>#N/A</v>
      </c>
      <c r="E382" s="142" t="e">
        <f t="shared" si="19"/>
        <v>#N/A</v>
      </c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 thickBot="1">
      <c r="A383" s="142" t="str">
        <f t="shared" si="21"/>
        <v>***</v>
      </c>
      <c r="B383" s="7"/>
      <c r="C383" s="158"/>
      <c r="D383" s="142" t="e">
        <f t="shared" si="20"/>
        <v>#N/A</v>
      </c>
      <c r="E383" s="142" t="e">
        <f t="shared" si="19"/>
        <v>#N/A</v>
      </c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 thickBot="1">
      <c r="A384" s="142" t="str">
        <f t="shared" si="21"/>
        <v>***</v>
      </c>
      <c r="B384" s="7"/>
      <c r="C384" s="145"/>
      <c r="D384" s="142" t="e">
        <f t="shared" si="20"/>
        <v>#N/A</v>
      </c>
      <c r="E384" s="142" t="e">
        <f t="shared" si="19"/>
        <v>#N/A</v>
      </c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 thickBot="1">
      <c r="A385" s="142" t="str">
        <f t="shared" si="21"/>
        <v>***</v>
      </c>
      <c r="B385" s="7"/>
      <c r="C385" s="145"/>
      <c r="D385" s="142" t="e">
        <f t="shared" si="20"/>
        <v>#N/A</v>
      </c>
      <c r="E385" s="142" t="e">
        <f t="shared" si="19"/>
        <v>#N/A</v>
      </c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 thickBot="1">
      <c r="A386" s="142" t="str">
        <f t="shared" si="21"/>
        <v>***</v>
      </c>
      <c r="B386" s="7"/>
      <c r="C386" s="145"/>
      <c r="D386" s="142" t="e">
        <f t="shared" si="20"/>
        <v>#N/A</v>
      </c>
      <c r="E386" s="142" t="e">
        <f t="shared" si="19"/>
        <v>#N/A</v>
      </c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 thickBot="1">
      <c r="A387" s="142" t="str">
        <f t="shared" si="21"/>
        <v>***</v>
      </c>
      <c r="B387" s="7"/>
      <c r="C387" s="145"/>
      <c r="D387" s="142" t="e">
        <f t="shared" si="20"/>
        <v>#N/A</v>
      </c>
      <c r="E387" s="142" t="e">
        <f t="shared" si="19"/>
        <v>#N/A</v>
      </c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 thickBot="1">
      <c r="A388" s="142" t="str">
        <f t="shared" si="21"/>
        <v>***</v>
      </c>
      <c r="B388" s="7"/>
      <c r="C388" s="158"/>
      <c r="D388" s="142" t="e">
        <f t="shared" si="20"/>
        <v>#N/A</v>
      </c>
      <c r="E388" s="142" t="e">
        <f t="shared" si="19"/>
        <v>#N/A</v>
      </c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 thickBot="1">
      <c r="A389" s="142" t="str">
        <f t="shared" si="21"/>
        <v>***</v>
      </c>
      <c r="B389" s="7"/>
      <c r="C389" s="145"/>
      <c r="D389" s="142" t="e">
        <f t="shared" si="20"/>
        <v>#N/A</v>
      </c>
      <c r="E389" s="142" t="e">
        <f t="shared" si="19"/>
        <v>#N/A</v>
      </c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 thickBot="1">
      <c r="A390" s="142" t="str">
        <f t="shared" si="21"/>
        <v>***</v>
      </c>
      <c r="B390" s="7"/>
      <c r="C390" s="145"/>
      <c r="D390" s="142" t="e">
        <f t="shared" si="20"/>
        <v>#N/A</v>
      </c>
      <c r="E390" s="142" t="e">
        <f t="shared" si="19"/>
        <v>#N/A</v>
      </c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 thickBot="1">
      <c r="A391" s="142"/>
      <c r="B391" s="7"/>
      <c r="C391" s="145"/>
      <c r="D391" s="142" t="e">
        <f t="shared" si="20"/>
        <v>#N/A</v>
      </c>
      <c r="E391" s="142" t="e">
        <f t="shared" si="19"/>
        <v>#N/A</v>
      </c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 thickBot="1">
      <c r="A392" s="142"/>
      <c r="B392" s="7"/>
      <c r="C392" s="145"/>
      <c r="D392" s="142" t="e">
        <f t="shared" si="20"/>
        <v>#N/A</v>
      </c>
      <c r="E392" s="142" t="e">
        <f t="shared" si="19"/>
        <v>#N/A</v>
      </c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 thickBot="1">
      <c r="A393" s="142"/>
      <c r="B393" s="7"/>
      <c r="C393" s="145"/>
      <c r="D393" s="142" t="e">
        <f t="shared" si="20"/>
        <v>#N/A</v>
      </c>
      <c r="E393" s="142" t="e">
        <f t="shared" si="19"/>
        <v>#N/A</v>
      </c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 thickBot="1">
      <c r="A394" s="142"/>
      <c r="B394" s="7"/>
      <c r="C394" s="158"/>
      <c r="D394" s="142" t="e">
        <f t="shared" si="20"/>
        <v>#N/A</v>
      </c>
      <c r="E394" s="142" t="e">
        <f t="shared" si="19"/>
        <v>#N/A</v>
      </c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 thickBot="1">
      <c r="A395" s="142"/>
      <c r="B395" s="7"/>
      <c r="C395" s="145"/>
      <c r="D395" s="142" t="e">
        <f t="shared" si="20"/>
        <v>#N/A</v>
      </c>
      <c r="E395" s="142" t="e">
        <f t="shared" si="19"/>
        <v>#N/A</v>
      </c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 thickBot="1">
      <c r="A396" s="142"/>
      <c r="B396" s="7"/>
      <c r="C396" s="158"/>
      <c r="D396" s="142" t="e">
        <f t="shared" si="20"/>
        <v>#N/A</v>
      </c>
      <c r="E396" s="142" t="e">
        <f t="shared" si="19"/>
        <v>#N/A</v>
      </c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 thickBot="1">
      <c r="A397" s="142"/>
      <c r="B397" s="7"/>
      <c r="C397" s="158"/>
      <c r="D397" s="142" t="e">
        <f t="shared" ref="D397:D410" si="22">VLOOKUP(B397,Raw,2,FALSE)</f>
        <v>#N/A</v>
      </c>
      <c r="E397" s="142" t="e">
        <f t="shared" si="19"/>
        <v>#N/A</v>
      </c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 thickBot="1">
      <c r="A398" s="142"/>
      <c r="B398" s="7"/>
      <c r="C398" s="145"/>
      <c r="D398" s="142" t="e">
        <f t="shared" si="22"/>
        <v>#N/A</v>
      </c>
      <c r="E398" s="142" t="e">
        <f t="shared" si="19"/>
        <v>#N/A</v>
      </c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 thickBot="1">
      <c r="A399" s="142"/>
      <c r="B399" s="7"/>
      <c r="C399" s="145"/>
      <c r="D399" s="142" t="e">
        <f t="shared" si="22"/>
        <v>#N/A</v>
      </c>
      <c r="E399" s="142" t="e">
        <f t="shared" si="19"/>
        <v>#N/A</v>
      </c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 thickBot="1">
      <c r="A400" s="142"/>
      <c r="B400" s="7"/>
      <c r="C400" s="145"/>
      <c r="D400" s="142" t="e">
        <f t="shared" si="22"/>
        <v>#N/A</v>
      </c>
      <c r="E400" s="142" t="e">
        <f t="shared" si="19"/>
        <v>#N/A</v>
      </c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 thickBot="1">
      <c r="A401" s="142"/>
      <c r="B401" s="7"/>
      <c r="C401" s="145"/>
      <c r="D401" s="142" t="e">
        <f t="shared" si="22"/>
        <v>#N/A</v>
      </c>
      <c r="E401" s="142" t="e">
        <f t="shared" si="19"/>
        <v>#N/A</v>
      </c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 thickBot="1">
      <c r="A402" s="142"/>
      <c r="B402" s="7"/>
      <c r="C402" s="158"/>
      <c r="D402" s="142" t="e">
        <f t="shared" si="22"/>
        <v>#N/A</v>
      </c>
      <c r="E402" s="142" t="e">
        <f t="shared" si="19"/>
        <v>#N/A</v>
      </c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 thickBot="1">
      <c r="A403" s="142"/>
      <c r="B403" s="7"/>
      <c r="C403" s="158"/>
      <c r="D403" s="142" t="e">
        <f t="shared" si="22"/>
        <v>#N/A</v>
      </c>
      <c r="E403" s="142" t="e">
        <f t="shared" si="19"/>
        <v>#N/A</v>
      </c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 thickBot="1">
      <c r="A404" s="142"/>
      <c r="B404" s="7"/>
      <c r="C404" s="158"/>
      <c r="D404" s="142" t="e">
        <f t="shared" si="22"/>
        <v>#N/A</v>
      </c>
      <c r="E404" s="142" t="e">
        <f t="shared" si="19"/>
        <v>#N/A</v>
      </c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 thickBot="1">
      <c r="A405" s="142"/>
      <c r="B405" s="7"/>
      <c r="C405" s="158"/>
      <c r="D405" s="142" t="e">
        <f t="shared" si="22"/>
        <v>#N/A</v>
      </c>
      <c r="E405" s="142" t="e">
        <f t="shared" si="19"/>
        <v>#N/A</v>
      </c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 thickBot="1">
      <c r="A406" s="142"/>
      <c r="B406" s="7"/>
      <c r="C406" s="158"/>
      <c r="D406" s="142" t="e">
        <f t="shared" si="22"/>
        <v>#N/A</v>
      </c>
      <c r="E406" s="142" t="e">
        <f t="shared" si="19"/>
        <v>#N/A</v>
      </c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 thickBot="1">
      <c r="A407" s="142"/>
      <c r="B407" s="7"/>
      <c r="C407" s="158"/>
      <c r="D407" s="142" t="e">
        <f t="shared" si="22"/>
        <v>#N/A</v>
      </c>
      <c r="E407" s="142" t="e">
        <f t="shared" si="19"/>
        <v>#N/A</v>
      </c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>
      <c r="A408" s="142"/>
      <c r="B408" s="7"/>
      <c r="C408" s="158"/>
      <c r="D408" s="142" t="e">
        <f t="shared" si="22"/>
        <v>#N/A</v>
      </c>
      <c r="E408" s="142" t="e">
        <f t="shared" si="19"/>
        <v>#N/A</v>
      </c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>
      <c r="A409" s="142"/>
      <c r="B409" s="7"/>
      <c r="C409" s="158"/>
      <c r="D409" s="142" t="e">
        <f t="shared" si="22"/>
        <v>#N/A</v>
      </c>
      <c r="E409" s="142" t="e">
        <f t="shared" si="19"/>
        <v>#N/A</v>
      </c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>
      <c r="A410" s="142"/>
      <c r="B410" s="7"/>
      <c r="C410" s="158"/>
      <c r="D410" s="142" t="e">
        <f t="shared" si="22"/>
        <v>#N/A</v>
      </c>
      <c r="E410" s="142" t="e">
        <f t="shared" si="19"/>
        <v>#N/A</v>
      </c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>
      <c r="A411" s="142"/>
      <c r="B411" s="3"/>
      <c r="C411" s="142"/>
      <c r="D411" s="142"/>
      <c r="E411" s="142" t="str">
        <f t="shared" ref="E411:E419" si="23">IF(C413=D411,"","***")</f>
        <v/>
      </c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>
      <c r="A412" s="142"/>
      <c r="B412" s="3"/>
      <c r="C412" s="142"/>
      <c r="D412" s="142"/>
      <c r="E412" s="142" t="str">
        <f t="shared" si="23"/>
        <v/>
      </c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>
      <c r="A413" s="142"/>
      <c r="B413" s="3"/>
      <c r="C413" s="142"/>
      <c r="D413" s="142"/>
      <c r="E413" s="142" t="str">
        <f t="shared" si="23"/>
        <v/>
      </c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>
      <c r="A414" s="142"/>
      <c r="B414" s="3"/>
      <c r="C414" s="142"/>
      <c r="D414" s="142"/>
      <c r="E414" s="142" t="str">
        <f t="shared" si="23"/>
        <v/>
      </c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>
      <c r="A415" s="142"/>
      <c r="B415" s="3"/>
      <c r="C415" s="142"/>
      <c r="D415" s="142"/>
      <c r="E415" s="142" t="str">
        <f t="shared" si="23"/>
        <v/>
      </c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>
      <c r="A416" s="142"/>
      <c r="B416" s="3"/>
      <c r="C416" s="142"/>
      <c r="D416" s="142"/>
      <c r="E416" s="142" t="str">
        <f t="shared" si="23"/>
        <v/>
      </c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>
      <c r="A417" s="142"/>
      <c r="B417" s="3"/>
      <c r="C417" s="142"/>
      <c r="D417" s="142"/>
      <c r="E417" s="142" t="str">
        <f t="shared" si="23"/>
        <v/>
      </c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>
      <c r="A418" s="142"/>
      <c r="B418" s="3"/>
      <c r="C418" s="142"/>
      <c r="D418" s="142"/>
      <c r="E418" s="142" t="str">
        <f t="shared" si="23"/>
        <v/>
      </c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>
      <c r="A419" s="142"/>
      <c r="B419" s="3"/>
      <c r="C419" s="142"/>
      <c r="D419" s="142"/>
      <c r="E419" s="142" t="str">
        <f t="shared" si="23"/>
        <v/>
      </c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>
      <c r="A420" s="142"/>
      <c r="B420" s="3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>
      <c r="A421" s="142"/>
      <c r="B421" s="3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>
      <c r="A422" s="142"/>
      <c r="B422" s="3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>
      <c r="A423" s="142"/>
      <c r="B423" s="3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>
      <c r="A424" s="142"/>
      <c r="B424" s="3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>
      <c r="A425" s="142"/>
      <c r="B425" s="3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>
      <c r="A426" s="142"/>
      <c r="B426" s="3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>
      <c r="A427" s="142"/>
      <c r="B427" s="3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>
      <c r="A428" s="142"/>
      <c r="B428" s="3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>
      <c r="A429" s="142"/>
      <c r="B429" s="3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>
      <c r="A430" s="142"/>
      <c r="B430" s="3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>
      <c r="A431" s="142"/>
      <c r="B431" s="3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>
      <c r="A432" s="142"/>
      <c r="B432" s="3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>
      <c r="A433" s="142"/>
      <c r="B433" s="3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>
      <c r="A434" s="142"/>
      <c r="B434" s="3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>
      <c r="A435" s="142"/>
      <c r="B435" s="3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>
      <c r="A436" s="142"/>
      <c r="B436" s="3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>
      <c r="A437" s="142"/>
      <c r="B437" s="3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>
      <c r="A438" s="142"/>
      <c r="B438" s="3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>
      <c r="A439" s="142"/>
      <c r="B439" s="3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>
      <c r="A440" s="142"/>
      <c r="B440" s="3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>
      <c r="A441" s="142"/>
      <c r="B441" s="3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>
      <c r="A442" s="142"/>
      <c r="B442" s="3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>
      <c r="A443" s="142"/>
      <c r="B443" s="3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>
      <c r="A444" s="142"/>
      <c r="B444" s="3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>
      <c r="A445" s="142"/>
      <c r="B445" s="3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>
      <c r="A446" s="142"/>
      <c r="B446" s="3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>
      <c r="A447" s="142"/>
      <c r="B447" s="3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>
      <c r="A448" s="142"/>
      <c r="B448" s="3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>
      <c r="A449" s="142"/>
      <c r="B449" s="3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>
      <c r="A450" s="142"/>
      <c r="B450" s="3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>
      <c r="A451" s="142"/>
      <c r="B451" s="3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>
      <c r="A452" s="142"/>
      <c r="B452" s="3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>
      <c r="A453" s="142"/>
      <c r="B453" s="3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>
      <c r="A454" s="142"/>
      <c r="B454" s="3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>
      <c r="A455" s="142"/>
      <c r="B455" s="3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>
      <c r="A456" s="142"/>
      <c r="B456" s="3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>
      <c r="A457" s="142"/>
      <c r="B457" s="3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>
      <c r="A458" s="142"/>
      <c r="B458" s="3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>
      <c r="A459" s="142"/>
      <c r="B459" s="3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>
      <c r="A460" s="142"/>
      <c r="B460" s="3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>
      <c r="A461" s="142"/>
      <c r="B461" s="3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>
      <c r="A462" s="142"/>
      <c r="B462" s="3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>
      <c r="A463" s="142"/>
      <c r="B463" s="3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>
      <c r="A464" s="142"/>
      <c r="B464" s="3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>
      <c r="A465" s="142"/>
      <c r="B465" s="3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>
      <c r="A466" s="142"/>
      <c r="B466" s="3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>
      <c r="A467" s="142"/>
      <c r="B467" s="3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>
      <c r="A468" s="142"/>
      <c r="B468" s="3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>
      <c r="A469" s="142"/>
      <c r="B469" s="3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>
      <c r="A470" s="142"/>
      <c r="B470" s="3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>
      <c r="A471" s="142"/>
      <c r="B471" s="3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>
      <c r="A472" s="142"/>
      <c r="B472" s="3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>
      <c r="A473" s="142"/>
      <c r="B473" s="3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>
      <c r="A474" s="142"/>
      <c r="B474" s="3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>
      <c r="A475" s="142"/>
      <c r="B475" s="3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>
      <c r="A476" s="142"/>
      <c r="B476" s="3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>
      <c r="A477" s="142"/>
      <c r="B477" s="3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>
      <c r="A478" s="142"/>
      <c r="B478" s="3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>
      <c r="A479" s="142"/>
      <c r="B479" s="3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>
      <c r="A480" s="142"/>
      <c r="B480" s="3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>
      <c r="A481" s="142"/>
      <c r="B481" s="3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>
      <c r="A482" s="142"/>
      <c r="B482" s="3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>
      <c r="A483" s="142"/>
      <c r="B483" s="3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>
      <c r="A484" s="142"/>
      <c r="B484" s="3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>
      <c r="A485" s="142"/>
      <c r="B485" s="3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>
      <c r="A486" s="142"/>
      <c r="B486" s="3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>
      <c r="A487" s="142"/>
      <c r="B487" s="3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>
      <c r="A488" s="142"/>
      <c r="B488" s="3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>
      <c r="A489" s="142"/>
      <c r="B489" s="3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>
      <c r="A490" s="142"/>
      <c r="B490" s="3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>
      <c r="A491" s="142"/>
      <c r="B491" s="3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>
      <c r="A492" s="142"/>
      <c r="B492" s="3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>
      <c r="A493" s="142"/>
      <c r="B493" s="3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>
      <c r="A494" s="142"/>
      <c r="B494" s="3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>
      <c r="A495" s="142"/>
      <c r="B495" s="3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>
      <c r="A496" s="142"/>
      <c r="B496" s="3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>
      <c r="A497" s="142"/>
      <c r="B497" s="3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>
      <c r="A498" s="142"/>
      <c r="B498" s="3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>
      <c r="A499" s="142"/>
      <c r="B499" s="3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>
      <c r="A500" s="142"/>
      <c r="B500" s="3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>
      <c r="A501" s="142"/>
      <c r="B501" s="3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>
      <c r="A502" s="142"/>
      <c r="B502" s="3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>
      <c r="A503" s="142"/>
      <c r="B503" s="3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>
      <c r="A504" s="142"/>
      <c r="B504" s="3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>
      <c r="A505" s="142"/>
      <c r="B505" s="3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>
      <c r="A506" s="142"/>
      <c r="B506" s="3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>
      <c r="A507" s="142"/>
      <c r="B507" s="3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>
      <c r="A508" s="142"/>
      <c r="B508" s="3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>
      <c r="A509" s="142"/>
      <c r="B509" s="3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>
      <c r="A510" s="142"/>
      <c r="B510" s="3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>
      <c r="A511" s="142"/>
      <c r="B511" s="3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>
      <c r="A512" s="142"/>
      <c r="B512" s="3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>
      <c r="A513" s="142"/>
      <c r="B513" s="3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>
      <c r="A514" s="142"/>
      <c r="B514" s="3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>
      <c r="A515" s="142"/>
      <c r="B515" s="3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>
      <c r="A516" s="142"/>
      <c r="B516" s="3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>
      <c r="A517" s="142"/>
      <c r="B517" s="3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>
      <c r="A518" s="142"/>
      <c r="B518" s="3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>
      <c r="A519" s="142"/>
      <c r="B519" s="3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>
      <c r="A520" s="142"/>
      <c r="B520" s="3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>
      <c r="A521" s="142"/>
      <c r="B521" s="3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>
      <c r="A522" s="142"/>
      <c r="B522" s="3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>
      <c r="A523" s="142"/>
      <c r="B523" s="3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>
      <c r="A524" s="142"/>
      <c r="B524" s="3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>
      <c r="A525" s="142"/>
      <c r="B525" s="3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>
      <c r="A526" s="142"/>
      <c r="B526" s="3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>
      <c r="A527" s="142"/>
      <c r="B527" s="3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>
      <c r="A528" s="142"/>
      <c r="B528" s="3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>
      <c r="A529" s="142"/>
      <c r="B529" s="3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>
      <c r="A530" s="142"/>
      <c r="B530" s="3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>
      <c r="A531" s="142"/>
      <c r="B531" s="3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>
      <c r="A532" s="142"/>
      <c r="B532" s="3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>
      <c r="A533" s="142"/>
      <c r="B533" s="3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>
      <c r="A534" s="142"/>
      <c r="B534" s="3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>
      <c r="A535" s="142"/>
      <c r="B535" s="3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>
      <c r="A536" s="142"/>
      <c r="B536" s="3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>
      <c r="A537" s="142"/>
      <c r="B537" s="3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>
      <c r="A538" s="142"/>
      <c r="B538" s="3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>
      <c r="A539" s="142"/>
      <c r="B539" s="3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>
      <c r="A540" s="142"/>
      <c r="B540" s="3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>
      <c r="A541" s="142"/>
      <c r="B541" s="3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>
      <c r="A542" s="142"/>
      <c r="B542" s="3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>
      <c r="A543" s="142"/>
      <c r="B543" s="3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>
      <c r="A544" s="142"/>
      <c r="B544" s="3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>
      <c r="A545" s="142"/>
      <c r="B545" s="3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>
      <c r="A546" s="142"/>
      <c r="B546" s="3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>
      <c r="A547" s="142"/>
      <c r="B547" s="3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>
      <c r="A548" s="142"/>
      <c r="B548" s="3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>
      <c r="A549" s="142"/>
      <c r="B549" s="3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>
      <c r="A550" s="142"/>
      <c r="B550" s="3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>
      <c r="A551" s="142"/>
      <c r="B551" s="3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>
      <c r="A552" s="142"/>
      <c r="B552" s="3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>
      <c r="A553" s="142"/>
      <c r="B553" s="3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>
      <c r="A554" s="142"/>
      <c r="B554" s="3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>
      <c r="A555" s="142"/>
      <c r="B555" s="3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>
      <c r="A556" s="142"/>
      <c r="B556" s="3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>
      <c r="A557" s="142"/>
      <c r="B557" s="3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>
      <c r="A558" s="142"/>
      <c r="B558" s="3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>
      <c r="A559" s="142"/>
      <c r="B559" s="3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>
      <c r="A560" s="142"/>
      <c r="B560" s="3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>
      <c r="A561" s="142"/>
      <c r="B561" s="3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>
      <c r="A562" s="142"/>
      <c r="B562" s="3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>
      <c r="A563" s="142"/>
      <c r="B563" s="3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>
      <c r="A564" s="142"/>
      <c r="B564" s="3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>
      <c r="A565" s="142"/>
      <c r="B565" s="3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>
      <c r="A566" s="142"/>
      <c r="B566" s="3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>
      <c r="A567" s="142"/>
      <c r="B567" s="3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>
      <c r="A568" s="142"/>
      <c r="B568" s="3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>
      <c r="A569" s="142"/>
      <c r="B569" s="3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>
      <c r="A570" s="142"/>
      <c r="B570" s="3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>
      <c r="A571" s="142"/>
      <c r="B571" s="3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>
      <c r="A572" s="142"/>
      <c r="B572" s="3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>
      <c r="A573" s="142"/>
      <c r="B573" s="3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>
      <c r="A574" s="142"/>
      <c r="B574" s="3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>
      <c r="A575" s="142"/>
      <c r="B575" s="3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>
      <c r="A576" s="142"/>
      <c r="B576" s="3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>
      <c r="A577" s="142"/>
      <c r="B577" s="3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>
      <c r="A578" s="142"/>
      <c r="B578" s="3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>
      <c r="A579" s="142"/>
      <c r="B579" s="3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>
      <c r="A580" s="142"/>
      <c r="B580" s="3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>
      <c r="A581" s="142"/>
      <c r="B581" s="3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>
      <c r="A582" s="142"/>
      <c r="B582" s="3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>
      <c r="A583" s="142"/>
      <c r="B583" s="3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>
      <c r="A584" s="142"/>
      <c r="B584" s="3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>
      <c r="A585" s="142"/>
      <c r="B585" s="3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>
      <c r="A586" s="142"/>
      <c r="B586" s="3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>
      <c r="A587" s="142"/>
      <c r="B587" s="3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>
      <c r="A588" s="142"/>
      <c r="B588" s="3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>
      <c r="A589" s="142"/>
      <c r="B589" s="3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>
      <c r="A590" s="142"/>
      <c r="B590" s="3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>
      <c r="A591" s="142"/>
      <c r="B591" s="3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>
      <c r="A592" s="142"/>
      <c r="B592" s="3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>
      <c r="A593" s="142"/>
      <c r="B593" s="3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>
      <c r="A594" s="142"/>
      <c r="B594" s="3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>
      <c r="A595" s="142"/>
      <c r="B595" s="3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>
      <c r="A596" s="142"/>
      <c r="B596" s="3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>
      <c r="A597" s="142"/>
      <c r="B597" s="3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>
      <c r="A598" s="142"/>
      <c r="B598" s="3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>
      <c r="A599" s="142"/>
      <c r="B599" s="3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>
      <c r="A600" s="142"/>
      <c r="B600" s="3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>
      <c r="A601" s="142"/>
      <c r="B601" s="3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>
      <c r="A602" s="142"/>
      <c r="B602" s="3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>
      <c r="A603" s="142"/>
      <c r="B603" s="3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>
      <c r="A604" s="142"/>
      <c r="B604" s="3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>
      <c r="A605" s="142"/>
      <c r="B605" s="3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>
      <c r="A606" s="142"/>
      <c r="B606" s="3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>
      <c r="A607" s="142"/>
      <c r="B607" s="3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>
      <c r="A608" s="142"/>
      <c r="B608" s="3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>
      <c r="A609" s="142"/>
      <c r="B609" s="3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>
      <c r="A610" s="142"/>
      <c r="B610" s="3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>
      <c r="A611" s="142"/>
      <c r="B611" s="3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>
      <c r="A612" s="142"/>
      <c r="B612" s="3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>
      <c r="A613" s="142"/>
      <c r="B613" s="3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>
      <c r="A614" s="142"/>
      <c r="B614" s="3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>
      <c r="A615" s="142"/>
      <c r="B615" s="3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>
      <c r="A616" s="142"/>
      <c r="B616" s="3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>
      <c r="A617" s="142"/>
      <c r="B617" s="3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>
      <c r="A618" s="142"/>
      <c r="B618" s="3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>
      <c r="A619" s="142"/>
      <c r="B619" s="3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>
      <c r="A620" s="142"/>
      <c r="B620" s="3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>
      <c r="A621" s="142"/>
      <c r="B621" s="3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>
      <c r="A622" s="142"/>
      <c r="B622" s="3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>
      <c r="A623" s="142"/>
      <c r="B623" s="3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>
      <c r="A624" s="142"/>
      <c r="B624" s="3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>
      <c r="A625" s="142"/>
      <c r="B625" s="3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>
      <c r="A626" s="142"/>
      <c r="B626" s="3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>
      <c r="A627" s="142"/>
      <c r="B627" s="3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>
      <c r="A628" s="142"/>
      <c r="B628" s="3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>
      <c r="A629" s="142"/>
      <c r="B629" s="3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>
      <c r="A630" s="142"/>
      <c r="B630" s="3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>
      <c r="A631" s="142"/>
      <c r="B631" s="3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>
      <c r="A632" s="142"/>
      <c r="B632" s="3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>
      <c r="A633" s="142"/>
      <c r="B633" s="3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>
      <c r="A634" s="142"/>
      <c r="B634" s="3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>
      <c r="A635" s="142"/>
      <c r="B635" s="3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>
      <c r="A636" s="142"/>
      <c r="B636" s="3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>
      <c r="A637" s="142"/>
      <c r="B637" s="3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>
      <c r="A638" s="142"/>
      <c r="B638" s="3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>
      <c r="A639" s="142"/>
      <c r="B639" s="3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>
      <c r="A640" s="142"/>
      <c r="B640" s="3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>
      <c r="A641" s="142"/>
      <c r="B641" s="3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>
      <c r="A642" s="142"/>
      <c r="B642" s="3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>
      <c r="A643" s="142"/>
      <c r="B643" s="3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>
      <c r="A644" s="142"/>
      <c r="B644" s="3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>
      <c r="A645" s="142"/>
      <c r="B645" s="3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>
      <c r="A646" s="142"/>
      <c r="B646" s="3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>
      <c r="A647" s="142"/>
      <c r="B647" s="3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>
      <c r="A648" s="142"/>
      <c r="B648" s="3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>
      <c r="A649" s="142"/>
      <c r="B649" s="3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>
      <c r="A650" s="142"/>
      <c r="B650" s="3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>
      <c r="A651" s="142"/>
      <c r="B651" s="3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>
      <c r="A652" s="142"/>
      <c r="B652" s="3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>
      <c r="A653" s="142"/>
      <c r="B653" s="3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>
      <c r="A654" s="142"/>
      <c r="B654" s="3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>
      <c r="A655" s="142"/>
      <c r="B655" s="3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>
      <c r="A656" s="142"/>
      <c r="B656" s="3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>
      <c r="A657" s="142"/>
      <c r="B657" s="3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>
      <c r="A658" s="142"/>
      <c r="B658" s="3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>
      <c r="A659" s="142"/>
      <c r="B659" s="3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>
      <c r="A660" s="142"/>
      <c r="B660" s="3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>
      <c r="A661" s="142"/>
      <c r="B661" s="3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>
      <c r="A662" s="142"/>
      <c r="B662" s="3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>
      <c r="A663" s="142"/>
      <c r="B663" s="3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>
      <c r="A664" s="142"/>
      <c r="B664" s="3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>
      <c r="A665" s="142"/>
      <c r="B665" s="3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>
      <c r="A666" s="142"/>
      <c r="B666" s="3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>
      <c r="A667" s="142"/>
      <c r="B667" s="3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>
      <c r="A668" s="142"/>
      <c r="B668" s="3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>
      <c r="A669" s="142"/>
      <c r="B669" s="3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>
      <c r="A670" s="142"/>
      <c r="B670" s="3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>
      <c r="A671" s="142"/>
      <c r="B671" s="3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>
      <c r="A672" s="142"/>
      <c r="B672" s="3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>
      <c r="A673" s="142"/>
      <c r="B673" s="3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>
      <c r="A674" s="142"/>
      <c r="B674" s="3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>
      <c r="A675" s="142"/>
      <c r="B675" s="3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>
      <c r="A676" s="142"/>
      <c r="B676" s="3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>
      <c r="A677" s="142"/>
      <c r="B677" s="3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>
      <c r="A678" s="142"/>
      <c r="B678" s="3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>
      <c r="A679" s="142"/>
      <c r="B679" s="3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>
      <c r="A680" s="142"/>
      <c r="B680" s="3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>
      <c r="A681" s="142"/>
      <c r="B681" s="3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>
      <c r="A682" s="142"/>
      <c r="B682" s="3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>
      <c r="A683" s="142"/>
      <c r="B683" s="3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>
      <c r="A684" s="142"/>
      <c r="B684" s="3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>
      <c r="A685" s="142"/>
      <c r="B685" s="3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>
      <c r="A686" s="142"/>
      <c r="B686" s="3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>
      <c r="A687" s="142"/>
      <c r="B687" s="3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>
      <c r="A688" s="142"/>
      <c r="B688" s="3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>
      <c r="A689" s="142"/>
      <c r="B689" s="3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>
      <c r="A690" s="142"/>
      <c r="B690" s="3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>
      <c r="A691" s="142"/>
      <c r="B691" s="3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>
      <c r="A692" s="142"/>
      <c r="B692" s="3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>
      <c r="A693" s="142"/>
      <c r="B693" s="3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>
      <c r="A694" s="142"/>
      <c r="B694" s="3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>
      <c r="A695" s="142"/>
      <c r="B695" s="3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>
      <c r="A696" s="142"/>
      <c r="B696" s="3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>
      <c r="A697" s="142"/>
      <c r="B697" s="3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>
      <c r="A698" s="142"/>
      <c r="B698" s="3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>
      <c r="A699" s="142"/>
      <c r="B699" s="3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>
      <c r="A700" s="142"/>
      <c r="B700" s="3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>
      <c r="A701" s="142"/>
      <c r="B701" s="3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>
      <c r="A702" s="142"/>
      <c r="B702" s="3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>
      <c r="A703" s="142"/>
      <c r="B703" s="3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>
      <c r="A704" s="142"/>
      <c r="B704" s="3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>
      <c r="A705" s="142"/>
      <c r="B705" s="3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>
      <c r="A706" s="142"/>
      <c r="B706" s="3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>
      <c r="A707" s="142"/>
      <c r="B707" s="3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>
      <c r="A708" s="142"/>
      <c r="B708" s="3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>
      <c r="A709" s="142"/>
      <c r="B709" s="3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>
      <c r="A710" s="142"/>
      <c r="B710" s="3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>
      <c r="A711" s="142"/>
      <c r="B711" s="3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>
      <c r="A712" s="142"/>
      <c r="B712" s="3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>
      <c r="A713" s="142"/>
      <c r="B713" s="3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>
      <c r="A714" s="142"/>
      <c r="B714" s="3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>
      <c r="A715" s="142"/>
      <c r="B715" s="3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>
      <c r="A716" s="142"/>
      <c r="B716" s="3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>
      <c r="A717" s="142"/>
      <c r="B717" s="3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>
      <c r="A718" s="142"/>
      <c r="B718" s="3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>
      <c r="A719" s="142"/>
      <c r="B719" s="3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>
      <c r="A720" s="142"/>
      <c r="B720" s="3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>
      <c r="A721" s="142"/>
      <c r="B721" s="3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>
      <c r="A722" s="142"/>
      <c r="B722" s="3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>
      <c r="A723" s="142"/>
      <c r="B723" s="3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>
      <c r="A724" s="142"/>
      <c r="B724" s="3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>
      <c r="A725" s="142"/>
      <c r="B725" s="3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>
      <c r="A726" s="142"/>
      <c r="B726" s="3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>
      <c r="A727" s="142"/>
      <c r="B727" s="3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>
      <c r="A728" s="142"/>
      <c r="B728" s="3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>
      <c r="A729" s="142"/>
      <c r="B729" s="3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>
      <c r="A730" s="142"/>
      <c r="B730" s="3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>
      <c r="A731" s="142"/>
      <c r="B731" s="3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>
      <c r="A732" s="142"/>
      <c r="B732" s="3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>
      <c r="A733" s="142"/>
      <c r="B733" s="3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>
      <c r="A734" s="142"/>
      <c r="B734" s="3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>
      <c r="A735" s="142"/>
      <c r="B735" s="3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>
      <c r="A736" s="142"/>
      <c r="B736" s="3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>
      <c r="A737" s="142"/>
      <c r="B737" s="3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>
      <c r="A738" s="142"/>
      <c r="B738" s="3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>
      <c r="A739" s="142"/>
      <c r="B739" s="3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>
      <c r="A740" s="142"/>
      <c r="B740" s="3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>
      <c r="A741" s="142"/>
      <c r="B741" s="3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>
      <c r="A742" s="142"/>
      <c r="B742" s="3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>
      <c r="A743" s="142"/>
      <c r="B743" s="3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>
      <c r="A744" s="142"/>
      <c r="B744" s="3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>
      <c r="A745" s="142"/>
      <c r="B745" s="3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>
      <c r="A746" s="142"/>
      <c r="B746" s="3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>
      <c r="A747" s="142"/>
      <c r="B747" s="3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>
      <c r="A748" s="142"/>
      <c r="B748" s="3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>
      <c r="A749" s="142"/>
      <c r="B749" s="3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>
      <c r="A750" s="142"/>
      <c r="B750" s="3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>
      <c r="A751" s="142"/>
      <c r="B751" s="3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>
      <c r="A752" s="142"/>
      <c r="B752" s="3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>
      <c r="A753" s="142"/>
      <c r="B753" s="3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>
      <c r="A754" s="142"/>
      <c r="B754" s="3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>
      <c r="A755" s="142"/>
      <c r="B755" s="3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>
      <c r="A756" s="142"/>
      <c r="B756" s="3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>
      <c r="A757" s="142"/>
      <c r="B757" s="3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>
      <c r="A758" s="142"/>
      <c r="B758" s="3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>
      <c r="A759" s="142"/>
      <c r="B759" s="3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>
      <c r="A760" s="142"/>
      <c r="B760" s="3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>
      <c r="A761" s="142"/>
      <c r="B761" s="3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>
      <c r="A762" s="142"/>
      <c r="B762" s="3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>
      <c r="A763" s="142"/>
      <c r="B763" s="3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>
      <c r="A764" s="142"/>
      <c r="B764" s="3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>
      <c r="A765" s="142"/>
      <c r="B765" s="3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>
      <c r="A766" s="142"/>
      <c r="B766" s="3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>
      <c r="A767" s="142"/>
      <c r="B767" s="3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>
      <c r="A768" s="142"/>
      <c r="B768" s="3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>
      <c r="A769" s="142"/>
      <c r="B769" s="3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>
      <c r="A770" s="142"/>
      <c r="B770" s="3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>
      <c r="A771" s="142"/>
      <c r="B771" s="3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>
      <c r="A772" s="142"/>
      <c r="B772" s="3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>
      <c r="A773" s="142"/>
      <c r="B773" s="3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>
      <c r="A774" s="142"/>
      <c r="B774" s="3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>
      <c r="A775" s="142"/>
      <c r="B775" s="3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>
      <c r="A776" s="142"/>
      <c r="B776" s="3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>
      <c r="A777" s="142"/>
      <c r="B777" s="3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>
      <c r="A778" s="142"/>
      <c r="B778" s="3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>
      <c r="A779" s="142"/>
      <c r="B779" s="3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>
      <c r="A780" s="142"/>
      <c r="B780" s="3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>
      <c r="A781" s="142"/>
      <c r="B781" s="3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>
      <c r="A782" s="142"/>
      <c r="B782" s="3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>
      <c r="A783" s="142"/>
      <c r="B783" s="3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>
      <c r="A784" s="142"/>
      <c r="B784" s="3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>
      <c r="A785" s="142"/>
      <c r="B785" s="3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>
      <c r="A786" s="142"/>
      <c r="B786" s="3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>
      <c r="A787" s="142"/>
      <c r="B787" s="3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>
      <c r="A788" s="142"/>
      <c r="B788" s="3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>
      <c r="A789" s="142"/>
      <c r="B789" s="3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>
      <c r="A790" s="142"/>
      <c r="B790" s="3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>
      <c r="A791" s="142"/>
      <c r="B791" s="3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>
      <c r="A792" s="142"/>
      <c r="B792" s="3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>
      <c r="A793" s="142"/>
      <c r="B793" s="3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>
      <c r="A794" s="142"/>
      <c r="B794" s="3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>
      <c r="A795" s="142"/>
      <c r="B795" s="3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>
      <c r="A796" s="142"/>
      <c r="B796" s="3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>
      <c r="A797" s="142"/>
      <c r="B797" s="3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>
      <c r="A798" s="142"/>
      <c r="B798" s="3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>
      <c r="A799" s="142"/>
      <c r="B799" s="3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>
      <c r="A800" s="142"/>
      <c r="B800" s="3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>
      <c r="A801" s="142"/>
      <c r="B801" s="3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>
      <c r="A802" s="142"/>
      <c r="B802" s="3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>
      <c r="A803" s="142"/>
      <c r="B803" s="3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>
      <c r="A804" s="142"/>
      <c r="B804" s="3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>
      <c r="A805" s="142"/>
      <c r="B805" s="3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>
      <c r="A806" s="142"/>
      <c r="B806" s="3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>
      <c r="A807" s="142"/>
      <c r="B807" s="3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>
      <c r="A808" s="142"/>
      <c r="B808" s="3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>
      <c r="A809" s="142"/>
      <c r="B809" s="3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>
      <c r="A810" s="142"/>
      <c r="B810" s="3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>
      <c r="A811" s="142"/>
      <c r="B811" s="3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>
      <c r="A812" s="142"/>
      <c r="B812" s="3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>
      <c r="A813" s="142"/>
      <c r="B813" s="3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>
      <c r="A814" s="142"/>
      <c r="B814" s="3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>
      <c r="A815" s="142"/>
      <c r="B815" s="3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>
      <c r="A816" s="142"/>
      <c r="B816" s="3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>
      <c r="A817" s="142"/>
      <c r="B817" s="3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>
      <c r="A818" s="142"/>
      <c r="B818" s="3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>
      <c r="A819" s="142"/>
      <c r="B819" s="3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>
      <c r="A820" s="142"/>
      <c r="B820" s="3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>
      <c r="A821" s="142"/>
      <c r="B821" s="3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>
      <c r="A822" s="142"/>
      <c r="B822" s="3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>
      <c r="A823" s="142"/>
      <c r="B823" s="3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>
      <c r="A824" s="142"/>
      <c r="B824" s="3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>
      <c r="A825" s="142"/>
      <c r="B825" s="3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>
      <c r="A826" s="142"/>
      <c r="B826" s="3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>
      <c r="A827" s="142"/>
      <c r="B827" s="3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>
      <c r="A828" s="142"/>
      <c r="B828" s="3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>
      <c r="A829" s="142"/>
      <c r="B829" s="3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>
      <c r="A830" s="142"/>
      <c r="B830" s="3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>
      <c r="A831" s="142"/>
      <c r="B831" s="3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>
      <c r="A832" s="142"/>
      <c r="B832" s="3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>
      <c r="A833" s="142"/>
      <c r="B833" s="3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>
      <c r="A834" s="142"/>
      <c r="B834" s="3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>
      <c r="A835" s="142"/>
      <c r="B835" s="3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>
      <c r="A836" s="142"/>
      <c r="B836" s="3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>
      <c r="A837" s="142"/>
      <c r="B837" s="3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>
      <c r="A838" s="142"/>
      <c r="B838" s="3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>
      <c r="A839" s="142"/>
      <c r="B839" s="3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>
      <c r="A840" s="142"/>
      <c r="B840" s="3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>
      <c r="A841" s="142"/>
      <c r="B841" s="3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>
      <c r="A842" s="142"/>
      <c r="B842" s="3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>
      <c r="A843" s="142"/>
      <c r="B843" s="3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>
      <c r="A844" s="142"/>
      <c r="B844" s="3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>
      <c r="A845" s="142"/>
      <c r="B845" s="3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>
      <c r="A846" s="142"/>
      <c r="B846" s="3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>
      <c r="A847" s="142"/>
      <c r="B847" s="3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>
      <c r="A848" s="142"/>
      <c r="B848" s="3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>
      <c r="A849" s="142"/>
      <c r="B849" s="3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>
      <c r="A850" s="142"/>
      <c r="B850" s="3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>
      <c r="A851" s="142"/>
      <c r="B851" s="3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>
      <c r="A852" s="142"/>
      <c r="B852" s="3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>
      <c r="A853" s="142"/>
      <c r="B853" s="3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>
      <c r="A854" s="142"/>
      <c r="B854" s="3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>
      <c r="A855" s="142"/>
      <c r="B855" s="3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>
      <c r="A856" s="142"/>
      <c r="B856" s="3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>
      <c r="A857" s="142"/>
      <c r="B857" s="3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>
      <c r="A858" s="142"/>
      <c r="B858" s="3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>
      <c r="A859" s="142"/>
      <c r="B859" s="3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>
      <c r="A860" s="142"/>
      <c r="B860" s="3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>
      <c r="A861" s="142"/>
      <c r="B861" s="3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>
      <c r="A862" s="142"/>
      <c r="B862" s="3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>
      <c r="A863" s="142"/>
      <c r="B863" s="3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>
      <c r="A864" s="142"/>
      <c r="B864" s="3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>
      <c r="A865" s="142"/>
      <c r="B865" s="3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>
      <c r="A866" s="142"/>
      <c r="B866" s="3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>
      <c r="A867" s="142"/>
      <c r="B867" s="3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>
      <c r="A868" s="142"/>
      <c r="B868" s="3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>
      <c r="A869" s="142"/>
      <c r="B869" s="3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>
      <c r="A870" s="142"/>
      <c r="B870" s="3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>
      <c r="A871" s="142"/>
      <c r="B871" s="3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>
      <c r="A872" s="142"/>
      <c r="B872" s="3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>
      <c r="A873" s="142"/>
      <c r="B873" s="3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>
      <c r="A874" s="142"/>
      <c r="B874" s="3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>
      <c r="A875" s="142"/>
      <c r="B875" s="3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>
      <c r="A876" s="142"/>
      <c r="B876" s="3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>
      <c r="A877" s="142"/>
      <c r="B877" s="3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>
      <c r="A878" s="142"/>
      <c r="B878" s="3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>
      <c r="A879" s="142"/>
      <c r="B879" s="3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>
      <c r="A880" s="142"/>
      <c r="B880" s="3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>
      <c r="A881" s="142"/>
      <c r="B881" s="3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>
      <c r="A882" s="142"/>
      <c r="B882" s="3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>
      <c r="A883" s="142"/>
      <c r="B883" s="3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>
      <c r="A884" s="142"/>
      <c r="B884" s="3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>
      <c r="A885" s="142"/>
      <c r="B885" s="3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>
      <c r="A886" s="142"/>
      <c r="B886" s="3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>
      <c r="A887" s="142"/>
      <c r="B887" s="3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>
      <c r="A888" s="142"/>
      <c r="B888" s="3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>
      <c r="A889" s="142"/>
      <c r="B889" s="3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>
      <c r="A890" s="142"/>
      <c r="B890" s="3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>
      <c r="A891" s="142"/>
      <c r="B891" s="3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>
      <c r="A892" s="142"/>
      <c r="B892" s="3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>
      <c r="A893" s="142"/>
      <c r="B893" s="3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>
      <c r="A894" s="142"/>
      <c r="B894" s="3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>
      <c r="A895" s="142"/>
      <c r="B895" s="3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>
      <c r="A896" s="142"/>
      <c r="B896" s="3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>
      <c r="A897" s="142"/>
      <c r="B897" s="3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>
      <c r="A898" s="142"/>
      <c r="B898" s="3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>
      <c r="A899" s="142"/>
      <c r="B899" s="3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>
      <c r="A900" s="142"/>
      <c r="B900" s="3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>
      <c r="A901" s="142"/>
      <c r="B901" s="3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>
      <c r="A902" s="142"/>
      <c r="B902" s="3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>
      <c r="A903" s="142"/>
      <c r="B903" s="3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>
      <c r="A904" s="142"/>
      <c r="B904" s="3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>
      <c r="A905" s="142"/>
      <c r="B905" s="3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>
      <c r="A906" s="142"/>
      <c r="B906" s="3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>
      <c r="A907" s="142"/>
      <c r="B907" s="3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>
      <c r="A908" s="142"/>
      <c r="B908" s="3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>
      <c r="A909" s="142"/>
      <c r="B909" s="3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>
      <c r="A910" s="142"/>
      <c r="B910" s="3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>
      <c r="A911" s="142"/>
      <c r="B911" s="3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>
      <c r="A912" s="142"/>
      <c r="B912" s="3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>
      <c r="A913" s="142"/>
      <c r="B913" s="3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>
      <c r="A914" s="142"/>
      <c r="B914" s="3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>
      <c r="A915" s="142"/>
      <c r="B915" s="3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>
      <c r="A916" s="142"/>
      <c r="B916" s="3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>
      <c r="A917" s="142"/>
      <c r="B917" s="3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>
      <c r="A918" s="142"/>
      <c r="B918" s="3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>
      <c r="A919" s="142"/>
      <c r="B919" s="3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>
      <c r="A920" s="142"/>
      <c r="B920" s="3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>
      <c r="A921" s="142"/>
      <c r="B921" s="3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>
      <c r="A922" s="142"/>
      <c r="B922" s="3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>
      <c r="A923" s="142"/>
      <c r="B923" s="3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>
      <c r="A924" s="142"/>
      <c r="B924" s="3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>
      <c r="A925" s="142"/>
      <c r="B925" s="3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>
      <c r="A926" s="142"/>
      <c r="B926" s="3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>
      <c r="A927" s="142"/>
      <c r="B927" s="3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>
      <c r="A928" s="142"/>
      <c r="B928" s="3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>
      <c r="A929" s="142"/>
      <c r="B929" s="3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>
      <c r="A930" s="142"/>
      <c r="B930" s="3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>
      <c r="A931" s="142"/>
      <c r="B931" s="3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>
      <c r="A932" s="142"/>
      <c r="B932" s="3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>
      <c r="A933" s="142"/>
      <c r="B933" s="3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>
      <c r="A934" s="142"/>
      <c r="B934" s="3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>
      <c r="A935" s="142"/>
      <c r="B935" s="3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>
      <c r="A936" s="142"/>
      <c r="B936" s="3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>
      <c r="A937" s="142"/>
      <c r="B937" s="3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>
      <c r="A938" s="142"/>
      <c r="B938" s="3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>
      <c r="A939" s="142"/>
      <c r="B939" s="3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>
      <c r="A940" s="142"/>
      <c r="B940" s="3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>
      <c r="A941" s="142"/>
      <c r="B941" s="3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>
      <c r="A942" s="142"/>
      <c r="B942" s="3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>
      <c r="A943" s="142"/>
      <c r="B943" s="3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>
      <c r="A944" s="142"/>
      <c r="B944" s="3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>
      <c r="A945" s="142"/>
      <c r="B945" s="3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>
      <c r="A946" s="142"/>
      <c r="B946" s="3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>
      <c r="A947" s="142"/>
      <c r="B947" s="3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>
      <c r="A948" s="142"/>
      <c r="B948" s="3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>
      <c r="A949" s="142"/>
      <c r="B949" s="3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>
      <c r="A950" s="142"/>
      <c r="B950" s="3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>
      <c r="A951" s="142"/>
      <c r="B951" s="3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>
      <c r="A952" s="142"/>
      <c r="B952" s="3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>
      <c r="A953" s="142"/>
      <c r="B953" s="3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>
      <c r="A954" s="142"/>
      <c r="B954" s="3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>
      <c r="A955" s="142"/>
      <c r="B955" s="3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>
      <c r="A956" s="142"/>
      <c r="B956" s="3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>
      <c r="A957" s="142"/>
      <c r="B957" s="3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>
      <c r="A958" s="142"/>
      <c r="B958" s="3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>
      <c r="A959" s="142"/>
      <c r="B959" s="3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>
      <c r="A960" s="142"/>
      <c r="B960" s="3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>
      <c r="A961" s="142"/>
      <c r="B961" s="3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>
      <c r="A962" s="142"/>
      <c r="B962" s="3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>
      <c r="A963" s="142"/>
      <c r="B963" s="3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>
      <c r="A964" s="142"/>
      <c r="B964" s="3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>
      <c r="A965" s="142"/>
      <c r="B965" s="3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>
      <c r="A966" s="142"/>
      <c r="B966" s="3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>
      <c r="A967" s="142"/>
      <c r="B967" s="3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>
      <c r="A968" s="142"/>
      <c r="B968" s="3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>
      <c r="A969" s="142"/>
      <c r="B969" s="3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>
      <c r="A970" s="142"/>
      <c r="B970" s="3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>
      <c r="A971" s="142"/>
      <c r="B971" s="3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>
      <c r="A972" s="142"/>
      <c r="B972" s="3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>
      <c r="A973" s="142"/>
      <c r="B973" s="3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>
      <c r="A974" s="142"/>
      <c r="B974" s="3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>
      <c r="A975" s="142"/>
      <c r="B975" s="3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>
      <c r="A976" s="142"/>
      <c r="B976" s="3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>
      <c r="A977" s="142"/>
      <c r="B977" s="3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>
      <c r="A978" s="142"/>
      <c r="B978" s="3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>
      <c r="A979" s="142"/>
      <c r="B979" s="3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>
      <c r="A980" s="142"/>
      <c r="B980" s="3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>
      <c r="A981" s="142"/>
      <c r="B981" s="3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>
      <c r="A982" s="142"/>
      <c r="B982" s="3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>
      <c r="A983" s="142"/>
      <c r="B983" s="3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>
      <c r="A984" s="142"/>
      <c r="B984" s="3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>
      <c r="A985" s="142"/>
      <c r="B985" s="3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>
      <c r="A986" s="142"/>
      <c r="B986" s="3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.75" customHeight="1">
      <c r="A987" s="142"/>
      <c r="B987" s="3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.75" customHeight="1">
      <c r="A988" s="142"/>
      <c r="B988" s="3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.75" customHeight="1">
      <c r="A989" s="142"/>
      <c r="B989" s="3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.75" customHeight="1">
      <c r="A990" s="142"/>
      <c r="B990" s="3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.75" customHeight="1">
      <c r="A991" s="142"/>
      <c r="B991" s="3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.75" customHeight="1">
      <c r="A992" s="142"/>
      <c r="B992" s="3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5.75" customHeight="1">
      <c r="A993" s="142"/>
      <c r="B993" s="3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5.75" customHeight="1">
      <c r="A994" s="142"/>
      <c r="B994" s="3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5.75" customHeight="1">
      <c r="A995" s="142"/>
      <c r="B995" s="3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5.75" customHeight="1">
      <c r="A996" s="142"/>
      <c r="B996" s="3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5.75" customHeight="1">
      <c r="A997" s="142"/>
      <c r="B997" s="3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ht="15.75" customHeight="1">
      <c r="A998" s="142"/>
      <c r="B998" s="3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ht="15.75" customHeight="1">
      <c r="A999" s="142"/>
      <c r="B999" s="3"/>
      <c r="C999" s="142"/>
      <c r="D999" s="142"/>
      <c r="E999" s="142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ht="15.75" customHeight="1">
      <c r="A1000" s="142"/>
      <c r="B1000" s="3"/>
      <c r="C1000" s="142"/>
      <c r="D1000" s="142"/>
      <c r="E1000" s="142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</sheetData>
  <autoFilter ref="A11:E405" xr:uid="{00000000-0009-0000-0000-000005000000}">
    <sortState xmlns:xlrd2="http://schemas.microsoft.com/office/spreadsheetml/2017/richdata2" ref="A11:E405">
      <sortCondition ref="B11:B405"/>
    </sortState>
  </autoFilter>
  <pageMargins left="0.75" right="0.75" top="1" bottom="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activeCell="G6" sqref="G6"/>
    </sheetView>
  </sheetViews>
  <sheetFormatPr defaultColWidth="14.42578125" defaultRowHeight="15" customHeight="1"/>
  <cols>
    <col min="1" max="2" width="2.42578125" customWidth="1"/>
    <col min="3" max="3" width="8" customWidth="1"/>
    <col min="4" max="4" width="24.7109375" customWidth="1"/>
    <col min="5" max="5" width="8.140625" customWidth="1"/>
    <col min="6" max="26" width="10.85546875" customWidth="1"/>
  </cols>
  <sheetData>
    <row r="1" spans="1:26">
      <c r="A1" s="142" t="s">
        <v>20</v>
      </c>
      <c r="B1" s="142"/>
      <c r="C1" s="142"/>
      <c r="D1" s="142"/>
      <c r="E1" s="3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>
      <c r="A2" s="142"/>
      <c r="B2" s="142"/>
      <c r="C2" s="142"/>
      <c r="D2" s="142"/>
      <c r="E2" s="3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>
      <c r="A3" s="142"/>
      <c r="B3" s="142"/>
      <c r="C3" s="178" t="s">
        <v>16</v>
      </c>
      <c r="D3" s="179" t="s">
        <v>15</v>
      </c>
      <c r="E3" s="178" t="s">
        <v>183</v>
      </c>
      <c r="F3" s="142" t="s">
        <v>184</v>
      </c>
      <c r="G3" s="142" t="s">
        <v>185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>
      <c r="A4" s="142"/>
      <c r="B4" s="142"/>
      <c r="C4" s="3" t="s">
        <v>5</v>
      </c>
      <c r="D4" s="142" t="s">
        <v>186</v>
      </c>
      <c r="E4" s="3" t="b">
        <v>1</v>
      </c>
      <c r="F4" s="142">
        <f>COUNTIF(KHResults!D$6:D536,"CAC")</f>
        <v>60</v>
      </c>
      <c r="G4" s="180">
        <f t="shared" ref="G4:G11" si="0">($F4/$F$12)</f>
        <v>0.19230769230769232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>
      <c r="A5" s="142"/>
      <c r="B5" s="142"/>
      <c r="C5" s="3" t="s">
        <v>6</v>
      </c>
      <c r="D5" s="142" t="s">
        <v>187</v>
      </c>
      <c r="E5" s="3" t="b">
        <v>1</v>
      </c>
      <c r="F5" s="142">
        <f>COUNTIF(KHResults!D$6:D537,"CTC")</f>
        <v>29</v>
      </c>
      <c r="G5" s="180">
        <f t="shared" si="0"/>
        <v>9.2948717948717952E-2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>
      <c r="A6" s="142"/>
      <c r="B6" s="142"/>
      <c r="C6" s="3" t="s">
        <v>7</v>
      </c>
      <c r="D6" s="142" t="s">
        <v>188</v>
      </c>
      <c r="E6" s="3" t="b">
        <v>1</v>
      </c>
      <c r="F6" s="142">
        <f>COUNTIF(KHResults!D$6:D538,"Ely")</f>
        <v>65</v>
      </c>
      <c r="G6" s="180">
        <f t="shared" si="0"/>
        <v>0.20833333333333334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</row>
    <row r="7" spans="1:26">
      <c r="A7" s="142"/>
      <c r="B7" s="142"/>
      <c r="C7" s="3" t="s">
        <v>8</v>
      </c>
      <c r="D7" s="142" t="s">
        <v>189</v>
      </c>
      <c r="E7" s="3" t="b">
        <v>1</v>
      </c>
      <c r="F7" s="142">
        <f>COUNTIF(KHResults!D$6:D539,"HI")</f>
        <v>40</v>
      </c>
      <c r="G7" s="180">
        <f t="shared" si="0"/>
        <v>0.12820512820512819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spans="1:26">
      <c r="A8" s="142"/>
      <c r="B8" s="142"/>
      <c r="C8" s="3" t="s">
        <v>9</v>
      </c>
      <c r="D8" s="142" t="s">
        <v>190</v>
      </c>
      <c r="E8" s="3" t="b">
        <v>1</v>
      </c>
      <c r="F8" s="142">
        <f>COUNTIF(KHResults!D$6:D540,"HRC")</f>
        <v>25</v>
      </c>
      <c r="G8" s="180">
        <f t="shared" si="0"/>
        <v>8.0128205128205135E-2</v>
      </c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spans="1:26">
      <c r="A9" s="142"/>
      <c r="B9" s="142"/>
      <c r="C9" s="3" t="s">
        <v>10</v>
      </c>
      <c r="D9" s="142" t="s">
        <v>191</v>
      </c>
      <c r="E9" s="3" t="b">
        <v>1</v>
      </c>
      <c r="F9" s="142">
        <f>COUNTIF(KHResults!D$6:D541,"NJ")</f>
        <v>50</v>
      </c>
      <c r="G9" s="180">
        <f t="shared" si="0"/>
        <v>0.16025641025641027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6">
      <c r="A10" s="142"/>
      <c r="B10" s="142"/>
      <c r="C10" s="3" t="s">
        <v>11</v>
      </c>
      <c r="D10" s="142" t="s">
        <v>192</v>
      </c>
      <c r="E10" s="3" t="b">
        <v>1</v>
      </c>
      <c r="F10" s="142">
        <f>COUNTIF(KHResults!D$6:D542,"RR")</f>
        <v>21</v>
      </c>
      <c r="G10" s="180">
        <f t="shared" si="0"/>
        <v>6.7307692307692304E-2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spans="1:26">
      <c r="A11" s="142"/>
      <c r="B11" s="142"/>
      <c r="C11" s="3" t="s">
        <v>12</v>
      </c>
      <c r="D11" s="142" t="s">
        <v>193</v>
      </c>
      <c r="E11" s="3" t="b">
        <v>1</v>
      </c>
      <c r="F11" s="142">
        <f>COUNTIF(KHResults!D$6:D543,"SS")</f>
        <v>22</v>
      </c>
      <c r="G11" s="180">
        <f t="shared" si="0"/>
        <v>7.0512820512820512E-2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spans="1:26">
      <c r="A12" s="142"/>
      <c r="B12" s="142"/>
      <c r="C12" s="142"/>
      <c r="D12" s="142"/>
      <c r="E12" s="3"/>
      <c r="F12" s="142">
        <f>SUM(F4:F11)</f>
        <v>312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>
      <c r="A13" s="142"/>
      <c r="B13" s="142"/>
      <c r="C13" s="142"/>
      <c r="D13" s="142"/>
      <c r="E13" s="3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>
      <c r="A14" s="142"/>
      <c r="B14" s="142"/>
      <c r="C14" s="142"/>
      <c r="D14" s="142"/>
      <c r="E14" s="3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>
      <c r="A15" s="142"/>
      <c r="B15" s="142"/>
      <c r="C15" s="142"/>
      <c r="D15" s="142"/>
      <c r="E15" s="3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spans="1:26">
      <c r="A16" s="142"/>
      <c r="B16" s="142"/>
      <c r="C16" s="142"/>
      <c r="D16" s="142"/>
      <c r="E16" s="3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spans="1:26">
      <c r="A17" s="142"/>
      <c r="B17" s="142"/>
      <c r="C17" s="142"/>
      <c r="D17" s="142"/>
      <c r="E17" s="3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spans="1:26">
      <c r="A18" s="142"/>
      <c r="B18" s="142"/>
      <c r="C18" s="142"/>
      <c r="D18" s="142"/>
      <c r="E18" s="3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6">
      <c r="A19" s="142"/>
      <c r="B19" s="142"/>
      <c r="C19" s="142"/>
      <c r="D19" s="142"/>
      <c r="E19" s="3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26">
      <c r="A20" s="142"/>
      <c r="B20" s="142"/>
      <c r="C20" s="142"/>
      <c r="D20" s="142"/>
      <c r="E20" s="3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spans="1:26" ht="15.75" customHeight="1">
      <c r="A21" s="142"/>
      <c r="B21" s="142"/>
      <c r="C21" s="142"/>
      <c r="D21" s="142"/>
      <c r="E21" s="3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6" ht="15.75" customHeight="1">
      <c r="A22" s="142"/>
      <c r="B22" s="142"/>
      <c r="C22" s="142"/>
      <c r="D22" s="142"/>
      <c r="E22" s="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15.75" customHeight="1">
      <c r="A23" s="142"/>
      <c r="B23" s="142"/>
      <c r="C23" s="142"/>
      <c r="D23" s="142"/>
      <c r="E23" s="3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spans="1:26" ht="15.75" customHeight="1">
      <c r="A24" s="142"/>
      <c r="B24" s="142"/>
      <c r="C24" s="142"/>
      <c r="D24" s="142"/>
      <c r="E24" s="3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spans="1:26" ht="15.75" customHeight="1">
      <c r="A25" s="142"/>
      <c r="B25" s="142"/>
      <c r="C25" s="142"/>
      <c r="D25" s="142"/>
      <c r="E25" s="3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spans="1:26" ht="15.75" customHeight="1">
      <c r="A26" s="142"/>
      <c r="B26" s="142"/>
      <c r="C26" s="142"/>
      <c r="D26" s="142"/>
      <c r="E26" s="3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26" ht="15.75" customHeight="1">
      <c r="A27" s="142"/>
      <c r="B27" s="142"/>
      <c r="C27" s="142"/>
      <c r="D27" s="142"/>
      <c r="E27" s="3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spans="1:26" ht="15.75" customHeight="1">
      <c r="A28" s="142"/>
      <c r="B28" s="142"/>
      <c r="C28" s="142"/>
      <c r="D28" s="142"/>
      <c r="E28" s="3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26" ht="15.75" customHeight="1">
      <c r="A29" s="142"/>
      <c r="B29" s="142"/>
      <c r="C29" s="142"/>
      <c r="D29" s="142"/>
      <c r="E29" s="3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26" ht="15.75" customHeight="1">
      <c r="A30" s="142"/>
      <c r="B30" s="142"/>
      <c r="C30" s="142"/>
      <c r="D30" s="142"/>
      <c r="E30" s="3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26" ht="15.75" customHeight="1">
      <c r="A31" s="142"/>
      <c r="B31" s="142"/>
      <c r="C31" s="142"/>
      <c r="D31" s="142"/>
      <c r="E31" s="3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spans="1:26" ht="15.75" customHeight="1">
      <c r="A32" s="142"/>
      <c r="B32" s="142"/>
      <c r="C32" s="142"/>
      <c r="D32" s="142"/>
      <c r="E32" s="3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spans="1:26" ht="15.75" customHeight="1">
      <c r="A33" s="142"/>
      <c r="B33" s="142"/>
      <c r="C33" s="142"/>
      <c r="D33" s="142"/>
      <c r="E33" s="3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spans="1:26" ht="15.75" customHeight="1">
      <c r="A34" s="142"/>
      <c r="B34" s="142"/>
      <c r="C34" s="142"/>
      <c r="D34" s="142"/>
      <c r="E34" s="3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spans="1:26" ht="15.75" customHeight="1">
      <c r="A35" s="142"/>
      <c r="B35" s="142"/>
      <c r="C35" s="142"/>
      <c r="D35" s="142"/>
      <c r="E35" s="3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spans="1:26" ht="15.75" customHeight="1">
      <c r="A36" s="142"/>
      <c r="B36" s="142"/>
      <c r="C36" s="142"/>
      <c r="D36" s="142"/>
      <c r="E36" s="3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spans="1:26" ht="15.75" customHeight="1">
      <c r="A37" s="142"/>
      <c r="B37" s="142"/>
      <c r="C37" s="142"/>
      <c r="D37" s="142"/>
      <c r="E37" s="3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spans="1:26" ht="15.75" customHeight="1">
      <c r="A38" s="142"/>
      <c r="B38" s="142"/>
      <c r="C38" s="142"/>
      <c r="D38" s="142"/>
      <c r="E38" s="3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spans="1:26" ht="15.75" customHeight="1">
      <c r="A39" s="142"/>
      <c r="B39" s="142"/>
      <c r="C39" s="142"/>
      <c r="D39" s="142"/>
      <c r="E39" s="3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spans="1:26" ht="15.75" customHeight="1">
      <c r="A40" s="142"/>
      <c r="B40" s="142"/>
      <c r="C40" s="142"/>
      <c r="D40" s="142"/>
      <c r="E40" s="3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spans="1:26" ht="15.75" customHeight="1">
      <c r="A41" s="142"/>
      <c r="B41" s="142"/>
      <c r="C41" s="142"/>
      <c r="D41" s="142"/>
      <c r="E41" s="3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spans="1:26" ht="15.75" customHeight="1">
      <c r="A42" s="142"/>
      <c r="B42" s="142"/>
      <c r="C42" s="142"/>
      <c r="D42" s="142"/>
      <c r="E42" s="3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 ht="15.75" customHeight="1">
      <c r="A43" s="142"/>
      <c r="B43" s="142"/>
      <c r="C43" s="142"/>
      <c r="D43" s="142"/>
      <c r="E43" s="3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spans="1:26" ht="15.75" customHeight="1">
      <c r="A44" s="142"/>
      <c r="B44" s="142"/>
      <c r="C44" s="142"/>
      <c r="D44" s="142"/>
      <c r="E44" s="3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spans="1:26" ht="15.75" customHeight="1">
      <c r="A45" s="142"/>
      <c r="B45" s="142"/>
      <c r="C45" s="142"/>
      <c r="D45" s="142"/>
      <c r="E45" s="3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ht="15.75" customHeight="1">
      <c r="A46" s="142"/>
      <c r="B46" s="142"/>
      <c r="C46" s="142"/>
      <c r="D46" s="142"/>
      <c r="E46" s="3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spans="1:26" ht="15.75" customHeight="1">
      <c r="A47" s="142"/>
      <c r="B47" s="142"/>
      <c r="C47" s="142"/>
      <c r="D47" s="142"/>
      <c r="E47" s="3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5.75" customHeight="1">
      <c r="A48" s="142"/>
      <c r="B48" s="142"/>
      <c r="C48" s="142"/>
      <c r="D48" s="142"/>
      <c r="E48" s="3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spans="1:26" ht="15.75" customHeight="1">
      <c r="A49" s="142"/>
      <c r="B49" s="142"/>
      <c r="C49" s="142"/>
      <c r="D49" s="142"/>
      <c r="E49" s="3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spans="1:26" ht="15.75" customHeight="1">
      <c r="A50" s="142"/>
      <c r="B50" s="142"/>
      <c r="C50" s="142"/>
      <c r="D50" s="142"/>
      <c r="E50" s="3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ht="15.75" customHeight="1">
      <c r="A51" s="142"/>
      <c r="B51" s="142"/>
      <c r="C51" s="142"/>
      <c r="D51" s="142"/>
      <c r="E51" s="3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15.75" customHeight="1">
      <c r="A52" s="142"/>
      <c r="B52" s="142"/>
      <c r="C52" s="142"/>
      <c r="D52" s="142"/>
      <c r="E52" s="3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spans="1:26" ht="15.75" customHeight="1">
      <c r="A53" s="142"/>
      <c r="B53" s="142"/>
      <c r="C53" s="142"/>
      <c r="D53" s="142"/>
      <c r="E53" s="3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ht="15.75" customHeight="1">
      <c r="A54" s="142"/>
      <c r="B54" s="142"/>
      <c r="C54" s="142"/>
      <c r="D54" s="142"/>
      <c r="E54" s="3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spans="1:26" ht="15.75" customHeight="1">
      <c r="A55" s="142"/>
      <c r="B55" s="142"/>
      <c r="C55" s="142"/>
      <c r="D55" s="142"/>
      <c r="E55" s="3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spans="1:26" ht="15.75" customHeight="1">
      <c r="A56" s="142"/>
      <c r="B56" s="142"/>
      <c r="C56" s="142"/>
      <c r="D56" s="142"/>
      <c r="E56" s="3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spans="1:26" ht="15.75" customHeight="1">
      <c r="A57" s="142"/>
      <c r="B57" s="142"/>
      <c r="C57" s="142"/>
      <c r="D57" s="142"/>
      <c r="E57" s="3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6" ht="15.75" customHeight="1">
      <c r="A58" s="142"/>
      <c r="B58" s="142"/>
      <c r="C58" s="142"/>
      <c r="D58" s="142"/>
      <c r="E58" s="3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 ht="15.75" customHeight="1">
      <c r="A59" s="142"/>
      <c r="B59" s="142"/>
      <c r="C59" s="142"/>
      <c r="D59" s="142"/>
      <c r="E59" s="3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spans="1:26" ht="15.75" customHeight="1">
      <c r="A60" s="142"/>
      <c r="B60" s="142"/>
      <c r="C60" s="142"/>
      <c r="D60" s="142"/>
      <c r="E60" s="3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spans="1:26" ht="15.75" customHeight="1">
      <c r="A61" s="142"/>
      <c r="B61" s="142"/>
      <c r="C61" s="142"/>
      <c r="D61" s="142"/>
      <c r="E61" s="3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spans="1:26" ht="15.75" customHeight="1">
      <c r="A62" s="142"/>
      <c r="B62" s="142"/>
      <c r="C62" s="142"/>
      <c r="D62" s="142"/>
      <c r="E62" s="3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spans="1:26" ht="15.75" customHeight="1">
      <c r="A63" s="142"/>
      <c r="B63" s="142"/>
      <c r="C63" s="142"/>
      <c r="D63" s="142"/>
      <c r="E63" s="3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spans="1:26" ht="15.75" customHeight="1">
      <c r="A64" s="142"/>
      <c r="B64" s="142"/>
      <c r="C64" s="142"/>
      <c r="D64" s="142"/>
      <c r="E64" s="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spans="1:26" ht="15.75" customHeight="1">
      <c r="A65" s="142"/>
      <c r="B65" s="142"/>
      <c r="C65" s="142"/>
      <c r="D65" s="142"/>
      <c r="E65" s="3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spans="1:26" ht="15.75" customHeight="1">
      <c r="A66" s="142"/>
      <c r="B66" s="142"/>
      <c r="C66" s="142"/>
      <c r="D66" s="142"/>
      <c r="E66" s="3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1:26" ht="15.75" customHeight="1">
      <c r="A67" s="142"/>
      <c r="B67" s="142"/>
      <c r="C67" s="142"/>
      <c r="D67" s="142"/>
      <c r="E67" s="3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 ht="15.75" customHeight="1">
      <c r="A68" s="142"/>
      <c r="B68" s="142"/>
      <c r="C68" s="142"/>
      <c r="D68" s="142"/>
      <c r="E68" s="3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15.75" customHeight="1">
      <c r="A69" s="142"/>
      <c r="B69" s="142"/>
      <c r="C69" s="142"/>
      <c r="D69" s="142"/>
      <c r="E69" s="3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15.75" customHeight="1">
      <c r="A70" s="142"/>
      <c r="B70" s="142"/>
      <c r="C70" s="142"/>
      <c r="D70" s="142"/>
      <c r="E70" s="3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1:26" ht="15.75" customHeight="1">
      <c r="A71" s="142"/>
      <c r="B71" s="142"/>
      <c r="C71" s="142"/>
      <c r="D71" s="142"/>
      <c r="E71" s="3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spans="1:26" ht="15.75" customHeight="1">
      <c r="A72" s="142"/>
      <c r="B72" s="142"/>
      <c r="C72" s="142"/>
      <c r="D72" s="142"/>
      <c r="E72" s="3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6" ht="15.75" customHeight="1">
      <c r="A73" s="142"/>
      <c r="B73" s="142"/>
      <c r="C73" s="142"/>
      <c r="D73" s="142"/>
      <c r="E73" s="3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6" ht="15.75" customHeight="1">
      <c r="A74" s="142"/>
      <c r="B74" s="142"/>
      <c r="C74" s="142"/>
      <c r="D74" s="142"/>
      <c r="E74" s="3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spans="1:26" ht="15.75" customHeight="1">
      <c r="A75" s="142"/>
      <c r="B75" s="142"/>
      <c r="C75" s="142"/>
      <c r="D75" s="142"/>
      <c r="E75" s="3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spans="1:26" ht="15.75" customHeight="1">
      <c r="A76" s="142"/>
      <c r="B76" s="142"/>
      <c r="C76" s="142"/>
      <c r="D76" s="142"/>
      <c r="E76" s="3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spans="1:26" ht="15.75" customHeight="1">
      <c r="A77" s="142"/>
      <c r="B77" s="142"/>
      <c r="C77" s="142"/>
      <c r="D77" s="142"/>
      <c r="E77" s="3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spans="1:26" ht="15.75" customHeight="1">
      <c r="A78" s="142"/>
      <c r="B78" s="142"/>
      <c r="C78" s="142"/>
      <c r="D78" s="142"/>
      <c r="E78" s="3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spans="1:26" ht="15.75" customHeight="1">
      <c r="A79" s="142"/>
      <c r="B79" s="142"/>
      <c r="C79" s="142"/>
      <c r="D79" s="142"/>
      <c r="E79" s="3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spans="1:26" ht="15.75" customHeight="1">
      <c r="A80" s="142"/>
      <c r="B80" s="142"/>
      <c r="C80" s="142"/>
      <c r="D80" s="142"/>
      <c r="E80" s="3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6" ht="15.75" customHeight="1">
      <c r="A81" s="142"/>
      <c r="B81" s="142"/>
      <c r="C81" s="142"/>
      <c r="D81" s="142"/>
      <c r="E81" s="3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spans="1:26" ht="15.75" customHeight="1">
      <c r="A82" s="142"/>
      <c r="B82" s="142"/>
      <c r="C82" s="142"/>
      <c r="D82" s="142"/>
      <c r="E82" s="3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spans="1:26" ht="15.75" customHeight="1">
      <c r="A83" s="142"/>
      <c r="B83" s="142"/>
      <c r="C83" s="142"/>
      <c r="D83" s="142"/>
      <c r="E83" s="3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spans="1:26" ht="15.75" customHeight="1">
      <c r="A84" s="142"/>
      <c r="B84" s="142"/>
      <c r="C84" s="142"/>
      <c r="D84" s="142"/>
      <c r="E84" s="3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spans="1:26" ht="15.75" customHeight="1">
      <c r="A85" s="142"/>
      <c r="B85" s="142"/>
      <c r="C85" s="142"/>
      <c r="D85" s="142"/>
      <c r="E85" s="3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spans="1:26" ht="15.75" customHeight="1">
      <c r="A86" s="142"/>
      <c r="B86" s="142"/>
      <c r="C86" s="142"/>
      <c r="D86" s="142"/>
      <c r="E86" s="3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spans="1:26" ht="15.75" customHeight="1">
      <c r="A87" s="142"/>
      <c r="B87" s="142"/>
      <c r="C87" s="142"/>
      <c r="D87" s="142"/>
      <c r="E87" s="3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spans="1:26" ht="15.75" customHeight="1">
      <c r="A88" s="142"/>
      <c r="B88" s="142"/>
      <c r="C88" s="142"/>
      <c r="D88" s="142"/>
      <c r="E88" s="3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spans="1:26" ht="15.75" customHeight="1">
      <c r="A89" s="142"/>
      <c r="B89" s="142"/>
      <c r="C89" s="142"/>
      <c r="D89" s="142"/>
      <c r="E89" s="3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ht="15.75" customHeight="1">
      <c r="A90" s="142"/>
      <c r="B90" s="142"/>
      <c r="C90" s="142"/>
      <c r="D90" s="142"/>
      <c r="E90" s="3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15.75" customHeight="1">
      <c r="A91" s="142"/>
      <c r="B91" s="142"/>
      <c r="C91" s="142"/>
      <c r="D91" s="142"/>
      <c r="E91" s="3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spans="1:26" ht="15.75" customHeight="1">
      <c r="A92" s="142"/>
      <c r="B92" s="142"/>
      <c r="C92" s="142"/>
      <c r="D92" s="142"/>
      <c r="E92" s="3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spans="1:26" ht="15.75" customHeight="1">
      <c r="A93" s="142"/>
      <c r="B93" s="142"/>
      <c r="C93" s="142"/>
      <c r="D93" s="142"/>
      <c r="E93" s="3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spans="1:26" ht="15.75" customHeight="1">
      <c r="A94" s="142"/>
      <c r="B94" s="142"/>
      <c r="C94" s="142"/>
      <c r="D94" s="142"/>
      <c r="E94" s="3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spans="1:26" ht="15.75" customHeight="1">
      <c r="A95" s="142"/>
      <c r="B95" s="142"/>
      <c r="C95" s="142"/>
      <c r="D95" s="142"/>
      <c r="E95" s="3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spans="1:26" ht="15.75" customHeight="1">
      <c r="A96" s="142"/>
      <c r="B96" s="142"/>
      <c r="C96" s="142"/>
      <c r="D96" s="142"/>
      <c r="E96" s="3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spans="1:26" ht="15.75" customHeight="1">
      <c r="A97" s="142"/>
      <c r="B97" s="142"/>
      <c r="C97" s="142"/>
      <c r="D97" s="142"/>
      <c r="E97" s="3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spans="1:26" ht="15.75" customHeight="1">
      <c r="A98" s="142"/>
      <c r="B98" s="142"/>
      <c r="C98" s="142"/>
      <c r="D98" s="142"/>
      <c r="E98" s="3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spans="1:26" ht="15.75" customHeight="1">
      <c r="A99" s="142"/>
      <c r="B99" s="142"/>
      <c r="C99" s="142"/>
      <c r="D99" s="142"/>
      <c r="E99" s="3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spans="1:26" ht="15.75" customHeight="1">
      <c r="A100" s="142"/>
      <c r="B100" s="142"/>
      <c r="C100" s="142"/>
      <c r="D100" s="142"/>
      <c r="E100" s="3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spans="1:26" ht="15.75" customHeight="1">
      <c r="A101" s="142"/>
      <c r="B101" s="142"/>
      <c r="C101" s="142"/>
      <c r="D101" s="142"/>
      <c r="E101" s="3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spans="1:26" ht="15.75" customHeight="1">
      <c r="A102" s="142"/>
      <c r="B102" s="142"/>
      <c r="C102" s="142"/>
      <c r="D102" s="142"/>
      <c r="E102" s="3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spans="1:26" ht="15.75" customHeight="1">
      <c r="A103" s="142"/>
      <c r="B103" s="142"/>
      <c r="C103" s="142"/>
      <c r="D103" s="142"/>
      <c r="E103" s="3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1:26" ht="15.75" customHeight="1">
      <c r="A104" s="142"/>
      <c r="B104" s="142"/>
      <c r="C104" s="142"/>
      <c r="D104" s="142"/>
      <c r="E104" s="3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1:26" ht="15.75" customHeight="1">
      <c r="A105" s="142"/>
      <c r="B105" s="142"/>
      <c r="C105" s="142"/>
      <c r="D105" s="142"/>
      <c r="E105" s="3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spans="1:26" ht="15.75" customHeight="1">
      <c r="A106" s="142"/>
      <c r="B106" s="142"/>
      <c r="C106" s="142"/>
      <c r="D106" s="142"/>
      <c r="E106" s="3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1:26" ht="15.75" customHeight="1">
      <c r="A107" s="142"/>
      <c r="B107" s="142"/>
      <c r="C107" s="142"/>
      <c r="D107" s="142"/>
      <c r="E107" s="3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spans="1:26" ht="15.75" customHeight="1">
      <c r="A108" s="142"/>
      <c r="B108" s="142"/>
      <c r="C108" s="142"/>
      <c r="D108" s="142"/>
      <c r="E108" s="3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spans="1:26" ht="15.75" customHeight="1">
      <c r="A109" s="142"/>
      <c r="B109" s="142"/>
      <c r="C109" s="142"/>
      <c r="D109" s="142"/>
      <c r="E109" s="3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spans="1:26" ht="15.75" customHeight="1">
      <c r="A110" s="142"/>
      <c r="B110" s="142"/>
      <c r="C110" s="142"/>
      <c r="D110" s="142"/>
      <c r="E110" s="3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spans="1:26" ht="15.75" customHeight="1">
      <c r="A111" s="142"/>
      <c r="B111" s="142"/>
      <c r="C111" s="142"/>
      <c r="D111" s="142"/>
      <c r="E111" s="3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spans="1:26" ht="15.75" customHeight="1">
      <c r="A112" s="142"/>
      <c r="B112" s="142"/>
      <c r="C112" s="142"/>
      <c r="D112" s="142"/>
      <c r="E112" s="3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spans="1:26" ht="15.75" customHeight="1">
      <c r="A113" s="142"/>
      <c r="B113" s="142"/>
      <c r="C113" s="142"/>
      <c r="D113" s="142"/>
      <c r="E113" s="3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spans="1:26" ht="15.75" customHeight="1">
      <c r="A114" s="142"/>
      <c r="B114" s="142"/>
      <c r="C114" s="142"/>
      <c r="D114" s="142"/>
      <c r="E114" s="3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spans="1:26" ht="15.75" customHeight="1">
      <c r="A115" s="142"/>
      <c r="B115" s="142"/>
      <c r="C115" s="142"/>
      <c r="D115" s="142"/>
      <c r="E115" s="3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spans="1:26" ht="15.75" customHeight="1">
      <c r="A116" s="142"/>
      <c r="B116" s="142"/>
      <c r="C116" s="142"/>
      <c r="D116" s="142"/>
      <c r="E116" s="3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spans="1:26" ht="15.75" customHeight="1">
      <c r="A117" s="142"/>
      <c r="B117" s="142"/>
      <c r="C117" s="142"/>
      <c r="D117" s="142"/>
      <c r="E117" s="3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spans="1:26" ht="15.75" customHeight="1">
      <c r="A118" s="142"/>
      <c r="B118" s="142"/>
      <c r="C118" s="142"/>
      <c r="D118" s="142"/>
      <c r="E118" s="3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spans="1:26" ht="15.75" customHeight="1">
      <c r="A119" s="142"/>
      <c r="B119" s="142"/>
      <c r="C119" s="142"/>
      <c r="D119" s="142"/>
      <c r="E119" s="3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spans="1:26" ht="15.75" customHeight="1">
      <c r="A120" s="142"/>
      <c r="B120" s="142"/>
      <c r="C120" s="142"/>
      <c r="D120" s="142"/>
      <c r="E120" s="3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spans="1:26" ht="15.75" customHeight="1">
      <c r="A121" s="142"/>
      <c r="B121" s="142"/>
      <c r="C121" s="142"/>
      <c r="D121" s="142"/>
      <c r="E121" s="3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spans="1:26" ht="15.75" customHeight="1">
      <c r="A122" s="142"/>
      <c r="B122" s="142"/>
      <c r="C122" s="142"/>
      <c r="D122" s="142"/>
      <c r="E122" s="3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1:26" ht="15.75" customHeight="1">
      <c r="A123" s="142"/>
      <c r="B123" s="142"/>
      <c r="C123" s="142"/>
      <c r="D123" s="142"/>
      <c r="E123" s="3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spans="1:26" ht="15.75" customHeight="1">
      <c r="A124" s="142"/>
      <c r="B124" s="142"/>
      <c r="C124" s="142"/>
      <c r="D124" s="142"/>
      <c r="E124" s="3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spans="1:26" ht="15.75" customHeight="1">
      <c r="A125" s="142"/>
      <c r="B125" s="142"/>
      <c r="C125" s="142"/>
      <c r="D125" s="142"/>
      <c r="E125" s="3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spans="1:26" ht="15.75" customHeight="1">
      <c r="A126" s="142"/>
      <c r="B126" s="142"/>
      <c r="C126" s="142"/>
      <c r="D126" s="142"/>
      <c r="E126" s="3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spans="1:26" ht="15.75" customHeight="1">
      <c r="A127" s="142"/>
      <c r="B127" s="142"/>
      <c r="C127" s="142"/>
      <c r="D127" s="142"/>
      <c r="E127" s="3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spans="1:26" ht="15.75" customHeight="1">
      <c r="A128" s="142"/>
      <c r="B128" s="142"/>
      <c r="C128" s="142"/>
      <c r="D128" s="142"/>
      <c r="E128" s="3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spans="1:26" ht="15.75" customHeight="1">
      <c r="A129" s="142"/>
      <c r="B129" s="142"/>
      <c r="C129" s="142"/>
      <c r="D129" s="142"/>
      <c r="E129" s="3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spans="1:26" ht="15.75" customHeight="1">
      <c r="A130" s="142"/>
      <c r="B130" s="142"/>
      <c r="C130" s="142"/>
      <c r="D130" s="142"/>
      <c r="E130" s="3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spans="1:26" ht="15.75" customHeight="1">
      <c r="A131" s="142"/>
      <c r="B131" s="142"/>
      <c r="C131" s="142"/>
      <c r="D131" s="142"/>
      <c r="E131" s="3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spans="1:26" ht="15.75" customHeight="1">
      <c r="A132" s="142"/>
      <c r="B132" s="142"/>
      <c r="C132" s="142"/>
      <c r="D132" s="142"/>
      <c r="E132" s="3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spans="1:26" ht="15.75" customHeight="1">
      <c r="A133" s="142"/>
      <c r="B133" s="142"/>
      <c r="C133" s="142"/>
      <c r="D133" s="142"/>
      <c r="E133" s="3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spans="1:26" ht="15.75" customHeight="1">
      <c r="A134" s="142"/>
      <c r="B134" s="142"/>
      <c r="C134" s="142"/>
      <c r="D134" s="142"/>
      <c r="E134" s="3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spans="1:26" ht="15.75" customHeight="1">
      <c r="A135" s="142"/>
      <c r="B135" s="142"/>
      <c r="C135" s="142"/>
      <c r="D135" s="142"/>
      <c r="E135" s="3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spans="1:26" ht="15.75" customHeight="1">
      <c r="A136" s="142"/>
      <c r="B136" s="142"/>
      <c r="C136" s="142"/>
      <c r="D136" s="142"/>
      <c r="E136" s="3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spans="1:26" ht="15.75" customHeight="1">
      <c r="A137" s="142"/>
      <c r="B137" s="142"/>
      <c r="C137" s="142"/>
      <c r="D137" s="142"/>
      <c r="E137" s="3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spans="1:26" ht="15.75" customHeight="1">
      <c r="A138" s="142"/>
      <c r="B138" s="142"/>
      <c r="C138" s="142"/>
      <c r="D138" s="142"/>
      <c r="E138" s="3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spans="1:26" ht="15.75" customHeight="1">
      <c r="A139" s="142"/>
      <c r="B139" s="142"/>
      <c r="C139" s="142"/>
      <c r="D139" s="142"/>
      <c r="E139" s="3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spans="1:26" ht="15.75" customHeight="1">
      <c r="A140" s="142"/>
      <c r="B140" s="142"/>
      <c r="C140" s="142"/>
      <c r="D140" s="142"/>
      <c r="E140" s="3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spans="1:26" ht="15.75" customHeight="1">
      <c r="A141" s="142"/>
      <c r="B141" s="142"/>
      <c r="C141" s="142"/>
      <c r="D141" s="142"/>
      <c r="E141" s="3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spans="1:26" ht="15.75" customHeight="1">
      <c r="A142" s="142"/>
      <c r="B142" s="142"/>
      <c r="C142" s="142"/>
      <c r="D142" s="142"/>
      <c r="E142" s="3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spans="1:26" ht="15.75" customHeight="1">
      <c r="A143" s="142"/>
      <c r="B143" s="142"/>
      <c r="C143" s="142"/>
      <c r="D143" s="142"/>
      <c r="E143" s="3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spans="1:26" ht="15.75" customHeight="1">
      <c r="A144" s="142"/>
      <c r="B144" s="142"/>
      <c r="C144" s="142"/>
      <c r="D144" s="142"/>
      <c r="E144" s="3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spans="1:26" ht="15.75" customHeight="1">
      <c r="A145" s="142"/>
      <c r="B145" s="142"/>
      <c r="C145" s="142"/>
      <c r="D145" s="142"/>
      <c r="E145" s="3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spans="1:26" ht="15.75" customHeight="1">
      <c r="A146" s="142"/>
      <c r="B146" s="142"/>
      <c r="C146" s="142"/>
      <c r="D146" s="142"/>
      <c r="E146" s="3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spans="1:26" ht="15.75" customHeight="1">
      <c r="A147" s="142"/>
      <c r="B147" s="142"/>
      <c r="C147" s="142"/>
      <c r="D147" s="142"/>
      <c r="E147" s="3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spans="1:26" ht="15.75" customHeight="1">
      <c r="A148" s="142"/>
      <c r="B148" s="142"/>
      <c r="C148" s="142"/>
      <c r="D148" s="142"/>
      <c r="E148" s="3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spans="1:26" ht="15.75" customHeight="1">
      <c r="A149" s="142"/>
      <c r="B149" s="142"/>
      <c r="C149" s="142"/>
      <c r="D149" s="142"/>
      <c r="E149" s="3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spans="1:26" ht="15.75" customHeight="1">
      <c r="A150" s="142"/>
      <c r="B150" s="142"/>
      <c r="C150" s="142"/>
      <c r="D150" s="142"/>
      <c r="E150" s="3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spans="1:26" ht="15.75" customHeight="1">
      <c r="A151" s="142"/>
      <c r="B151" s="142"/>
      <c r="C151" s="142"/>
      <c r="D151" s="142"/>
      <c r="E151" s="3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1:26" ht="15.75" customHeight="1">
      <c r="A152" s="142"/>
      <c r="B152" s="142"/>
      <c r="C152" s="142"/>
      <c r="D152" s="142"/>
      <c r="E152" s="3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spans="1:26" ht="15.75" customHeight="1">
      <c r="A153" s="142"/>
      <c r="B153" s="142"/>
      <c r="C153" s="142"/>
      <c r="D153" s="142"/>
      <c r="E153" s="3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spans="1:26" ht="15.75" customHeight="1">
      <c r="A154" s="142"/>
      <c r="B154" s="142"/>
      <c r="C154" s="142"/>
      <c r="D154" s="142"/>
      <c r="E154" s="3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spans="1:26" ht="15.75" customHeight="1">
      <c r="A155" s="142"/>
      <c r="B155" s="142"/>
      <c r="C155" s="142"/>
      <c r="D155" s="142"/>
      <c r="E155" s="3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spans="1:26" ht="15.75" customHeight="1">
      <c r="A156" s="142"/>
      <c r="B156" s="142"/>
      <c r="C156" s="142"/>
      <c r="D156" s="142"/>
      <c r="E156" s="3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spans="1:26" ht="15.75" customHeight="1">
      <c r="A157" s="142"/>
      <c r="B157" s="142"/>
      <c r="C157" s="142"/>
      <c r="D157" s="142"/>
      <c r="E157" s="3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spans="1:26" ht="15.75" customHeight="1">
      <c r="A158" s="142"/>
      <c r="B158" s="142"/>
      <c r="C158" s="142"/>
      <c r="D158" s="142"/>
      <c r="E158" s="3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spans="1:26" ht="15.75" customHeight="1">
      <c r="A159" s="142"/>
      <c r="B159" s="142"/>
      <c r="C159" s="142"/>
      <c r="D159" s="142"/>
      <c r="E159" s="3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1:26" ht="15.75" customHeight="1">
      <c r="A160" s="142"/>
      <c r="B160" s="142"/>
      <c r="C160" s="142"/>
      <c r="D160" s="142"/>
      <c r="E160" s="3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spans="1:26" ht="15.75" customHeight="1">
      <c r="A161" s="142"/>
      <c r="B161" s="142"/>
      <c r="C161" s="142"/>
      <c r="D161" s="142"/>
      <c r="E161" s="3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spans="1:26" ht="15.75" customHeight="1">
      <c r="A162" s="142"/>
      <c r="B162" s="142"/>
      <c r="C162" s="142"/>
      <c r="D162" s="142"/>
      <c r="E162" s="3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spans="1:26" ht="15.75" customHeight="1">
      <c r="A163" s="142"/>
      <c r="B163" s="142"/>
      <c r="C163" s="142"/>
      <c r="D163" s="142"/>
      <c r="E163" s="3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spans="1:26" ht="15.75" customHeight="1">
      <c r="A164" s="142"/>
      <c r="B164" s="142"/>
      <c r="C164" s="142"/>
      <c r="D164" s="142"/>
      <c r="E164" s="3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1:26" ht="15.75" customHeight="1">
      <c r="A165" s="142"/>
      <c r="B165" s="142"/>
      <c r="C165" s="142"/>
      <c r="D165" s="142"/>
      <c r="E165" s="3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 ht="15.75" customHeight="1">
      <c r="A166" s="142"/>
      <c r="B166" s="142"/>
      <c r="C166" s="142"/>
      <c r="D166" s="142"/>
      <c r="E166" s="3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 ht="15.75" customHeight="1">
      <c r="A167" s="142"/>
      <c r="B167" s="142"/>
      <c r="C167" s="142"/>
      <c r="D167" s="142"/>
      <c r="E167" s="3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 ht="15.75" customHeight="1">
      <c r="A168" s="142"/>
      <c r="B168" s="142"/>
      <c r="C168" s="142"/>
      <c r="D168" s="142"/>
      <c r="E168" s="3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 ht="15.75" customHeight="1">
      <c r="A169" s="142"/>
      <c r="B169" s="142"/>
      <c r="C169" s="142"/>
      <c r="D169" s="142"/>
      <c r="E169" s="3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 ht="15.75" customHeight="1">
      <c r="A170" s="142"/>
      <c r="B170" s="142"/>
      <c r="C170" s="142"/>
      <c r="D170" s="142"/>
      <c r="E170" s="3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spans="1:26" ht="15.75" customHeight="1">
      <c r="A171" s="142"/>
      <c r="B171" s="142"/>
      <c r="C171" s="142"/>
      <c r="D171" s="142"/>
      <c r="E171" s="3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spans="1:26" ht="15.75" customHeight="1">
      <c r="A172" s="142"/>
      <c r="B172" s="142"/>
      <c r="C172" s="142"/>
      <c r="D172" s="142"/>
      <c r="E172" s="3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spans="1:26" ht="15.75" customHeight="1">
      <c r="A173" s="142"/>
      <c r="B173" s="142"/>
      <c r="C173" s="142"/>
      <c r="D173" s="142"/>
      <c r="E173" s="3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spans="1:26" ht="15.75" customHeight="1">
      <c r="A174" s="142"/>
      <c r="B174" s="142"/>
      <c r="C174" s="142"/>
      <c r="D174" s="142"/>
      <c r="E174" s="3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 ht="15.75" customHeight="1">
      <c r="A175" s="142"/>
      <c r="B175" s="142"/>
      <c r="C175" s="142"/>
      <c r="D175" s="142"/>
      <c r="E175" s="3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 ht="15.75" customHeight="1">
      <c r="A176" s="142"/>
      <c r="B176" s="142"/>
      <c r="C176" s="142"/>
      <c r="D176" s="142"/>
      <c r="E176" s="3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 ht="15.75" customHeight="1">
      <c r="A177" s="142"/>
      <c r="B177" s="142"/>
      <c r="C177" s="142"/>
      <c r="D177" s="142"/>
      <c r="E177" s="3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15.75" customHeight="1">
      <c r="A178" s="142"/>
      <c r="B178" s="142"/>
      <c r="C178" s="142"/>
      <c r="D178" s="142"/>
      <c r="E178" s="3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15.75" customHeight="1">
      <c r="A179" s="142"/>
      <c r="B179" s="142"/>
      <c r="C179" s="142"/>
      <c r="D179" s="142"/>
      <c r="E179" s="3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15.75" customHeight="1">
      <c r="A180" s="142"/>
      <c r="B180" s="142"/>
      <c r="C180" s="142"/>
      <c r="D180" s="142"/>
      <c r="E180" s="3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15.75" customHeight="1">
      <c r="A181" s="142"/>
      <c r="B181" s="142"/>
      <c r="C181" s="142"/>
      <c r="D181" s="142"/>
      <c r="E181" s="3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1:26" ht="15.75" customHeight="1">
      <c r="A182" s="142"/>
      <c r="B182" s="142"/>
      <c r="C182" s="142"/>
      <c r="D182" s="142"/>
      <c r="E182" s="3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1:26" ht="15.75" customHeight="1">
      <c r="A183" s="142"/>
      <c r="B183" s="142"/>
      <c r="C183" s="142"/>
      <c r="D183" s="142"/>
      <c r="E183" s="3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15.75" customHeight="1">
      <c r="A184" s="142"/>
      <c r="B184" s="142"/>
      <c r="C184" s="142"/>
      <c r="D184" s="142"/>
      <c r="E184" s="3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15.75" customHeight="1">
      <c r="A185" s="142"/>
      <c r="B185" s="142"/>
      <c r="C185" s="142"/>
      <c r="D185" s="142"/>
      <c r="E185" s="3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15.75" customHeight="1">
      <c r="A186" s="142"/>
      <c r="B186" s="142"/>
      <c r="C186" s="142"/>
      <c r="D186" s="142"/>
      <c r="E186" s="3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15.75" customHeight="1">
      <c r="A187" s="142"/>
      <c r="B187" s="142"/>
      <c r="C187" s="142"/>
      <c r="D187" s="142"/>
      <c r="E187" s="3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15.75" customHeight="1">
      <c r="A188" s="142"/>
      <c r="B188" s="142"/>
      <c r="C188" s="142"/>
      <c r="D188" s="142"/>
      <c r="E188" s="3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15.75" customHeight="1">
      <c r="A189" s="142"/>
      <c r="B189" s="142"/>
      <c r="C189" s="142"/>
      <c r="D189" s="142"/>
      <c r="E189" s="3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1:26" ht="15.75" customHeight="1">
      <c r="A190" s="142"/>
      <c r="B190" s="142"/>
      <c r="C190" s="142"/>
      <c r="D190" s="142"/>
      <c r="E190" s="3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1:26" ht="15.75" customHeight="1">
      <c r="A191" s="142"/>
      <c r="B191" s="142"/>
      <c r="C191" s="142"/>
      <c r="D191" s="142"/>
      <c r="E191" s="3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1:26" ht="15.75" customHeight="1">
      <c r="A192" s="142"/>
      <c r="B192" s="142"/>
      <c r="C192" s="142"/>
      <c r="D192" s="142"/>
      <c r="E192" s="3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1:26" ht="15.75" customHeight="1">
      <c r="A193" s="142"/>
      <c r="B193" s="142"/>
      <c r="C193" s="142"/>
      <c r="D193" s="142"/>
      <c r="E193" s="3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1:26" ht="15.75" customHeight="1">
      <c r="A194" s="142"/>
      <c r="B194" s="142"/>
      <c r="C194" s="142"/>
      <c r="D194" s="142"/>
      <c r="E194" s="3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1:26" ht="15.75" customHeight="1">
      <c r="A195" s="142"/>
      <c r="B195" s="142"/>
      <c r="C195" s="142"/>
      <c r="D195" s="142"/>
      <c r="E195" s="3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1:26" ht="15.75" customHeight="1">
      <c r="A196" s="142"/>
      <c r="B196" s="142"/>
      <c r="C196" s="142"/>
      <c r="D196" s="142"/>
      <c r="E196" s="3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1:26" ht="15.75" customHeight="1">
      <c r="A197" s="142"/>
      <c r="B197" s="142"/>
      <c r="C197" s="142"/>
      <c r="D197" s="142"/>
      <c r="E197" s="3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15.75" customHeight="1">
      <c r="A198" s="142"/>
      <c r="B198" s="142"/>
      <c r="C198" s="142"/>
      <c r="D198" s="142"/>
      <c r="E198" s="3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1:26" ht="15.75" customHeight="1">
      <c r="A199" s="142"/>
      <c r="B199" s="142"/>
      <c r="C199" s="142"/>
      <c r="D199" s="142"/>
      <c r="E199" s="3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1:26" ht="15.75" customHeight="1">
      <c r="A200" s="142"/>
      <c r="B200" s="142"/>
      <c r="C200" s="142"/>
      <c r="D200" s="142"/>
      <c r="E200" s="3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1:26" ht="15.75" customHeight="1">
      <c r="A201" s="142"/>
      <c r="B201" s="142"/>
      <c r="C201" s="142"/>
      <c r="D201" s="142"/>
      <c r="E201" s="3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1:26" ht="15.75" customHeight="1">
      <c r="A202" s="142"/>
      <c r="B202" s="142"/>
      <c r="C202" s="142"/>
      <c r="D202" s="142"/>
      <c r="E202" s="3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15.75" customHeight="1">
      <c r="A203" s="142"/>
      <c r="B203" s="142"/>
      <c r="C203" s="142"/>
      <c r="D203" s="142"/>
      <c r="E203" s="3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spans="1:26" ht="15.75" customHeight="1">
      <c r="A204" s="142"/>
      <c r="B204" s="142"/>
      <c r="C204" s="142"/>
      <c r="D204" s="142"/>
      <c r="E204" s="3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spans="1:26" ht="15.75" customHeight="1">
      <c r="A205" s="142"/>
      <c r="B205" s="142"/>
      <c r="C205" s="142"/>
      <c r="D205" s="142"/>
      <c r="E205" s="3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spans="1:26" ht="15.75" customHeight="1">
      <c r="A206" s="142"/>
      <c r="B206" s="142"/>
      <c r="C206" s="142"/>
      <c r="D206" s="142"/>
      <c r="E206" s="3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 ht="15.75" customHeight="1">
      <c r="A207" s="142"/>
      <c r="B207" s="142"/>
      <c r="C207" s="142"/>
      <c r="D207" s="142"/>
      <c r="E207" s="3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spans="1:26" ht="15.75" customHeight="1">
      <c r="A208" s="142"/>
      <c r="B208" s="142"/>
      <c r="C208" s="142"/>
      <c r="D208" s="142"/>
      <c r="E208" s="3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spans="1:26" ht="15.75" customHeight="1">
      <c r="A209" s="142"/>
      <c r="B209" s="142"/>
      <c r="C209" s="142"/>
      <c r="D209" s="142"/>
      <c r="E209" s="3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5.75" customHeight="1">
      <c r="A210" s="142"/>
      <c r="B210" s="142"/>
      <c r="C210" s="142"/>
      <c r="D210" s="142"/>
      <c r="E210" s="3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spans="1:26" ht="15.75" customHeight="1">
      <c r="A211" s="142"/>
      <c r="B211" s="142"/>
      <c r="C211" s="142"/>
      <c r="D211" s="142"/>
      <c r="E211" s="3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 ht="15.75" customHeight="1">
      <c r="A212" s="142"/>
      <c r="B212" s="142"/>
      <c r="C212" s="142"/>
      <c r="D212" s="142"/>
      <c r="E212" s="3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15.75" customHeight="1">
      <c r="A213" s="142"/>
      <c r="B213" s="142"/>
      <c r="C213" s="142"/>
      <c r="D213" s="142"/>
      <c r="E213" s="3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spans="1:26" ht="15.75" customHeight="1">
      <c r="A214" s="142"/>
      <c r="B214" s="142"/>
      <c r="C214" s="142"/>
      <c r="D214" s="142"/>
      <c r="E214" s="3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spans="1:26" ht="15.75" customHeight="1">
      <c r="A215" s="142"/>
      <c r="B215" s="142"/>
      <c r="C215" s="142"/>
      <c r="D215" s="142"/>
      <c r="E215" s="3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 ht="15.75" customHeight="1">
      <c r="A216" s="142"/>
      <c r="B216" s="142"/>
      <c r="C216" s="142"/>
      <c r="D216" s="142"/>
      <c r="E216" s="3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spans="1:26" ht="15.75" customHeight="1">
      <c r="A217" s="142"/>
      <c r="B217" s="142"/>
      <c r="C217" s="142"/>
      <c r="D217" s="142"/>
      <c r="E217" s="3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spans="1:26" ht="15.75" customHeight="1">
      <c r="A218" s="142"/>
      <c r="B218" s="142"/>
      <c r="C218" s="142"/>
      <c r="D218" s="142"/>
      <c r="E218" s="3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spans="1:26" ht="15.75" customHeight="1">
      <c r="A219" s="142"/>
      <c r="B219" s="142"/>
      <c r="C219" s="142"/>
      <c r="D219" s="142"/>
      <c r="E219" s="3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 ht="15.75" customHeight="1">
      <c r="A220" s="142"/>
      <c r="B220" s="142"/>
      <c r="C220" s="142"/>
      <c r="D220" s="142"/>
      <c r="E220" s="3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spans="1:26" ht="15.75" customHeight="1">
      <c r="A221" s="142"/>
      <c r="B221" s="142"/>
      <c r="C221" s="142"/>
      <c r="D221" s="142"/>
      <c r="E221" s="3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spans="1:26" ht="15.75" customHeight="1">
      <c r="A222" s="142"/>
      <c r="B222" s="142"/>
      <c r="C222" s="142"/>
      <c r="D222" s="142"/>
      <c r="E222" s="3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spans="1:26" ht="15.75" customHeight="1">
      <c r="A223" s="142"/>
      <c r="B223" s="142"/>
      <c r="C223" s="142"/>
      <c r="D223" s="142"/>
      <c r="E223" s="3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ht="15.75" customHeight="1">
      <c r="A224" s="142"/>
      <c r="B224" s="142"/>
      <c r="C224" s="142"/>
      <c r="D224" s="142"/>
      <c r="E224" s="3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 ht="15.75" customHeight="1">
      <c r="A225" s="142"/>
      <c r="B225" s="142"/>
      <c r="C225" s="142"/>
      <c r="D225" s="142"/>
      <c r="E225" s="3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spans="1:26" ht="15.75" customHeight="1">
      <c r="A226" s="142"/>
      <c r="B226" s="142"/>
      <c r="C226" s="142"/>
      <c r="D226" s="142"/>
      <c r="E226" s="3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spans="1:26" ht="15.75" customHeight="1">
      <c r="A227" s="142"/>
      <c r="B227" s="142"/>
      <c r="C227" s="142"/>
      <c r="D227" s="142"/>
      <c r="E227" s="3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spans="1:26" ht="15.75" customHeight="1">
      <c r="A228" s="142"/>
      <c r="B228" s="142"/>
      <c r="C228" s="142"/>
      <c r="D228" s="142"/>
      <c r="E228" s="3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1:26" ht="15.75" customHeight="1">
      <c r="A229" s="142"/>
      <c r="B229" s="142"/>
      <c r="C229" s="142"/>
      <c r="D229" s="142"/>
      <c r="E229" s="3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spans="1:26" ht="15.75" customHeight="1">
      <c r="A230" s="142"/>
      <c r="B230" s="142"/>
      <c r="C230" s="142"/>
      <c r="D230" s="142"/>
      <c r="E230" s="3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1:26" ht="15.75" customHeight="1">
      <c r="A231" s="142"/>
      <c r="B231" s="142"/>
      <c r="C231" s="142"/>
      <c r="D231" s="142"/>
      <c r="E231" s="3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5.75" customHeight="1">
      <c r="A232" s="142"/>
      <c r="B232" s="142"/>
      <c r="C232" s="142"/>
      <c r="D232" s="142"/>
      <c r="E232" s="3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5.75" customHeight="1">
      <c r="A233" s="142"/>
      <c r="B233" s="142"/>
      <c r="C233" s="142"/>
      <c r="D233" s="142"/>
      <c r="E233" s="3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5.75" customHeight="1">
      <c r="A234" s="142"/>
      <c r="B234" s="142"/>
      <c r="C234" s="142"/>
      <c r="D234" s="142"/>
      <c r="E234" s="3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 ht="15.75" customHeight="1">
      <c r="A235" s="142"/>
      <c r="B235" s="142"/>
      <c r="C235" s="142"/>
      <c r="D235" s="142"/>
      <c r="E235" s="3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 ht="15.75" customHeight="1">
      <c r="A236" s="142"/>
      <c r="B236" s="142"/>
      <c r="C236" s="142"/>
      <c r="D236" s="142"/>
      <c r="E236" s="3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 ht="15.75" customHeight="1">
      <c r="A237" s="142"/>
      <c r="B237" s="142"/>
      <c r="C237" s="142"/>
      <c r="D237" s="142"/>
      <c r="E237" s="3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 ht="15.75" customHeight="1">
      <c r="A238" s="142"/>
      <c r="B238" s="142"/>
      <c r="C238" s="142"/>
      <c r="D238" s="142"/>
      <c r="E238" s="3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 ht="15.75" customHeight="1">
      <c r="A239" s="142"/>
      <c r="B239" s="142"/>
      <c r="C239" s="142"/>
      <c r="D239" s="142"/>
      <c r="E239" s="3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 ht="15.75" customHeight="1">
      <c r="A240" s="142"/>
      <c r="B240" s="142"/>
      <c r="C240" s="142"/>
      <c r="D240" s="142"/>
      <c r="E240" s="3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 ht="15.75" customHeight="1">
      <c r="A241" s="142"/>
      <c r="B241" s="142"/>
      <c r="C241" s="142"/>
      <c r="D241" s="142"/>
      <c r="E241" s="3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5.75" customHeight="1">
      <c r="A242" s="142"/>
      <c r="B242" s="142"/>
      <c r="C242" s="142"/>
      <c r="D242" s="142"/>
      <c r="E242" s="3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5.75" customHeight="1">
      <c r="A243" s="142"/>
      <c r="B243" s="142"/>
      <c r="C243" s="142"/>
      <c r="D243" s="142"/>
      <c r="E243" s="3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5.75" customHeight="1">
      <c r="A244" s="142"/>
      <c r="B244" s="142"/>
      <c r="C244" s="142"/>
      <c r="D244" s="142"/>
      <c r="E244" s="3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5.75" customHeight="1">
      <c r="A245" s="142"/>
      <c r="B245" s="142"/>
      <c r="C245" s="142"/>
      <c r="D245" s="142"/>
      <c r="E245" s="3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5.75" customHeight="1">
      <c r="A246" s="142"/>
      <c r="B246" s="142"/>
      <c r="C246" s="142"/>
      <c r="D246" s="142"/>
      <c r="E246" s="3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>
      <c r="A247" s="142"/>
      <c r="B247" s="142"/>
      <c r="C247" s="142"/>
      <c r="D247" s="142"/>
      <c r="E247" s="3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>
      <c r="A248" s="142"/>
      <c r="B248" s="142"/>
      <c r="C248" s="142"/>
      <c r="D248" s="142"/>
      <c r="E248" s="3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>
      <c r="A249" s="142"/>
      <c r="B249" s="142"/>
      <c r="C249" s="142"/>
      <c r="D249" s="142"/>
      <c r="E249" s="3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>
      <c r="A250" s="142"/>
      <c r="B250" s="142"/>
      <c r="C250" s="142"/>
      <c r="D250" s="142"/>
      <c r="E250" s="3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>
      <c r="A251" s="142"/>
      <c r="B251" s="142"/>
      <c r="C251" s="142"/>
      <c r="D251" s="142"/>
      <c r="E251" s="3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>
      <c r="A252" s="142"/>
      <c r="B252" s="142"/>
      <c r="C252" s="142"/>
      <c r="D252" s="142"/>
      <c r="E252" s="3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>
      <c r="A253" s="142"/>
      <c r="B253" s="142"/>
      <c r="C253" s="142"/>
      <c r="D253" s="142"/>
      <c r="E253" s="3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>
      <c r="A254" s="142"/>
      <c r="B254" s="142"/>
      <c r="C254" s="142"/>
      <c r="D254" s="142"/>
      <c r="E254" s="3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>
      <c r="A255" s="142"/>
      <c r="B255" s="142"/>
      <c r="C255" s="142"/>
      <c r="D255" s="142"/>
      <c r="E255" s="3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>
      <c r="A256" s="142"/>
      <c r="B256" s="142"/>
      <c r="C256" s="142"/>
      <c r="D256" s="142"/>
      <c r="E256" s="3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>
      <c r="A257" s="142"/>
      <c r="B257" s="142"/>
      <c r="C257" s="142"/>
      <c r="D257" s="142"/>
      <c r="E257" s="3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>
      <c r="A258" s="142"/>
      <c r="B258" s="142"/>
      <c r="C258" s="142"/>
      <c r="D258" s="142"/>
      <c r="E258" s="3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>
      <c r="A259" s="142"/>
      <c r="B259" s="142"/>
      <c r="C259" s="142"/>
      <c r="D259" s="142"/>
      <c r="E259" s="3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>
      <c r="A260" s="142"/>
      <c r="B260" s="142"/>
      <c r="C260" s="142"/>
      <c r="D260" s="142"/>
      <c r="E260" s="3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>
      <c r="A261" s="142"/>
      <c r="B261" s="142"/>
      <c r="C261" s="142"/>
      <c r="D261" s="142"/>
      <c r="E261" s="3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>
      <c r="A262" s="142"/>
      <c r="B262" s="142"/>
      <c r="C262" s="142"/>
      <c r="D262" s="142"/>
      <c r="E262" s="3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>
      <c r="A263" s="142"/>
      <c r="B263" s="142"/>
      <c r="C263" s="142"/>
      <c r="D263" s="142"/>
      <c r="E263" s="3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>
      <c r="A264" s="142"/>
      <c r="B264" s="142"/>
      <c r="C264" s="142"/>
      <c r="D264" s="142"/>
      <c r="E264" s="3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>
      <c r="A265" s="142"/>
      <c r="B265" s="142"/>
      <c r="C265" s="142"/>
      <c r="D265" s="142"/>
      <c r="E265" s="3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>
      <c r="A266" s="142"/>
      <c r="B266" s="142"/>
      <c r="C266" s="142"/>
      <c r="D266" s="142"/>
      <c r="E266" s="3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>
      <c r="A267" s="142"/>
      <c r="B267" s="142"/>
      <c r="C267" s="142"/>
      <c r="D267" s="142"/>
      <c r="E267" s="3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>
      <c r="A268" s="142"/>
      <c r="B268" s="142"/>
      <c r="C268" s="142"/>
      <c r="D268" s="142"/>
      <c r="E268" s="3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>
      <c r="A269" s="142"/>
      <c r="B269" s="142"/>
      <c r="C269" s="142"/>
      <c r="D269" s="142"/>
      <c r="E269" s="3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>
      <c r="A270" s="142"/>
      <c r="B270" s="142"/>
      <c r="C270" s="142"/>
      <c r="D270" s="142"/>
      <c r="E270" s="3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>
      <c r="A271" s="142"/>
      <c r="B271" s="142"/>
      <c r="C271" s="142"/>
      <c r="D271" s="142"/>
      <c r="E271" s="3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>
      <c r="A272" s="142"/>
      <c r="B272" s="142"/>
      <c r="C272" s="142"/>
      <c r="D272" s="142"/>
      <c r="E272" s="3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>
      <c r="A273" s="142"/>
      <c r="B273" s="142"/>
      <c r="C273" s="142"/>
      <c r="D273" s="142"/>
      <c r="E273" s="3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>
      <c r="A274" s="142"/>
      <c r="B274" s="142"/>
      <c r="C274" s="142"/>
      <c r="D274" s="142"/>
      <c r="E274" s="3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>
      <c r="A275" s="142"/>
      <c r="B275" s="142"/>
      <c r="C275" s="142"/>
      <c r="D275" s="142"/>
      <c r="E275" s="3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>
      <c r="A276" s="142"/>
      <c r="B276" s="142"/>
      <c r="C276" s="142"/>
      <c r="D276" s="142"/>
      <c r="E276" s="3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>
      <c r="A277" s="142"/>
      <c r="B277" s="142"/>
      <c r="C277" s="142"/>
      <c r="D277" s="142"/>
      <c r="E277" s="3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>
      <c r="A278" s="142"/>
      <c r="B278" s="142"/>
      <c r="C278" s="142"/>
      <c r="D278" s="142"/>
      <c r="E278" s="3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>
      <c r="A279" s="142"/>
      <c r="B279" s="142"/>
      <c r="C279" s="142"/>
      <c r="D279" s="142"/>
      <c r="E279" s="3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>
      <c r="A280" s="142"/>
      <c r="B280" s="142"/>
      <c r="C280" s="142"/>
      <c r="D280" s="142"/>
      <c r="E280" s="3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>
      <c r="A281" s="142"/>
      <c r="B281" s="142"/>
      <c r="C281" s="142"/>
      <c r="D281" s="142"/>
      <c r="E281" s="3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>
      <c r="A282" s="142"/>
      <c r="B282" s="142"/>
      <c r="C282" s="142"/>
      <c r="D282" s="142"/>
      <c r="E282" s="3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>
      <c r="A283" s="142"/>
      <c r="B283" s="142"/>
      <c r="C283" s="142"/>
      <c r="D283" s="142"/>
      <c r="E283" s="3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>
      <c r="A284" s="142"/>
      <c r="B284" s="142"/>
      <c r="C284" s="142"/>
      <c r="D284" s="142"/>
      <c r="E284" s="3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>
      <c r="A285" s="142"/>
      <c r="B285" s="142"/>
      <c r="C285" s="142"/>
      <c r="D285" s="142"/>
      <c r="E285" s="3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>
      <c r="A286" s="142"/>
      <c r="B286" s="142"/>
      <c r="C286" s="142"/>
      <c r="D286" s="142"/>
      <c r="E286" s="3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>
      <c r="A287" s="142"/>
      <c r="B287" s="142"/>
      <c r="C287" s="142"/>
      <c r="D287" s="142"/>
      <c r="E287" s="3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>
      <c r="A288" s="142"/>
      <c r="B288" s="142"/>
      <c r="C288" s="142"/>
      <c r="D288" s="142"/>
      <c r="E288" s="3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>
      <c r="A289" s="142"/>
      <c r="B289" s="142"/>
      <c r="C289" s="142"/>
      <c r="D289" s="142"/>
      <c r="E289" s="3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>
      <c r="A290" s="142"/>
      <c r="B290" s="142"/>
      <c r="C290" s="142"/>
      <c r="D290" s="142"/>
      <c r="E290" s="3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>
      <c r="A291" s="142"/>
      <c r="B291" s="142"/>
      <c r="C291" s="142"/>
      <c r="D291" s="142"/>
      <c r="E291" s="3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>
      <c r="A292" s="142"/>
      <c r="B292" s="142"/>
      <c r="C292" s="142"/>
      <c r="D292" s="142"/>
      <c r="E292" s="3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>
      <c r="A293" s="142"/>
      <c r="B293" s="142"/>
      <c r="C293" s="142"/>
      <c r="D293" s="142"/>
      <c r="E293" s="3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>
      <c r="A294" s="142"/>
      <c r="B294" s="142"/>
      <c r="C294" s="142"/>
      <c r="D294" s="142"/>
      <c r="E294" s="3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>
      <c r="A295" s="142"/>
      <c r="B295" s="142"/>
      <c r="C295" s="142"/>
      <c r="D295" s="142"/>
      <c r="E295" s="3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>
      <c r="A296" s="142"/>
      <c r="B296" s="142"/>
      <c r="C296" s="142"/>
      <c r="D296" s="142"/>
      <c r="E296" s="3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>
      <c r="A297" s="142"/>
      <c r="B297" s="142"/>
      <c r="C297" s="142"/>
      <c r="D297" s="142"/>
      <c r="E297" s="3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>
      <c r="A298" s="142"/>
      <c r="B298" s="142"/>
      <c r="C298" s="142"/>
      <c r="D298" s="142"/>
      <c r="E298" s="3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>
      <c r="A299" s="142"/>
      <c r="B299" s="142"/>
      <c r="C299" s="142"/>
      <c r="D299" s="142"/>
      <c r="E299" s="3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>
      <c r="A300" s="142"/>
      <c r="B300" s="142"/>
      <c r="C300" s="142"/>
      <c r="D300" s="142"/>
      <c r="E300" s="3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>
      <c r="A301" s="142"/>
      <c r="B301" s="142"/>
      <c r="C301" s="142"/>
      <c r="D301" s="142"/>
      <c r="E301" s="3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>
      <c r="A302" s="142"/>
      <c r="B302" s="142"/>
      <c r="C302" s="142"/>
      <c r="D302" s="142"/>
      <c r="E302" s="3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>
      <c r="A303" s="142"/>
      <c r="B303" s="142"/>
      <c r="C303" s="142"/>
      <c r="D303" s="142"/>
      <c r="E303" s="3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>
      <c r="A304" s="142"/>
      <c r="B304" s="142"/>
      <c r="C304" s="142"/>
      <c r="D304" s="142"/>
      <c r="E304" s="3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>
      <c r="A305" s="142"/>
      <c r="B305" s="142"/>
      <c r="C305" s="142"/>
      <c r="D305" s="142"/>
      <c r="E305" s="3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>
      <c r="A306" s="142"/>
      <c r="B306" s="142"/>
      <c r="C306" s="142"/>
      <c r="D306" s="142"/>
      <c r="E306" s="3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>
      <c r="A307" s="142"/>
      <c r="B307" s="142"/>
      <c r="C307" s="142"/>
      <c r="D307" s="142"/>
      <c r="E307" s="3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>
      <c r="A308" s="142"/>
      <c r="B308" s="142"/>
      <c r="C308" s="142"/>
      <c r="D308" s="142"/>
      <c r="E308" s="3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>
      <c r="A309" s="142"/>
      <c r="B309" s="142"/>
      <c r="C309" s="142"/>
      <c r="D309" s="142"/>
      <c r="E309" s="3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>
      <c r="A310" s="142"/>
      <c r="B310" s="142"/>
      <c r="C310" s="142"/>
      <c r="D310" s="142"/>
      <c r="E310" s="3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>
      <c r="A311" s="142"/>
      <c r="B311" s="142"/>
      <c r="C311" s="142"/>
      <c r="D311" s="142"/>
      <c r="E311" s="3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>
      <c r="A312" s="142"/>
      <c r="B312" s="142"/>
      <c r="C312" s="142"/>
      <c r="D312" s="142"/>
      <c r="E312" s="3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>
      <c r="A313" s="142"/>
      <c r="B313" s="142"/>
      <c r="C313" s="142"/>
      <c r="D313" s="142"/>
      <c r="E313" s="3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>
      <c r="A314" s="142"/>
      <c r="B314" s="142"/>
      <c r="C314" s="142"/>
      <c r="D314" s="142"/>
      <c r="E314" s="3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>
      <c r="A315" s="142"/>
      <c r="B315" s="142"/>
      <c r="C315" s="142"/>
      <c r="D315" s="142"/>
      <c r="E315" s="3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>
      <c r="A316" s="142"/>
      <c r="B316" s="142"/>
      <c r="C316" s="142"/>
      <c r="D316" s="142"/>
      <c r="E316" s="3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>
      <c r="A317" s="142"/>
      <c r="B317" s="142"/>
      <c r="C317" s="142"/>
      <c r="D317" s="142"/>
      <c r="E317" s="3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>
      <c r="A318" s="142"/>
      <c r="B318" s="142"/>
      <c r="C318" s="142"/>
      <c r="D318" s="142"/>
      <c r="E318" s="3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>
      <c r="A319" s="142"/>
      <c r="B319" s="142"/>
      <c r="C319" s="142"/>
      <c r="D319" s="142"/>
      <c r="E319" s="3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>
      <c r="A320" s="142"/>
      <c r="B320" s="142"/>
      <c r="C320" s="142"/>
      <c r="D320" s="142"/>
      <c r="E320" s="3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>
      <c r="A321" s="142"/>
      <c r="B321" s="142"/>
      <c r="C321" s="142"/>
      <c r="D321" s="142"/>
      <c r="E321" s="3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>
      <c r="A322" s="142"/>
      <c r="B322" s="142"/>
      <c r="C322" s="142"/>
      <c r="D322" s="142"/>
      <c r="E322" s="3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>
      <c r="A323" s="142"/>
      <c r="B323" s="142"/>
      <c r="C323" s="142"/>
      <c r="D323" s="142"/>
      <c r="E323" s="3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>
      <c r="A324" s="142"/>
      <c r="B324" s="142"/>
      <c r="C324" s="142"/>
      <c r="D324" s="142"/>
      <c r="E324" s="3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>
      <c r="A325" s="142"/>
      <c r="B325" s="142"/>
      <c r="C325" s="142"/>
      <c r="D325" s="142"/>
      <c r="E325" s="3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>
      <c r="A326" s="142"/>
      <c r="B326" s="142"/>
      <c r="C326" s="142"/>
      <c r="D326" s="142"/>
      <c r="E326" s="3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>
      <c r="A327" s="142"/>
      <c r="B327" s="142"/>
      <c r="C327" s="142"/>
      <c r="D327" s="142"/>
      <c r="E327" s="3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>
      <c r="A328" s="142"/>
      <c r="B328" s="142"/>
      <c r="C328" s="142"/>
      <c r="D328" s="142"/>
      <c r="E328" s="3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>
      <c r="A329" s="142"/>
      <c r="B329" s="142"/>
      <c r="C329" s="142"/>
      <c r="D329" s="142"/>
      <c r="E329" s="3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>
      <c r="A330" s="142"/>
      <c r="B330" s="142"/>
      <c r="C330" s="142"/>
      <c r="D330" s="142"/>
      <c r="E330" s="3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>
      <c r="A331" s="142"/>
      <c r="B331" s="142"/>
      <c r="C331" s="142"/>
      <c r="D331" s="142"/>
      <c r="E331" s="3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>
      <c r="A332" s="142"/>
      <c r="B332" s="142"/>
      <c r="C332" s="142"/>
      <c r="D332" s="142"/>
      <c r="E332" s="3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>
      <c r="A333" s="142"/>
      <c r="B333" s="142"/>
      <c r="C333" s="142"/>
      <c r="D333" s="142"/>
      <c r="E333" s="3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>
      <c r="A334" s="142"/>
      <c r="B334" s="142"/>
      <c r="C334" s="142"/>
      <c r="D334" s="142"/>
      <c r="E334" s="3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>
      <c r="A335" s="142"/>
      <c r="B335" s="142"/>
      <c r="C335" s="142"/>
      <c r="D335" s="142"/>
      <c r="E335" s="3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>
      <c r="A336" s="142"/>
      <c r="B336" s="142"/>
      <c r="C336" s="142"/>
      <c r="D336" s="142"/>
      <c r="E336" s="3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>
      <c r="A337" s="142"/>
      <c r="B337" s="142"/>
      <c r="C337" s="142"/>
      <c r="D337" s="142"/>
      <c r="E337" s="3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>
      <c r="A338" s="142"/>
      <c r="B338" s="142"/>
      <c r="C338" s="142"/>
      <c r="D338" s="142"/>
      <c r="E338" s="3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>
      <c r="A339" s="142"/>
      <c r="B339" s="142"/>
      <c r="C339" s="142"/>
      <c r="D339" s="142"/>
      <c r="E339" s="3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>
      <c r="A340" s="142"/>
      <c r="B340" s="142"/>
      <c r="C340" s="142"/>
      <c r="D340" s="142"/>
      <c r="E340" s="3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>
      <c r="A341" s="142"/>
      <c r="B341" s="142"/>
      <c r="C341" s="142"/>
      <c r="D341" s="142"/>
      <c r="E341" s="3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>
      <c r="A342" s="142"/>
      <c r="B342" s="142"/>
      <c r="C342" s="142"/>
      <c r="D342" s="142"/>
      <c r="E342" s="3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>
      <c r="A343" s="142"/>
      <c r="B343" s="142"/>
      <c r="C343" s="142"/>
      <c r="D343" s="142"/>
      <c r="E343" s="3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>
      <c r="A344" s="142"/>
      <c r="B344" s="142"/>
      <c r="C344" s="142"/>
      <c r="D344" s="142"/>
      <c r="E344" s="3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>
      <c r="A345" s="142"/>
      <c r="B345" s="142"/>
      <c r="C345" s="142"/>
      <c r="D345" s="142"/>
      <c r="E345" s="3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>
      <c r="A346" s="142"/>
      <c r="B346" s="142"/>
      <c r="C346" s="142"/>
      <c r="D346" s="142"/>
      <c r="E346" s="3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>
      <c r="A347" s="142"/>
      <c r="B347" s="142"/>
      <c r="C347" s="142"/>
      <c r="D347" s="142"/>
      <c r="E347" s="3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>
      <c r="A348" s="142"/>
      <c r="B348" s="142"/>
      <c r="C348" s="142"/>
      <c r="D348" s="142"/>
      <c r="E348" s="3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>
      <c r="A349" s="142"/>
      <c r="B349" s="142"/>
      <c r="C349" s="142"/>
      <c r="D349" s="142"/>
      <c r="E349" s="3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>
      <c r="A350" s="142"/>
      <c r="B350" s="142"/>
      <c r="C350" s="142"/>
      <c r="D350" s="142"/>
      <c r="E350" s="3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>
      <c r="A351" s="142"/>
      <c r="B351" s="142"/>
      <c r="C351" s="142"/>
      <c r="D351" s="142"/>
      <c r="E351" s="3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>
      <c r="A352" s="142"/>
      <c r="B352" s="142"/>
      <c r="C352" s="142"/>
      <c r="D352" s="142"/>
      <c r="E352" s="3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>
      <c r="A353" s="142"/>
      <c r="B353" s="142"/>
      <c r="C353" s="142"/>
      <c r="D353" s="142"/>
      <c r="E353" s="3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>
      <c r="A354" s="142"/>
      <c r="B354" s="142"/>
      <c r="C354" s="142"/>
      <c r="D354" s="142"/>
      <c r="E354" s="3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>
      <c r="A355" s="142"/>
      <c r="B355" s="142"/>
      <c r="C355" s="142"/>
      <c r="D355" s="142"/>
      <c r="E355" s="3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>
      <c r="A356" s="142"/>
      <c r="B356" s="142"/>
      <c r="C356" s="142"/>
      <c r="D356" s="142"/>
      <c r="E356" s="3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>
      <c r="A357" s="142"/>
      <c r="B357" s="142"/>
      <c r="C357" s="142"/>
      <c r="D357" s="142"/>
      <c r="E357" s="3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>
      <c r="A358" s="142"/>
      <c r="B358" s="142"/>
      <c r="C358" s="142"/>
      <c r="D358" s="142"/>
      <c r="E358" s="3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>
      <c r="A359" s="142"/>
      <c r="B359" s="142"/>
      <c r="C359" s="142"/>
      <c r="D359" s="142"/>
      <c r="E359" s="3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>
      <c r="A360" s="142"/>
      <c r="B360" s="142"/>
      <c r="C360" s="142"/>
      <c r="D360" s="142"/>
      <c r="E360" s="3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>
      <c r="A361" s="142"/>
      <c r="B361" s="142"/>
      <c r="C361" s="142"/>
      <c r="D361" s="142"/>
      <c r="E361" s="3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>
      <c r="A362" s="142"/>
      <c r="B362" s="142"/>
      <c r="C362" s="142"/>
      <c r="D362" s="142"/>
      <c r="E362" s="3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>
      <c r="A363" s="142"/>
      <c r="B363" s="142"/>
      <c r="C363" s="142"/>
      <c r="D363" s="142"/>
      <c r="E363" s="3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>
      <c r="A364" s="142"/>
      <c r="B364" s="142"/>
      <c r="C364" s="142"/>
      <c r="D364" s="142"/>
      <c r="E364" s="3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>
      <c r="A365" s="142"/>
      <c r="B365" s="142"/>
      <c r="C365" s="142"/>
      <c r="D365" s="142"/>
      <c r="E365" s="3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>
      <c r="A366" s="142"/>
      <c r="B366" s="142"/>
      <c r="C366" s="142"/>
      <c r="D366" s="142"/>
      <c r="E366" s="3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>
      <c r="A367" s="142"/>
      <c r="B367" s="142"/>
      <c r="C367" s="142"/>
      <c r="D367" s="142"/>
      <c r="E367" s="3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>
      <c r="A368" s="142"/>
      <c r="B368" s="142"/>
      <c r="C368" s="142"/>
      <c r="D368" s="142"/>
      <c r="E368" s="3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>
      <c r="A369" s="142"/>
      <c r="B369" s="142"/>
      <c r="C369" s="142"/>
      <c r="D369" s="142"/>
      <c r="E369" s="3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>
      <c r="A370" s="142"/>
      <c r="B370" s="142"/>
      <c r="C370" s="142"/>
      <c r="D370" s="142"/>
      <c r="E370" s="3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>
      <c r="A371" s="142"/>
      <c r="B371" s="142"/>
      <c r="C371" s="142"/>
      <c r="D371" s="142"/>
      <c r="E371" s="3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>
      <c r="A372" s="142"/>
      <c r="B372" s="142"/>
      <c r="C372" s="142"/>
      <c r="D372" s="142"/>
      <c r="E372" s="3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>
      <c r="A373" s="142"/>
      <c r="B373" s="142"/>
      <c r="C373" s="142"/>
      <c r="D373" s="142"/>
      <c r="E373" s="3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>
      <c r="A374" s="142"/>
      <c r="B374" s="142"/>
      <c r="C374" s="142"/>
      <c r="D374" s="142"/>
      <c r="E374" s="3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>
      <c r="A375" s="142"/>
      <c r="B375" s="142"/>
      <c r="C375" s="142"/>
      <c r="D375" s="142"/>
      <c r="E375" s="3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>
      <c r="A376" s="142"/>
      <c r="B376" s="142"/>
      <c r="C376" s="142"/>
      <c r="D376" s="142"/>
      <c r="E376" s="3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>
      <c r="A377" s="142"/>
      <c r="B377" s="142"/>
      <c r="C377" s="142"/>
      <c r="D377" s="142"/>
      <c r="E377" s="3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>
      <c r="A378" s="142"/>
      <c r="B378" s="142"/>
      <c r="C378" s="142"/>
      <c r="D378" s="142"/>
      <c r="E378" s="3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>
      <c r="A379" s="142"/>
      <c r="B379" s="142"/>
      <c r="C379" s="142"/>
      <c r="D379" s="142"/>
      <c r="E379" s="3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>
      <c r="A380" s="142"/>
      <c r="B380" s="142"/>
      <c r="C380" s="142"/>
      <c r="D380" s="142"/>
      <c r="E380" s="3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>
      <c r="A381" s="142"/>
      <c r="B381" s="142"/>
      <c r="C381" s="142"/>
      <c r="D381" s="142"/>
      <c r="E381" s="3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>
      <c r="A382" s="142"/>
      <c r="B382" s="142"/>
      <c r="C382" s="142"/>
      <c r="D382" s="142"/>
      <c r="E382" s="3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>
      <c r="A383" s="142"/>
      <c r="B383" s="142"/>
      <c r="C383" s="142"/>
      <c r="D383" s="142"/>
      <c r="E383" s="3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>
      <c r="A384" s="142"/>
      <c r="B384" s="142"/>
      <c r="C384" s="142"/>
      <c r="D384" s="142"/>
      <c r="E384" s="3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>
      <c r="A385" s="142"/>
      <c r="B385" s="142"/>
      <c r="C385" s="142"/>
      <c r="D385" s="142"/>
      <c r="E385" s="3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>
      <c r="A386" s="142"/>
      <c r="B386" s="142"/>
      <c r="C386" s="142"/>
      <c r="D386" s="142"/>
      <c r="E386" s="3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>
      <c r="A387" s="142"/>
      <c r="B387" s="142"/>
      <c r="C387" s="142"/>
      <c r="D387" s="142"/>
      <c r="E387" s="3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>
      <c r="A388" s="142"/>
      <c r="B388" s="142"/>
      <c r="C388" s="142"/>
      <c r="D388" s="142"/>
      <c r="E388" s="3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>
      <c r="A389" s="142"/>
      <c r="B389" s="142"/>
      <c r="C389" s="142"/>
      <c r="D389" s="142"/>
      <c r="E389" s="3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>
      <c r="A390" s="142"/>
      <c r="B390" s="142"/>
      <c r="C390" s="142"/>
      <c r="D390" s="142"/>
      <c r="E390" s="3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>
      <c r="A391" s="142"/>
      <c r="B391" s="142"/>
      <c r="C391" s="142"/>
      <c r="D391" s="142"/>
      <c r="E391" s="3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>
      <c r="A392" s="142"/>
      <c r="B392" s="142"/>
      <c r="C392" s="142"/>
      <c r="D392" s="142"/>
      <c r="E392" s="3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>
      <c r="A393" s="142"/>
      <c r="B393" s="142"/>
      <c r="C393" s="142"/>
      <c r="D393" s="142"/>
      <c r="E393" s="3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>
      <c r="A394" s="142"/>
      <c r="B394" s="142"/>
      <c r="C394" s="142"/>
      <c r="D394" s="142"/>
      <c r="E394" s="3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>
      <c r="A395" s="142"/>
      <c r="B395" s="142"/>
      <c r="C395" s="142"/>
      <c r="D395" s="142"/>
      <c r="E395" s="3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>
      <c r="A396" s="142"/>
      <c r="B396" s="142"/>
      <c r="C396" s="142"/>
      <c r="D396" s="142"/>
      <c r="E396" s="3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>
      <c r="A397" s="142"/>
      <c r="B397" s="142"/>
      <c r="C397" s="142"/>
      <c r="D397" s="142"/>
      <c r="E397" s="3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>
      <c r="A398" s="142"/>
      <c r="B398" s="142"/>
      <c r="C398" s="142"/>
      <c r="D398" s="142"/>
      <c r="E398" s="3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>
      <c r="A399" s="142"/>
      <c r="B399" s="142"/>
      <c r="C399" s="142"/>
      <c r="D399" s="142"/>
      <c r="E399" s="3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>
      <c r="A400" s="142"/>
      <c r="B400" s="142"/>
      <c r="C400" s="142"/>
      <c r="D400" s="142"/>
      <c r="E400" s="3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>
      <c r="A401" s="142"/>
      <c r="B401" s="142"/>
      <c r="C401" s="142"/>
      <c r="D401" s="142"/>
      <c r="E401" s="3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>
      <c r="A402" s="142"/>
      <c r="B402" s="142"/>
      <c r="C402" s="142"/>
      <c r="D402" s="142"/>
      <c r="E402" s="3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>
      <c r="A403" s="142"/>
      <c r="B403" s="142"/>
      <c r="C403" s="142"/>
      <c r="D403" s="142"/>
      <c r="E403" s="3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>
      <c r="A404" s="142"/>
      <c r="B404" s="142"/>
      <c r="C404" s="142"/>
      <c r="D404" s="142"/>
      <c r="E404" s="3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>
      <c r="A405" s="142"/>
      <c r="B405" s="142"/>
      <c r="C405" s="142"/>
      <c r="D405" s="142"/>
      <c r="E405" s="3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>
      <c r="A406" s="142"/>
      <c r="B406" s="142"/>
      <c r="C406" s="142"/>
      <c r="D406" s="142"/>
      <c r="E406" s="3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>
      <c r="A407" s="142"/>
      <c r="B407" s="142"/>
      <c r="C407" s="142"/>
      <c r="D407" s="142"/>
      <c r="E407" s="3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>
      <c r="A408" s="142"/>
      <c r="B408" s="142"/>
      <c r="C408" s="142"/>
      <c r="D408" s="142"/>
      <c r="E408" s="3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>
      <c r="A409" s="142"/>
      <c r="B409" s="142"/>
      <c r="C409" s="142"/>
      <c r="D409" s="142"/>
      <c r="E409" s="3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>
      <c r="A410" s="142"/>
      <c r="B410" s="142"/>
      <c r="C410" s="142"/>
      <c r="D410" s="142"/>
      <c r="E410" s="3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>
      <c r="A411" s="142"/>
      <c r="B411" s="142"/>
      <c r="C411" s="142"/>
      <c r="D411" s="142"/>
      <c r="E411" s="3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>
      <c r="A412" s="142"/>
      <c r="B412" s="142"/>
      <c r="C412" s="142"/>
      <c r="D412" s="142"/>
      <c r="E412" s="3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>
      <c r="A413" s="142"/>
      <c r="B413" s="142"/>
      <c r="C413" s="142"/>
      <c r="D413" s="142"/>
      <c r="E413" s="3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>
      <c r="A414" s="142"/>
      <c r="B414" s="142"/>
      <c r="C414" s="142"/>
      <c r="D414" s="142"/>
      <c r="E414" s="3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>
      <c r="A415" s="142"/>
      <c r="B415" s="142"/>
      <c r="C415" s="142"/>
      <c r="D415" s="142"/>
      <c r="E415" s="3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>
      <c r="A416" s="142"/>
      <c r="B416" s="142"/>
      <c r="C416" s="142"/>
      <c r="D416" s="142"/>
      <c r="E416" s="3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>
      <c r="A417" s="142"/>
      <c r="B417" s="142"/>
      <c r="C417" s="142"/>
      <c r="D417" s="142"/>
      <c r="E417" s="3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>
      <c r="A418" s="142"/>
      <c r="B418" s="142"/>
      <c r="C418" s="142"/>
      <c r="D418" s="142"/>
      <c r="E418" s="3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>
      <c r="A419" s="142"/>
      <c r="B419" s="142"/>
      <c r="C419" s="142"/>
      <c r="D419" s="142"/>
      <c r="E419" s="3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>
      <c r="A420" s="142"/>
      <c r="B420" s="142"/>
      <c r="C420" s="142"/>
      <c r="D420" s="142"/>
      <c r="E420" s="3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>
      <c r="A421" s="142"/>
      <c r="B421" s="142"/>
      <c r="C421" s="142"/>
      <c r="D421" s="142"/>
      <c r="E421" s="3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>
      <c r="A422" s="142"/>
      <c r="B422" s="142"/>
      <c r="C422" s="142"/>
      <c r="D422" s="142"/>
      <c r="E422" s="3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>
      <c r="A423" s="142"/>
      <c r="B423" s="142"/>
      <c r="C423" s="142"/>
      <c r="D423" s="142"/>
      <c r="E423" s="3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>
      <c r="A424" s="142"/>
      <c r="B424" s="142"/>
      <c r="C424" s="142"/>
      <c r="D424" s="142"/>
      <c r="E424" s="3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>
      <c r="A425" s="142"/>
      <c r="B425" s="142"/>
      <c r="C425" s="142"/>
      <c r="D425" s="142"/>
      <c r="E425" s="3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>
      <c r="A426" s="142"/>
      <c r="B426" s="142"/>
      <c r="C426" s="142"/>
      <c r="D426" s="142"/>
      <c r="E426" s="3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>
      <c r="A427" s="142"/>
      <c r="B427" s="142"/>
      <c r="C427" s="142"/>
      <c r="D427" s="142"/>
      <c r="E427" s="3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>
      <c r="A428" s="142"/>
      <c r="B428" s="142"/>
      <c r="C428" s="142"/>
      <c r="D428" s="142"/>
      <c r="E428" s="3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>
      <c r="A429" s="142"/>
      <c r="B429" s="142"/>
      <c r="C429" s="142"/>
      <c r="D429" s="142"/>
      <c r="E429" s="3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>
      <c r="A430" s="142"/>
      <c r="B430" s="142"/>
      <c r="C430" s="142"/>
      <c r="D430" s="142"/>
      <c r="E430" s="3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>
      <c r="A431" s="142"/>
      <c r="B431" s="142"/>
      <c r="C431" s="142"/>
      <c r="D431" s="142"/>
      <c r="E431" s="3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>
      <c r="A432" s="142"/>
      <c r="B432" s="142"/>
      <c r="C432" s="142"/>
      <c r="D432" s="142"/>
      <c r="E432" s="3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>
      <c r="A433" s="142"/>
      <c r="B433" s="142"/>
      <c r="C433" s="142"/>
      <c r="D433" s="142"/>
      <c r="E433" s="3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>
      <c r="A434" s="142"/>
      <c r="B434" s="142"/>
      <c r="C434" s="142"/>
      <c r="D434" s="142"/>
      <c r="E434" s="3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>
      <c r="A435" s="142"/>
      <c r="B435" s="142"/>
      <c r="C435" s="142"/>
      <c r="D435" s="142"/>
      <c r="E435" s="3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>
      <c r="A436" s="142"/>
      <c r="B436" s="142"/>
      <c r="C436" s="142"/>
      <c r="D436" s="142"/>
      <c r="E436" s="3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>
      <c r="A437" s="142"/>
      <c r="B437" s="142"/>
      <c r="C437" s="142"/>
      <c r="D437" s="142"/>
      <c r="E437" s="3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>
      <c r="A438" s="142"/>
      <c r="B438" s="142"/>
      <c r="C438" s="142"/>
      <c r="D438" s="142"/>
      <c r="E438" s="3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>
      <c r="A439" s="142"/>
      <c r="B439" s="142"/>
      <c r="C439" s="142"/>
      <c r="D439" s="142"/>
      <c r="E439" s="3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>
      <c r="A440" s="142"/>
      <c r="B440" s="142"/>
      <c r="C440" s="142"/>
      <c r="D440" s="142"/>
      <c r="E440" s="3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>
      <c r="A441" s="142"/>
      <c r="B441" s="142"/>
      <c r="C441" s="142"/>
      <c r="D441" s="142"/>
      <c r="E441" s="3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>
      <c r="A442" s="142"/>
      <c r="B442" s="142"/>
      <c r="C442" s="142"/>
      <c r="D442" s="142"/>
      <c r="E442" s="3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>
      <c r="A443" s="142"/>
      <c r="B443" s="142"/>
      <c r="C443" s="142"/>
      <c r="D443" s="142"/>
      <c r="E443" s="3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>
      <c r="A444" s="142"/>
      <c r="B444" s="142"/>
      <c r="C444" s="142"/>
      <c r="D444" s="142"/>
      <c r="E444" s="3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>
      <c r="A445" s="142"/>
      <c r="B445" s="142"/>
      <c r="C445" s="142"/>
      <c r="D445" s="142"/>
      <c r="E445" s="3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>
      <c r="A446" s="142"/>
      <c r="B446" s="142"/>
      <c r="C446" s="142"/>
      <c r="D446" s="142"/>
      <c r="E446" s="3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>
      <c r="A447" s="142"/>
      <c r="B447" s="142"/>
      <c r="C447" s="142"/>
      <c r="D447" s="142"/>
      <c r="E447" s="3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>
      <c r="A448" s="142"/>
      <c r="B448" s="142"/>
      <c r="C448" s="142"/>
      <c r="D448" s="142"/>
      <c r="E448" s="3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>
      <c r="A449" s="142"/>
      <c r="B449" s="142"/>
      <c r="C449" s="142"/>
      <c r="D449" s="142"/>
      <c r="E449" s="3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>
      <c r="A450" s="142"/>
      <c r="B450" s="142"/>
      <c r="C450" s="142"/>
      <c r="D450" s="142"/>
      <c r="E450" s="3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>
      <c r="A451" s="142"/>
      <c r="B451" s="142"/>
      <c r="C451" s="142"/>
      <c r="D451" s="142"/>
      <c r="E451" s="3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>
      <c r="A452" s="142"/>
      <c r="B452" s="142"/>
      <c r="C452" s="142"/>
      <c r="D452" s="142"/>
      <c r="E452" s="3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>
      <c r="A453" s="142"/>
      <c r="B453" s="142"/>
      <c r="C453" s="142"/>
      <c r="D453" s="142"/>
      <c r="E453" s="3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>
      <c r="A454" s="142"/>
      <c r="B454" s="142"/>
      <c r="C454" s="142"/>
      <c r="D454" s="142"/>
      <c r="E454" s="3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>
      <c r="A455" s="142"/>
      <c r="B455" s="142"/>
      <c r="C455" s="142"/>
      <c r="D455" s="142"/>
      <c r="E455" s="3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>
      <c r="A456" s="142"/>
      <c r="B456" s="142"/>
      <c r="C456" s="142"/>
      <c r="D456" s="142"/>
      <c r="E456" s="3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>
      <c r="A457" s="142"/>
      <c r="B457" s="142"/>
      <c r="C457" s="142"/>
      <c r="D457" s="142"/>
      <c r="E457" s="3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>
      <c r="A458" s="142"/>
      <c r="B458" s="142"/>
      <c r="C458" s="142"/>
      <c r="D458" s="142"/>
      <c r="E458" s="3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>
      <c r="A459" s="142"/>
      <c r="B459" s="142"/>
      <c r="C459" s="142"/>
      <c r="D459" s="142"/>
      <c r="E459" s="3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>
      <c r="A460" s="142"/>
      <c r="B460" s="142"/>
      <c r="C460" s="142"/>
      <c r="D460" s="142"/>
      <c r="E460" s="3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>
      <c r="A461" s="142"/>
      <c r="B461" s="142"/>
      <c r="C461" s="142"/>
      <c r="D461" s="142"/>
      <c r="E461" s="3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>
      <c r="A462" s="142"/>
      <c r="B462" s="142"/>
      <c r="C462" s="142"/>
      <c r="D462" s="142"/>
      <c r="E462" s="3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>
      <c r="A463" s="142"/>
      <c r="B463" s="142"/>
      <c r="C463" s="142"/>
      <c r="D463" s="142"/>
      <c r="E463" s="3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>
      <c r="A464" s="142"/>
      <c r="B464" s="142"/>
      <c r="C464" s="142"/>
      <c r="D464" s="142"/>
      <c r="E464" s="3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>
      <c r="A465" s="142"/>
      <c r="B465" s="142"/>
      <c r="C465" s="142"/>
      <c r="D465" s="142"/>
      <c r="E465" s="3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>
      <c r="A466" s="142"/>
      <c r="B466" s="142"/>
      <c r="C466" s="142"/>
      <c r="D466" s="142"/>
      <c r="E466" s="3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>
      <c r="A467" s="142"/>
      <c r="B467" s="142"/>
      <c r="C467" s="142"/>
      <c r="D467" s="142"/>
      <c r="E467" s="3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>
      <c r="A468" s="142"/>
      <c r="B468" s="142"/>
      <c r="C468" s="142"/>
      <c r="D468" s="142"/>
      <c r="E468" s="3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>
      <c r="A469" s="142"/>
      <c r="B469" s="142"/>
      <c r="C469" s="142"/>
      <c r="D469" s="142"/>
      <c r="E469" s="3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>
      <c r="A470" s="142"/>
      <c r="B470" s="142"/>
      <c r="C470" s="142"/>
      <c r="D470" s="142"/>
      <c r="E470" s="3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>
      <c r="A471" s="142"/>
      <c r="B471" s="142"/>
      <c r="C471" s="142"/>
      <c r="D471" s="142"/>
      <c r="E471" s="3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>
      <c r="A472" s="142"/>
      <c r="B472" s="142"/>
      <c r="C472" s="142"/>
      <c r="D472" s="142"/>
      <c r="E472" s="3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>
      <c r="A473" s="142"/>
      <c r="B473" s="142"/>
      <c r="C473" s="142"/>
      <c r="D473" s="142"/>
      <c r="E473" s="3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>
      <c r="A474" s="142"/>
      <c r="B474" s="142"/>
      <c r="C474" s="142"/>
      <c r="D474" s="142"/>
      <c r="E474" s="3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>
      <c r="A475" s="142"/>
      <c r="B475" s="142"/>
      <c r="C475" s="142"/>
      <c r="D475" s="142"/>
      <c r="E475" s="3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>
      <c r="A476" s="142"/>
      <c r="B476" s="142"/>
      <c r="C476" s="142"/>
      <c r="D476" s="142"/>
      <c r="E476" s="3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>
      <c r="A477" s="142"/>
      <c r="B477" s="142"/>
      <c r="C477" s="142"/>
      <c r="D477" s="142"/>
      <c r="E477" s="3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>
      <c r="A478" s="142"/>
      <c r="B478" s="142"/>
      <c r="C478" s="142"/>
      <c r="D478" s="142"/>
      <c r="E478" s="3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>
      <c r="A479" s="142"/>
      <c r="B479" s="142"/>
      <c r="C479" s="142"/>
      <c r="D479" s="142"/>
      <c r="E479" s="3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>
      <c r="A480" s="142"/>
      <c r="B480" s="142"/>
      <c r="C480" s="142"/>
      <c r="D480" s="142"/>
      <c r="E480" s="3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>
      <c r="A481" s="142"/>
      <c r="B481" s="142"/>
      <c r="C481" s="142"/>
      <c r="D481" s="142"/>
      <c r="E481" s="3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>
      <c r="A482" s="142"/>
      <c r="B482" s="142"/>
      <c r="C482" s="142"/>
      <c r="D482" s="142"/>
      <c r="E482" s="3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>
      <c r="A483" s="142"/>
      <c r="B483" s="142"/>
      <c r="C483" s="142"/>
      <c r="D483" s="142"/>
      <c r="E483" s="3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>
      <c r="A484" s="142"/>
      <c r="B484" s="142"/>
      <c r="C484" s="142"/>
      <c r="D484" s="142"/>
      <c r="E484" s="3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>
      <c r="A485" s="142"/>
      <c r="B485" s="142"/>
      <c r="C485" s="142"/>
      <c r="D485" s="142"/>
      <c r="E485" s="3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>
      <c r="A486" s="142"/>
      <c r="B486" s="142"/>
      <c r="C486" s="142"/>
      <c r="D486" s="142"/>
      <c r="E486" s="3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>
      <c r="A487" s="142"/>
      <c r="B487" s="142"/>
      <c r="C487" s="142"/>
      <c r="D487" s="142"/>
      <c r="E487" s="3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>
      <c r="A488" s="142"/>
      <c r="B488" s="142"/>
      <c r="C488" s="142"/>
      <c r="D488" s="142"/>
      <c r="E488" s="3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>
      <c r="A489" s="142"/>
      <c r="B489" s="142"/>
      <c r="C489" s="142"/>
      <c r="D489" s="142"/>
      <c r="E489" s="3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>
      <c r="A490" s="142"/>
      <c r="B490" s="142"/>
      <c r="C490" s="142"/>
      <c r="D490" s="142"/>
      <c r="E490" s="3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>
      <c r="A491" s="142"/>
      <c r="B491" s="142"/>
      <c r="C491" s="142"/>
      <c r="D491" s="142"/>
      <c r="E491" s="3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>
      <c r="A492" s="142"/>
      <c r="B492" s="142"/>
      <c r="C492" s="142"/>
      <c r="D492" s="142"/>
      <c r="E492" s="3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>
      <c r="A493" s="142"/>
      <c r="B493" s="142"/>
      <c r="C493" s="142"/>
      <c r="D493" s="142"/>
      <c r="E493" s="3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>
      <c r="A494" s="142"/>
      <c r="B494" s="142"/>
      <c r="C494" s="142"/>
      <c r="D494" s="142"/>
      <c r="E494" s="3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>
      <c r="A495" s="142"/>
      <c r="B495" s="142"/>
      <c r="C495" s="142"/>
      <c r="D495" s="142"/>
      <c r="E495" s="3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>
      <c r="A496" s="142"/>
      <c r="B496" s="142"/>
      <c r="C496" s="142"/>
      <c r="D496" s="142"/>
      <c r="E496" s="3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>
      <c r="A497" s="142"/>
      <c r="B497" s="142"/>
      <c r="C497" s="142"/>
      <c r="D497" s="142"/>
      <c r="E497" s="3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>
      <c r="A498" s="142"/>
      <c r="B498" s="142"/>
      <c r="C498" s="142"/>
      <c r="D498" s="142"/>
      <c r="E498" s="3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>
      <c r="A499" s="142"/>
      <c r="B499" s="142"/>
      <c r="C499" s="142"/>
      <c r="D499" s="142"/>
      <c r="E499" s="3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>
      <c r="A500" s="142"/>
      <c r="B500" s="142"/>
      <c r="C500" s="142"/>
      <c r="D500" s="142"/>
      <c r="E500" s="3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>
      <c r="A501" s="142"/>
      <c r="B501" s="142"/>
      <c r="C501" s="142"/>
      <c r="D501" s="142"/>
      <c r="E501" s="3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>
      <c r="A502" s="142"/>
      <c r="B502" s="142"/>
      <c r="C502" s="142"/>
      <c r="D502" s="142"/>
      <c r="E502" s="3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>
      <c r="A503" s="142"/>
      <c r="B503" s="142"/>
      <c r="C503" s="142"/>
      <c r="D503" s="142"/>
      <c r="E503" s="3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>
      <c r="A504" s="142"/>
      <c r="B504" s="142"/>
      <c r="C504" s="142"/>
      <c r="D504" s="142"/>
      <c r="E504" s="3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>
      <c r="A505" s="142"/>
      <c r="B505" s="142"/>
      <c r="C505" s="142"/>
      <c r="D505" s="142"/>
      <c r="E505" s="3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>
      <c r="A506" s="142"/>
      <c r="B506" s="142"/>
      <c r="C506" s="142"/>
      <c r="D506" s="142"/>
      <c r="E506" s="3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>
      <c r="A507" s="142"/>
      <c r="B507" s="142"/>
      <c r="C507" s="142"/>
      <c r="D507" s="142"/>
      <c r="E507" s="3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>
      <c r="A508" s="142"/>
      <c r="B508" s="142"/>
      <c r="C508" s="142"/>
      <c r="D508" s="142"/>
      <c r="E508" s="3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>
      <c r="A509" s="142"/>
      <c r="B509" s="142"/>
      <c r="C509" s="142"/>
      <c r="D509" s="142"/>
      <c r="E509" s="3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>
      <c r="A510" s="142"/>
      <c r="B510" s="142"/>
      <c r="C510" s="142"/>
      <c r="D510" s="142"/>
      <c r="E510" s="3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>
      <c r="A511" s="142"/>
      <c r="B511" s="142"/>
      <c r="C511" s="142"/>
      <c r="D511" s="142"/>
      <c r="E511" s="3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>
      <c r="A512" s="142"/>
      <c r="B512" s="142"/>
      <c r="C512" s="142"/>
      <c r="D512" s="142"/>
      <c r="E512" s="3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>
      <c r="A513" s="142"/>
      <c r="B513" s="142"/>
      <c r="C513" s="142"/>
      <c r="D513" s="142"/>
      <c r="E513" s="3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>
      <c r="A514" s="142"/>
      <c r="B514" s="142"/>
      <c r="C514" s="142"/>
      <c r="D514" s="142"/>
      <c r="E514" s="3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>
      <c r="A515" s="142"/>
      <c r="B515" s="142"/>
      <c r="C515" s="142"/>
      <c r="D515" s="142"/>
      <c r="E515" s="3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>
      <c r="A516" s="142"/>
      <c r="B516" s="142"/>
      <c r="C516" s="142"/>
      <c r="D516" s="142"/>
      <c r="E516" s="3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>
      <c r="A517" s="142"/>
      <c r="B517" s="142"/>
      <c r="C517" s="142"/>
      <c r="D517" s="142"/>
      <c r="E517" s="3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>
      <c r="A518" s="142"/>
      <c r="B518" s="142"/>
      <c r="C518" s="142"/>
      <c r="D518" s="142"/>
      <c r="E518" s="3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>
      <c r="A519" s="142"/>
      <c r="B519" s="142"/>
      <c r="C519" s="142"/>
      <c r="D519" s="142"/>
      <c r="E519" s="3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>
      <c r="A520" s="142"/>
      <c r="B520" s="142"/>
      <c r="C520" s="142"/>
      <c r="D520" s="142"/>
      <c r="E520" s="3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>
      <c r="A521" s="142"/>
      <c r="B521" s="142"/>
      <c r="C521" s="142"/>
      <c r="D521" s="142"/>
      <c r="E521" s="3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>
      <c r="A522" s="142"/>
      <c r="B522" s="142"/>
      <c r="C522" s="142"/>
      <c r="D522" s="142"/>
      <c r="E522" s="3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>
      <c r="A523" s="142"/>
      <c r="B523" s="142"/>
      <c r="C523" s="142"/>
      <c r="D523" s="142"/>
      <c r="E523" s="3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>
      <c r="A524" s="142"/>
      <c r="B524" s="142"/>
      <c r="C524" s="142"/>
      <c r="D524" s="142"/>
      <c r="E524" s="3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>
      <c r="A525" s="142"/>
      <c r="B525" s="142"/>
      <c r="C525" s="142"/>
      <c r="D525" s="142"/>
      <c r="E525" s="3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>
      <c r="A526" s="142"/>
      <c r="B526" s="142"/>
      <c r="C526" s="142"/>
      <c r="D526" s="142"/>
      <c r="E526" s="3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>
      <c r="A527" s="142"/>
      <c r="B527" s="142"/>
      <c r="C527" s="142"/>
      <c r="D527" s="142"/>
      <c r="E527" s="3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>
      <c r="A528" s="142"/>
      <c r="B528" s="142"/>
      <c r="C528" s="142"/>
      <c r="D528" s="142"/>
      <c r="E528" s="3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>
      <c r="A529" s="142"/>
      <c r="B529" s="142"/>
      <c r="C529" s="142"/>
      <c r="D529" s="142"/>
      <c r="E529" s="3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>
      <c r="A530" s="142"/>
      <c r="B530" s="142"/>
      <c r="C530" s="142"/>
      <c r="D530" s="142"/>
      <c r="E530" s="3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>
      <c r="A531" s="142"/>
      <c r="B531" s="142"/>
      <c r="C531" s="142"/>
      <c r="D531" s="142"/>
      <c r="E531" s="3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>
      <c r="A532" s="142"/>
      <c r="B532" s="142"/>
      <c r="C532" s="142"/>
      <c r="D532" s="142"/>
      <c r="E532" s="3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>
      <c r="A533" s="142"/>
      <c r="B533" s="142"/>
      <c r="C533" s="142"/>
      <c r="D533" s="142"/>
      <c r="E533" s="3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>
      <c r="A534" s="142"/>
      <c r="B534" s="142"/>
      <c r="C534" s="142"/>
      <c r="D534" s="142"/>
      <c r="E534" s="3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>
      <c r="A535" s="142"/>
      <c r="B535" s="142"/>
      <c r="C535" s="142"/>
      <c r="D535" s="142"/>
      <c r="E535" s="3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>
      <c r="A536" s="142"/>
      <c r="B536" s="142"/>
      <c r="C536" s="142"/>
      <c r="D536" s="142"/>
      <c r="E536" s="3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>
      <c r="A537" s="142"/>
      <c r="B537" s="142"/>
      <c r="C537" s="142"/>
      <c r="D537" s="142"/>
      <c r="E537" s="3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>
      <c r="A538" s="142"/>
      <c r="B538" s="142"/>
      <c r="C538" s="142"/>
      <c r="D538" s="142"/>
      <c r="E538" s="3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>
      <c r="A539" s="142"/>
      <c r="B539" s="142"/>
      <c r="C539" s="142"/>
      <c r="D539" s="142"/>
      <c r="E539" s="3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>
      <c r="A540" s="142"/>
      <c r="B540" s="142"/>
      <c r="C540" s="142"/>
      <c r="D540" s="142"/>
      <c r="E540" s="3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>
      <c r="A541" s="142"/>
      <c r="B541" s="142"/>
      <c r="C541" s="142"/>
      <c r="D541" s="142"/>
      <c r="E541" s="3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>
      <c r="A542" s="142"/>
      <c r="B542" s="142"/>
      <c r="C542" s="142"/>
      <c r="D542" s="142"/>
      <c r="E542" s="3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>
      <c r="A543" s="142"/>
      <c r="B543" s="142"/>
      <c r="C543" s="142"/>
      <c r="D543" s="142"/>
      <c r="E543" s="3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>
      <c r="A544" s="142"/>
      <c r="B544" s="142"/>
      <c r="C544" s="142"/>
      <c r="D544" s="142"/>
      <c r="E544" s="3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>
      <c r="A545" s="142"/>
      <c r="B545" s="142"/>
      <c r="C545" s="142"/>
      <c r="D545" s="142"/>
      <c r="E545" s="3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>
      <c r="A546" s="142"/>
      <c r="B546" s="142"/>
      <c r="C546" s="142"/>
      <c r="D546" s="142"/>
      <c r="E546" s="3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>
      <c r="A547" s="142"/>
      <c r="B547" s="142"/>
      <c r="C547" s="142"/>
      <c r="D547" s="142"/>
      <c r="E547" s="3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>
      <c r="A548" s="142"/>
      <c r="B548" s="142"/>
      <c r="C548" s="142"/>
      <c r="D548" s="142"/>
      <c r="E548" s="3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>
      <c r="A549" s="142"/>
      <c r="B549" s="142"/>
      <c r="C549" s="142"/>
      <c r="D549" s="142"/>
      <c r="E549" s="3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>
      <c r="A550" s="142"/>
      <c r="B550" s="142"/>
      <c r="C550" s="142"/>
      <c r="D550" s="142"/>
      <c r="E550" s="3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>
      <c r="A551" s="142"/>
      <c r="B551" s="142"/>
      <c r="C551" s="142"/>
      <c r="D551" s="142"/>
      <c r="E551" s="3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>
      <c r="A552" s="142"/>
      <c r="B552" s="142"/>
      <c r="C552" s="142"/>
      <c r="D552" s="142"/>
      <c r="E552" s="3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>
      <c r="A553" s="142"/>
      <c r="B553" s="142"/>
      <c r="C553" s="142"/>
      <c r="D553" s="142"/>
      <c r="E553" s="3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>
      <c r="A554" s="142"/>
      <c r="B554" s="142"/>
      <c r="C554" s="142"/>
      <c r="D554" s="142"/>
      <c r="E554" s="3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>
      <c r="A555" s="142"/>
      <c r="B555" s="142"/>
      <c r="C555" s="142"/>
      <c r="D555" s="142"/>
      <c r="E555" s="3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>
      <c r="A556" s="142"/>
      <c r="B556" s="142"/>
      <c r="C556" s="142"/>
      <c r="D556" s="142"/>
      <c r="E556" s="3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>
      <c r="A557" s="142"/>
      <c r="B557" s="142"/>
      <c r="C557" s="142"/>
      <c r="D557" s="142"/>
      <c r="E557" s="3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>
      <c r="A558" s="142"/>
      <c r="B558" s="142"/>
      <c r="C558" s="142"/>
      <c r="D558" s="142"/>
      <c r="E558" s="3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>
      <c r="A559" s="142"/>
      <c r="B559" s="142"/>
      <c r="C559" s="142"/>
      <c r="D559" s="142"/>
      <c r="E559" s="3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>
      <c r="A560" s="142"/>
      <c r="B560" s="142"/>
      <c r="C560" s="142"/>
      <c r="D560" s="142"/>
      <c r="E560" s="3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>
      <c r="A561" s="142"/>
      <c r="B561" s="142"/>
      <c r="C561" s="142"/>
      <c r="D561" s="142"/>
      <c r="E561" s="3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>
      <c r="A562" s="142"/>
      <c r="B562" s="142"/>
      <c r="C562" s="142"/>
      <c r="D562" s="142"/>
      <c r="E562" s="3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>
      <c r="A563" s="142"/>
      <c r="B563" s="142"/>
      <c r="C563" s="142"/>
      <c r="D563" s="142"/>
      <c r="E563" s="3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>
      <c r="A564" s="142"/>
      <c r="B564" s="142"/>
      <c r="C564" s="142"/>
      <c r="D564" s="142"/>
      <c r="E564" s="3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>
      <c r="A565" s="142"/>
      <c r="B565" s="142"/>
      <c r="C565" s="142"/>
      <c r="D565" s="142"/>
      <c r="E565" s="3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>
      <c r="A566" s="142"/>
      <c r="B566" s="142"/>
      <c r="C566" s="142"/>
      <c r="D566" s="142"/>
      <c r="E566" s="3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>
      <c r="A567" s="142"/>
      <c r="B567" s="142"/>
      <c r="C567" s="142"/>
      <c r="D567" s="142"/>
      <c r="E567" s="3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>
      <c r="A568" s="142"/>
      <c r="B568" s="142"/>
      <c r="C568" s="142"/>
      <c r="D568" s="142"/>
      <c r="E568" s="3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>
      <c r="A569" s="142"/>
      <c r="B569" s="142"/>
      <c r="C569" s="142"/>
      <c r="D569" s="142"/>
      <c r="E569" s="3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>
      <c r="A570" s="142"/>
      <c r="B570" s="142"/>
      <c r="C570" s="142"/>
      <c r="D570" s="142"/>
      <c r="E570" s="3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>
      <c r="A571" s="142"/>
      <c r="B571" s="142"/>
      <c r="C571" s="142"/>
      <c r="D571" s="142"/>
      <c r="E571" s="3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>
      <c r="A572" s="142"/>
      <c r="B572" s="142"/>
      <c r="C572" s="142"/>
      <c r="D572" s="142"/>
      <c r="E572" s="3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>
      <c r="A573" s="142"/>
      <c r="B573" s="142"/>
      <c r="C573" s="142"/>
      <c r="D573" s="142"/>
      <c r="E573" s="3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>
      <c r="A574" s="142"/>
      <c r="B574" s="142"/>
      <c r="C574" s="142"/>
      <c r="D574" s="142"/>
      <c r="E574" s="3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>
      <c r="A575" s="142"/>
      <c r="B575" s="142"/>
      <c r="C575" s="142"/>
      <c r="D575" s="142"/>
      <c r="E575" s="3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>
      <c r="A576" s="142"/>
      <c r="B576" s="142"/>
      <c r="C576" s="142"/>
      <c r="D576" s="142"/>
      <c r="E576" s="3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>
      <c r="A577" s="142"/>
      <c r="B577" s="142"/>
      <c r="C577" s="142"/>
      <c r="D577" s="142"/>
      <c r="E577" s="3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>
      <c r="A578" s="142"/>
      <c r="B578" s="142"/>
      <c r="C578" s="142"/>
      <c r="D578" s="142"/>
      <c r="E578" s="3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>
      <c r="A579" s="142"/>
      <c r="B579" s="142"/>
      <c r="C579" s="142"/>
      <c r="D579" s="142"/>
      <c r="E579" s="3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>
      <c r="A580" s="142"/>
      <c r="B580" s="142"/>
      <c r="C580" s="142"/>
      <c r="D580" s="142"/>
      <c r="E580" s="3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>
      <c r="A581" s="142"/>
      <c r="B581" s="142"/>
      <c r="C581" s="142"/>
      <c r="D581" s="142"/>
      <c r="E581" s="3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>
      <c r="A582" s="142"/>
      <c r="B582" s="142"/>
      <c r="C582" s="142"/>
      <c r="D582" s="142"/>
      <c r="E582" s="3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>
      <c r="A583" s="142"/>
      <c r="B583" s="142"/>
      <c r="C583" s="142"/>
      <c r="D583" s="142"/>
      <c r="E583" s="3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>
      <c r="A584" s="142"/>
      <c r="B584" s="142"/>
      <c r="C584" s="142"/>
      <c r="D584" s="142"/>
      <c r="E584" s="3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>
      <c r="A585" s="142"/>
      <c r="B585" s="142"/>
      <c r="C585" s="142"/>
      <c r="D585" s="142"/>
      <c r="E585" s="3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>
      <c r="A586" s="142"/>
      <c r="B586" s="142"/>
      <c r="C586" s="142"/>
      <c r="D586" s="142"/>
      <c r="E586" s="3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>
      <c r="A587" s="142"/>
      <c r="B587" s="142"/>
      <c r="C587" s="142"/>
      <c r="D587" s="142"/>
      <c r="E587" s="3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>
      <c r="A588" s="142"/>
      <c r="B588" s="142"/>
      <c r="C588" s="142"/>
      <c r="D588" s="142"/>
      <c r="E588" s="3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>
      <c r="A589" s="142"/>
      <c r="B589" s="142"/>
      <c r="C589" s="142"/>
      <c r="D589" s="142"/>
      <c r="E589" s="3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>
      <c r="A590" s="142"/>
      <c r="B590" s="142"/>
      <c r="C590" s="142"/>
      <c r="D590" s="142"/>
      <c r="E590" s="3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>
      <c r="A591" s="142"/>
      <c r="B591" s="142"/>
      <c r="C591" s="142"/>
      <c r="D591" s="142"/>
      <c r="E591" s="3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>
      <c r="A592" s="142"/>
      <c r="B592" s="142"/>
      <c r="C592" s="142"/>
      <c r="D592" s="142"/>
      <c r="E592" s="3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>
      <c r="A593" s="142"/>
      <c r="B593" s="142"/>
      <c r="C593" s="142"/>
      <c r="D593" s="142"/>
      <c r="E593" s="3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>
      <c r="A594" s="142"/>
      <c r="B594" s="142"/>
      <c r="C594" s="142"/>
      <c r="D594" s="142"/>
      <c r="E594" s="3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>
      <c r="A595" s="142"/>
      <c r="B595" s="142"/>
      <c r="C595" s="142"/>
      <c r="D595" s="142"/>
      <c r="E595" s="3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>
      <c r="A596" s="142"/>
      <c r="B596" s="142"/>
      <c r="C596" s="142"/>
      <c r="D596" s="142"/>
      <c r="E596" s="3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>
      <c r="A597" s="142"/>
      <c r="B597" s="142"/>
      <c r="C597" s="142"/>
      <c r="D597" s="142"/>
      <c r="E597" s="3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>
      <c r="A598" s="142"/>
      <c r="B598" s="142"/>
      <c r="C598" s="142"/>
      <c r="D598" s="142"/>
      <c r="E598" s="3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>
      <c r="A599" s="142"/>
      <c r="B599" s="142"/>
      <c r="C599" s="142"/>
      <c r="D599" s="142"/>
      <c r="E599" s="3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>
      <c r="A600" s="142"/>
      <c r="B600" s="142"/>
      <c r="C600" s="142"/>
      <c r="D600" s="142"/>
      <c r="E600" s="3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>
      <c r="A601" s="142"/>
      <c r="B601" s="142"/>
      <c r="C601" s="142"/>
      <c r="D601" s="142"/>
      <c r="E601" s="3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>
      <c r="A602" s="142"/>
      <c r="B602" s="142"/>
      <c r="C602" s="142"/>
      <c r="D602" s="142"/>
      <c r="E602" s="3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>
      <c r="A603" s="142"/>
      <c r="B603" s="142"/>
      <c r="C603" s="142"/>
      <c r="D603" s="142"/>
      <c r="E603" s="3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>
      <c r="A604" s="142"/>
      <c r="B604" s="142"/>
      <c r="C604" s="142"/>
      <c r="D604" s="142"/>
      <c r="E604" s="3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>
      <c r="A605" s="142"/>
      <c r="B605" s="142"/>
      <c r="C605" s="142"/>
      <c r="D605" s="142"/>
      <c r="E605" s="3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>
      <c r="A606" s="142"/>
      <c r="B606" s="142"/>
      <c r="C606" s="142"/>
      <c r="D606" s="142"/>
      <c r="E606" s="3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>
      <c r="A607" s="142"/>
      <c r="B607" s="142"/>
      <c r="C607" s="142"/>
      <c r="D607" s="142"/>
      <c r="E607" s="3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>
      <c r="A608" s="142"/>
      <c r="B608" s="142"/>
      <c r="C608" s="142"/>
      <c r="D608" s="142"/>
      <c r="E608" s="3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>
      <c r="A609" s="142"/>
      <c r="B609" s="142"/>
      <c r="C609" s="142"/>
      <c r="D609" s="142"/>
      <c r="E609" s="3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>
      <c r="A610" s="142"/>
      <c r="B610" s="142"/>
      <c r="C610" s="142"/>
      <c r="D610" s="142"/>
      <c r="E610" s="3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>
      <c r="A611" s="142"/>
      <c r="B611" s="142"/>
      <c r="C611" s="142"/>
      <c r="D611" s="142"/>
      <c r="E611" s="3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>
      <c r="A612" s="142"/>
      <c r="B612" s="142"/>
      <c r="C612" s="142"/>
      <c r="D612" s="142"/>
      <c r="E612" s="3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>
      <c r="A613" s="142"/>
      <c r="B613" s="142"/>
      <c r="C613" s="142"/>
      <c r="D613" s="142"/>
      <c r="E613" s="3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>
      <c r="A614" s="142"/>
      <c r="B614" s="142"/>
      <c r="C614" s="142"/>
      <c r="D614" s="142"/>
      <c r="E614" s="3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>
      <c r="A615" s="142"/>
      <c r="B615" s="142"/>
      <c r="C615" s="142"/>
      <c r="D615" s="142"/>
      <c r="E615" s="3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>
      <c r="A616" s="142"/>
      <c r="B616" s="142"/>
      <c r="C616" s="142"/>
      <c r="D616" s="142"/>
      <c r="E616" s="3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>
      <c r="A617" s="142"/>
      <c r="B617" s="142"/>
      <c r="C617" s="142"/>
      <c r="D617" s="142"/>
      <c r="E617" s="3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>
      <c r="A618" s="142"/>
      <c r="B618" s="142"/>
      <c r="C618" s="142"/>
      <c r="D618" s="142"/>
      <c r="E618" s="3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>
      <c r="A619" s="142"/>
      <c r="B619" s="142"/>
      <c r="C619" s="142"/>
      <c r="D619" s="142"/>
      <c r="E619" s="3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>
      <c r="A620" s="142"/>
      <c r="B620" s="142"/>
      <c r="C620" s="142"/>
      <c r="D620" s="142"/>
      <c r="E620" s="3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>
      <c r="A621" s="142"/>
      <c r="B621" s="142"/>
      <c r="C621" s="142"/>
      <c r="D621" s="142"/>
      <c r="E621" s="3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>
      <c r="A622" s="142"/>
      <c r="B622" s="142"/>
      <c r="C622" s="142"/>
      <c r="D622" s="142"/>
      <c r="E622" s="3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>
      <c r="A623" s="142"/>
      <c r="B623" s="142"/>
      <c r="C623" s="142"/>
      <c r="D623" s="142"/>
      <c r="E623" s="3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>
      <c r="A624" s="142"/>
      <c r="B624" s="142"/>
      <c r="C624" s="142"/>
      <c r="D624" s="142"/>
      <c r="E624" s="3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>
      <c r="A625" s="142"/>
      <c r="B625" s="142"/>
      <c r="C625" s="142"/>
      <c r="D625" s="142"/>
      <c r="E625" s="3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>
      <c r="A626" s="142"/>
      <c r="B626" s="142"/>
      <c r="C626" s="142"/>
      <c r="D626" s="142"/>
      <c r="E626" s="3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>
      <c r="A627" s="142"/>
      <c r="B627" s="142"/>
      <c r="C627" s="142"/>
      <c r="D627" s="142"/>
      <c r="E627" s="3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>
      <c r="A628" s="142"/>
      <c r="B628" s="142"/>
      <c r="C628" s="142"/>
      <c r="D628" s="142"/>
      <c r="E628" s="3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>
      <c r="A629" s="142"/>
      <c r="B629" s="142"/>
      <c r="C629" s="142"/>
      <c r="D629" s="142"/>
      <c r="E629" s="3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>
      <c r="A630" s="142"/>
      <c r="B630" s="142"/>
      <c r="C630" s="142"/>
      <c r="D630" s="142"/>
      <c r="E630" s="3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>
      <c r="A631" s="142"/>
      <c r="B631" s="142"/>
      <c r="C631" s="142"/>
      <c r="D631" s="142"/>
      <c r="E631" s="3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>
      <c r="A632" s="142"/>
      <c r="B632" s="142"/>
      <c r="C632" s="142"/>
      <c r="D632" s="142"/>
      <c r="E632" s="3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>
      <c r="A633" s="142"/>
      <c r="B633" s="142"/>
      <c r="C633" s="142"/>
      <c r="D633" s="142"/>
      <c r="E633" s="3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>
      <c r="A634" s="142"/>
      <c r="B634" s="142"/>
      <c r="C634" s="142"/>
      <c r="D634" s="142"/>
      <c r="E634" s="3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>
      <c r="A635" s="142"/>
      <c r="B635" s="142"/>
      <c r="C635" s="142"/>
      <c r="D635" s="142"/>
      <c r="E635" s="3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>
      <c r="A636" s="142"/>
      <c r="B636" s="142"/>
      <c r="C636" s="142"/>
      <c r="D636" s="142"/>
      <c r="E636" s="3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>
      <c r="A637" s="142"/>
      <c r="B637" s="142"/>
      <c r="C637" s="142"/>
      <c r="D637" s="142"/>
      <c r="E637" s="3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>
      <c r="A638" s="142"/>
      <c r="B638" s="142"/>
      <c r="C638" s="142"/>
      <c r="D638" s="142"/>
      <c r="E638" s="3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>
      <c r="A639" s="142"/>
      <c r="B639" s="142"/>
      <c r="C639" s="142"/>
      <c r="D639" s="142"/>
      <c r="E639" s="3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>
      <c r="A640" s="142"/>
      <c r="B640" s="142"/>
      <c r="C640" s="142"/>
      <c r="D640" s="142"/>
      <c r="E640" s="3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>
      <c r="A641" s="142"/>
      <c r="B641" s="142"/>
      <c r="C641" s="142"/>
      <c r="D641" s="142"/>
      <c r="E641" s="3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>
      <c r="A642" s="142"/>
      <c r="B642" s="142"/>
      <c r="C642" s="142"/>
      <c r="D642" s="142"/>
      <c r="E642" s="3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>
      <c r="A643" s="142"/>
      <c r="B643" s="142"/>
      <c r="C643" s="142"/>
      <c r="D643" s="142"/>
      <c r="E643" s="3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>
      <c r="A644" s="142"/>
      <c r="B644" s="142"/>
      <c r="C644" s="142"/>
      <c r="D644" s="142"/>
      <c r="E644" s="3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>
      <c r="A645" s="142"/>
      <c r="B645" s="142"/>
      <c r="C645" s="142"/>
      <c r="D645" s="142"/>
      <c r="E645" s="3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>
      <c r="A646" s="142"/>
      <c r="B646" s="142"/>
      <c r="C646" s="142"/>
      <c r="D646" s="142"/>
      <c r="E646" s="3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>
      <c r="A647" s="142"/>
      <c r="B647" s="142"/>
      <c r="C647" s="142"/>
      <c r="D647" s="142"/>
      <c r="E647" s="3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>
      <c r="A648" s="142"/>
      <c r="B648" s="142"/>
      <c r="C648" s="142"/>
      <c r="D648" s="142"/>
      <c r="E648" s="3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>
      <c r="A649" s="142"/>
      <c r="B649" s="142"/>
      <c r="C649" s="142"/>
      <c r="D649" s="142"/>
      <c r="E649" s="3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>
      <c r="A650" s="142"/>
      <c r="B650" s="142"/>
      <c r="C650" s="142"/>
      <c r="D650" s="142"/>
      <c r="E650" s="3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>
      <c r="A651" s="142"/>
      <c r="B651" s="142"/>
      <c r="C651" s="142"/>
      <c r="D651" s="142"/>
      <c r="E651" s="3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>
      <c r="A652" s="142"/>
      <c r="B652" s="142"/>
      <c r="C652" s="142"/>
      <c r="D652" s="142"/>
      <c r="E652" s="3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>
      <c r="A653" s="142"/>
      <c r="B653" s="142"/>
      <c r="C653" s="142"/>
      <c r="D653" s="142"/>
      <c r="E653" s="3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>
      <c r="A654" s="142"/>
      <c r="B654" s="142"/>
      <c r="C654" s="142"/>
      <c r="D654" s="142"/>
      <c r="E654" s="3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>
      <c r="A655" s="142"/>
      <c r="B655" s="142"/>
      <c r="C655" s="142"/>
      <c r="D655" s="142"/>
      <c r="E655" s="3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>
      <c r="A656" s="142"/>
      <c r="B656" s="142"/>
      <c r="C656" s="142"/>
      <c r="D656" s="142"/>
      <c r="E656" s="3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>
      <c r="A657" s="142"/>
      <c r="B657" s="142"/>
      <c r="C657" s="142"/>
      <c r="D657" s="142"/>
      <c r="E657" s="3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>
      <c r="A658" s="142"/>
      <c r="B658" s="142"/>
      <c r="C658" s="142"/>
      <c r="D658" s="142"/>
      <c r="E658" s="3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>
      <c r="A659" s="142"/>
      <c r="B659" s="142"/>
      <c r="C659" s="142"/>
      <c r="D659" s="142"/>
      <c r="E659" s="3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>
      <c r="A660" s="142"/>
      <c r="B660" s="142"/>
      <c r="C660" s="142"/>
      <c r="D660" s="142"/>
      <c r="E660" s="3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>
      <c r="A661" s="142"/>
      <c r="B661" s="142"/>
      <c r="C661" s="142"/>
      <c r="D661" s="142"/>
      <c r="E661" s="3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>
      <c r="A662" s="142"/>
      <c r="B662" s="142"/>
      <c r="C662" s="142"/>
      <c r="D662" s="142"/>
      <c r="E662" s="3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>
      <c r="A663" s="142"/>
      <c r="B663" s="142"/>
      <c r="C663" s="142"/>
      <c r="D663" s="142"/>
      <c r="E663" s="3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>
      <c r="A664" s="142"/>
      <c r="B664" s="142"/>
      <c r="C664" s="142"/>
      <c r="D664" s="142"/>
      <c r="E664" s="3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>
      <c r="A665" s="142"/>
      <c r="B665" s="142"/>
      <c r="C665" s="142"/>
      <c r="D665" s="142"/>
      <c r="E665" s="3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>
      <c r="A666" s="142"/>
      <c r="B666" s="142"/>
      <c r="C666" s="142"/>
      <c r="D666" s="142"/>
      <c r="E666" s="3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>
      <c r="A667" s="142"/>
      <c r="B667" s="142"/>
      <c r="C667" s="142"/>
      <c r="D667" s="142"/>
      <c r="E667" s="3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>
      <c r="A668" s="142"/>
      <c r="B668" s="142"/>
      <c r="C668" s="142"/>
      <c r="D668" s="142"/>
      <c r="E668" s="3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>
      <c r="A669" s="142"/>
      <c r="B669" s="142"/>
      <c r="C669" s="142"/>
      <c r="D669" s="142"/>
      <c r="E669" s="3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>
      <c r="A670" s="142"/>
      <c r="B670" s="142"/>
      <c r="C670" s="142"/>
      <c r="D670" s="142"/>
      <c r="E670" s="3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>
      <c r="A671" s="142"/>
      <c r="B671" s="142"/>
      <c r="C671" s="142"/>
      <c r="D671" s="142"/>
      <c r="E671" s="3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>
      <c r="A672" s="142"/>
      <c r="B672" s="142"/>
      <c r="C672" s="142"/>
      <c r="D672" s="142"/>
      <c r="E672" s="3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>
      <c r="A673" s="142"/>
      <c r="B673" s="142"/>
      <c r="C673" s="142"/>
      <c r="D673" s="142"/>
      <c r="E673" s="3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>
      <c r="A674" s="142"/>
      <c r="B674" s="142"/>
      <c r="C674" s="142"/>
      <c r="D674" s="142"/>
      <c r="E674" s="3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>
      <c r="A675" s="142"/>
      <c r="B675" s="142"/>
      <c r="C675" s="142"/>
      <c r="D675" s="142"/>
      <c r="E675" s="3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>
      <c r="A676" s="142"/>
      <c r="B676" s="142"/>
      <c r="C676" s="142"/>
      <c r="D676" s="142"/>
      <c r="E676" s="3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>
      <c r="A677" s="142"/>
      <c r="B677" s="142"/>
      <c r="C677" s="142"/>
      <c r="D677" s="142"/>
      <c r="E677" s="3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>
      <c r="A678" s="142"/>
      <c r="B678" s="142"/>
      <c r="C678" s="142"/>
      <c r="D678" s="142"/>
      <c r="E678" s="3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>
      <c r="A679" s="142"/>
      <c r="B679" s="142"/>
      <c r="C679" s="142"/>
      <c r="D679" s="142"/>
      <c r="E679" s="3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>
      <c r="A680" s="142"/>
      <c r="B680" s="142"/>
      <c r="C680" s="142"/>
      <c r="D680" s="142"/>
      <c r="E680" s="3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>
      <c r="A681" s="142"/>
      <c r="B681" s="142"/>
      <c r="C681" s="142"/>
      <c r="D681" s="142"/>
      <c r="E681" s="3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>
      <c r="A682" s="142"/>
      <c r="B682" s="142"/>
      <c r="C682" s="142"/>
      <c r="D682" s="142"/>
      <c r="E682" s="3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>
      <c r="A683" s="142"/>
      <c r="B683" s="142"/>
      <c r="C683" s="142"/>
      <c r="D683" s="142"/>
      <c r="E683" s="3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>
      <c r="A684" s="142"/>
      <c r="B684" s="142"/>
      <c r="C684" s="142"/>
      <c r="D684" s="142"/>
      <c r="E684" s="3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>
      <c r="A685" s="142"/>
      <c r="B685" s="142"/>
      <c r="C685" s="142"/>
      <c r="D685" s="142"/>
      <c r="E685" s="3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>
      <c r="A686" s="142"/>
      <c r="B686" s="142"/>
      <c r="C686" s="142"/>
      <c r="D686" s="142"/>
      <c r="E686" s="3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>
      <c r="A687" s="142"/>
      <c r="B687" s="142"/>
      <c r="C687" s="142"/>
      <c r="D687" s="142"/>
      <c r="E687" s="3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>
      <c r="A688" s="142"/>
      <c r="B688" s="142"/>
      <c r="C688" s="142"/>
      <c r="D688" s="142"/>
      <c r="E688" s="3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>
      <c r="A689" s="142"/>
      <c r="B689" s="142"/>
      <c r="C689" s="142"/>
      <c r="D689" s="142"/>
      <c r="E689" s="3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>
      <c r="A690" s="142"/>
      <c r="B690" s="142"/>
      <c r="C690" s="142"/>
      <c r="D690" s="142"/>
      <c r="E690" s="3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>
      <c r="A691" s="142"/>
      <c r="B691" s="142"/>
      <c r="C691" s="142"/>
      <c r="D691" s="142"/>
      <c r="E691" s="3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>
      <c r="A692" s="142"/>
      <c r="B692" s="142"/>
      <c r="C692" s="142"/>
      <c r="D692" s="142"/>
      <c r="E692" s="3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>
      <c r="A693" s="142"/>
      <c r="B693" s="142"/>
      <c r="C693" s="142"/>
      <c r="D693" s="142"/>
      <c r="E693" s="3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>
      <c r="A694" s="142"/>
      <c r="B694" s="142"/>
      <c r="C694" s="142"/>
      <c r="D694" s="142"/>
      <c r="E694" s="3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>
      <c r="A695" s="142"/>
      <c r="B695" s="142"/>
      <c r="C695" s="142"/>
      <c r="D695" s="142"/>
      <c r="E695" s="3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>
      <c r="A696" s="142"/>
      <c r="B696" s="142"/>
      <c r="C696" s="142"/>
      <c r="D696" s="142"/>
      <c r="E696" s="3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>
      <c r="A697" s="142"/>
      <c r="B697" s="142"/>
      <c r="C697" s="142"/>
      <c r="D697" s="142"/>
      <c r="E697" s="3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>
      <c r="A698" s="142"/>
      <c r="B698" s="142"/>
      <c r="C698" s="142"/>
      <c r="D698" s="142"/>
      <c r="E698" s="3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>
      <c r="A699" s="142"/>
      <c r="B699" s="142"/>
      <c r="C699" s="142"/>
      <c r="D699" s="142"/>
      <c r="E699" s="3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>
      <c r="A700" s="142"/>
      <c r="B700" s="142"/>
      <c r="C700" s="142"/>
      <c r="D700" s="142"/>
      <c r="E700" s="3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>
      <c r="A701" s="142"/>
      <c r="B701" s="142"/>
      <c r="C701" s="142"/>
      <c r="D701" s="142"/>
      <c r="E701" s="3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>
      <c r="A702" s="142"/>
      <c r="B702" s="142"/>
      <c r="C702" s="142"/>
      <c r="D702" s="142"/>
      <c r="E702" s="3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>
      <c r="A703" s="142"/>
      <c r="B703" s="142"/>
      <c r="C703" s="142"/>
      <c r="D703" s="142"/>
      <c r="E703" s="3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>
      <c r="A704" s="142"/>
      <c r="B704" s="142"/>
      <c r="C704" s="142"/>
      <c r="D704" s="142"/>
      <c r="E704" s="3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>
      <c r="A705" s="142"/>
      <c r="B705" s="142"/>
      <c r="C705" s="142"/>
      <c r="D705" s="142"/>
      <c r="E705" s="3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>
      <c r="A706" s="142"/>
      <c r="B706" s="142"/>
      <c r="C706" s="142"/>
      <c r="D706" s="142"/>
      <c r="E706" s="3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>
      <c r="A707" s="142"/>
      <c r="B707" s="142"/>
      <c r="C707" s="142"/>
      <c r="D707" s="142"/>
      <c r="E707" s="3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>
      <c r="A708" s="142"/>
      <c r="B708" s="142"/>
      <c r="C708" s="142"/>
      <c r="D708" s="142"/>
      <c r="E708" s="3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>
      <c r="A709" s="142"/>
      <c r="B709" s="142"/>
      <c r="C709" s="142"/>
      <c r="D709" s="142"/>
      <c r="E709" s="3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>
      <c r="A710" s="142"/>
      <c r="B710" s="142"/>
      <c r="C710" s="142"/>
      <c r="D710" s="142"/>
      <c r="E710" s="3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>
      <c r="A711" s="142"/>
      <c r="B711" s="142"/>
      <c r="C711" s="142"/>
      <c r="D711" s="142"/>
      <c r="E711" s="3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>
      <c r="A712" s="142"/>
      <c r="B712" s="142"/>
      <c r="C712" s="142"/>
      <c r="D712" s="142"/>
      <c r="E712" s="3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>
      <c r="A713" s="142"/>
      <c r="B713" s="142"/>
      <c r="C713" s="142"/>
      <c r="D713" s="142"/>
      <c r="E713" s="3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>
      <c r="A714" s="142"/>
      <c r="B714" s="142"/>
      <c r="C714" s="142"/>
      <c r="D714" s="142"/>
      <c r="E714" s="3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>
      <c r="A715" s="142"/>
      <c r="B715" s="142"/>
      <c r="C715" s="142"/>
      <c r="D715" s="142"/>
      <c r="E715" s="3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>
      <c r="A716" s="142"/>
      <c r="B716" s="142"/>
      <c r="C716" s="142"/>
      <c r="D716" s="142"/>
      <c r="E716" s="3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>
      <c r="A717" s="142"/>
      <c r="B717" s="142"/>
      <c r="C717" s="142"/>
      <c r="D717" s="142"/>
      <c r="E717" s="3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>
      <c r="A718" s="142"/>
      <c r="B718" s="142"/>
      <c r="C718" s="142"/>
      <c r="D718" s="142"/>
      <c r="E718" s="3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>
      <c r="A719" s="142"/>
      <c r="B719" s="142"/>
      <c r="C719" s="142"/>
      <c r="D719" s="142"/>
      <c r="E719" s="3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>
      <c r="A720" s="142"/>
      <c r="B720" s="142"/>
      <c r="C720" s="142"/>
      <c r="D720" s="142"/>
      <c r="E720" s="3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>
      <c r="A721" s="142"/>
      <c r="B721" s="142"/>
      <c r="C721" s="142"/>
      <c r="D721" s="142"/>
      <c r="E721" s="3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>
      <c r="A722" s="142"/>
      <c r="B722" s="142"/>
      <c r="C722" s="142"/>
      <c r="D722" s="142"/>
      <c r="E722" s="3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>
      <c r="A723" s="142"/>
      <c r="B723" s="142"/>
      <c r="C723" s="142"/>
      <c r="D723" s="142"/>
      <c r="E723" s="3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>
      <c r="A724" s="142"/>
      <c r="B724" s="142"/>
      <c r="C724" s="142"/>
      <c r="D724" s="142"/>
      <c r="E724" s="3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>
      <c r="A725" s="142"/>
      <c r="B725" s="142"/>
      <c r="C725" s="142"/>
      <c r="D725" s="142"/>
      <c r="E725" s="3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>
      <c r="A726" s="142"/>
      <c r="B726" s="142"/>
      <c r="C726" s="142"/>
      <c r="D726" s="142"/>
      <c r="E726" s="3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>
      <c r="A727" s="142"/>
      <c r="B727" s="142"/>
      <c r="C727" s="142"/>
      <c r="D727" s="142"/>
      <c r="E727" s="3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>
      <c r="A728" s="142"/>
      <c r="B728" s="142"/>
      <c r="C728" s="142"/>
      <c r="D728" s="142"/>
      <c r="E728" s="3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>
      <c r="A729" s="142"/>
      <c r="B729" s="142"/>
      <c r="C729" s="142"/>
      <c r="D729" s="142"/>
      <c r="E729" s="3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>
      <c r="A730" s="142"/>
      <c r="B730" s="142"/>
      <c r="C730" s="142"/>
      <c r="D730" s="142"/>
      <c r="E730" s="3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>
      <c r="A731" s="142"/>
      <c r="B731" s="142"/>
      <c r="C731" s="142"/>
      <c r="D731" s="142"/>
      <c r="E731" s="3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>
      <c r="A732" s="142"/>
      <c r="B732" s="142"/>
      <c r="C732" s="142"/>
      <c r="D732" s="142"/>
      <c r="E732" s="3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>
      <c r="A733" s="142"/>
      <c r="B733" s="142"/>
      <c r="C733" s="142"/>
      <c r="D733" s="142"/>
      <c r="E733" s="3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>
      <c r="A734" s="142"/>
      <c r="B734" s="142"/>
      <c r="C734" s="142"/>
      <c r="D734" s="142"/>
      <c r="E734" s="3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>
      <c r="A735" s="142"/>
      <c r="B735" s="142"/>
      <c r="C735" s="142"/>
      <c r="D735" s="142"/>
      <c r="E735" s="3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>
      <c r="A736" s="142"/>
      <c r="B736" s="142"/>
      <c r="C736" s="142"/>
      <c r="D736" s="142"/>
      <c r="E736" s="3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>
      <c r="A737" s="142"/>
      <c r="B737" s="142"/>
      <c r="C737" s="142"/>
      <c r="D737" s="142"/>
      <c r="E737" s="3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>
      <c r="A738" s="142"/>
      <c r="B738" s="142"/>
      <c r="C738" s="142"/>
      <c r="D738" s="142"/>
      <c r="E738" s="3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>
      <c r="A739" s="142"/>
      <c r="B739" s="142"/>
      <c r="C739" s="142"/>
      <c r="D739" s="142"/>
      <c r="E739" s="3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>
      <c r="A740" s="142"/>
      <c r="B740" s="142"/>
      <c r="C740" s="142"/>
      <c r="D740" s="142"/>
      <c r="E740" s="3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>
      <c r="A741" s="142"/>
      <c r="B741" s="142"/>
      <c r="C741" s="142"/>
      <c r="D741" s="142"/>
      <c r="E741" s="3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>
      <c r="A742" s="142"/>
      <c r="B742" s="142"/>
      <c r="C742" s="142"/>
      <c r="D742" s="142"/>
      <c r="E742" s="3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>
      <c r="A743" s="142"/>
      <c r="B743" s="142"/>
      <c r="C743" s="142"/>
      <c r="D743" s="142"/>
      <c r="E743" s="3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>
      <c r="A744" s="142"/>
      <c r="B744" s="142"/>
      <c r="C744" s="142"/>
      <c r="D744" s="142"/>
      <c r="E744" s="3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>
      <c r="A745" s="142"/>
      <c r="B745" s="142"/>
      <c r="C745" s="142"/>
      <c r="D745" s="142"/>
      <c r="E745" s="3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>
      <c r="A746" s="142"/>
      <c r="B746" s="142"/>
      <c r="C746" s="142"/>
      <c r="D746" s="142"/>
      <c r="E746" s="3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>
      <c r="A747" s="142"/>
      <c r="B747" s="142"/>
      <c r="C747" s="142"/>
      <c r="D747" s="142"/>
      <c r="E747" s="3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>
      <c r="A748" s="142"/>
      <c r="B748" s="142"/>
      <c r="C748" s="142"/>
      <c r="D748" s="142"/>
      <c r="E748" s="3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>
      <c r="A749" s="142"/>
      <c r="B749" s="142"/>
      <c r="C749" s="142"/>
      <c r="D749" s="142"/>
      <c r="E749" s="3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>
      <c r="A750" s="142"/>
      <c r="B750" s="142"/>
      <c r="C750" s="142"/>
      <c r="D750" s="142"/>
      <c r="E750" s="3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>
      <c r="A751" s="142"/>
      <c r="B751" s="142"/>
      <c r="C751" s="142"/>
      <c r="D751" s="142"/>
      <c r="E751" s="3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>
      <c r="A752" s="142"/>
      <c r="B752" s="142"/>
      <c r="C752" s="142"/>
      <c r="D752" s="142"/>
      <c r="E752" s="3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>
      <c r="A753" s="142"/>
      <c r="B753" s="142"/>
      <c r="C753" s="142"/>
      <c r="D753" s="142"/>
      <c r="E753" s="3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>
      <c r="A754" s="142"/>
      <c r="B754" s="142"/>
      <c r="C754" s="142"/>
      <c r="D754" s="142"/>
      <c r="E754" s="3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>
      <c r="A755" s="142"/>
      <c r="B755" s="142"/>
      <c r="C755" s="142"/>
      <c r="D755" s="142"/>
      <c r="E755" s="3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>
      <c r="A756" s="142"/>
      <c r="B756" s="142"/>
      <c r="C756" s="142"/>
      <c r="D756" s="142"/>
      <c r="E756" s="3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>
      <c r="A757" s="142"/>
      <c r="B757" s="142"/>
      <c r="C757" s="142"/>
      <c r="D757" s="142"/>
      <c r="E757" s="3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>
      <c r="A758" s="142"/>
      <c r="B758" s="142"/>
      <c r="C758" s="142"/>
      <c r="D758" s="142"/>
      <c r="E758" s="3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>
      <c r="A759" s="142"/>
      <c r="B759" s="142"/>
      <c r="C759" s="142"/>
      <c r="D759" s="142"/>
      <c r="E759" s="3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>
      <c r="A760" s="142"/>
      <c r="B760" s="142"/>
      <c r="C760" s="142"/>
      <c r="D760" s="142"/>
      <c r="E760" s="3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>
      <c r="A761" s="142"/>
      <c r="B761" s="142"/>
      <c r="C761" s="142"/>
      <c r="D761" s="142"/>
      <c r="E761" s="3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>
      <c r="A762" s="142"/>
      <c r="B762" s="142"/>
      <c r="C762" s="142"/>
      <c r="D762" s="142"/>
      <c r="E762" s="3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>
      <c r="A763" s="142"/>
      <c r="B763" s="142"/>
      <c r="C763" s="142"/>
      <c r="D763" s="142"/>
      <c r="E763" s="3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>
      <c r="A764" s="142"/>
      <c r="B764" s="142"/>
      <c r="C764" s="142"/>
      <c r="D764" s="142"/>
      <c r="E764" s="3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>
      <c r="A765" s="142"/>
      <c r="B765" s="142"/>
      <c r="C765" s="142"/>
      <c r="D765" s="142"/>
      <c r="E765" s="3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>
      <c r="A766" s="142"/>
      <c r="B766" s="142"/>
      <c r="C766" s="142"/>
      <c r="D766" s="142"/>
      <c r="E766" s="3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>
      <c r="A767" s="142"/>
      <c r="B767" s="142"/>
      <c r="C767" s="142"/>
      <c r="D767" s="142"/>
      <c r="E767" s="3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>
      <c r="A768" s="142"/>
      <c r="B768" s="142"/>
      <c r="C768" s="142"/>
      <c r="D768" s="142"/>
      <c r="E768" s="3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>
      <c r="A769" s="142"/>
      <c r="B769" s="142"/>
      <c r="C769" s="142"/>
      <c r="D769" s="142"/>
      <c r="E769" s="3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>
      <c r="A770" s="142"/>
      <c r="B770" s="142"/>
      <c r="C770" s="142"/>
      <c r="D770" s="142"/>
      <c r="E770" s="3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>
      <c r="A771" s="142"/>
      <c r="B771" s="142"/>
      <c r="C771" s="142"/>
      <c r="D771" s="142"/>
      <c r="E771" s="3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>
      <c r="A772" s="142"/>
      <c r="B772" s="142"/>
      <c r="C772" s="142"/>
      <c r="D772" s="142"/>
      <c r="E772" s="3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>
      <c r="A773" s="142"/>
      <c r="B773" s="142"/>
      <c r="C773" s="142"/>
      <c r="D773" s="142"/>
      <c r="E773" s="3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>
      <c r="A774" s="142"/>
      <c r="B774" s="142"/>
      <c r="C774" s="142"/>
      <c r="D774" s="142"/>
      <c r="E774" s="3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>
      <c r="A775" s="142"/>
      <c r="B775" s="142"/>
      <c r="C775" s="142"/>
      <c r="D775" s="142"/>
      <c r="E775" s="3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>
      <c r="A776" s="142"/>
      <c r="B776" s="142"/>
      <c r="C776" s="142"/>
      <c r="D776" s="142"/>
      <c r="E776" s="3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>
      <c r="A777" s="142"/>
      <c r="B777" s="142"/>
      <c r="C777" s="142"/>
      <c r="D777" s="142"/>
      <c r="E777" s="3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>
      <c r="A778" s="142"/>
      <c r="B778" s="142"/>
      <c r="C778" s="142"/>
      <c r="D778" s="142"/>
      <c r="E778" s="3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>
      <c r="A779" s="142"/>
      <c r="B779" s="142"/>
      <c r="C779" s="142"/>
      <c r="D779" s="142"/>
      <c r="E779" s="3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>
      <c r="A780" s="142"/>
      <c r="B780" s="142"/>
      <c r="C780" s="142"/>
      <c r="D780" s="142"/>
      <c r="E780" s="3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>
      <c r="A781" s="142"/>
      <c r="B781" s="142"/>
      <c r="C781" s="142"/>
      <c r="D781" s="142"/>
      <c r="E781" s="3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>
      <c r="A782" s="142"/>
      <c r="B782" s="142"/>
      <c r="C782" s="142"/>
      <c r="D782" s="142"/>
      <c r="E782" s="3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>
      <c r="A783" s="142"/>
      <c r="B783" s="142"/>
      <c r="C783" s="142"/>
      <c r="D783" s="142"/>
      <c r="E783" s="3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>
      <c r="A784" s="142"/>
      <c r="B784" s="142"/>
      <c r="C784" s="142"/>
      <c r="D784" s="142"/>
      <c r="E784" s="3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>
      <c r="A785" s="142"/>
      <c r="B785" s="142"/>
      <c r="C785" s="142"/>
      <c r="D785" s="142"/>
      <c r="E785" s="3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>
      <c r="A786" s="142"/>
      <c r="B786" s="142"/>
      <c r="C786" s="142"/>
      <c r="D786" s="142"/>
      <c r="E786" s="3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>
      <c r="A787" s="142"/>
      <c r="B787" s="142"/>
      <c r="C787" s="142"/>
      <c r="D787" s="142"/>
      <c r="E787" s="3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>
      <c r="A788" s="142"/>
      <c r="B788" s="142"/>
      <c r="C788" s="142"/>
      <c r="D788" s="142"/>
      <c r="E788" s="3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>
      <c r="A789" s="142"/>
      <c r="B789" s="142"/>
      <c r="C789" s="142"/>
      <c r="D789" s="142"/>
      <c r="E789" s="3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>
      <c r="A790" s="142"/>
      <c r="B790" s="142"/>
      <c r="C790" s="142"/>
      <c r="D790" s="142"/>
      <c r="E790" s="3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>
      <c r="A791" s="142"/>
      <c r="B791" s="142"/>
      <c r="C791" s="142"/>
      <c r="D791" s="142"/>
      <c r="E791" s="3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>
      <c r="A792" s="142"/>
      <c r="B792" s="142"/>
      <c r="C792" s="142"/>
      <c r="D792" s="142"/>
      <c r="E792" s="3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>
      <c r="A793" s="142"/>
      <c r="B793" s="142"/>
      <c r="C793" s="142"/>
      <c r="D793" s="142"/>
      <c r="E793" s="3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>
      <c r="A794" s="142"/>
      <c r="B794" s="142"/>
      <c r="C794" s="142"/>
      <c r="D794" s="142"/>
      <c r="E794" s="3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>
      <c r="A795" s="142"/>
      <c r="B795" s="142"/>
      <c r="C795" s="142"/>
      <c r="D795" s="142"/>
      <c r="E795" s="3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>
      <c r="A796" s="142"/>
      <c r="B796" s="142"/>
      <c r="C796" s="142"/>
      <c r="D796" s="142"/>
      <c r="E796" s="3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>
      <c r="A797" s="142"/>
      <c r="B797" s="142"/>
      <c r="C797" s="142"/>
      <c r="D797" s="142"/>
      <c r="E797" s="3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>
      <c r="A798" s="142"/>
      <c r="B798" s="142"/>
      <c r="C798" s="142"/>
      <c r="D798" s="142"/>
      <c r="E798" s="3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>
      <c r="A799" s="142"/>
      <c r="B799" s="142"/>
      <c r="C799" s="142"/>
      <c r="D799" s="142"/>
      <c r="E799" s="3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>
      <c r="A800" s="142"/>
      <c r="B800" s="142"/>
      <c r="C800" s="142"/>
      <c r="D800" s="142"/>
      <c r="E800" s="3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>
      <c r="A801" s="142"/>
      <c r="B801" s="142"/>
      <c r="C801" s="142"/>
      <c r="D801" s="142"/>
      <c r="E801" s="3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>
      <c r="A802" s="142"/>
      <c r="B802" s="142"/>
      <c r="C802" s="142"/>
      <c r="D802" s="142"/>
      <c r="E802" s="3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>
      <c r="A803" s="142"/>
      <c r="B803" s="142"/>
      <c r="C803" s="142"/>
      <c r="D803" s="142"/>
      <c r="E803" s="3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>
      <c r="A804" s="142"/>
      <c r="B804" s="142"/>
      <c r="C804" s="142"/>
      <c r="D804" s="142"/>
      <c r="E804" s="3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>
      <c r="A805" s="142"/>
      <c r="B805" s="142"/>
      <c r="C805" s="142"/>
      <c r="D805" s="142"/>
      <c r="E805" s="3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>
      <c r="A806" s="142"/>
      <c r="B806" s="142"/>
      <c r="C806" s="142"/>
      <c r="D806" s="142"/>
      <c r="E806" s="3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>
      <c r="A807" s="142"/>
      <c r="B807" s="142"/>
      <c r="C807" s="142"/>
      <c r="D807" s="142"/>
      <c r="E807" s="3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>
      <c r="A808" s="142"/>
      <c r="B808" s="142"/>
      <c r="C808" s="142"/>
      <c r="D808" s="142"/>
      <c r="E808" s="3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>
      <c r="A809" s="142"/>
      <c r="B809" s="142"/>
      <c r="C809" s="142"/>
      <c r="D809" s="142"/>
      <c r="E809" s="3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>
      <c r="A810" s="142"/>
      <c r="B810" s="142"/>
      <c r="C810" s="142"/>
      <c r="D810" s="142"/>
      <c r="E810" s="3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>
      <c r="A811" s="142"/>
      <c r="B811" s="142"/>
      <c r="C811" s="142"/>
      <c r="D811" s="142"/>
      <c r="E811" s="3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>
      <c r="A812" s="142"/>
      <c r="B812" s="142"/>
      <c r="C812" s="142"/>
      <c r="D812" s="142"/>
      <c r="E812" s="3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>
      <c r="A813" s="142"/>
      <c r="B813" s="142"/>
      <c r="C813" s="142"/>
      <c r="D813" s="142"/>
      <c r="E813" s="3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>
      <c r="A814" s="142"/>
      <c r="B814" s="142"/>
      <c r="C814" s="142"/>
      <c r="D814" s="142"/>
      <c r="E814" s="3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>
      <c r="A815" s="142"/>
      <c r="B815" s="142"/>
      <c r="C815" s="142"/>
      <c r="D815" s="142"/>
      <c r="E815" s="3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>
      <c r="A816" s="142"/>
      <c r="B816" s="142"/>
      <c r="C816" s="142"/>
      <c r="D816" s="142"/>
      <c r="E816" s="3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>
      <c r="A817" s="142"/>
      <c r="B817" s="142"/>
      <c r="C817" s="142"/>
      <c r="D817" s="142"/>
      <c r="E817" s="3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>
      <c r="A818" s="142"/>
      <c r="B818" s="142"/>
      <c r="C818" s="142"/>
      <c r="D818" s="142"/>
      <c r="E818" s="3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>
      <c r="A819" s="142"/>
      <c r="B819" s="142"/>
      <c r="C819" s="142"/>
      <c r="D819" s="142"/>
      <c r="E819" s="3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>
      <c r="A820" s="142"/>
      <c r="B820" s="142"/>
      <c r="C820" s="142"/>
      <c r="D820" s="142"/>
      <c r="E820" s="3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>
      <c r="A821" s="142"/>
      <c r="B821" s="142"/>
      <c r="C821" s="142"/>
      <c r="D821" s="142"/>
      <c r="E821" s="3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>
      <c r="A822" s="142"/>
      <c r="B822" s="142"/>
      <c r="C822" s="142"/>
      <c r="D822" s="142"/>
      <c r="E822" s="3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>
      <c r="A823" s="142"/>
      <c r="B823" s="142"/>
      <c r="C823" s="142"/>
      <c r="D823" s="142"/>
      <c r="E823" s="3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>
      <c r="A824" s="142"/>
      <c r="B824" s="142"/>
      <c r="C824" s="142"/>
      <c r="D824" s="142"/>
      <c r="E824" s="3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>
      <c r="A825" s="142"/>
      <c r="B825" s="142"/>
      <c r="C825" s="142"/>
      <c r="D825" s="142"/>
      <c r="E825" s="3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>
      <c r="A826" s="142"/>
      <c r="B826" s="142"/>
      <c r="C826" s="142"/>
      <c r="D826" s="142"/>
      <c r="E826" s="3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>
      <c r="A827" s="142"/>
      <c r="B827" s="142"/>
      <c r="C827" s="142"/>
      <c r="D827" s="142"/>
      <c r="E827" s="3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>
      <c r="A828" s="142"/>
      <c r="B828" s="142"/>
      <c r="C828" s="142"/>
      <c r="D828" s="142"/>
      <c r="E828" s="3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>
      <c r="A829" s="142"/>
      <c r="B829" s="142"/>
      <c r="C829" s="142"/>
      <c r="D829" s="142"/>
      <c r="E829" s="3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>
      <c r="A830" s="142"/>
      <c r="B830" s="142"/>
      <c r="C830" s="142"/>
      <c r="D830" s="142"/>
      <c r="E830" s="3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>
      <c r="A831" s="142"/>
      <c r="B831" s="142"/>
      <c r="C831" s="142"/>
      <c r="D831" s="142"/>
      <c r="E831" s="3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>
      <c r="A832" s="142"/>
      <c r="B832" s="142"/>
      <c r="C832" s="142"/>
      <c r="D832" s="142"/>
      <c r="E832" s="3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>
      <c r="A833" s="142"/>
      <c r="B833" s="142"/>
      <c r="C833" s="142"/>
      <c r="D833" s="142"/>
      <c r="E833" s="3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>
      <c r="A834" s="142"/>
      <c r="B834" s="142"/>
      <c r="C834" s="142"/>
      <c r="D834" s="142"/>
      <c r="E834" s="3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>
      <c r="A835" s="142"/>
      <c r="B835" s="142"/>
      <c r="C835" s="142"/>
      <c r="D835" s="142"/>
      <c r="E835" s="3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>
      <c r="A836" s="142"/>
      <c r="B836" s="142"/>
      <c r="C836" s="142"/>
      <c r="D836" s="142"/>
      <c r="E836" s="3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>
      <c r="A837" s="142"/>
      <c r="B837" s="142"/>
      <c r="C837" s="142"/>
      <c r="D837" s="142"/>
      <c r="E837" s="3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>
      <c r="A838" s="142"/>
      <c r="B838" s="142"/>
      <c r="C838" s="142"/>
      <c r="D838" s="142"/>
      <c r="E838" s="3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>
      <c r="A839" s="142"/>
      <c r="B839" s="142"/>
      <c r="C839" s="142"/>
      <c r="D839" s="142"/>
      <c r="E839" s="3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>
      <c r="A840" s="142"/>
      <c r="B840" s="142"/>
      <c r="C840" s="142"/>
      <c r="D840" s="142"/>
      <c r="E840" s="3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>
      <c r="A841" s="142"/>
      <c r="B841" s="142"/>
      <c r="C841" s="142"/>
      <c r="D841" s="142"/>
      <c r="E841" s="3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>
      <c r="A842" s="142"/>
      <c r="B842" s="142"/>
      <c r="C842" s="142"/>
      <c r="D842" s="142"/>
      <c r="E842" s="3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>
      <c r="A843" s="142"/>
      <c r="B843" s="142"/>
      <c r="C843" s="142"/>
      <c r="D843" s="142"/>
      <c r="E843" s="3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>
      <c r="A844" s="142"/>
      <c r="B844" s="142"/>
      <c r="C844" s="142"/>
      <c r="D844" s="142"/>
      <c r="E844" s="3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>
      <c r="A845" s="142"/>
      <c r="B845" s="142"/>
      <c r="C845" s="142"/>
      <c r="D845" s="142"/>
      <c r="E845" s="3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>
      <c r="A846" s="142"/>
      <c r="B846" s="142"/>
      <c r="C846" s="142"/>
      <c r="D846" s="142"/>
      <c r="E846" s="3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>
      <c r="A847" s="142"/>
      <c r="B847" s="142"/>
      <c r="C847" s="142"/>
      <c r="D847" s="142"/>
      <c r="E847" s="3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>
      <c r="A848" s="142"/>
      <c r="B848" s="142"/>
      <c r="C848" s="142"/>
      <c r="D848" s="142"/>
      <c r="E848" s="3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>
      <c r="A849" s="142"/>
      <c r="B849" s="142"/>
      <c r="C849" s="142"/>
      <c r="D849" s="142"/>
      <c r="E849" s="3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>
      <c r="A850" s="142"/>
      <c r="B850" s="142"/>
      <c r="C850" s="142"/>
      <c r="D850" s="142"/>
      <c r="E850" s="3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>
      <c r="A851" s="142"/>
      <c r="B851" s="142"/>
      <c r="C851" s="142"/>
      <c r="D851" s="142"/>
      <c r="E851" s="3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>
      <c r="A852" s="142"/>
      <c r="B852" s="142"/>
      <c r="C852" s="142"/>
      <c r="D852" s="142"/>
      <c r="E852" s="3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>
      <c r="A853" s="142"/>
      <c r="B853" s="142"/>
      <c r="C853" s="142"/>
      <c r="D853" s="142"/>
      <c r="E853" s="3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>
      <c r="A854" s="142"/>
      <c r="B854" s="142"/>
      <c r="C854" s="142"/>
      <c r="D854" s="142"/>
      <c r="E854" s="3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>
      <c r="A855" s="142"/>
      <c r="B855" s="142"/>
      <c r="C855" s="142"/>
      <c r="D855" s="142"/>
      <c r="E855" s="3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>
      <c r="A856" s="142"/>
      <c r="B856" s="142"/>
      <c r="C856" s="142"/>
      <c r="D856" s="142"/>
      <c r="E856" s="3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>
      <c r="A857" s="142"/>
      <c r="B857" s="142"/>
      <c r="C857" s="142"/>
      <c r="D857" s="142"/>
      <c r="E857" s="3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>
      <c r="A858" s="142"/>
      <c r="B858" s="142"/>
      <c r="C858" s="142"/>
      <c r="D858" s="142"/>
      <c r="E858" s="3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>
      <c r="A859" s="142"/>
      <c r="B859" s="142"/>
      <c r="C859" s="142"/>
      <c r="D859" s="142"/>
      <c r="E859" s="3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>
      <c r="A860" s="142"/>
      <c r="B860" s="142"/>
      <c r="C860" s="142"/>
      <c r="D860" s="142"/>
      <c r="E860" s="3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>
      <c r="A861" s="142"/>
      <c r="B861" s="142"/>
      <c r="C861" s="142"/>
      <c r="D861" s="142"/>
      <c r="E861" s="3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>
      <c r="A862" s="142"/>
      <c r="B862" s="142"/>
      <c r="C862" s="142"/>
      <c r="D862" s="142"/>
      <c r="E862" s="3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>
      <c r="A863" s="142"/>
      <c r="B863" s="142"/>
      <c r="C863" s="142"/>
      <c r="D863" s="142"/>
      <c r="E863" s="3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>
      <c r="A864" s="142"/>
      <c r="B864" s="142"/>
      <c r="C864" s="142"/>
      <c r="D864" s="142"/>
      <c r="E864" s="3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>
      <c r="A865" s="142"/>
      <c r="B865" s="142"/>
      <c r="C865" s="142"/>
      <c r="D865" s="142"/>
      <c r="E865" s="3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>
      <c r="A866" s="142"/>
      <c r="B866" s="142"/>
      <c r="C866" s="142"/>
      <c r="D866" s="142"/>
      <c r="E866" s="3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>
      <c r="A867" s="142"/>
      <c r="B867" s="142"/>
      <c r="C867" s="142"/>
      <c r="D867" s="142"/>
      <c r="E867" s="3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>
      <c r="A868" s="142"/>
      <c r="B868" s="142"/>
      <c r="C868" s="142"/>
      <c r="D868" s="142"/>
      <c r="E868" s="3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>
      <c r="A869" s="142"/>
      <c r="B869" s="142"/>
      <c r="C869" s="142"/>
      <c r="D869" s="142"/>
      <c r="E869" s="3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>
      <c r="A870" s="142"/>
      <c r="B870" s="142"/>
      <c r="C870" s="142"/>
      <c r="D870" s="142"/>
      <c r="E870" s="3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>
      <c r="A871" s="142"/>
      <c r="B871" s="142"/>
      <c r="C871" s="142"/>
      <c r="D871" s="142"/>
      <c r="E871" s="3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>
      <c r="A872" s="142"/>
      <c r="B872" s="142"/>
      <c r="C872" s="142"/>
      <c r="D872" s="142"/>
      <c r="E872" s="3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>
      <c r="A873" s="142"/>
      <c r="B873" s="142"/>
      <c r="C873" s="142"/>
      <c r="D873" s="142"/>
      <c r="E873" s="3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>
      <c r="A874" s="142"/>
      <c r="B874" s="142"/>
      <c r="C874" s="142"/>
      <c r="D874" s="142"/>
      <c r="E874" s="3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>
      <c r="A875" s="142"/>
      <c r="B875" s="142"/>
      <c r="C875" s="142"/>
      <c r="D875" s="142"/>
      <c r="E875" s="3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>
      <c r="A876" s="142"/>
      <c r="B876" s="142"/>
      <c r="C876" s="142"/>
      <c r="D876" s="142"/>
      <c r="E876" s="3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>
      <c r="A877" s="142"/>
      <c r="B877" s="142"/>
      <c r="C877" s="142"/>
      <c r="D877" s="142"/>
      <c r="E877" s="3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>
      <c r="A878" s="142"/>
      <c r="B878" s="142"/>
      <c r="C878" s="142"/>
      <c r="D878" s="142"/>
      <c r="E878" s="3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>
      <c r="A879" s="142"/>
      <c r="B879" s="142"/>
      <c r="C879" s="142"/>
      <c r="D879" s="142"/>
      <c r="E879" s="3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>
      <c r="A880" s="142"/>
      <c r="B880" s="142"/>
      <c r="C880" s="142"/>
      <c r="D880" s="142"/>
      <c r="E880" s="3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>
      <c r="A881" s="142"/>
      <c r="B881" s="142"/>
      <c r="C881" s="142"/>
      <c r="D881" s="142"/>
      <c r="E881" s="3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>
      <c r="A882" s="142"/>
      <c r="B882" s="142"/>
      <c r="C882" s="142"/>
      <c r="D882" s="142"/>
      <c r="E882" s="3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>
      <c r="A883" s="142"/>
      <c r="B883" s="142"/>
      <c r="C883" s="142"/>
      <c r="D883" s="142"/>
      <c r="E883" s="3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>
      <c r="A884" s="142"/>
      <c r="B884" s="142"/>
      <c r="C884" s="142"/>
      <c r="D884" s="142"/>
      <c r="E884" s="3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>
      <c r="A885" s="142"/>
      <c r="B885" s="142"/>
      <c r="C885" s="142"/>
      <c r="D885" s="142"/>
      <c r="E885" s="3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>
      <c r="A886" s="142"/>
      <c r="B886" s="142"/>
      <c r="C886" s="142"/>
      <c r="D886" s="142"/>
      <c r="E886" s="3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>
      <c r="A887" s="142"/>
      <c r="B887" s="142"/>
      <c r="C887" s="142"/>
      <c r="D887" s="142"/>
      <c r="E887" s="3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>
      <c r="A888" s="142"/>
      <c r="B888" s="142"/>
      <c r="C888" s="142"/>
      <c r="D888" s="142"/>
      <c r="E888" s="3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>
      <c r="A889" s="142"/>
      <c r="B889" s="142"/>
      <c r="C889" s="142"/>
      <c r="D889" s="142"/>
      <c r="E889" s="3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>
      <c r="A890" s="142"/>
      <c r="B890" s="142"/>
      <c r="C890" s="142"/>
      <c r="D890" s="142"/>
      <c r="E890" s="3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>
      <c r="A891" s="142"/>
      <c r="B891" s="142"/>
      <c r="C891" s="142"/>
      <c r="D891" s="142"/>
      <c r="E891" s="3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>
      <c r="A892" s="142"/>
      <c r="B892" s="142"/>
      <c r="C892" s="142"/>
      <c r="D892" s="142"/>
      <c r="E892" s="3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>
      <c r="A893" s="142"/>
      <c r="B893" s="142"/>
      <c r="C893" s="142"/>
      <c r="D893" s="142"/>
      <c r="E893" s="3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>
      <c r="A894" s="142"/>
      <c r="B894" s="142"/>
      <c r="C894" s="142"/>
      <c r="D894" s="142"/>
      <c r="E894" s="3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>
      <c r="A895" s="142"/>
      <c r="B895" s="142"/>
      <c r="C895" s="142"/>
      <c r="D895" s="142"/>
      <c r="E895" s="3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>
      <c r="A896" s="142"/>
      <c r="B896" s="142"/>
      <c r="C896" s="142"/>
      <c r="D896" s="142"/>
      <c r="E896" s="3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>
      <c r="A897" s="142"/>
      <c r="B897" s="142"/>
      <c r="C897" s="142"/>
      <c r="D897" s="142"/>
      <c r="E897" s="3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>
      <c r="A898" s="142"/>
      <c r="B898" s="142"/>
      <c r="C898" s="142"/>
      <c r="D898" s="142"/>
      <c r="E898" s="3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>
      <c r="A899" s="142"/>
      <c r="B899" s="142"/>
      <c r="C899" s="142"/>
      <c r="D899" s="142"/>
      <c r="E899" s="3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>
      <c r="A900" s="142"/>
      <c r="B900" s="142"/>
      <c r="C900" s="142"/>
      <c r="D900" s="142"/>
      <c r="E900" s="3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>
      <c r="A901" s="142"/>
      <c r="B901" s="142"/>
      <c r="C901" s="142"/>
      <c r="D901" s="142"/>
      <c r="E901" s="3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>
      <c r="A902" s="142"/>
      <c r="B902" s="142"/>
      <c r="C902" s="142"/>
      <c r="D902" s="142"/>
      <c r="E902" s="3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>
      <c r="A903" s="142"/>
      <c r="B903" s="142"/>
      <c r="C903" s="142"/>
      <c r="D903" s="142"/>
      <c r="E903" s="3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>
      <c r="A904" s="142"/>
      <c r="B904" s="142"/>
      <c r="C904" s="142"/>
      <c r="D904" s="142"/>
      <c r="E904" s="3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>
      <c r="A905" s="142"/>
      <c r="B905" s="142"/>
      <c r="C905" s="142"/>
      <c r="D905" s="142"/>
      <c r="E905" s="3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>
      <c r="A906" s="142"/>
      <c r="B906" s="142"/>
      <c r="C906" s="142"/>
      <c r="D906" s="142"/>
      <c r="E906" s="3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>
      <c r="A907" s="142"/>
      <c r="B907" s="142"/>
      <c r="C907" s="142"/>
      <c r="D907" s="142"/>
      <c r="E907" s="3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>
      <c r="A908" s="142"/>
      <c r="B908" s="142"/>
      <c r="C908" s="142"/>
      <c r="D908" s="142"/>
      <c r="E908" s="3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>
      <c r="A909" s="142"/>
      <c r="B909" s="142"/>
      <c r="C909" s="142"/>
      <c r="D909" s="142"/>
      <c r="E909" s="3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>
      <c r="A910" s="142"/>
      <c r="B910" s="142"/>
      <c r="C910" s="142"/>
      <c r="D910" s="142"/>
      <c r="E910" s="3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>
      <c r="A911" s="142"/>
      <c r="B911" s="142"/>
      <c r="C911" s="142"/>
      <c r="D911" s="142"/>
      <c r="E911" s="3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>
      <c r="A912" s="142"/>
      <c r="B912" s="142"/>
      <c r="C912" s="142"/>
      <c r="D912" s="142"/>
      <c r="E912" s="3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>
      <c r="A913" s="142"/>
      <c r="B913" s="142"/>
      <c r="C913" s="142"/>
      <c r="D913" s="142"/>
      <c r="E913" s="3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>
      <c r="A914" s="142"/>
      <c r="B914" s="142"/>
      <c r="C914" s="142"/>
      <c r="D914" s="142"/>
      <c r="E914" s="3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>
      <c r="A915" s="142"/>
      <c r="B915" s="142"/>
      <c r="C915" s="142"/>
      <c r="D915" s="142"/>
      <c r="E915" s="3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>
      <c r="A916" s="142"/>
      <c r="B916" s="142"/>
      <c r="C916" s="142"/>
      <c r="D916" s="142"/>
      <c r="E916" s="3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>
      <c r="A917" s="142"/>
      <c r="B917" s="142"/>
      <c r="C917" s="142"/>
      <c r="D917" s="142"/>
      <c r="E917" s="3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>
      <c r="A918" s="142"/>
      <c r="B918" s="142"/>
      <c r="C918" s="142"/>
      <c r="D918" s="142"/>
      <c r="E918" s="3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>
      <c r="A919" s="142"/>
      <c r="B919" s="142"/>
      <c r="C919" s="142"/>
      <c r="D919" s="142"/>
      <c r="E919" s="3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>
      <c r="A920" s="142"/>
      <c r="B920" s="142"/>
      <c r="C920" s="142"/>
      <c r="D920" s="142"/>
      <c r="E920" s="3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>
      <c r="A921" s="142"/>
      <c r="B921" s="142"/>
      <c r="C921" s="142"/>
      <c r="D921" s="142"/>
      <c r="E921" s="3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>
      <c r="A922" s="142"/>
      <c r="B922" s="142"/>
      <c r="C922" s="142"/>
      <c r="D922" s="142"/>
      <c r="E922" s="3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>
      <c r="A923" s="142"/>
      <c r="B923" s="142"/>
      <c r="C923" s="142"/>
      <c r="D923" s="142"/>
      <c r="E923" s="3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>
      <c r="A924" s="142"/>
      <c r="B924" s="142"/>
      <c r="C924" s="142"/>
      <c r="D924" s="142"/>
      <c r="E924" s="3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>
      <c r="A925" s="142"/>
      <c r="B925" s="142"/>
      <c r="C925" s="142"/>
      <c r="D925" s="142"/>
      <c r="E925" s="3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>
      <c r="A926" s="142"/>
      <c r="B926" s="142"/>
      <c r="C926" s="142"/>
      <c r="D926" s="142"/>
      <c r="E926" s="3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>
      <c r="A927" s="142"/>
      <c r="B927" s="142"/>
      <c r="C927" s="142"/>
      <c r="D927" s="142"/>
      <c r="E927" s="3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>
      <c r="A928" s="142"/>
      <c r="B928" s="142"/>
      <c r="C928" s="142"/>
      <c r="D928" s="142"/>
      <c r="E928" s="3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>
      <c r="A929" s="142"/>
      <c r="B929" s="142"/>
      <c r="C929" s="142"/>
      <c r="D929" s="142"/>
      <c r="E929" s="3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>
      <c r="A930" s="142"/>
      <c r="B930" s="142"/>
      <c r="C930" s="142"/>
      <c r="D930" s="142"/>
      <c r="E930" s="3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>
      <c r="A931" s="142"/>
      <c r="B931" s="142"/>
      <c r="C931" s="142"/>
      <c r="D931" s="142"/>
      <c r="E931" s="3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>
      <c r="A932" s="142"/>
      <c r="B932" s="142"/>
      <c r="C932" s="142"/>
      <c r="D932" s="142"/>
      <c r="E932" s="3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>
      <c r="A933" s="142"/>
      <c r="B933" s="142"/>
      <c r="C933" s="142"/>
      <c r="D933" s="142"/>
      <c r="E933" s="3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>
      <c r="A934" s="142"/>
      <c r="B934" s="142"/>
      <c r="C934" s="142"/>
      <c r="D934" s="142"/>
      <c r="E934" s="3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>
      <c r="A935" s="142"/>
      <c r="B935" s="142"/>
      <c r="C935" s="142"/>
      <c r="D935" s="142"/>
      <c r="E935" s="3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>
      <c r="A936" s="142"/>
      <c r="B936" s="142"/>
      <c r="C936" s="142"/>
      <c r="D936" s="142"/>
      <c r="E936" s="3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>
      <c r="A937" s="142"/>
      <c r="B937" s="142"/>
      <c r="C937" s="142"/>
      <c r="D937" s="142"/>
      <c r="E937" s="3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>
      <c r="A938" s="142"/>
      <c r="B938" s="142"/>
      <c r="C938" s="142"/>
      <c r="D938" s="142"/>
      <c r="E938" s="3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>
      <c r="A939" s="142"/>
      <c r="B939" s="142"/>
      <c r="C939" s="142"/>
      <c r="D939" s="142"/>
      <c r="E939" s="3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>
      <c r="A940" s="142"/>
      <c r="B940" s="142"/>
      <c r="C940" s="142"/>
      <c r="D940" s="142"/>
      <c r="E940" s="3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>
      <c r="A941" s="142"/>
      <c r="B941" s="142"/>
      <c r="C941" s="142"/>
      <c r="D941" s="142"/>
      <c r="E941" s="3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>
      <c r="A942" s="142"/>
      <c r="B942" s="142"/>
      <c r="C942" s="142"/>
      <c r="D942" s="142"/>
      <c r="E942" s="3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>
      <c r="A943" s="142"/>
      <c r="B943" s="142"/>
      <c r="C943" s="142"/>
      <c r="D943" s="142"/>
      <c r="E943" s="3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>
      <c r="A944" s="142"/>
      <c r="B944" s="142"/>
      <c r="C944" s="142"/>
      <c r="D944" s="142"/>
      <c r="E944" s="3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>
      <c r="A945" s="142"/>
      <c r="B945" s="142"/>
      <c r="C945" s="142"/>
      <c r="D945" s="142"/>
      <c r="E945" s="3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>
      <c r="A946" s="142"/>
      <c r="B946" s="142"/>
      <c r="C946" s="142"/>
      <c r="D946" s="142"/>
      <c r="E946" s="3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>
      <c r="A947" s="142"/>
      <c r="B947" s="142"/>
      <c r="C947" s="142"/>
      <c r="D947" s="142"/>
      <c r="E947" s="3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>
      <c r="A948" s="142"/>
      <c r="B948" s="142"/>
      <c r="C948" s="142"/>
      <c r="D948" s="142"/>
      <c r="E948" s="3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>
      <c r="A949" s="142"/>
      <c r="B949" s="142"/>
      <c r="C949" s="142"/>
      <c r="D949" s="142"/>
      <c r="E949" s="3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>
      <c r="A950" s="142"/>
      <c r="B950" s="142"/>
      <c r="C950" s="142"/>
      <c r="D950" s="142"/>
      <c r="E950" s="3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>
      <c r="A951" s="142"/>
      <c r="B951" s="142"/>
      <c r="C951" s="142"/>
      <c r="D951" s="142"/>
      <c r="E951" s="3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>
      <c r="A952" s="142"/>
      <c r="B952" s="142"/>
      <c r="C952" s="142"/>
      <c r="D952" s="142"/>
      <c r="E952" s="3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>
      <c r="A953" s="142"/>
      <c r="B953" s="142"/>
      <c r="C953" s="142"/>
      <c r="D953" s="142"/>
      <c r="E953" s="3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>
      <c r="A954" s="142"/>
      <c r="B954" s="142"/>
      <c r="C954" s="142"/>
      <c r="D954" s="142"/>
      <c r="E954" s="3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>
      <c r="A955" s="142"/>
      <c r="B955" s="142"/>
      <c r="C955" s="142"/>
      <c r="D955" s="142"/>
      <c r="E955" s="3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>
      <c r="A956" s="142"/>
      <c r="B956" s="142"/>
      <c r="C956" s="142"/>
      <c r="D956" s="142"/>
      <c r="E956" s="3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>
      <c r="A957" s="142"/>
      <c r="B957" s="142"/>
      <c r="C957" s="142"/>
      <c r="D957" s="142"/>
      <c r="E957" s="3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>
      <c r="A958" s="142"/>
      <c r="B958" s="142"/>
      <c r="C958" s="142"/>
      <c r="D958" s="142"/>
      <c r="E958" s="3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>
      <c r="A959" s="142"/>
      <c r="B959" s="142"/>
      <c r="C959" s="142"/>
      <c r="D959" s="142"/>
      <c r="E959" s="3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>
      <c r="A960" s="142"/>
      <c r="B960" s="142"/>
      <c r="C960" s="142"/>
      <c r="D960" s="142"/>
      <c r="E960" s="3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>
      <c r="A961" s="142"/>
      <c r="B961" s="142"/>
      <c r="C961" s="142"/>
      <c r="D961" s="142"/>
      <c r="E961" s="3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>
      <c r="A962" s="142"/>
      <c r="B962" s="142"/>
      <c r="C962" s="142"/>
      <c r="D962" s="142"/>
      <c r="E962" s="3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>
      <c r="A963" s="142"/>
      <c r="B963" s="142"/>
      <c r="C963" s="142"/>
      <c r="D963" s="142"/>
      <c r="E963" s="3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>
      <c r="A964" s="142"/>
      <c r="B964" s="142"/>
      <c r="C964" s="142"/>
      <c r="D964" s="142"/>
      <c r="E964" s="3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>
      <c r="A965" s="142"/>
      <c r="B965" s="142"/>
      <c r="C965" s="142"/>
      <c r="D965" s="142"/>
      <c r="E965" s="3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>
      <c r="A966" s="142"/>
      <c r="B966" s="142"/>
      <c r="C966" s="142"/>
      <c r="D966" s="142"/>
      <c r="E966" s="3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>
      <c r="A967" s="142"/>
      <c r="B967" s="142"/>
      <c r="C967" s="142"/>
      <c r="D967" s="142"/>
      <c r="E967" s="3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>
      <c r="A968" s="142"/>
      <c r="B968" s="142"/>
      <c r="C968" s="142"/>
      <c r="D968" s="142"/>
      <c r="E968" s="3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>
      <c r="A969" s="142"/>
      <c r="B969" s="142"/>
      <c r="C969" s="142"/>
      <c r="D969" s="142"/>
      <c r="E969" s="3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>
      <c r="A970" s="142"/>
      <c r="B970" s="142"/>
      <c r="C970" s="142"/>
      <c r="D970" s="142"/>
      <c r="E970" s="3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>
      <c r="A971" s="142"/>
      <c r="B971" s="142"/>
      <c r="C971" s="142"/>
      <c r="D971" s="142"/>
      <c r="E971" s="3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>
      <c r="A972" s="142"/>
      <c r="B972" s="142"/>
      <c r="C972" s="142"/>
      <c r="D972" s="142"/>
      <c r="E972" s="3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>
      <c r="A973" s="142"/>
      <c r="B973" s="142"/>
      <c r="C973" s="142"/>
      <c r="D973" s="142"/>
      <c r="E973" s="3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>
      <c r="A974" s="142"/>
      <c r="B974" s="142"/>
      <c r="C974" s="142"/>
      <c r="D974" s="142"/>
      <c r="E974" s="3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>
      <c r="A975" s="142"/>
      <c r="B975" s="142"/>
      <c r="C975" s="142"/>
      <c r="D975" s="142"/>
      <c r="E975" s="3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>
      <c r="A976" s="142"/>
      <c r="B976" s="142"/>
      <c r="C976" s="142"/>
      <c r="D976" s="142"/>
      <c r="E976" s="3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>
      <c r="A977" s="142"/>
      <c r="B977" s="142"/>
      <c r="C977" s="142"/>
      <c r="D977" s="142"/>
      <c r="E977" s="3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>
      <c r="A978" s="142"/>
      <c r="B978" s="142"/>
      <c r="C978" s="142"/>
      <c r="D978" s="142"/>
      <c r="E978" s="3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>
      <c r="A979" s="142"/>
      <c r="B979" s="142"/>
      <c r="C979" s="142"/>
      <c r="D979" s="142"/>
      <c r="E979" s="3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>
      <c r="A980" s="142"/>
      <c r="B980" s="142"/>
      <c r="C980" s="142"/>
      <c r="D980" s="142"/>
      <c r="E980" s="3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>
      <c r="A981" s="142"/>
      <c r="B981" s="142"/>
      <c r="C981" s="142"/>
      <c r="D981" s="142"/>
      <c r="E981" s="3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>
      <c r="A982" s="142"/>
      <c r="B982" s="142"/>
      <c r="C982" s="142"/>
      <c r="D982" s="142"/>
      <c r="E982" s="3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>
      <c r="A983" s="142"/>
      <c r="B983" s="142"/>
      <c r="C983" s="142"/>
      <c r="D983" s="142"/>
      <c r="E983" s="3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>
      <c r="A984" s="142"/>
      <c r="B984" s="142"/>
      <c r="C984" s="142"/>
      <c r="D984" s="142"/>
      <c r="E984" s="3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>
      <c r="A985" s="142"/>
      <c r="B985" s="142"/>
      <c r="C985" s="142"/>
      <c r="D985" s="142"/>
      <c r="E985" s="3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>
      <c r="A986" s="142"/>
      <c r="B986" s="142"/>
      <c r="C986" s="142"/>
      <c r="D986" s="142"/>
      <c r="E986" s="3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.75" customHeight="1">
      <c r="A987" s="142"/>
      <c r="B987" s="142"/>
      <c r="C987" s="142"/>
      <c r="D987" s="142"/>
      <c r="E987" s="3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.75" customHeight="1">
      <c r="A988" s="142"/>
      <c r="B988" s="142"/>
      <c r="C988" s="142"/>
      <c r="D988" s="142"/>
      <c r="E988" s="3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.75" customHeight="1">
      <c r="A989" s="142"/>
      <c r="B989" s="142"/>
      <c r="C989" s="142"/>
      <c r="D989" s="142"/>
      <c r="E989" s="3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.75" customHeight="1">
      <c r="A990" s="142"/>
      <c r="B990" s="142"/>
      <c r="C990" s="142"/>
      <c r="D990" s="142"/>
      <c r="E990" s="3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.75" customHeight="1">
      <c r="A991" s="142"/>
      <c r="B991" s="142"/>
      <c r="C991" s="142"/>
      <c r="D991" s="142"/>
      <c r="E991" s="3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.75" customHeight="1">
      <c r="A992" s="142"/>
      <c r="B992" s="142"/>
      <c r="C992" s="142"/>
      <c r="D992" s="142"/>
      <c r="E992" s="3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5.75" customHeight="1">
      <c r="A993" s="142"/>
      <c r="B993" s="142"/>
      <c r="C993" s="142"/>
      <c r="D993" s="142"/>
      <c r="E993" s="3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5.75" customHeight="1">
      <c r="A994" s="142"/>
      <c r="B994" s="142"/>
      <c r="C994" s="142"/>
      <c r="D994" s="142"/>
      <c r="E994" s="3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5.75" customHeight="1">
      <c r="A995" s="142"/>
      <c r="B995" s="142"/>
      <c r="C995" s="142"/>
      <c r="D995" s="142"/>
      <c r="E995" s="3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5.75" customHeight="1">
      <c r="A996" s="142"/>
      <c r="B996" s="142"/>
      <c r="C996" s="142"/>
      <c r="D996" s="142"/>
      <c r="E996" s="3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5.75" customHeight="1">
      <c r="A997" s="142"/>
      <c r="B997" s="142"/>
      <c r="C997" s="142"/>
      <c r="D997" s="142"/>
      <c r="E997" s="3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ht="15.75" customHeight="1">
      <c r="A998" s="142"/>
      <c r="B998" s="142"/>
      <c r="C998" s="142"/>
      <c r="D998" s="142"/>
      <c r="E998" s="3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ht="15.75" customHeight="1">
      <c r="A999" s="142"/>
      <c r="B999" s="142"/>
      <c r="C999" s="142"/>
      <c r="D999" s="142"/>
      <c r="E999" s="3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ht="15.75" customHeight="1">
      <c r="A1000" s="142"/>
      <c r="B1000" s="142"/>
      <c r="C1000" s="142"/>
      <c r="D1000" s="142"/>
      <c r="E1000" s="3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00"/>
  <sheetViews>
    <sheetView workbookViewId="0">
      <selection activeCell="L2" sqref="L2"/>
    </sheetView>
  </sheetViews>
  <sheetFormatPr defaultColWidth="14.42578125" defaultRowHeight="15" customHeight="1"/>
  <cols>
    <col min="1" max="26" width="11.42578125" customWidth="1"/>
  </cols>
  <sheetData>
    <row r="1" spans="1:19">
      <c r="A1" s="178" t="s">
        <v>16</v>
      </c>
      <c r="B1" s="179" t="s">
        <v>15</v>
      </c>
      <c r="C1" s="178" t="s">
        <v>183</v>
      </c>
      <c r="L1" s="130" t="s">
        <v>19</v>
      </c>
      <c r="M1" s="130" t="s">
        <v>196</v>
      </c>
      <c r="N1" s="130" t="s">
        <v>197</v>
      </c>
      <c r="O1" s="130" t="s">
        <v>198</v>
      </c>
      <c r="P1" s="130" t="s">
        <v>14</v>
      </c>
      <c r="Q1" s="181" t="s">
        <v>15</v>
      </c>
      <c r="R1" s="130" t="s">
        <v>199</v>
      </c>
      <c r="S1" s="130" t="s">
        <v>200</v>
      </c>
    </row>
    <row r="2" spans="1:19">
      <c r="A2" s="3" t="e">
        <v>#N/A</v>
      </c>
      <c r="C2" s="3" t="s">
        <v>194</v>
      </c>
      <c r="L2" s="227" t="str" cm="1">
        <f t="array" ref="L2:L68">_xlfn._xlws.FILTER(KHResults!R6:R384,KHResults!$D6:$D384=$J$1,"")</f>
        <v/>
      </c>
      <c r="M2" s="227">
        <v>1</v>
      </c>
      <c r="N2" s="227" t="e">
        <f>IF(AND($A2&lt;&gt;"",$A2=$J$1&amp;"-"&amp;"M"),1,"")</f>
        <v>#N/A</v>
      </c>
      <c r="O2" s="227" t="e">
        <f>IF(AND($A2&lt;&gt;"",$A2=$J$1&amp;"-"&amp;"F"),1,"")</f>
        <v>#N/A</v>
      </c>
      <c r="P2" s="228" t="str" cm="1">
        <f t="array" ref="P2:P68">_xlfn._xlws.FILTER(KHResults!M6:M384,KHResults!$D6:$D384=$J$1,"")</f>
        <v/>
      </c>
      <c r="Q2" t="str" cm="1">
        <f t="array" ref="Q2:Q68">_xlfn._xlws.FILTER(KHResults!N6:N384,KHResults!$D6:$D384=$J$1,"")</f>
        <v/>
      </c>
      <c r="R2" s="227" t="str" cm="1">
        <f t="array" ref="R2:R68">_xlfn._xlws.FILTER(KHResults!L6:L384,KHResults!$D6:$D384=$J$1,"")</f>
        <v/>
      </c>
      <c r="S2" s="227" t="str" cm="1">
        <f t="array" ref="S2:S68">_xlfn._xlws.FILTER(KHResults!Q6:Q384,KHResults!$D6:$D384=$J$1,"")</f>
        <v/>
      </c>
    </row>
    <row r="3" spans="1:19">
      <c r="A3" s="3" t="s">
        <v>195</v>
      </c>
      <c r="B3" s="141" t="s">
        <v>186</v>
      </c>
      <c r="C3" s="3" t="b">
        <v>1</v>
      </c>
      <c r="L3" s="227" t="str">
        <v/>
      </c>
      <c r="M3" s="227">
        <f t="shared" ref="M3" si="0">IF($A3&lt;&gt;"",M2+1,"")</f>
        <v>2</v>
      </c>
      <c r="N3" s="227" t="str">
        <f>IF(AND($A3&lt;&gt;"",$A3=$J$1&amp;"-"&amp;"M"),MAX($C$2:N2)+1,"")</f>
        <v/>
      </c>
      <c r="O3" s="227" t="str">
        <f>IF(AND($A3&lt;&gt;"",$A3=$J$1&amp;"-"&amp;"F"),MAX($D$2:O2)+1,"")</f>
        <v/>
      </c>
      <c r="P3" s="228" t="str">
        <v/>
      </c>
      <c r="Q3" t="str">
        <v/>
      </c>
      <c r="R3" s="227" t="str">
        <v/>
      </c>
      <c r="S3" s="227" t="str">
        <v/>
      </c>
    </row>
    <row r="4" spans="1:19">
      <c r="A4" s="3" t="s">
        <v>6</v>
      </c>
      <c r="B4" s="141" t="s">
        <v>187</v>
      </c>
      <c r="C4" s="3" t="b">
        <v>1</v>
      </c>
      <c r="L4" t="str">
        <v/>
      </c>
      <c r="P4" t="str">
        <v/>
      </c>
      <c r="Q4" t="str">
        <v/>
      </c>
      <c r="R4" t="str">
        <v/>
      </c>
      <c r="S4" t="str">
        <v/>
      </c>
    </row>
    <row r="5" spans="1:19">
      <c r="A5" s="3" t="s">
        <v>7</v>
      </c>
      <c r="B5" s="141" t="s">
        <v>188</v>
      </c>
      <c r="C5" s="3" t="b">
        <v>1</v>
      </c>
      <c r="L5" t="str">
        <v/>
      </c>
      <c r="P5" t="str">
        <v/>
      </c>
      <c r="Q5" t="str">
        <v/>
      </c>
      <c r="R5" t="str">
        <v/>
      </c>
      <c r="S5" t="str">
        <v/>
      </c>
    </row>
    <row r="6" spans="1:19">
      <c r="A6" s="3" t="s">
        <v>8</v>
      </c>
      <c r="B6" s="141" t="s">
        <v>189</v>
      </c>
      <c r="C6" s="3" t="b">
        <v>1</v>
      </c>
      <c r="L6" t="str">
        <v/>
      </c>
      <c r="P6" t="str">
        <v/>
      </c>
      <c r="Q6" t="str">
        <v/>
      </c>
      <c r="R6" t="str">
        <v/>
      </c>
      <c r="S6" t="str">
        <v/>
      </c>
    </row>
    <row r="7" spans="1:19">
      <c r="A7" s="3" t="s">
        <v>9</v>
      </c>
      <c r="B7" s="141" t="s">
        <v>190</v>
      </c>
      <c r="C7" s="3" t="b">
        <v>1</v>
      </c>
      <c r="L7" t="str">
        <v/>
      </c>
      <c r="P7" t="str">
        <v/>
      </c>
      <c r="Q7" t="str">
        <v/>
      </c>
      <c r="R7" t="str">
        <v/>
      </c>
      <c r="S7" t="str">
        <v/>
      </c>
    </row>
    <row r="8" spans="1:19">
      <c r="A8" s="3" t="s">
        <v>10</v>
      </c>
      <c r="B8" s="141" t="s">
        <v>191</v>
      </c>
      <c r="C8" s="3" t="b">
        <v>1</v>
      </c>
      <c r="L8" t="str">
        <v/>
      </c>
      <c r="P8" t="str">
        <v/>
      </c>
      <c r="Q8" t="str">
        <v/>
      </c>
      <c r="R8" t="str">
        <v/>
      </c>
      <c r="S8" t="str">
        <v/>
      </c>
    </row>
    <row r="9" spans="1:19">
      <c r="A9" s="3" t="s">
        <v>11</v>
      </c>
      <c r="B9" s="141" t="s">
        <v>192</v>
      </c>
      <c r="C9" s="3" t="b">
        <v>1</v>
      </c>
      <c r="L9" t="str">
        <v/>
      </c>
      <c r="P9" t="str">
        <v/>
      </c>
      <c r="Q9" t="str">
        <v/>
      </c>
      <c r="R9" t="str">
        <v/>
      </c>
      <c r="S9" t="str">
        <v/>
      </c>
    </row>
    <row r="10" spans="1:19">
      <c r="A10" s="3" t="s">
        <v>12</v>
      </c>
      <c r="B10" s="141" t="s">
        <v>193</v>
      </c>
      <c r="C10" s="3" t="b">
        <v>1</v>
      </c>
      <c r="L10" t="str">
        <v/>
      </c>
      <c r="P10" t="str">
        <v/>
      </c>
      <c r="Q10" t="str">
        <v/>
      </c>
      <c r="R10" t="str">
        <v/>
      </c>
      <c r="S10" t="str">
        <v/>
      </c>
    </row>
    <row r="11" spans="1:19" ht="15" customHeight="1">
      <c r="L11" t="str">
        <v/>
      </c>
      <c r="P11" t="str">
        <v/>
      </c>
      <c r="Q11" t="str">
        <v/>
      </c>
      <c r="R11" t="str">
        <v/>
      </c>
      <c r="S11" t="str">
        <v/>
      </c>
    </row>
    <row r="12" spans="1:19" ht="15" customHeight="1">
      <c r="L12" t="str">
        <v/>
      </c>
      <c r="P12" t="str">
        <v/>
      </c>
      <c r="Q12" t="str">
        <v/>
      </c>
      <c r="R12" t="str">
        <v/>
      </c>
      <c r="S12" t="str">
        <v/>
      </c>
    </row>
    <row r="13" spans="1:19" ht="15" customHeight="1">
      <c r="L13" t="str">
        <v/>
      </c>
      <c r="P13" t="str">
        <v/>
      </c>
      <c r="Q13" t="str">
        <v/>
      </c>
      <c r="R13" t="str">
        <v/>
      </c>
      <c r="S13" t="str">
        <v/>
      </c>
    </row>
    <row r="14" spans="1:19" ht="15" customHeight="1">
      <c r="L14" t="str">
        <v/>
      </c>
      <c r="P14" t="str">
        <v/>
      </c>
      <c r="Q14" t="str">
        <v/>
      </c>
      <c r="R14" t="str">
        <v/>
      </c>
      <c r="S14" t="str">
        <v/>
      </c>
    </row>
    <row r="15" spans="1:19" ht="15" customHeight="1">
      <c r="L15" t="str">
        <v/>
      </c>
      <c r="P15" t="str">
        <v/>
      </c>
      <c r="Q15" t="str">
        <v/>
      </c>
      <c r="R15" t="str">
        <v/>
      </c>
      <c r="S15" t="str">
        <v/>
      </c>
    </row>
    <row r="16" spans="1:19" ht="15" customHeight="1">
      <c r="L16" t="str">
        <v/>
      </c>
      <c r="P16" t="str">
        <v/>
      </c>
      <c r="Q16" t="str">
        <v/>
      </c>
      <c r="R16" t="str">
        <v/>
      </c>
      <c r="S16" t="str">
        <v/>
      </c>
    </row>
    <row r="17" spans="12:19" ht="15" customHeight="1">
      <c r="L17" t="str">
        <v/>
      </c>
      <c r="P17" t="str">
        <v/>
      </c>
      <c r="Q17" t="str">
        <v/>
      </c>
      <c r="R17" t="str">
        <v/>
      </c>
      <c r="S17" t="str">
        <v/>
      </c>
    </row>
    <row r="18" spans="12:19" ht="15" customHeight="1">
      <c r="L18" t="str">
        <v/>
      </c>
      <c r="P18" t="str">
        <v/>
      </c>
      <c r="Q18" t="str">
        <v/>
      </c>
      <c r="R18" t="str">
        <v/>
      </c>
      <c r="S18" t="str">
        <v/>
      </c>
    </row>
    <row r="19" spans="12:19" ht="15" customHeight="1">
      <c r="L19" t="str">
        <v/>
      </c>
      <c r="P19" t="str">
        <v/>
      </c>
      <c r="Q19" t="str">
        <v/>
      </c>
      <c r="R19" t="str">
        <v/>
      </c>
      <c r="S19" t="str">
        <v/>
      </c>
    </row>
    <row r="20" spans="12:19" ht="15" customHeight="1">
      <c r="L20" t="str">
        <v/>
      </c>
      <c r="P20" t="str">
        <v/>
      </c>
      <c r="Q20" t="str">
        <v/>
      </c>
      <c r="R20" t="str">
        <v/>
      </c>
      <c r="S20" t="str">
        <v/>
      </c>
    </row>
    <row r="21" spans="12:19" ht="15.75" customHeight="1">
      <c r="L21" t="str">
        <v/>
      </c>
      <c r="P21" t="str">
        <v/>
      </c>
      <c r="Q21" t="str">
        <v/>
      </c>
      <c r="R21" t="str">
        <v/>
      </c>
      <c r="S21" t="str">
        <v/>
      </c>
    </row>
    <row r="22" spans="12:19" ht="15.75" customHeight="1">
      <c r="L22" t="str">
        <v/>
      </c>
      <c r="P22" t="str">
        <v/>
      </c>
      <c r="Q22" t="str">
        <v/>
      </c>
      <c r="R22" t="str">
        <v/>
      </c>
      <c r="S22" t="str">
        <v/>
      </c>
    </row>
    <row r="23" spans="12:19" ht="15.75" customHeight="1">
      <c r="L23" t="str">
        <v/>
      </c>
      <c r="P23" t="str">
        <v/>
      </c>
      <c r="Q23" t="str">
        <v/>
      </c>
      <c r="R23" t="str">
        <v/>
      </c>
      <c r="S23" t="str">
        <v/>
      </c>
    </row>
    <row r="24" spans="12:19" ht="15.75" customHeight="1">
      <c r="L24" t="str">
        <v/>
      </c>
      <c r="P24" t="str">
        <v/>
      </c>
      <c r="Q24" t="str">
        <v/>
      </c>
      <c r="R24" t="str">
        <v/>
      </c>
      <c r="S24" t="str">
        <v/>
      </c>
    </row>
    <row r="25" spans="12:19" ht="15.75" customHeight="1">
      <c r="L25" t="str">
        <v/>
      </c>
      <c r="P25" t="str">
        <v/>
      </c>
      <c r="Q25" t="str">
        <v/>
      </c>
      <c r="R25" t="str">
        <v/>
      </c>
      <c r="S25" t="str">
        <v/>
      </c>
    </row>
    <row r="26" spans="12:19" ht="15.75" customHeight="1">
      <c r="L26" t="str">
        <v/>
      </c>
      <c r="P26" t="str">
        <v/>
      </c>
      <c r="Q26" t="str">
        <v/>
      </c>
      <c r="R26" t="str">
        <v/>
      </c>
      <c r="S26" t="str">
        <v/>
      </c>
    </row>
    <row r="27" spans="12:19" ht="15.75" customHeight="1">
      <c r="L27" t="str">
        <v/>
      </c>
      <c r="P27" t="str">
        <v/>
      </c>
      <c r="Q27" t="str">
        <v/>
      </c>
      <c r="R27" t="str">
        <v/>
      </c>
      <c r="S27" t="str">
        <v/>
      </c>
    </row>
    <row r="28" spans="12:19" ht="15.75" customHeight="1">
      <c r="L28" t="str">
        <v/>
      </c>
      <c r="P28" t="str">
        <v/>
      </c>
      <c r="Q28" t="str">
        <v/>
      </c>
      <c r="R28" t="str">
        <v/>
      </c>
      <c r="S28" t="str">
        <v/>
      </c>
    </row>
    <row r="29" spans="12:19" ht="15.75" customHeight="1">
      <c r="L29" t="str">
        <v/>
      </c>
      <c r="P29" t="str">
        <v/>
      </c>
      <c r="Q29" t="str">
        <v/>
      </c>
      <c r="R29" t="str">
        <v/>
      </c>
      <c r="S29" t="str">
        <v/>
      </c>
    </row>
    <row r="30" spans="12:19" ht="15.75" customHeight="1">
      <c r="L30" t="str">
        <v/>
      </c>
      <c r="P30" t="str">
        <v/>
      </c>
      <c r="Q30" t="str">
        <v/>
      </c>
      <c r="R30" t="str">
        <v/>
      </c>
      <c r="S30" t="str">
        <v/>
      </c>
    </row>
    <row r="31" spans="12:19" ht="15.75" customHeight="1">
      <c r="L31" t="str">
        <v/>
      </c>
      <c r="P31" t="str">
        <v/>
      </c>
      <c r="Q31" t="str">
        <v/>
      </c>
      <c r="R31" t="str">
        <v/>
      </c>
      <c r="S31" t="str">
        <v/>
      </c>
    </row>
    <row r="32" spans="12:19" ht="15.75" customHeight="1">
      <c r="L32" t="str">
        <v/>
      </c>
      <c r="P32" t="str">
        <v/>
      </c>
      <c r="Q32" t="str">
        <v/>
      </c>
      <c r="R32" t="str">
        <v/>
      </c>
      <c r="S32" t="str">
        <v/>
      </c>
    </row>
    <row r="33" spans="12:19" ht="15.75" customHeight="1">
      <c r="L33" t="str">
        <v/>
      </c>
      <c r="P33" t="str">
        <v/>
      </c>
      <c r="Q33" t="str">
        <v/>
      </c>
      <c r="R33" t="str">
        <v/>
      </c>
      <c r="S33" t="str">
        <v/>
      </c>
    </row>
    <row r="34" spans="12:19" ht="15.75" customHeight="1">
      <c r="L34" t="str">
        <v/>
      </c>
      <c r="P34" t="str">
        <v/>
      </c>
      <c r="Q34" t="str">
        <v/>
      </c>
      <c r="R34" t="str">
        <v/>
      </c>
      <c r="S34" t="str">
        <v/>
      </c>
    </row>
    <row r="35" spans="12:19" ht="15.75" customHeight="1">
      <c r="L35" t="str">
        <v/>
      </c>
      <c r="P35" t="str">
        <v/>
      </c>
      <c r="Q35" t="str">
        <v/>
      </c>
      <c r="R35" t="str">
        <v/>
      </c>
      <c r="S35" t="str">
        <v/>
      </c>
    </row>
    <row r="36" spans="12:19" ht="15.75" customHeight="1">
      <c r="L36" t="str">
        <v/>
      </c>
      <c r="P36" t="str">
        <v/>
      </c>
      <c r="Q36" t="str">
        <v/>
      </c>
      <c r="R36" t="str">
        <v/>
      </c>
      <c r="S36" t="str">
        <v/>
      </c>
    </row>
    <row r="37" spans="12:19" ht="15.75" customHeight="1">
      <c r="L37" t="str">
        <v/>
      </c>
      <c r="P37" t="str">
        <v/>
      </c>
      <c r="Q37" t="str">
        <v/>
      </c>
      <c r="R37" t="str">
        <v/>
      </c>
      <c r="S37" t="str">
        <v/>
      </c>
    </row>
    <row r="38" spans="12:19" ht="15.75" customHeight="1">
      <c r="L38" t="str">
        <v/>
      </c>
      <c r="P38" t="str">
        <v/>
      </c>
      <c r="Q38" t="str">
        <v/>
      </c>
      <c r="R38" t="str">
        <v/>
      </c>
      <c r="S38" t="str">
        <v/>
      </c>
    </row>
    <row r="39" spans="12:19" ht="15.75" customHeight="1">
      <c r="L39" t="str">
        <v/>
      </c>
      <c r="P39" t="str">
        <v/>
      </c>
      <c r="Q39" t="str">
        <v/>
      </c>
      <c r="R39" t="str">
        <v/>
      </c>
      <c r="S39" t="str">
        <v/>
      </c>
    </row>
    <row r="40" spans="12:19" ht="15.75" customHeight="1">
      <c r="L40" t="str">
        <v/>
      </c>
      <c r="P40" t="str">
        <v/>
      </c>
      <c r="Q40" t="str">
        <v/>
      </c>
      <c r="R40" t="str">
        <v/>
      </c>
      <c r="S40" t="str">
        <v/>
      </c>
    </row>
    <row r="41" spans="12:19" ht="15.75" customHeight="1">
      <c r="L41" t="str">
        <v/>
      </c>
      <c r="P41" t="str">
        <v/>
      </c>
      <c r="Q41" t="str">
        <v/>
      </c>
      <c r="R41" t="str">
        <v/>
      </c>
      <c r="S41" t="str">
        <v/>
      </c>
    </row>
    <row r="42" spans="12:19" ht="15.75" customHeight="1">
      <c r="L42" t="str">
        <v/>
      </c>
      <c r="P42" t="str">
        <v/>
      </c>
      <c r="Q42" t="str">
        <v/>
      </c>
      <c r="R42" t="str">
        <v/>
      </c>
      <c r="S42" t="str">
        <v/>
      </c>
    </row>
    <row r="43" spans="12:19" ht="15.75" customHeight="1">
      <c r="L43" t="str">
        <v/>
      </c>
      <c r="P43" t="str">
        <v/>
      </c>
      <c r="Q43" t="str">
        <v/>
      </c>
      <c r="R43" t="str">
        <v/>
      </c>
      <c r="S43" t="str">
        <v/>
      </c>
    </row>
    <row r="44" spans="12:19" ht="15.75" customHeight="1">
      <c r="L44" t="str">
        <v/>
      </c>
      <c r="P44" t="str">
        <v/>
      </c>
      <c r="Q44" t="str">
        <v/>
      </c>
      <c r="R44" t="str">
        <v/>
      </c>
      <c r="S44" t="str">
        <v/>
      </c>
    </row>
    <row r="45" spans="12:19" ht="15.75" customHeight="1">
      <c r="L45" t="str">
        <v/>
      </c>
      <c r="P45" t="str">
        <v/>
      </c>
      <c r="Q45" t="str">
        <v/>
      </c>
      <c r="R45" t="str">
        <v/>
      </c>
      <c r="S45" t="str">
        <v/>
      </c>
    </row>
    <row r="46" spans="12:19" ht="15.75" customHeight="1">
      <c r="L46" t="str">
        <v/>
      </c>
      <c r="P46" t="str">
        <v/>
      </c>
      <c r="Q46" t="str">
        <v/>
      </c>
      <c r="R46" t="str">
        <v/>
      </c>
      <c r="S46" t="str">
        <v/>
      </c>
    </row>
    <row r="47" spans="12:19" ht="15.75" customHeight="1">
      <c r="L47" t="str">
        <v/>
      </c>
      <c r="P47" t="str">
        <v/>
      </c>
      <c r="Q47" t="str">
        <v/>
      </c>
      <c r="R47" t="str">
        <v/>
      </c>
      <c r="S47" t="str">
        <v/>
      </c>
    </row>
    <row r="48" spans="12:19" ht="15.75" customHeight="1">
      <c r="L48" t="str">
        <v/>
      </c>
      <c r="P48" t="str">
        <v/>
      </c>
      <c r="Q48" t="str">
        <v/>
      </c>
      <c r="R48" t="str">
        <v/>
      </c>
      <c r="S48" t="str">
        <v/>
      </c>
    </row>
    <row r="49" spans="12:19" ht="15.75" customHeight="1">
      <c r="L49" t="str">
        <v/>
      </c>
      <c r="P49" t="str">
        <v/>
      </c>
      <c r="Q49" t="str">
        <v/>
      </c>
      <c r="R49" t="str">
        <v/>
      </c>
      <c r="S49" t="str">
        <v/>
      </c>
    </row>
    <row r="50" spans="12:19" ht="15.75" customHeight="1">
      <c r="L50" t="str">
        <v/>
      </c>
      <c r="P50" t="str">
        <v/>
      </c>
      <c r="Q50" t="str">
        <v/>
      </c>
      <c r="R50" t="str">
        <v/>
      </c>
      <c r="S50" t="str">
        <v/>
      </c>
    </row>
    <row r="51" spans="12:19" ht="15.75" customHeight="1">
      <c r="L51" t="str">
        <v/>
      </c>
      <c r="P51" t="str">
        <v/>
      </c>
      <c r="Q51" t="str">
        <v/>
      </c>
      <c r="R51" t="str">
        <v/>
      </c>
      <c r="S51" t="str">
        <v/>
      </c>
    </row>
    <row r="52" spans="12:19" ht="15.75" customHeight="1">
      <c r="L52" t="str">
        <v/>
      </c>
      <c r="P52" t="str">
        <v/>
      </c>
      <c r="Q52" t="str">
        <v/>
      </c>
      <c r="R52" t="str">
        <v/>
      </c>
      <c r="S52" t="str">
        <v/>
      </c>
    </row>
    <row r="53" spans="12:19" ht="15.75" customHeight="1">
      <c r="L53" t="str">
        <v/>
      </c>
      <c r="P53" t="str">
        <v/>
      </c>
      <c r="Q53" t="str">
        <v/>
      </c>
      <c r="R53" t="str">
        <v/>
      </c>
      <c r="S53" t="str">
        <v/>
      </c>
    </row>
    <row r="54" spans="12:19" ht="15.75" customHeight="1">
      <c r="L54" t="str">
        <v/>
      </c>
      <c r="P54" t="str">
        <v/>
      </c>
      <c r="Q54" t="str">
        <v/>
      </c>
      <c r="R54" t="str">
        <v/>
      </c>
      <c r="S54" t="str">
        <v/>
      </c>
    </row>
    <row r="55" spans="12:19" ht="15.75" customHeight="1">
      <c r="L55" t="str">
        <v/>
      </c>
      <c r="P55" t="str">
        <v/>
      </c>
      <c r="Q55" t="str">
        <v/>
      </c>
      <c r="R55" t="str">
        <v/>
      </c>
      <c r="S55" t="str">
        <v/>
      </c>
    </row>
    <row r="56" spans="12:19" ht="15.75" customHeight="1">
      <c r="L56" t="str">
        <v/>
      </c>
      <c r="P56" t="str">
        <v/>
      </c>
      <c r="Q56" t="str">
        <v/>
      </c>
      <c r="R56" t="str">
        <v/>
      </c>
      <c r="S56" t="str">
        <v/>
      </c>
    </row>
    <row r="57" spans="12:19" ht="15.75" customHeight="1">
      <c r="L57" t="str">
        <v/>
      </c>
      <c r="P57" t="str">
        <v/>
      </c>
      <c r="Q57" t="str">
        <v/>
      </c>
      <c r="R57" t="str">
        <v/>
      </c>
      <c r="S57" t="str">
        <v/>
      </c>
    </row>
    <row r="58" spans="12:19" ht="15.75" customHeight="1">
      <c r="L58" t="str">
        <v/>
      </c>
      <c r="P58" t="str">
        <v/>
      </c>
      <c r="Q58" t="str">
        <v/>
      </c>
      <c r="R58" t="str">
        <v/>
      </c>
      <c r="S58" t="str">
        <v/>
      </c>
    </row>
    <row r="59" spans="12:19" ht="15.75" customHeight="1">
      <c r="L59" t="str">
        <v/>
      </c>
      <c r="P59" t="str">
        <v/>
      </c>
      <c r="Q59" t="str">
        <v/>
      </c>
      <c r="R59" t="str">
        <v/>
      </c>
      <c r="S59" t="str">
        <v/>
      </c>
    </row>
    <row r="60" spans="12:19" ht="15.75" customHeight="1">
      <c r="L60" t="str">
        <v/>
      </c>
      <c r="P60" t="str">
        <v/>
      </c>
      <c r="Q60" t="str">
        <v/>
      </c>
      <c r="R60" t="str">
        <v/>
      </c>
      <c r="S60" t="str">
        <v/>
      </c>
    </row>
    <row r="61" spans="12:19" ht="15.75" customHeight="1">
      <c r="L61" t="str">
        <v/>
      </c>
      <c r="P61" t="str">
        <v/>
      </c>
      <c r="Q61" t="str">
        <v/>
      </c>
      <c r="R61" t="str">
        <v/>
      </c>
      <c r="S61" t="str">
        <v/>
      </c>
    </row>
    <row r="62" spans="12:19" ht="15.75" customHeight="1">
      <c r="L62" t="str">
        <v/>
      </c>
      <c r="P62" t="str">
        <v/>
      </c>
      <c r="Q62" t="str">
        <v/>
      </c>
      <c r="R62" t="str">
        <v/>
      </c>
      <c r="S62" t="str">
        <v/>
      </c>
    </row>
    <row r="63" spans="12:19" ht="15.75" customHeight="1">
      <c r="L63" t="str">
        <v/>
      </c>
      <c r="P63" t="str">
        <v/>
      </c>
      <c r="Q63" t="str">
        <v/>
      </c>
      <c r="R63" t="str">
        <v/>
      </c>
      <c r="S63" t="str">
        <v/>
      </c>
    </row>
    <row r="64" spans="12:19" ht="15.75" customHeight="1">
      <c r="L64" t="str">
        <v/>
      </c>
      <c r="P64" t="str">
        <v/>
      </c>
      <c r="Q64" t="str">
        <v/>
      </c>
      <c r="R64" t="str">
        <v/>
      </c>
      <c r="S64" t="str">
        <v/>
      </c>
    </row>
    <row r="65" spans="12:19" ht="15.75" customHeight="1">
      <c r="L65" t="str">
        <v/>
      </c>
      <c r="P65" t="str">
        <v/>
      </c>
      <c r="Q65" t="str">
        <v/>
      </c>
      <c r="R65" t="str">
        <v/>
      </c>
      <c r="S65" t="str">
        <v/>
      </c>
    </row>
    <row r="66" spans="12:19" ht="15.75" customHeight="1">
      <c r="L66" t="str">
        <v/>
      </c>
      <c r="P66" t="str">
        <v/>
      </c>
      <c r="Q66" t="str">
        <v/>
      </c>
      <c r="R66" t="str">
        <v/>
      </c>
      <c r="S66" t="str">
        <v/>
      </c>
    </row>
    <row r="67" spans="12:19" ht="15.75" customHeight="1">
      <c r="L67" t="str">
        <v/>
      </c>
      <c r="P67" t="str">
        <v/>
      </c>
      <c r="Q67" t="str">
        <v/>
      </c>
      <c r="R67" t="str">
        <v/>
      </c>
      <c r="S67" t="str">
        <v/>
      </c>
    </row>
    <row r="68" spans="12:19" ht="15.75" customHeight="1">
      <c r="L68" t="str">
        <v/>
      </c>
      <c r="P68" t="str">
        <v/>
      </c>
      <c r="Q68" t="str">
        <v/>
      </c>
      <c r="R68" t="str">
        <v/>
      </c>
      <c r="S68" t="str">
        <v/>
      </c>
    </row>
    <row r="69" spans="12:19" ht="15.75" customHeight="1"/>
    <row r="70" spans="12:19" ht="15.75" customHeight="1"/>
    <row r="71" spans="12:19" ht="15.75" customHeight="1"/>
    <row r="72" spans="12:19" ht="15.75" customHeight="1"/>
    <row r="73" spans="12:19" ht="15.75" customHeight="1"/>
    <row r="74" spans="12:19" ht="15.75" customHeight="1"/>
    <row r="75" spans="12:19" ht="15.75" customHeight="1"/>
    <row r="76" spans="12:19" ht="15.75" customHeight="1"/>
    <row r="77" spans="12:19" ht="15.75" customHeight="1"/>
    <row r="78" spans="12:19" ht="15.75" customHeight="1"/>
    <row r="79" spans="12:19" ht="15.75" customHeight="1"/>
    <row r="80" spans="12:1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activeCell="D3" sqref="D3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8" width="10.85546875" customWidth="1"/>
    <col min="9" max="26" width="11.42578125" customWidth="1"/>
  </cols>
  <sheetData>
    <row r="1" spans="1:26">
      <c r="A1" s="130" t="s">
        <v>19</v>
      </c>
      <c r="B1" s="130" t="s">
        <v>196</v>
      </c>
      <c r="C1" s="130" t="s">
        <v>197</v>
      </c>
      <c r="D1" s="130" t="s">
        <v>198</v>
      </c>
      <c r="E1" s="130" t="s">
        <v>14</v>
      </c>
      <c r="F1" s="181" t="s">
        <v>15</v>
      </c>
      <c r="G1" s="130" t="s">
        <v>199</v>
      </c>
      <c r="H1" s="130" t="s">
        <v>200</v>
      </c>
      <c r="I1" s="181"/>
      <c r="J1" s="181" t="s">
        <v>5</v>
      </c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>
      <c r="A2" s="227" t="s">
        <v>201</v>
      </c>
      <c r="B2" s="227">
        <v>1</v>
      </c>
      <c r="C2" s="227">
        <v>1</v>
      </c>
      <c r="D2" s="227" t="s">
        <v>202</v>
      </c>
      <c r="E2" s="228" t="s">
        <v>1112</v>
      </c>
      <c r="F2" t="s">
        <v>63</v>
      </c>
      <c r="G2" s="227">
        <v>1</v>
      </c>
      <c r="H2" s="227">
        <v>1</v>
      </c>
    </row>
    <row r="3" spans="1:26">
      <c r="A3" s="227" t="s">
        <v>201</v>
      </c>
      <c r="B3" s="227">
        <v>2</v>
      </c>
      <c r="C3" s="227">
        <v>2</v>
      </c>
      <c r="D3" s="227" t="s">
        <v>202</v>
      </c>
      <c r="E3" s="228" t="s">
        <v>1113</v>
      </c>
      <c r="F3" t="s">
        <v>66</v>
      </c>
      <c r="G3" s="227">
        <v>2</v>
      </c>
      <c r="H3" s="227">
        <v>2</v>
      </c>
    </row>
    <row r="4" spans="1:26">
      <c r="A4" s="3" t="s">
        <v>201</v>
      </c>
      <c r="B4" s="227">
        <v>3</v>
      </c>
      <c r="C4" s="227">
        <v>3</v>
      </c>
      <c r="D4" s="227" t="s">
        <v>202</v>
      </c>
      <c r="E4" s="163" t="s">
        <v>1059</v>
      </c>
      <c r="F4" s="141" t="s">
        <v>73</v>
      </c>
      <c r="G4" s="3">
        <v>5</v>
      </c>
      <c r="H4" s="3">
        <v>5</v>
      </c>
    </row>
    <row r="5" spans="1:26">
      <c r="A5" s="3" t="s">
        <v>201</v>
      </c>
      <c r="B5" s="227">
        <v>4</v>
      </c>
      <c r="C5" s="227">
        <v>4</v>
      </c>
      <c r="D5" s="227" t="s">
        <v>202</v>
      </c>
      <c r="E5" s="163" t="s">
        <v>1114</v>
      </c>
      <c r="F5" s="141" t="s">
        <v>989</v>
      </c>
      <c r="G5" s="3">
        <v>8</v>
      </c>
      <c r="H5" s="3">
        <v>8</v>
      </c>
    </row>
    <row r="6" spans="1:26">
      <c r="A6" s="3" t="s">
        <v>201</v>
      </c>
      <c r="B6" s="227">
        <v>5</v>
      </c>
      <c r="C6" s="227">
        <v>5</v>
      </c>
      <c r="D6" s="227" t="s">
        <v>202</v>
      </c>
      <c r="E6" s="163" t="s">
        <v>1086</v>
      </c>
      <c r="F6" s="141" t="s">
        <v>999</v>
      </c>
      <c r="G6" s="3">
        <v>13</v>
      </c>
      <c r="H6" s="3">
        <v>13</v>
      </c>
    </row>
    <row r="7" spans="1:26">
      <c r="A7" s="3" t="s">
        <v>201</v>
      </c>
      <c r="B7" s="227">
        <v>6</v>
      </c>
      <c r="C7" s="227">
        <v>6</v>
      </c>
      <c r="D7" s="227" t="s">
        <v>202</v>
      </c>
      <c r="E7" s="163" t="s">
        <v>1115</v>
      </c>
      <c r="F7" s="141" t="s">
        <v>64</v>
      </c>
      <c r="G7" s="3">
        <v>17</v>
      </c>
      <c r="H7" s="3">
        <v>17</v>
      </c>
    </row>
    <row r="8" spans="1:26">
      <c r="A8" s="3" t="s">
        <v>201</v>
      </c>
      <c r="B8" s="227">
        <v>7</v>
      </c>
      <c r="C8" s="227">
        <v>7</v>
      </c>
      <c r="D8" s="227" t="s">
        <v>202</v>
      </c>
      <c r="E8" s="163" t="s">
        <v>1116</v>
      </c>
      <c r="F8" s="141" t="s">
        <v>69</v>
      </c>
      <c r="G8" s="3">
        <v>20</v>
      </c>
      <c r="H8" s="3">
        <v>20</v>
      </c>
    </row>
    <row r="9" spans="1:26">
      <c r="A9" s="3" t="s">
        <v>201</v>
      </c>
      <c r="B9" s="227">
        <v>8</v>
      </c>
      <c r="C9" s="227">
        <v>8</v>
      </c>
      <c r="D9" s="227" t="s">
        <v>202</v>
      </c>
      <c r="E9" s="163" t="s">
        <v>1117</v>
      </c>
      <c r="F9" s="141" t="s">
        <v>995</v>
      </c>
      <c r="G9" s="3">
        <v>21</v>
      </c>
      <c r="H9" s="3">
        <v>21</v>
      </c>
    </row>
    <row r="10" spans="1:26">
      <c r="A10" s="3" t="s">
        <v>201</v>
      </c>
      <c r="B10" s="227">
        <v>9</v>
      </c>
      <c r="C10" s="227">
        <v>9</v>
      </c>
      <c r="D10" s="227" t="s">
        <v>202</v>
      </c>
      <c r="E10" s="163" t="s">
        <v>1118</v>
      </c>
      <c r="F10" s="141" t="s">
        <v>998</v>
      </c>
      <c r="G10" s="3">
        <v>23</v>
      </c>
      <c r="H10" s="3">
        <v>23</v>
      </c>
    </row>
    <row r="11" spans="1:26">
      <c r="A11" s="3" t="s">
        <v>201</v>
      </c>
      <c r="B11" s="227">
        <v>10</v>
      </c>
      <c r="C11" s="227">
        <v>10</v>
      </c>
      <c r="D11" s="227" t="s">
        <v>202</v>
      </c>
      <c r="E11" s="163" t="s">
        <v>1119</v>
      </c>
      <c r="F11" s="141" t="s">
        <v>993</v>
      </c>
      <c r="G11" s="3">
        <v>24</v>
      </c>
      <c r="H11" s="3">
        <v>24</v>
      </c>
    </row>
    <row r="12" spans="1:26">
      <c r="A12" s="3" t="s">
        <v>201</v>
      </c>
      <c r="B12" s="227">
        <v>11</v>
      </c>
      <c r="C12" s="227">
        <v>11</v>
      </c>
      <c r="D12" s="227" t="s">
        <v>202</v>
      </c>
      <c r="E12" s="163" t="s">
        <v>1060</v>
      </c>
      <c r="F12" s="141" t="s">
        <v>987</v>
      </c>
      <c r="G12" s="3">
        <v>28</v>
      </c>
      <c r="H12" s="3">
        <v>28</v>
      </c>
    </row>
    <row r="13" spans="1:26">
      <c r="A13" s="3" t="s">
        <v>201</v>
      </c>
      <c r="B13" s="227">
        <v>12</v>
      </c>
      <c r="C13" s="227">
        <v>12</v>
      </c>
      <c r="D13" s="227" t="s">
        <v>202</v>
      </c>
      <c r="E13" s="163" t="s">
        <v>1120</v>
      </c>
      <c r="F13" s="141" t="s">
        <v>203</v>
      </c>
      <c r="G13" s="3">
        <v>29</v>
      </c>
      <c r="H13" s="3">
        <v>29</v>
      </c>
    </row>
    <row r="14" spans="1:26">
      <c r="A14" s="3" t="s">
        <v>201</v>
      </c>
      <c r="B14" s="227">
        <v>13</v>
      </c>
      <c r="C14" s="227">
        <v>13</v>
      </c>
      <c r="D14" s="227" t="s">
        <v>202</v>
      </c>
      <c r="E14" s="163" t="s">
        <v>1061</v>
      </c>
      <c r="F14" s="141" t="s">
        <v>1000</v>
      </c>
      <c r="G14" s="3">
        <v>37</v>
      </c>
      <c r="H14" s="3">
        <v>37</v>
      </c>
    </row>
    <row r="15" spans="1:26">
      <c r="A15" s="3" t="s">
        <v>201</v>
      </c>
      <c r="B15" s="227">
        <v>14</v>
      </c>
      <c r="C15" s="227">
        <v>14</v>
      </c>
      <c r="D15" s="227" t="s">
        <v>202</v>
      </c>
      <c r="E15" s="163" t="s">
        <v>205</v>
      </c>
      <c r="F15" s="141" t="s">
        <v>985</v>
      </c>
      <c r="G15" s="3">
        <v>45</v>
      </c>
      <c r="H15" s="3">
        <v>45</v>
      </c>
    </row>
    <row r="16" spans="1:26">
      <c r="A16" s="3" t="s">
        <v>201</v>
      </c>
      <c r="B16" s="227">
        <v>15</v>
      </c>
      <c r="C16" s="227">
        <v>15</v>
      </c>
      <c r="D16" s="227" t="s">
        <v>202</v>
      </c>
      <c r="E16" s="163" t="s">
        <v>1121</v>
      </c>
      <c r="F16" s="141" t="s">
        <v>1003</v>
      </c>
      <c r="G16" s="3">
        <v>46</v>
      </c>
      <c r="H16" s="3">
        <v>46</v>
      </c>
    </row>
    <row r="17" spans="1:8">
      <c r="A17" s="3" t="s">
        <v>204</v>
      </c>
      <c r="B17" s="227">
        <v>16</v>
      </c>
      <c r="C17" s="227" t="s">
        <v>202</v>
      </c>
      <c r="D17" s="227">
        <v>1</v>
      </c>
      <c r="E17" s="163" t="s">
        <v>1075</v>
      </c>
      <c r="F17" s="141" t="s">
        <v>976</v>
      </c>
      <c r="G17" s="3">
        <v>47</v>
      </c>
      <c r="H17" s="3">
        <v>1</v>
      </c>
    </row>
    <row r="18" spans="1:8">
      <c r="A18" s="3" t="s">
        <v>201</v>
      </c>
      <c r="B18" s="227">
        <v>17</v>
      </c>
      <c r="C18" s="227">
        <v>16</v>
      </c>
      <c r="D18" s="227" t="s">
        <v>202</v>
      </c>
      <c r="E18" s="163" t="s">
        <v>1122</v>
      </c>
      <c r="F18" s="141" t="s">
        <v>79</v>
      </c>
      <c r="G18" s="3">
        <v>48</v>
      </c>
      <c r="H18" s="3">
        <v>47</v>
      </c>
    </row>
    <row r="19" spans="1:8">
      <c r="A19" s="3" t="s">
        <v>201</v>
      </c>
      <c r="B19" s="227">
        <v>18</v>
      </c>
      <c r="C19" s="227">
        <v>17</v>
      </c>
      <c r="D19" s="227" t="s">
        <v>202</v>
      </c>
      <c r="E19" s="163" t="s">
        <v>1063</v>
      </c>
      <c r="F19" s="141" t="s">
        <v>990</v>
      </c>
      <c r="G19" s="3">
        <v>49</v>
      </c>
      <c r="H19" s="3">
        <v>48</v>
      </c>
    </row>
    <row r="20" spans="1:8">
      <c r="A20" s="3" t="s">
        <v>201</v>
      </c>
      <c r="B20" s="227">
        <v>19</v>
      </c>
      <c r="C20" s="227">
        <v>18</v>
      </c>
      <c r="D20" s="227" t="s">
        <v>202</v>
      </c>
      <c r="E20" s="163" t="s">
        <v>1123</v>
      </c>
      <c r="F20" s="141" t="s">
        <v>84</v>
      </c>
      <c r="G20" s="3">
        <v>55</v>
      </c>
      <c r="H20" s="3">
        <v>53</v>
      </c>
    </row>
    <row r="21" spans="1:8" ht="15.75" customHeight="1">
      <c r="A21" s="3" t="s">
        <v>204</v>
      </c>
      <c r="B21" s="227">
        <v>20</v>
      </c>
      <c r="C21" s="227" t="s">
        <v>202</v>
      </c>
      <c r="D21" s="227">
        <v>2</v>
      </c>
      <c r="E21" s="163" t="s">
        <v>1124</v>
      </c>
      <c r="F21" s="141" t="s">
        <v>207</v>
      </c>
      <c r="G21" s="3">
        <v>66</v>
      </c>
      <c r="H21" s="3">
        <v>6</v>
      </c>
    </row>
    <row r="22" spans="1:8" ht="15.75" customHeight="1">
      <c r="A22" s="3" t="s">
        <v>204</v>
      </c>
      <c r="B22" s="227">
        <v>21</v>
      </c>
      <c r="C22" s="227" t="s">
        <v>202</v>
      </c>
      <c r="D22" s="227">
        <v>3</v>
      </c>
      <c r="E22" s="163" t="s">
        <v>1125</v>
      </c>
      <c r="F22" s="141" t="s">
        <v>978</v>
      </c>
      <c r="G22" s="3">
        <v>67</v>
      </c>
      <c r="H22" s="3">
        <v>7</v>
      </c>
    </row>
    <row r="23" spans="1:8" ht="15.75" customHeight="1">
      <c r="A23" s="3" t="s">
        <v>204</v>
      </c>
      <c r="B23" s="227">
        <v>22</v>
      </c>
      <c r="C23" s="227" t="s">
        <v>202</v>
      </c>
      <c r="D23" s="227">
        <v>4</v>
      </c>
      <c r="E23" s="163" t="s">
        <v>1126</v>
      </c>
      <c r="F23" s="141" t="s">
        <v>981</v>
      </c>
      <c r="G23" s="3">
        <v>74</v>
      </c>
      <c r="H23" s="3">
        <v>8</v>
      </c>
    </row>
    <row r="24" spans="1:8" ht="15.75" customHeight="1">
      <c r="A24" s="3" t="s">
        <v>201</v>
      </c>
      <c r="B24" s="227">
        <v>23</v>
      </c>
      <c r="C24" s="227">
        <v>19</v>
      </c>
      <c r="D24" s="227" t="s">
        <v>202</v>
      </c>
      <c r="E24" s="163" t="s">
        <v>1079</v>
      </c>
      <c r="F24" s="141" t="s">
        <v>991</v>
      </c>
      <c r="G24" s="3">
        <v>85</v>
      </c>
      <c r="H24" s="3">
        <v>75</v>
      </c>
    </row>
    <row r="25" spans="1:8" ht="15.75" customHeight="1">
      <c r="A25" s="3" t="s">
        <v>201</v>
      </c>
      <c r="B25" s="227">
        <v>24</v>
      </c>
      <c r="C25" s="227">
        <v>20</v>
      </c>
      <c r="D25" s="227" t="s">
        <v>202</v>
      </c>
      <c r="E25" s="163" t="s">
        <v>208</v>
      </c>
      <c r="F25" s="141" t="s">
        <v>986</v>
      </c>
      <c r="G25" s="3">
        <v>87</v>
      </c>
      <c r="H25" s="3">
        <v>76</v>
      </c>
    </row>
    <row r="26" spans="1:8" ht="15.75" customHeight="1">
      <c r="A26" s="3" t="s">
        <v>201</v>
      </c>
      <c r="B26" s="227">
        <v>25</v>
      </c>
      <c r="C26" s="227">
        <v>21</v>
      </c>
      <c r="D26" s="227" t="s">
        <v>202</v>
      </c>
      <c r="E26" s="163" t="s">
        <v>1127</v>
      </c>
      <c r="F26" s="141" t="s">
        <v>87</v>
      </c>
      <c r="G26" s="3">
        <v>89</v>
      </c>
      <c r="H26" s="3">
        <v>78</v>
      </c>
    </row>
    <row r="27" spans="1:8" ht="15.75" customHeight="1">
      <c r="A27" s="3" t="s">
        <v>201</v>
      </c>
      <c r="B27" s="227">
        <v>26</v>
      </c>
      <c r="C27" s="227">
        <v>22</v>
      </c>
      <c r="D27" s="227" t="s">
        <v>202</v>
      </c>
      <c r="E27" s="163" t="s">
        <v>261</v>
      </c>
      <c r="F27" s="141" t="s">
        <v>89</v>
      </c>
      <c r="G27" s="3">
        <v>92</v>
      </c>
      <c r="H27" s="3">
        <v>80</v>
      </c>
    </row>
    <row r="28" spans="1:8" ht="15.75" customHeight="1">
      <c r="A28" s="3" t="s">
        <v>201</v>
      </c>
      <c r="B28" s="227">
        <v>27</v>
      </c>
      <c r="C28" s="227">
        <v>23</v>
      </c>
      <c r="D28" s="227" t="s">
        <v>202</v>
      </c>
      <c r="E28" s="163" t="s">
        <v>1128</v>
      </c>
      <c r="F28" s="141" t="s">
        <v>103</v>
      </c>
      <c r="G28" s="3">
        <v>99</v>
      </c>
      <c r="H28" s="3">
        <v>86</v>
      </c>
    </row>
    <row r="29" spans="1:8" ht="15.75" customHeight="1">
      <c r="A29" s="3" t="s">
        <v>201</v>
      </c>
      <c r="B29" s="227">
        <v>28</v>
      </c>
      <c r="C29" s="227">
        <v>24</v>
      </c>
      <c r="D29" s="227" t="s">
        <v>202</v>
      </c>
      <c r="E29" s="163" t="s">
        <v>1066</v>
      </c>
      <c r="F29" s="141" t="s">
        <v>992</v>
      </c>
      <c r="G29" s="3">
        <v>104</v>
      </c>
      <c r="H29" s="3">
        <v>90</v>
      </c>
    </row>
    <row r="30" spans="1:8" ht="15.75" customHeight="1">
      <c r="A30" s="3" t="s">
        <v>201</v>
      </c>
      <c r="B30" s="227">
        <v>29</v>
      </c>
      <c r="C30" s="227">
        <v>25</v>
      </c>
      <c r="D30" s="227" t="s">
        <v>202</v>
      </c>
      <c r="E30" s="163" t="s">
        <v>1129</v>
      </c>
      <c r="F30" s="141" t="s">
        <v>110</v>
      </c>
      <c r="G30" s="3">
        <v>123</v>
      </c>
      <c r="H30" s="3">
        <v>107</v>
      </c>
    </row>
    <row r="31" spans="1:8" ht="15.75" customHeight="1">
      <c r="A31" s="3" t="s">
        <v>201</v>
      </c>
      <c r="B31" s="227">
        <v>30</v>
      </c>
      <c r="C31" s="227">
        <v>26</v>
      </c>
      <c r="D31" s="227" t="s">
        <v>202</v>
      </c>
      <c r="E31" s="163" t="s">
        <v>1130</v>
      </c>
      <c r="F31" s="141" t="s">
        <v>996</v>
      </c>
      <c r="G31" s="3">
        <v>129</v>
      </c>
      <c r="H31" s="3">
        <v>111</v>
      </c>
    </row>
    <row r="32" spans="1:8" ht="15.75" customHeight="1">
      <c r="A32" s="3" t="s">
        <v>204</v>
      </c>
      <c r="B32" s="227">
        <v>31</v>
      </c>
      <c r="C32" s="227" t="s">
        <v>202</v>
      </c>
      <c r="D32" s="227">
        <v>5</v>
      </c>
      <c r="E32" s="163" t="s">
        <v>247</v>
      </c>
      <c r="F32" s="141" t="s">
        <v>977</v>
      </c>
      <c r="G32" s="3">
        <v>130</v>
      </c>
      <c r="H32" s="3">
        <v>19</v>
      </c>
    </row>
    <row r="33" spans="1:8" ht="15.75" customHeight="1">
      <c r="A33" s="3" t="s">
        <v>201</v>
      </c>
      <c r="B33" s="227">
        <v>32</v>
      </c>
      <c r="C33" s="227">
        <v>27</v>
      </c>
      <c r="D33" s="227" t="s">
        <v>202</v>
      </c>
      <c r="E33" s="163" t="s">
        <v>1070</v>
      </c>
      <c r="F33" s="141" t="s">
        <v>984</v>
      </c>
      <c r="G33" s="3">
        <v>134</v>
      </c>
      <c r="H33" s="3">
        <v>114</v>
      </c>
    </row>
    <row r="34" spans="1:8" ht="15.75" customHeight="1">
      <c r="A34" s="3" t="s">
        <v>204</v>
      </c>
      <c r="B34" s="227">
        <v>33</v>
      </c>
      <c r="C34" s="227" t="s">
        <v>202</v>
      </c>
      <c r="D34" s="227">
        <v>6</v>
      </c>
      <c r="E34" s="163" t="s">
        <v>1071</v>
      </c>
      <c r="F34" s="141" t="s">
        <v>982</v>
      </c>
      <c r="G34" s="3">
        <v>136</v>
      </c>
      <c r="H34" s="3">
        <v>22</v>
      </c>
    </row>
    <row r="35" spans="1:8" ht="15.75" customHeight="1">
      <c r="A35" s="3" t="s">
        <v>201</v>
      </c>
      <c r="B35" s="227">
        <v>34</v>
      </c>
      <c r="C35" s="227">
        <v>28</v>
      </c>
      <c r="D35" s="227" t="s">
        <v>202</v>
      </c>
      <c r="E35" s="163" t="s">
        <v>1131</v>
      </c>
      <c r="F35" s="141" t="s">
        <v>997</v>
      </c>
      <c r="G35" s="3">
        <v>138</v>
      </c>
      <c r="H35" s="3">
        <v>116</v>
      </c>
    </row>
    <row r="36" spans="1:8" ht="15.75" customHeight="1">
      <c r="A36" s="3" t="s">
        <v>201</v>
      </c>
      <c r="B36" s="227">
        <v>35</v>
      </c>
      <c r="C36" s="227">
        <v>29</v>
      </c>
      <c r="D36" s="227" t="s">
        <v>202</v>
      </c>
      <c r="E36" s="163" t="s">
        <v>1132</v>
      </c>
      <c r="F36" s="141" t="s">
        <v>101</v>
      </c>
      <c r="G36" s="3">
        <v>142</v>
      </c>
      <c r="H36" s="3">
        <v>119</v>
      </c>
    </row>
    <row r="37" spans="1:8" ht="15.75" customHeight="1">
      <c r="A37" s="3" t="s">
        <v>201</v>
      </c>
      <c r="B37" s="227">
        <v>36</v>
      </c>
      <c r="C37" s="227">
        <v>30</v>
      </c>
      <c r="D37" s="227" t="s">
        <v>202</v>
      </c>
      <c r="E37" s="163" t="s">
        <v>212</v>
      </c>
      <c r="F37" s="141" t="s">
        <v>1002</v>
      </c>
      <c r="G37" s="3">
        <v>150</v>
      </c>
      <c r="H37" s="3">
        <v>124</v>
      </c>
    </row>
    <row r="38" spans="1:8" ht="15.75" customHeight="1">
      <c r="A38" s="3" t="s">
        <v>204</v>
      </c>
      <c r="B38" s="227">
        <v>37</v>
      </c>
      <c r="C38" s="227" t="s">
        <v>202</v>
      </c>
      <c r="D38" s="227">
        <v>7</v>
      </c>
      <c r="E38" s="163" t="s">
        <v>1133</v>
      </c>
      <c r="F38" s="141" t="s">
        <v>211</v>
      </c>
      <c r="G38" s="3">
        <v>160</v>
      </c>
      <c r="H38" s="3">
        <v>29</v>
      </c>
    </row>
    <row r="39" spans="1:8" ht="15.75" customHeight="1">
      <c r="A39" s="3" t="s">
        <v>204</v>
      </c>
      <c r="B39" s="227">
        <v>38</v>
      </c>
      <c r="C39" s="227" t="s">
        <v>202</v>
      </c>
      <c r="D39" s="227">
        <v>8</v>
      </c>
      <c r="E39" s="163" t="s">
        <v>1134</v>
      </c>
      <c r="F39" s="141" t="s">
        <v>138</v>
      </c>
      <c r="G39" s="3">
        <v>164</v>
      </c>
      <c r="H39" s="3">
        <v>30</v>
      </c>
    </row>
    <row r="40" spans="1:8" ht="15.75" customHeight="1">
      <c r="A40" s="3" t="s">
        <v>201</v>
      </c>
      <c r="B40" s="227">
        <v>39</v>
      </c>
      <c r="C40" s="227">
        <v>31</v>
      </c>
      <c r="D40" s="227" t="s">
        <v>202</v>
      </c>
      <c r="E40" s="163" t="s">
        <v>1135</v>
      </c>
      <c r="F40" s="141" t="s">
        <v>1001</v>
      </c>
      <c r="G40" s="3">
        <v>177</v>
      </c>
      <c r="H40" s="3">
        <v>143</v>
      </c>
    </row>
    <row r="41" spans="1:8" ht="15.75" customHeight="1">
      <c r="A41" s="3" t="s">
        <v>204</v>
      </c>
      <c r="B41" s="227">
        <v>40</v>
      </c>
      <c r="C41" s="227" t="s">
        <v>202</v>
      </c>
      <c r="D41" s="227">
        <v>9</v>
      </c>
      <c r="E41" s="163" t="s">
        <v>1136</v>
      </c>
      <c r="F41" s="141" t="s">
        <v>214</v>
      </c>
      <c r="G41" s="3">
        <v>179</v>
      </c>
      <c r="H41" s="3">
        <v>35</v>
      </c>
    </row>
    <row r="42" spans="1:8" ht="15.75" customHeight="1">
      <c r="A42" s="3" t="s">
        <v>204</v>
      </c>
      <c r="B42" s="227">
        <v>41</v>
      </c>
      <c r="C42" s="227" t="s">
        <v>202</v>
      </c>
      <c r="D42" s="227">
        <v>10</v>
      </c>
      <c r="E42" s="163" t="s">
        <v>1137</v>
      </c>
      <c r="F42" s="141" t="s">
        <v>983</v>
      </c>
      <c r="G42" s="3">
        <v>182</v>
      </c>
      <c r="H42" s="3">
        <v>36</v>
      </c>
    </row>
    <row r="43" spans="1:8" ht="15.75" customHeight="1">
      <c r="A43" s="3" t="s">
        <v>201</v>
      </c>
      <c r="B43" s="227">
        <v>42</v>
      </c>
      <c r="C43" s="227">
        <v>32</v>
      </c>
      <c r="D43" s="227" t="s">
        <v>202</v>
      </c>
      <c r="E43" s="163" t="s">
        <v>1137</v>
      </c>
      <c r="F43" s="141" t="s">
        <v>988</v>
      </c>
      <c r="G43" s="3">
        <v>183</v>
      </c>
      <c r="H43" s="3">
        <v>147</v>
      </c>
    </row>
    <row r="44" spans="1:8" ht="15.75" customHeight="1">
      <c r="A44" s="3" t="s">
        <v>204</v>
      </c>
      <c r="B44" s="227">
        <v>43</v>
      </c>
      <c r="C44" s="227" t="s">
        <v>202</v>
      </c>
      <c r="D44" s="227">
        <v>11</v>
      </c>
      <c r="E44" s="163" t="s">
        <v>1138</v>
      </c>
      <c r="F44" s="141" t="s">
        <v>972</v>
      </c>
      <c r="G44" s="3">
        <v>200</v>
      </c>
      <c r="H44" s="3">
        <v>44</v>
      </c>
    </row>
    <row r="45" spans="1:8" ht="15.75" customHeight="1">
      <c r="A45" s="3" t="s">
        <v>204</v>
      </c>
      <c r="B45" s="227">
        <v>44</v>
      </c>
      <c r="C45" s="227" t="s">
        <v>202</v>
      </c>
      <c r="D45" s="227">
        <v>12</v>
      </c>
      <c r="E45" s="163" t="s">
        <v>1139</v>
      </c>
      <c r="F45" s="141" t="s">
        <v>974</v>
      </c>
      <c r="G45" s="3">
        <v>204</v>
      </c>
      <c r="H45" s="3">
        <v>46</v>
      </c>
    </row>
    <row r="46" spans="1:8" ht="15.75" customHeight="1">
      <c r="A46" s="3" t="s">
        <v>201</v>
      </c>
      <c r="B46" s="227">
        <v>45</v>
      </c>
      <c r="C46" s="227">
        <v>33</v>
      </c>
      <c r="D46" s="227" t="s">
        <v>202</v>
      </c>
      <c r="E46" s="163" t="s">
        <v>1072</v>
      </c>
      <c r="F46" s="141" t="s">
        <v>109</v>
      </c>
      <c r="G46" s="3">
        <v>205</v>
      </c>
      <c r="H46" s="3">
        <v>159</v>
      </c>
    </row>
    <row r="47" spans="1:8" ht="15.75" customHeight="1">
      <c r="A47" s="3" t="s">
        <v>201</v>
      </c>
      <c r="B47" s="227">
        <v>46</v>
      </c>
      <c r="C47" s="227">
        <v>34</v>
      </c>
      <c r="D47" s="227" t="s">
        <v>202</v>
      </c>
      <c r="E47" s="163" t="s">
        <v>1140</v>
      </c>
      <c r="F47" s="141" t="s">
        <v>139</v>
      </c>
      <c r="G47" s="3">
        <v>206</v>
      </c>
      <c r="H47" s="3">
        <v>160</v>
      </c>
    </row>
    <row r="48" spans="1:8" ht="15.75" customHeight="1">
      <c r="A48" s="3" t="s">
        <v>201</v>
      </c>
      <c r="B48" s="227">
        <v>47</v>
      </c>
      <c r="C48" s="227">
        <v>35</v>
      </c>
      <c r="D48" s="227" t="s">
        <v>202</v>
      </c>
      <c r="E48" s="163" t="s">
        <v>226</v>
      </c>
      <c r="F48" s="141" t="s">
        <v>994</v>
      </c>
      <c r="G48" s="3">
        <v>211</v>
      </c>
      <c r="H48" s="3">
        <v>163</v>
      </c>
    </row>
    <row r="49" spans="1:8" ht="15.75" customHeight="1">
      <c r="A49" s="3" t="s">
        <v>204</v>
      </c>
      <c r="B49" s="227">
        <v>48</v>
      </c>
      <c r="C49" s="227" t="s">
        <v>202</v>
      </c>
      <c r="D49" s="227">
        <v>13</v>
      </c>
      <c r="E49" s="163" t="s">
        <v>1141</v>
      </c>
      <c r="F49" s="141" t="s">
        <v>215</v>
      </c>
      <c r="G49" s="3">
        <v>222</v>
      </c>
      <c r="H49" s="3">
        <v>53</v>
      </c>
    </row>
    <row r="50" spans="1:8" ht="15.75" customHeight="1">
      <c r="A50" s="3" t="s">
        <v>204</v>
      </c>
      <c r="B50" s="227">
        <v>49</v>
      </c>
      <c r="C50" s="227" t="s">
        <v>202</v>
      </c>
      <c r="D50" s="227">
        <v>14</v>
      </c>
      <c r="E50" s="163" t="s">
        <v>1142</v>
      </c>
      <c r="F50" s="141" t="s">
        <v>126</v>
      </c>
      <c r="G50" s="3">
        <v>241</v>
      </c>
      <c r="H50" s="3">
        <v>66</v>
      </c>
    </row>
    <row r="51" spans="1:8" ht="15.75" customHeight="1">
      <c r="A51" s="3" t="s">
        <v>204</v>
      </c>
      <c r="B51" s="227">
        <v>50</v>
      </c>
      <c r="C51" s="227" t="s">
        <v>202</v>
      </c>
      <c r="D51" s="227">
        <v>15</v>
      </c>
      <c r="E51" s="163" t="s">
        <v>1142</v>
      </c>
      <c r="F51" s="141" t="s">
        <v>157</v>
      </c>
      <c r="G51" s="3">
        <v>242</v>
      </c>
      <c r="H51" s="3">
        <v>67</v>
      </c>
    </row>
    <row r="52" spans="1:8" ht="15.75" customHeight="1">
      <c r="A52" s="3" t="s">
        <v>204</v>
      </c>
      <c r="B52" s="227">
        <v>51</v>
      </c>
      <c r="C52" s="227" t="s">
        <v>202</v>
      </c>
      <c r="D52" s="227">
        <v>16</v>
      </c>
      <c r="E52" s="163" t="s">
        <v>1143</v>
      </c>
      <c r="F52" s="141" t="s">
        <v>970</v>
      </c>
      <c r="G52" s="3">
        <v>260</v>
      </c>
      <c r="H52" s="3">
        <v>78</v>
      </c>
    </row>
    <row r="53" spans="1:8" ht="15.75" customHeight="1">
      <c r="A53" s="3" t="s">
        <v>204</v>
      </c>
      <c r="B53" s="227">
        <v>52</v>
      </c>
      <c r="C53" s="227" t="s">
        <v>202</v>
      </c>
      <c r="D53" s="227">
        <v>17</v>
      </c>
      <c r="E53" s="163" t="s">
        <v>1102</v>
      </c>
      <c r="F53" s="141" t="s">
        <v>979</v>
      </c>
      <c r="G53" s="3">
        <v>266</v>
      </c>
      <c r="H53" s="3">
        <v>83</v>
      </c>
    </row>
    <row r="54" spans="1:8" ht="15.75" customHeight="1">
      <c r="A54" s="3" t="s">
        <v>204</v>
      </c>
      <c r="B54" s="227">
        <v>53</v>
      </c>
      <c r="C54" s="227" t="s">
        <v>202</v>
      </c>
      <c r="D54" s="227">
        <v>18</v>
      </c>
      <c r="E54" s="163" t="s">
        <v>1144</v>
      </c>
      <c r="F54" s="141" t="s">
        <v>973</v>
      </c>
      <c r="G54" s="3">
        <v>270</v>
      </c>
      <c r="H54" s="3">
        <v>86</v>
      </c>
    </row>
    <row r="55" spans="1:8" ht="15.75" customHeight="1">
      <c r="A55" s="3" t="s">
        <v>201</v>
      </c>
      <c r="B55" s="227">
        <v>54</v>
      </c>
      <c r="C55" s="227">
        <v>36</v>
      </c>
      <c r="D55" s="227" t="s">
        <v>202</v>
      </c>
      <c r="E55" s="163" t="s">
        <v>1145</v>
      </c>
      <c r="F55" s="141" t="s">
        <v>165</v>
      </c>
      <c r="G55" s="3">
        <v>276</v>
      </c>
      <c r="H55" s="3">
        <v>187</v>
      </c>
    </row>
    <row r="56" spans="1:8" ht="15.75" customHeight="1">
      <c r="A56" s="3" t="s">
        <v>204</v>
      </c>
      <c r="B56" s="227">
        <v>55</v>
      </c>
      <c r="C56" s="227" t="s">
        <v>202</v>
      </c>
      <c r="D56" s="227">
        <v>19</v>
      </c>
      <c r="E56" s="163" t="s">
        <v>1146</v>
      </c>
      <c r="F56" s="141" t="s">
        <v>969</v>
      </c>
      <c r="G56" s="3">
        <v>277</v>
      </c>
      <c r="H56" s="3">
        <v>90</v>
      </c>
    </row>
    <row r="57" spans="1:8" ht="15.75" customHeight="1">
      <c r="A57" s="3" t="s">
        <v>204</v>
      </c>
      <c r="B57" s="227">
        <v>56</v>
      </c>
      <c r="C57" s="227" t="s">
        <v>202</v>
      </c>
      <c r="D57" s="227">
        <v>20</v>
      </c>
      <c r="E57" s="163" t="s">
        <v>1147</v>
      </c>
      <c r="F57" s="141" t="s">
        <v>971</v>
      </c>
      <c r="G57" s="3">
        <v>291</v>
      </c>
      <c r="H57" s="3">
        <v>100</v>
      </c>
    </row>
    <row r="58" spans="1:8" ht="15.75" customHeight="1">
      <c r="A58" s="3" t="s">
        <v>204</v>
      </c>
      <c r="B58" s="227">
        <v>57</v>
      </c>
      <c r="C58" s="227" t="s">
        <v>202</v>
      </c>
      <c r="D58" s="227">
        <v>21</v>
      </c>
      <c r="E58" s="163" t="s">
        <v>1148</v>
      </c>
      <c r="F58" s="141" t="s">
        <v>980</v>
      </c>
      <c r="G58" s="3">
        <v>293</v>
      </c>
      <c r="H58" s="3">
        <v>101</v>
      </c>
    </row>
    <row r="59" spans="1:8" ht="15.75" customHeight="1">
      <c r="A59" s="3" t="s">
        <v>204</v>
      </c>
      <c r="B59" s="227">
        <v>58</v>
      </c>
      <c r="C59" s="227" t="s">
        <v>202</v>
      </c>
      <c r="D59" s="227">
        <v>22</v>
      </c>
      <c r="E59" s="163" t="s">
        <v>1149</v>
      </c>
      <c r="F59" s="141" t="s">
        <v>975</v>
      </c>
      <c r="G59" s="3">
        <v>295</v>
      </c>
      <c r="H59" s="3">
        <v>102</v>
      </c>
    </row>
    <row r="60" spans="1:8" ht="15.75" customHeight="1">
      <c r="A60" s="3" t="s">
        <v>204</v>
      </c>
      <c r="B60" s="227">
        <v>59</v>
      </c>
      <c r="C60" s="227" t="s">
        <v>202</v>
      </c>
      <c r="D60" s="227">
        <v>23</v>
      </c>
      <c r="E60" s="163" t="s">
        <v>1150</v>
      </c>
      <c r="F60" s="141" t="s">
        <v>169</v>
      </c>
      <c r="G60" s="3">
        <v>298</v>
      </c>
      <c r="H60" s="3">
        <v>105</v>
      </c>
    </row>
    <row r="61" spans="1:8" ht="15.75" customHeight="1">
      <c r="A61" s="3" t="s">
        <v>204</v>
      </c>
      <c r="B61" s="227">
        <v>60</v>
      </c>
      <c r="C61" s="227" t="s">
        <v>202</v>
      </c>
      <c r="D61" s="227">
        <v>24</v>
      </c>
      <c r="E61" s="163" t="s">
        <v>1151</v>
      </c>
      <c r="F61" s="141" t="s">
        <v>173</v>
      </c>
      <c r="G61" s="3">
        <v>309</v>
      </c>
      <c r="H61" s="3">
        <v>114</v>
      </c>
    </row>
    <row r="62" spans="1:8" ht="15.75" customHeight="1">
      <c r="A62" s="3"/>
      <c r="B62" s="227"/>
      <c r="C62" s="227"/>
      <c r="D62" s="227"/>
      <c r="E62" s="163"/>
      <c r="F62" s="141"/>
      <c r="G62" s="3"/>
      <c r="H62" s="3"/>
    </row>
    <row r="63" spans="1:8" ht="15.75" customHeight="1">
      <c r="A63" s="3"/>
      <c r="B63" s="227"/>
      <c r="C63" s="227"/>
      <c r="D63" s="227"/>
      <c r="E63" s="163"/>
      <c r="F63" s="141"/>
      <c r="G63" s="3"/>
      <c r="H63" s="3"/>
    </row>
    <row r="64" spans="1:8" ht="15.75" customHeight="1">
      <c r="A64" s="3"/>
      <c r="B64" s="227"/>
      <c r="C64" s="227"/>
      <c r="D64" s="227"/>
      <c r="E64" s="163"/>
      <c r="F64" s="141"/>
      <c r="G64" s="3"/>
      <c r="H64" s="3"/>
    </row>
    <row r="65" spans="1:8" ht="15.75" customHeight="1">
      <c r="A65" s="3"/>
      <c r="B65" s="227"/>
      <c r="C65" s="227"/>
      <c r="D65" s="227"/>
      <c r="E65" s="163"/>
      <c r="F65" s="141"/>
      <c r="G65" s="3"/>
      <c r="H65" s="3"/>
    </row>
    <row r="66" spans="1:8" ht="15.75" customHeight="1">
      <c r="A66" s="3"/>
      <c r="B66" s="227"/>
      <c r="C66" s="227"/>
      <c r="D66" s="227"/>
      <c r="E66" s="163"/>
      <c r="F66" s="141"/>
      <c r="G66" s="3"/>
      <c r="H66" s="3"/>
    </row>
    <row r="67" spans="1:8" ht="15.75" customHeight="1">
      <c r="A67" s="3"/>
      <c r="B67" s="227"/>
      <c r="C67" s="227"/>
      <c r="D67" s="227"/>
      <c r="E67" s="163"/>
      <c r="F67" s="141"/>
      <c r="G67" s="3"/>
      <c r="H67" s="3"/>
    </row>
    <row r="68" spans="1:8" ht="15.75" customHeight="1">
      <c r="A68" s="3"/>
      <c r="B68" s="227"/>
      <c r="C68" s="227"/>
      <c r="D68" s="227"/>
      <c r="E68" s="163"/>
      <c r="F68" s="141"/>
      <c r="G68" s="3"/>
      <c r="H68" s="3"/>
    </row>
    <row r="69" spans="1:8" ht="15.75" customHeight="1">
      <c r="A69" s="3"/>
      <c r="B69" s="227"/>
      <c r="C69" s="227"/>
      <c r="D69" s="227"/>
      <c r="E69" s="163"/>
      <c r="F69" s="141"/>
      <c r="G69" s="3"/>
      <c r="H69" s="3"/>
    </row>
    <row r="70" spans="1:8" ht="15.75" customHeight="1">
      <c r="A70" s="3"/>
      <c r="B70" s="3" t="str">
        <f t="shared" ref="B70:B136" si="0">IF($A70&lt;&gt;"",B69+1,"")</f>
        <v/>
      </c>
      <c r="C70" s="3" t="str">
        <f t="shared" ref="C70:C130" si="1">IF(AND($A70&lt;&gt;"",$A70=$J$1&amp;"-"&amp;"M"),MAX($C$2:C69)+1,"")</f>
        <v/>
      </c>
      <c r="D70" s="3" t="str">
        <f t="shared" ref="D70:D130" si="2">IF(AND($A70&lt;&gt;"",$A70=$J$1&amp;"-"&amp;"F"),MAX($D$2:D69)+1,"")</f>
        <v/>
      </c>
      <c r="E70" s="163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3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3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3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A2" sqref="A2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196</v>
      </c>
      <c r="C1" s="130" t="s">
        <v>197</v>
      </c>
      <c r="D1" s="130" t="s">
        <v>198</v>
      </c>
      <c r="E1" s="130" t="s">
        <v>14</v>
      </c>
      <c r="F1" s="181" t="s">
        <v>15</v>
      </c>
      <c r="G1" s="130" t="s">
        <v>199</v>
      </c>
      <c r="H1" s="130" t="s">
        <v>200</v>
      </c>
      <c r="I1" s="181"/>
      <c r="J1" s="181" t="s">
        <v>6</v>
      </c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>
      <c r="A2" s="227" t="s">
        <v>216</v>
      </c>
      <c r="B2" s="227">
        <v>1</v>
      </c>
      <c r="C2" s="227">
        <v>1</v>
      </c>
      <c r="D2" s="227" t="s">
        <v>202</v>
      </c>
      <c r="E2" s="228" t="s">
        <v>1152</v>
      </c>
      <c r="F2" t="s">
        <v>1044</v>
      </c>
      <c r="G2" s="227">
        <v>10</v>
      </c>
      <c r="H2" s="227">
        <v>10</v>
      </c>
    </row>
    <row r="3" spans="1:26">
      <c r="A3" s="227" t="s">
        <v>216</v>
      </c>
      <c r="B3" s="227">
        <v>2</v>
      </c>
      <c r="C3" s="227">
        <v>2</v>
      </c>
      <c r="D3" s="227" t="s">
        <v>202</v>
      </c>
      <c r="E3" s="228" t="s">
        <v>1153</v>
      </c>
      <c r="F3" t="s">
        <v>1045</v>
      </c>
      <c r="G3" s="227">
        <v>14</v>
      </c>
      <c r="H3" s="227">
        <v>14</v>
      </c>
    </row>
    <row r="4" spans="1:26">
      <c r="A4" s="3" t="s">
        <v>216</v>
      </c>
      <c r="B4" s="227">
        <v>3</v>
      </c>
      <c r="C4" s="227">
        <v>3</v>
      </c>
      <c r="D4" s="227" t="s">
        <v>202</v>
      </c>
      <c r="E4" s="163" t="s">
        <v>1154</v>
      </c>
      <c r="F4" s="141" t="s">
        <v>1046</v>
      </c>
      <c r="G4" s="3">
        <v>15</v>
      </c>
      <c r="H4" s="3">
        <v>15</v>
      </c>
    </row>
    <row r="5" spans="1:26">
      <c r="A5" s="3" t="s">
        <v>216</v>
      </c>
      <c r="B5" s="227">
        <v>4</v>
      </c>
      <c r="C5" s="227">
        <v>4</v>
      </c>
      <c r="D5" s="227" t="s">
        <v>202</v>
      </c>
      <c r="E5" s="163" t="s">
        <v>1155</v>
      </c>
      <c r="F5" s="141" t="s">
        <v>78</v>
      </c>
      <c r="G5" s="3">
        <v>25</v>
      </c>
      <c r="H5" s="3">
        <v>25</v>
      </c>
    </row>
    <row r="6" spans="1:26">
      <c r="A6" s="3" t="s">
        <v>216</v>
      </c>
      <c r="B6" s="227">
        <v>5</v>
      </c>
      <c r="C6" s="227">
        <v>5</v>
      </c>
      <c r="D6" s="227" t="s">
        <v>202</v>
      </c>
      <c r="E6" s="163" t="s">
        <v>1156</v>
      </c>
      <c r="F6" s="141" t="s">
        <v>1047</v>
      </c>
      <c r="G6" s="3">
        <v>26</v>
      </c>
      <c r="H6" s="3">
        <v>26</v>
      </c>
    </row>
    <row r="7" spans="1:26">
      <c r="A7" s="3" t="s">
        <v>216</v>
      </c>
      <c r="B7" s="227">
        <v>6</v>
      </c>
      <c r="C7" s="227">
        <v>6</v>
      </c>
      <c r="D7" s="227" t="s">
        <v>202</v>
      </c>
      <c r="E7" s="163" t="s">
        <v>1157</v>
      </c>
      <c r="F7" s="141" t="s">
        <v>77</v>
      </c>
      <c r="G7" s="3">
        <v>27</v>
      </c>
      <c r="H7" s="3">
        <v>27</v>
      </c>
    </row>
    <row r="8" spans="1:26">
      <c r="A8" s="3" t="s">
        <v>216</v>
      </c>
      <c r="B8" s="227">
        <v>7</v>
      </c>
      <c r="C8" s="227">
        <v>7</v>
      </c>
      <c r="D8" s="227" t="s">
        <v>202</v>
      </c>
      <c r="E8" s="163" t="s">
        <v>1158</v>
      </c>
      <c r="F8" s="141" t="s">
        <v>1048</v>
      </c>
      <c r="G8" s="3">
        <v>32</v>
      </c>
      <c r="H8" s="3">
        <v>32</v>
      </c>
    </row>
    <row r="9" spans="1:26">
      <c r="A9" s="3" t="s">
        <v>219</v>
      </c>
      <c r="B9" s="227">
        <v>8</v>
      </c>
      <c r="C9" s="227" t="s">
        <v>202</v>
      </c>
      <c r="D9" s="227">
        <v>1</v>
      </c>
      <c r="E9" s="163" t="s">
        <v>1159</v>
      </c>
      <c r="F9" s="141" t="s">
        <v>92</v>
      </c>
      <c r="G9" s="3">
        <v>63</v>
      </c>
      <c r="H9" s="3">
        <v>4</v>
      </c>
    </row>
    <row r="10" spans="1:26">
      <c r="A10" s="3" t="s">
        <v>216</v>
      </c>
      <c r="B10" s="227">
        <v>9</v>
      </c>
      <c r="C10" s="227">
        <v>8</v>
      </c>
      <c r="D10" s="227" t="s">
        <v>202</v>
      </c>
      <c r="E10" s="163" t="s">
        <v>1160</v>
      </c>
      <c r="F10" s="141" t="s">
        <v>91</v>
      </c>
      <c r="G10" s="3">
        <v>69</v>
      </c>
      <c r="H10" s="3">
        <v>62</v>
      </c>
    </row>
    <row r="11" spans="1:26">
      <c r="A11" s="3" t="s">
        <v>216</v>
      </c>
      <c r="B11" s="227">
        <v>10</v>
      </c>
      <c r="C11" s="227">
        <v>9</v>
      </c>
      <c r="D11" s="227" t="s">
        <v>202</v>
      </c>
      <c r="E11" s="163" t="s">
        <v>208</v>
      </c>
      <c r="F11" s="141" t="s">
        <v>225</v>
      </c>
      <c r="G11" s="3">
        <v>88</v>
      </c>
      <c r="H11" s="3">
        <v>77</v>
      </c>
    </row>
    <row r="12" spans="1:26">
      <c r="A12" s="3" t="s">
        <v>216</v>
      </c>
      <c r="B12" s="227">
        <v>11</v>
      </c>
      <c r="C12" s="227">
        <v>10</v>
      </c>
      <c r="D12" s="227" t="s">
        <v>202</v>
      </c>
      <c r="E12" s="163" t="s">
        <v>1161</v>
      </c>
      <c r="F12" s="141" t="s">
        <v>1049</v>
      </c>
      <c r="G12" s="3">
        <v>96</v>
      </c>
      <c r="H12" s="3">
        <v>83</v>
      </c>
    </row>
    <row r="13" spans="1:26">
      <c r="A13" s="3" t="s">
        <v>216</v>
      </c>
      <c r="B13" s="227">
        <v>12</v>
      </c>
      <c r="C13" s="227">
        <v>11</v>
      </c>
      <c r="D13" s="227" t="s">
        <v>202</v>
      </c>
      <c r="E13" s="163" t="s">
        <v>1162</v>
      </c>
      <c r="F13" s="141" t="s">
        <v>1050</v>
      </c>
      <c r="G13" s="3">
        <v>109</v>
      </c>
      <c r="H13" s="3">
        <v>95</v>
      </c>
    </row>
    <row r="14" spans="1:26">
      <c r="A14" s="3" t="s">
        <v>219</v>
      </c>
      <c r="B14" s="227">
        <v>13</v>
      </c>
      <c r="C14" s="227" t="s">
        <v>202</v>
      </c>
      <c r="D14" s="227">
        <v>2</v>
      </c>
      <c r="E14" s="163" t="s">
        <v>1089</v>
      </c>
      <c r="F14" s="141" t="s">
        <v>1040</v>
      </c>
      <c r="G14" s="3">
        <v>111</v>
      </c>
      <c r="H14" s="3">
        <v>15</v>
      </c>
    </row>
    <row r="15" spans="1:26">
      <c r="A15" s="3" t="s">
        <v>216</v>
      </c>
      <c r="B15" s="227">
        <v>14</v>
      </c>
      <c r="C15" s="227">
        <v>12</v>
      </c>
      <c r="D15" s="227" t="s">
        <v>202</v>
      </c>
      <c r="E15" s="163" t="s">
        <v>1090</v>
      </c>
      <c r="F15" s="141" t="s">
        <v>1051</v>
      </c>
      <c r="G15" s="3">
        <v>113</v>
      </c>
      <c r="H15" s="3">
        <v>98</v>
      </c>
    </row>
    <row r="16" spans="1:26">
      <c r="A16" s="3" t="s">
        <v>216</v>
      </c>
      <c r="B16" s="227">
        <v>15</v>
      </c>
      <c r="C16" s="227">
        <v>13</v>
      </c>
      <c r="D16" s="227" t="s">
        <v>202</v>
      </c>
      <c r="E16" s="163" t="s">
        <v>1163</v>
      </c>
      <c r="F16" s="141" t="s">
        <v>1052</v>
      </c>
      <c r="G16" s="3">
        <v>117</v>
      </c>
      <c r="H16" s="3">
        <v>102</v>
      </c>
    </row>
    <row r="17" spans="1:8">
      <c r="A17" s="3" t="s">
        <v>219</v>
      </c>
      <c r="B17" s="227">
        <v>16</v>
      </c>
      <c r="C17" s="227" t="s">
        <v>202</v>
      </c>
      <c r="D17" s="227">
        <v>3</v>
      </c>
      <c r="E17" s="163" t="s">
        <v>1164</v>
      </c>
      <c r="F17" s="141" t="s">
        <v>1041</v>
      </c>
      <c r="G17" s="3">
        <v>140</v>
      </c>
      <c r="H17" s="3">
        <v>23</v>
      </c>
    </row>
    <row r="18" spans="1:8">
      <c r="A18" s="3" t="s">
        <v>216</v>
      </c>
      <c r="B18" s="227">
        <v>17</v>
      </c>
      <c r="C18" s="227">
        <v>14</v>
      </c>
      <c r="D18" s="227" t="s">
        <v>202</v>
      </c>
      <c r="E18" s="163" t="s">
        <v>1165</v>
      </c>
      <c r="F18" s="141" t="s">
        <v>125</v>
      </c>
      <c r="G18" s="3">
        <v>144</v>
      </c>
      <c r="H18" s="3">
        <v>121</v>
      </c>
    </row>
    <row r="19" spans="1:8">
      <c r="A19" s="3" t="s">
        <v>216</v>
      </c>
      <c r="B19" s="227">
        <v>18</v>
      </c>
      <c r="C19" s="227">
        <v>15</v>
      </c>
      <c r="D19" s="227" t="s">
        <v>202</v>
      </c>
      <c r="E19" s="163" t="s">
        <v>1166</v>
      </c>
      <c r="F19" s="141" t="s">
        <v>1053</v>
      </c>
      <c r="G19" s="3">
        <v>147</v>
      </c>
      <c r="H19" s="3">
        <v>123</v>
      </c>
    </row>
    <row r="20" spans="1:8">
      <c r="A20" s="3" t="s">
        <v>216</v>
      </c>
      <c r="B20" s="227">
        <v>19</v>
      </c>
      <c r="C20" s="227">
        <v>16</v>
      </c>
      <c r="D20" s="227" t="s">
        <v>202</v>
      </c>
      <c r="E20" s="163" t="s">
        <v>1167</v>
      </c>
      <c r="F20" s="141" t="s">
        <v>1054</v>
      </c>
      <c r="G20" s="3">
        <v>163</v>
      </c>
      <c r="H20" s="3">
        <v>134</v>
      </c>
    </row>
    <row r="21" spans="1:8" ht="15.75" customHeight="1">
      <c r="A21" s="3" t="s">
        <v>219</v>
      </c>
      <c r="B21" s="227">
        <v>20</v>
      </c>
      <c r="C21" s="227" t="s">
        <v>202</v>
      </c>
      <c r="D21" s="227">
        <v>4</v>
      </c>
      <c r="E21" s="163" t="s">
        <v>1092</v>
      </c>
      <c r="F21" s="141" t="s">
        <v>142</v>
      </c>
      <c r="G21" s="3">
        <v>165</v>
      </c>
      <c r="H21" s="3">
        <v>31</v>
      </c>
    </row>
    <row r="22" spans="1:8" ht="15.75" customHeight="1">
      <c r="A22" s="3" t="s">
        <v>216</v>
      </c>
      <c r="B22" s="227">
        <v>21</v>
      </c>
      <c r="C22" s="227">
        <v>17</v>
      </c>
      <c r="D22" s="227" t="s">
        <v>202</v>
      </c>
      <c r="E22" s="163" t="s">
        <v>1168</v>
      </c>
      <c r="F22" s="141" t="s">
        <v>137</v>
      </c>
      <c r="G22" s="3">
        <v>175</v>
      </c>
      <c r="H22" s="3">
        <v>142</v>
      </c>
    </row>
    <row r="23" spans="1:8" ht="15.75" customHeight="1">
      <c r="A23" s="3" t="s">
        <v>219</v>
      </c>
      <c r="B23" s="227">
        <v>22</v>
      </c>
      <c r="C23" s="227" t="s">
        <v>202</v>
      </c>
      <c r="D23" s="227">
        <v>5</v>
      </c>
      <c r="E23" s="163" t="s">
        <v>1169</v>
      </c>
      <c r="F23" s="141" t="s">
        <v>1042</v>
      </c>
      <c r="G23" s="3">
        <v>187</v>
      </c>
      <c r="H23" s="3">
        <v>38</v>
      </c>
    </row>
    <row r="24" spans="1:8" ht="15.75" customHeight="1">
      <c r="A24" s="3" t="s">
        <v>219</v>
      </c>
      <c r="B24" s="227">
        <v>23</v>
      </c>
      <c r="C24" s="227" t="s">
        <v>202</v>
      </c>
      <c r="D24" s="227">
        <v>6</v>
      </c>
      <c r="E24" s="163" t="s">
        <v>1170</v>
      </c>
      <c r="F24" s="141" t="s">
        <v>1043</v>
      </c>
      <c r="G24" s="3">
        <v>199</v>
      </c>
      <c r="H24" s="3">
        <v>43</v>
      </c>
    </row>
    <row r="25" spans="1:8" ht="15.75" customHeight="1">
      <c r="A25" s="3" t="s">
        <v>216</v>
      </c>
      <c r="B25" s="227">
        <v>24</v>
      </c>
      <c r="C25" s="227">
        <v>18</v>
      </c>
      <c r="D25" s="227" t="s">
        <v>202</v>
      </c>
      <c r="E25" s="163" t="s">
        <v>1171</v>
      </c>
      <c r="F25" s="141" t="s">
        <v>1055</v>
      </c>
      <c r="G25" s="3">
        <v>201</v>
      </c>
      <c r="H25" s="3">
        <v>157</v>
      </c>
    </row>
    <row r="26" spans="1:8" ht="15.75" customHeight="1">
      <c r="A26" s="3" t="s">
        <v>216</v>
      </c>
      <c r="B26" s="227">
        <v>25</v>
      </c>
      <c r="C26" s="227">
        <v>19</v>
      </c>
      <c r="D26" s="227" t="s">
        <v>202</v>
      </c>
      <c r="E26" s="163" t="s">
        <v>1172</v>
      </c>
      <c r="F26" s="141" t="s">
        <v>140</v>
      </c>
      <c r="G26" s="3">
        <v>202</v>
      </c>
      <c r="H26" s="3">
        <v>158</v>
      </c>
    </row>
    <row r="27" spans="1:8" ht="15.75" customHeight="1">
      <c r="A27" s="3" t="s">
        <v>216</v>
      </c>
      <c r="B27" s="227">
        <v>26</v>
      </c>
      <c r="C27" s="227">
        <v>20</v>
      </c>
      <c r="D27" s="227" t="s">
        <v>202</v>
      </c>
      <c r="E27" s="163" t="s">
        <v>1173</v>
      </c>
      <c r="F27" s="141" t="s">
        <v>145</v>
      </c>
      <c r="G27" s="3">
        <v>214</v>
      </c>
      <c r="H27" s="3">
        <v>164</v>
      </c>
    </row>
    <row r="28" spans="1:8" ht="15.75" customHeight="1">
      <c r="A28" s="3" t="s">
        <v>216</v>
      </c>
      <c r="B28" s="227">
        <v>27</v>
      </c>
      <c r="C28" s="227">
        <v>21</v>
      </c>
      <c r="D28" s="227" t="s">
        <v>202</v>
      </c>
      <c r="E28" s="163" t="s">
        <v>1174</v>
      </c>
      <c r="F28" s="141" t="s">
        <v>1056</v>
      </c>
      <c r="G28" s="3">
        <v>220</v>
      </c>
      <c r="H28" s="3">
        <v>169</v>
      </c>
    </row>
    <row r="29" spans="1:8" ht="15.75" customHeight="1">
      <c r="A29" s="3" t="s">
        <v>216</v>
      </c>
      <c r="B29" s="227">
        <v>28</v>
      </c>
      <c r="C29" s="227">
        <v>22</v>
      </c>
      <c r="D29" s="227" t="s">
        <v>202</v>
      </c>
      <c r="E29" s="163" t="s">
        <v>1175</v>
      </c>
      <c r="F29" s="141" t="s">
        <v>1057</v>
      </c>
      <c r="G29" s="3">
        <v>229</v>
      </c>
      <c r="H29" s="3">
        <v>172</v>
      </c>
    </row>
    <row r="30" spans="1:8" ht="15.75" customHeight="1">
      <c r="A30" s="3" t="s">
        <v>216</v>
      </c>
      <c r="B30" s="227">
        <v>29</v>
      </c>
      <c r="C30" s="227">
        <v>23</v>
      </c>
      <c r="D30" s="227" t="s">
        <v>202</v>
      </c>
      <c r="E30" s="163" t="s">
        <v>1176</v>
      </c>
      <c r="F30" s="141" t="s">
        <v>1058</v>
      </c>
      <c r="G30" s="3">
        <v>232</v>
      </c>
      <c r="H30" s="3">
        <v>174</v>
      </c>
    </row>
    <row r="31" spans="1:8" ht="15.75" customHeight="1">
      <c r="A31" s="3"/>
      <c r="B31" s="3"/>
      <c r="C31" s="3"/>
      <c r="D31" s="3"/>
      <c r="E31" s="163"/>
      <c r="F31" s="141"/>
      <c r="G31" s="3"/>
      <c r="H31" s="3"/>
    </row>
    <row r="32" spans="1:8" ht="15.75" customHeight="1">
      <c r="A32" s="3"/>
      <c r="B32" s="3"/>
      <c r="C32" s="3"/>
      <c r="D32" s="3"/>
      <c r="E32" s="163"/>
      <c r="F32" s="141"/>
      <c r="G32" s="3"/>
      <c r="H32" s="3"/>
    </row>
    <row r="33" spans="1:8" ht="15.75" customHeight="1">
      <c r="A33" s="3"/>
      <c r="B33" s="3"/>
      <c r="C33" s="3"/>
      <c r="D33" s="3"/>
      <c r="E33" s="163"/>
      <c r="F33" s="141"/>
      <c r="G33" s="3"/>
      <c r="H33" s="3"/>
    </row>
    <row r="34" spans="1:8" ht="15.75" customHeight="1">
      <c r="A34" s="3"/>
      <c r="B34" s="3"/>
      <c r="C34" s="3"/>
      <c r="D34" s="3"/>
      <c r="E34" s="163"/>
      <c r="F34" s="141"/>
      <c r="G34" s="3"/>
      <c r="H34" s="3"/>
    </row>
    <row r="35" spans="1:8" ht="15.75" customHeight="1">
      <c r="A35" s="3"/>
      <c r="B35" s="3"/>
      <c r="C35" s="3"/>
      <c r="D35" s="3"/>
      <c r="E35" s="163"/>
      <c r="F35" s="141"/>
      <c r="G35" s="3"/>
      <c r="H35" s="3"/>
    </row>
    <row r="36" spans="1:8" ht="15.75" customHeight="1">
      <c r="A36" s="3"/>
      <c r="B36" s="3"/>
      <c r="C36" s="3"/>
      <c r="D36" s="3"/>
      <c r="E36" s="163"/>
      <c r="F36" s="141"/>
      <c r="G36" s="3"/>
      <c r="H36" s="3"/>
    </row>
    <row r="37" spans="1:8" ht="15.75" customHeight="1">
      <c r="A37" s="3"/>
      <c r="B37" s="3"/>
      <c r="C37" s="3"/>
      <c r="D37" s="3"/>
      <c r="E37" s="163"/>
      <c r="F37" s="141"/>
      <c r="G37" s="3"/>
      <c r="H37" s="3"/>
    </row>
    <row r="38" spans="1:8" ht="15.75" customHeight="1">
      <c r="A38" s="3"/>
      <c r="B38" s="3"/>
      <c r="C38" s="3"/>
      <c r="D38" s="3"/>
      <c r="E38" s="163"/>
      <c r="F38" s="141"/>
      <c r="G38" s="3"/>
      <c r="H38" s="3"/>
    </row>
    <row r="39" spans="1:8" ht="15.75" customHeight="1">
      <c r="A39" s="3"/>
      <c r="B39" s="3"/>
      <c r="C39" s="3"/>
      <c r="D39" s="3"/>
      <c r="E39" s="163"/>
      <c r="F39" s="141"/>
      <c r="G39" s="3"/>
      <c r="H39" s="3"/>
    </row>
    <row r="40" spans="1:8" ht="15.75" customHeight="1">
      <c r="A40" s="3"/>
      <c r="B40" s="3"/>
      <c r="C40" s="3"/>
      <c r="D40" s="3"/>
      <c r="E40" s="163"/>
      <c r="F40" s="141"/>
      <c r="G40" s="3"/>
      <c r="H40" s="3"/>
    </row>
    <row r="41" spans="1:8" ht="15.75" customHeight="1">
      <c r="A41" s="3"/>
      <c r="B41" s="3"/>
      <c r="C41" s="3"/>
      <c r="D41" s="3"/>
      <c r="E41" s="163"/>
      <c r="F41" s="141"/>
      <c r="G41" s="3"/>
      <c r="H41" s="3"/>
    </row>
    <row r="42" spans="1:8" ht="15.75" customHeight="1">
      <c r="A42" s="3"/>
      <c r="B42" s="3"/>
      <c r="C42" s="3"/>
      <c r="D42" s="3"/>
      <c r="E42" s="163"/>
      <c r="F42" s="141"/>
      <c r="G42" s="3"/>
      <c r="H42" s="3"/>
    </row>
    <row r="43" spans="1:8" ht="15.75" customHeight="1">
      <c r="A43" s="3"/>
      <c r="B43" s="3"/>
      <c r="C43" s="3"/>
      <c r="D43" s="3"/>
      <c r="E43" s="163"/>
      <c r="F43" s="141"/>
      <c r="G43" s="3"/>
      <c r="H43" s="3"/>
    </row>
    <row r="44" spans="1:8" ht="15.75" customHeight="1">
      <c r="A44" s="3"/>
      <c r="B44" s="3" t="str">
        <f t="shared" ref="B44:B136" si="0">IF($A44&lt;&gt;"",B43+1,"")</f>
        <v/>
      </c>
      <c r="C44" s="3" t="str">
        <f t="shared" ref="C44:C130" si="1">IF(AND($A44&lt;&gt;"",$A44=$J$1&amp;"-"&amp;"M"),MAX($C$2:C43)+1,"")</f>
        <v/>
      </c>
      <c r="D44" s="3" t="str">
        <f t="shared" ref="D44:D130" si="2">IF(AND($A44&lt;&gt;"",$A44=$J$1&amp;"-"&amp;"F"),MAX($D$2:D43)+1,"")</f>
        <v/>
      </c>
      <c r="E44" s="163"/>
      <c r="G44" s="3"/>
      <c r="H44" s="3"/>
    </row>
    <row r="45" spans="1:8" ht="15.75" customHeight="1">
      <c r="A45" s="3"/>
      <c r="B45" s="3" t="str">
        <f t="shared" si="0"/>
        <v/>
      </c>
      <c r="C45" s="3" t="str">
        <f t="shared" si="1"/>
        <v/>
      </c>
      <c r="D45" s="3" t="str">
        <f t="shared" si="2"/>
        <v/>
      </c>
      <c r="E45" s="163"/>
      <c r="G45" s="3"/>
      <c r="H45" s="3"/>
    </row>
    <row r="46" spans="1:8" ht="15.75" customHeight="1">
      <c r="A46" s="3"/>
      <c r="B46" s="3" t="str">
        <f t="shared" si="0"/>
        <v/>
      </c>
      <c r="C46" s="3" t="str">
        <f t="shared" si="1"/>
        <v/>
      </c>
      <c r="D46" s="3" t="str">
        <f t="shared" si="2"/>
        <v/>
      </c>
      <c r="E46" s="163"/>
      <c r="G46" s="3"/>
      <c r="H46" s="3"/>
    </row>
    <row r="47" spans="1:8" ht="15.75" customHeight="1">
      <c r="A47" s="3"/>
      <c r="B47" s="3" t="str">
        <f t="shared" si="0"/>
        <v/>
      </c>
      <c r="C47" s="3" t="str">
        <f t="shared" si="1"/>
        <v/>
      </c>
      <c r="D47" s="3" t="str">
        <f t="shared" si="2"/>
        <v/>
      </c>
      <c r="E47" s="163"/>
      <c r="G47" s="3"/>
      <c r="H47" s="3"/>
    </row>
    <row r="48" spans="1:8" ht="15.75" customHeight="1">
      <c r="A48" s="3"/>
      <c r="B48" s="3" t="str">
        <f t="shared" si="0"/>
        <v/>
      </c>
      <c r="C48" s="3" t="str">
        <f t="shared" si="1"/>
        <v/>
      </c>
      <c r="D48" s="3" t="str">
        <f t="shared" si="2"/>
        <v/>
      </c>
      <c r="E48" s="163"/>
      <c r="G48" s="3"/>
      <c r="H48" s="3"/>
    </row>
    <row r="49" spans="1:8" ht="15.75" customHeight="1">
      <c r="A49" s="3"/>
      <c r="B49" s="3" t="str">
        <f t="shared" si="0"/>
        <v/>
      </c>
      <c r="C49" s="3" t="str">
        <f t="shared" si="1"/>
        <v/>
      </c>
      <c r="D49" s="3" t="str">
        <f t="shared" si="2"/>
        <v/>
      </c>
      <c r="E49" s="163"/>
      <c r="G49" s="3"/>
      <c r="H49" s="3"/>
    </row>
    <row r="50" spans="1:8" ht="15.75" customHeight="1">
      <c r="A50" s="3"/>
      <c r="B50" s="3" t="str">
        <f t="shared" si="0"/>
        <v/>
      </c>
      <c r="C50" s="3" t="str">
        <f t="shared" si="1"/>
        <v/>
      </c>
      <c r="D50" s="3" t="str">
        <f t="shared" si="2"/>
        <v/>
      </c>
      <c r="E50" s="163"/>
      <c r="G50" s="3"/>
      <c r="H50" s="3"/>
    </row>
    <row r="51" spans="1:8" ht="15.75" customHeight="1">
      <c r="A51" s="3"/>
      <c r="B51" s="3" t="str">
        <f t="shared" si="0"/>
        <v/>
      </c>
      <c r="C51" s="3" t="str">
        <f t="shared" si="1"/>
        <v/>
      </c>
      <c r="D51" s="3" t="str">
        <f t="shared" si="2"/>
        <v/>
      </c>
      <c r="E51" s="163"/>
      <c r="G51" s="3"/>
      <c r="H51" s="3"/>
    </row>
    <row r="52" spans="1:8" ht="15.75" customHeight="1">
      <c r="A52" s="3"/>
      <c r="B52" s="3" t="str">
        <f t="shared" si="0"/>
        <v/>
      </c>
      <c r="C52" s="3" t="str">
        <f t="shared" si="1"/>
        <v/>
      </c>
      <c r="D52" s="3" t="str">
        <f t="shared" si="2"/>
        <v/>
      </c>
      <c r="E52" s="163"/>
      <c r="G52" s="3"/>
      <c r="H52" s="3"/>
    </row>
    <row r="53" spans="1:8" ht="15.75" customHeight="1">
      <c r="A53" s="3"/>
      <c r="B53" s="3" t="str">
        <f t="shared" si="0"/>
        <v/>
      </c>
      <c r="C53" s="3" t="str">
        <f t="shared" si="1"/>
        <v/>
      </c>
      <c r="D53" s="3" t="str">
        <f t="shared" si="2"/>
        <v/>
      </c>
      <c r="E53" s="163"/>
      <c r="G53" s="3"/>
      <c r="H53" s="3"/>
    </row>
    <row r="54" spans="1:8" ht="15.75" customHeight="1">
      <c r="A54" s="3"/>
      <c r="B54" s="3" t="str">
        <f t="shared" si="0"/>
        <v/>
      </c>
      <c r="C54" s="3" t="str">
        <f t="shared" si="1"/>
        <v/>
      </c>
      <c r="D54" s="3" t="str">
        <f t="shared" si="2"/>
        <v/>
      </c>
      <c r="E54" s="163"/>
      <c r="G54" s="3"/>
      <c r="H54" s="3"/>
    </row>
    <row r="55" spans="1:8" ht="15.75" customHeight="1">
      <c r="A55" s="3"/>
      <c r="B55" s="3" t="str">
        <f t="shared" si="0"/>
        <v/>
      </c>
      <c r="C55" s="3" t="str">
        <f t="shared" si="1"/>
        <v/>
      </c>
      <c r="D55" s="3" t="str">
        <f t="shared" si="2"/>
        <v/>
      </c>
      <c r="E55" s="163"/>
      <c r="G55" s="3"/>
      <c r="H55" s="3"/>
    </row>
    <row r="56" spans="1:8" ht="15.75" customHeight="1">
      <c r="A56" s="3"/>
      <c r="B56" s="3" t="str">
        <f t="shared" si="0"/>
        <v/>
      </c>
      <c r="C56" s="3" t="str">
        <f t="shared" si="1"/>
        <v/>
      </c>
      <c r="D56" s="3" t="str">
        <f t="shared" si="2"/>
        <v/>
      </c>
      <c r="E56" s="163"/>
      <c r="G56" s="3"/>
      <c r="H56" s="3"/>
    </row>
    <row r="57" spans="1:8" ht="15.75" customHeight="1">
      <c r="A57" s="3"/>
      <c r="B57" s="3" t="str">
        <f t="shared" si="0"/>
        <v/>
      </c>
      <c r="C57" s="3" t="str">
        <f t="shared" si="1"/>
        <v/>
      </c>
      <c r="D57" s="3" t="str">
        <f t="shared" si="2"/>
        <v/>
      </c>
      <c r="E57" s="163"/>
      <c r="G57" s="3"/>
      <c r="H57" s="3"/>
    </row>
    <row r="58" spans="1:8" ht="15.75" customHeight="1">
      <c r="A58" s="3"/>
      <c r="B58" s="3" t="str">
        <f t="shared" si="0"/>
        <v/>
      </c>
      <c r="C58" s="3" t="str">
        <f t="shared" si="1"/>
        <v/>
      </c>
      <c r="D58" s="3" t="str">
        <f t="shared" si="2"/>
        <v/>
      </c>
      <c r="E58" s="163"/>
      <c r="G58" s="3"/>
      <c r="H58" s="3"/>
    </row>
    <row r="59" spans="1:8" ht="15.75" customHeight="1">
      <c r="A59" s="3"/>
      <c r="B59" s="3" t="str">
        <f t="shared" si="0"/>
        <v/>
      </c>
      <c r="C59" s="3" t="str">
        <f t="shared" si="1"/>
        <v/>
      </c>
      <c r="D59" s="3" t="str">
        <f t="shared" si="2"/>
        <v/>
      </c>
      <c r="E59" s="163"/>
      <c r="G59" s="3"/>
      <c r="H59" s="3"/>
    </row>
    <row r="60" spans="1:8" ht="15.75" customHeight="1">
      <c r="A60" s="3"/>
      <c r="B60" s="3" t="str">
        <f t="shared" si="0"/>
        <v/>
      </c>
      <c r="C60" s="3" t="str">
        <f t="shared" si="1"/>
        <v/>
      </c>
      <c r="D60" s="3" t="str">
        <f t="shared" si="2"/>
        <v/>
      </c>
      <c r="E60" s="163"/>
      <c r="G60" s="3"/>
      <c r="H60" s="3"/>
    </row>
    <row r="61" spans="1:8" ht="15.75" customHeight="1">
      <c r="A61" s="3"/>
      <c r="B61" s="3" t="str">
        <f t="shared" si="0"/>
        <v/>
      </c>
      <c r="C61" s="3" t="str">
        <f t="shared" si="1"/>
        <v/>
      </c>
      <c r="D61" s="3" t="str">
        <f t="shared" si="2"/>
        <v/>
      </c>
      <c r="E61" s="163"/>
      <c r="G61" s="3"/>
      <c r="H61" s="3"/>
    </row>
    <row r="62" spans="1:8" ht="15.75" customHeight="1">
      <c r="A62" s="3"/>
      <c r="B62" s="3" t="str">
        <f t="shared" si="0"/>
        <v/>
      </c>
      <c r="C62" s="3" t="str">
        <f t="shared" si="1"/>
        <v/>
      </c>
      <c r="D62" s="3" t="str">
        <f t="shared" si="2"/>
        <v/>
      </c>
      <c r="E62" s="163"/>
      <c r="G62" s="3"/>
      <c r="H62" s="3"/>
    </row>
    <row r="63" spans="1:8" ht="15.75" customHeight="1">
      <c r="A63" s="3"/>
      <c r="B63" s="3" t="str">
        <f t="shared" si="0"/>
        <v/>
      </c>
      <c r="C63" s="3" t="str">
        <f t="shared" si="1"/>
        <v/>
      </c>
      <c r="D63" s="3" t="str">
        <f t="shared" si="2"/>
        <v/>
      </c>
      <c r="E63" s="163"/>
      <c r="G63" s="3"/>
      <c r="H63" s="3"/>
    </row>
    <row r="64" spans="1:8" ht="15.75" customHeight="1">
      <c r="A64" s="3"/>
      <c r="B64" s="3" t="str">
        <f t="shared" si="0"/>
        <v/>
      </c>
      <c r="C64" s="3" t="str">
        <f t="shared" si="1"/>
        <v/>
      </c>
      <c r="D64" s="3" t="str">
        <f t="shared" si="2"/>
        <v/>
      </c>
      <c r="E64" s="163"/>
      <c r="G64" s="3"/>
      <c r="H64" s="3"/>
    </row>
    <row r="65" spans="1:8" ht="15.75" customHeight="1">
      <c r="A65" s="3"/>
      <c r="B65" s="3" t="str">
        <f t="shared" si="0"/>
        <v/>
      </c>
      <c r="C65" s="3" t="str">
        <f t="shared" si="1"/>
        <v/>
      </c>
      <c r="D65" s="3" t="str">
        <f t="shared" si="2"/>
        <v/>
      </c>
      <c r="E65" s="163"/>
      <c r="G65" s="3"/>
      <c r="H65" s="3"/>
    </row>
    <row r="66" spans="1:8" ht="15.75" customHeight="1">
      <c r="A66" s="3"/>
      <c r="B66" s="3" t="str">
        <f t="shared" si="0"/>
        <v/>
      </c>
      <c r="C66" s="3" t="str">
        <f t="shared" si="1"/>
        <v/>
      </c>
      <c r="D66" s="3" t="str">
        <f t="shared" si="2"/>
        <v/>
      </c>
      <c r="E66" s="163"/>
      <c r="G66" s="3"/>
      <c r="H66" s="3"/>
    </row>
    <row r="67" spans="1:8" ht="15.75" customHeight="1">
      <c r="A67" s="3"/>
      <c r="B67" s="3" t="str">
        <f t="shared" si="0"/>
        <v/>
      </c>
      <c r="C67" s="3" t="str">
        <f t="shared" si="1"/>
        <v/>
      </c>
      <c r="D67" s="3" t="str">
        <f t="shared" si="2"/>
        <v/>
      </c>
      <c r="E67" s="163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3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3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3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3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3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3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F2" sqref="F2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196</v>
      </c>
      <c r="C1" s="130" t="s">
        <v>197</v>
      </c>
      <c r="D1" s="130" t="s">
        <v>198</v>
      </c>
      <c r="E1" s="130" t="s">
        <v>14</v>
      </c>
      <c r="F1" s="181" t="s">
        <v>15</v>
      </c>
      <c r="G1" s="130" t="s">
        <v>199</v>
      </c>
      <c r="H1" s="130" t="s">
        <v>200</v>
      </c>
      <c r="I1" s="181"/>
      <c r="J1" s="181" t="s">
        <v>7</v>
      </c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>
      <c r="A2" s="227" t="s">
        <v>1177</v>
      </c>
      <c r="B2" s="227">
        <v>1</v>
      </c>
      <c r="C2" s="227">
        <v>1</v>
      </c>
      <c r="D2" s="227" t="s">
        <v>202</v>
      </c>
      <c r="E2" s="228" t="s">
        <v>1178</v>
      </c>
      <c r="F2" t="s">
        <v>967</v>
      </c>
      <c r="G2" s="227">
        <v>4</v>
      </c>
      <c r="H2" s="227">
        <v>4</v>
      </c>
    </row>
    <row r="3" spans="1:26">
      <c r="A3" s="227" t="s">
        <v>1177</v>
      </c>
      <c r="B3" s="227">
        <v>2</v>
      </c>
      <c r="C3" s="227">
        <v>2</v>
      </c>
      <c r="D3" s="227" t="s">
        <v>202</v>
      </c>
      <c r="E3" s="228" t="s">
        <v>1087</v>
      </c>
      <c r="F3" t="s">
        <v>952</v>
      </c>
      <c r="G3" s="227">
        <v>19</v>
      </c>
      <c r="H3" s="227">
        <v>19</v>
      </c>
    </row>
    <row r="4" spans="1:26">
      <c r="A4" s="3" t="s">
        <v>1177</v>
      </c>
      <c r="B4" s="227">
        <v>3</v>
      </c>
      <c r="C4" s="227">
        <v>3</v>
      </c>
      <c r="D4" s="227" t="s">
        <v>202</v>
      </c>
      <c r="E4" s="163" t="s">
        <v>1179</v>
      </c>
      <c r="F4" s="141" t="s">
        <v>76</v>
      </c>
      <c r="G4" s="3">
        <v>30</v>
      </c>
      <c r="H4" s="3">
        <v>30</v>
      </c>
    </row>
    <row r="5" spans="1:26">
      <c r="A5" s="3" t="s">
        <v>1177</v>
      </c>
      <c r="B5" s="227">
        <v>4</v>
      </c>
      <c r="C5" s="227">
        <v>4</v>
      </c>
      <c r="D5" s="227" t="s">
        <v>202</v>
      </c>
      <c r="E5" s="163" t="s">
        <v>1088</v>
      </c>
      <c r="F5" s="141" t="s">
        <v>944</v>
      </c>
      <c r="G5" s="3">
        <v>31</v>
      </c>
      <c r="H5" s="3">
        <v>31</v>
      </c>
    </row>
    <row r="6" spans="1:26">
      <c r="A6" s="3" t="s">
        <v>1177</v>
      </c>
      <c r="B6" s="227">
        <v>5</v>
      </c>
      <c r="C6" s="227">
        <v>5</v>
      </c>
      <c r="D6" s="227" t="s">
        <v>202</v>
      </c>
      <c r="E6" s="163" t="s">
        <v>1158</v>
      </c>
      <c r="F6" s="141" t="s">
        <v>950</v>
      </c>
      <c r="G6" s="3">
        <v>33</v>
      </c>
      <c r="H6" s="3">
        <v>33</v>
      </c>
    </row>
    <row r="7" spans="1:26">
      <c r="A7" s="3" t="s">
        <v>1177</v>
      </c>
      <c r="B7" s="227">
        <v>6</v>
      </c>
      <c r="C7" s="227">
        <v>6</v>
      </c>
      <c r="D7" s="227" t="s">
        <v>202</v>
      </c>
      <c r="E7" s="163" t="s">
        <v>218</v>
      </c>
      <c r="F7" s="141" t="s">
        <v>953</v>
      </c>
      <c r="G7" s="3">
        <v>39</v>
      </c>
      <c r="H7" s="3">
        <v>39</v>
      </c>
    </row>
    <row r="8" spans="1:26">
      <c r="A8" s="3" t="s">
        <v>1177</v>
      </c>
      <c r="B8" s="227">
        <v>7</v>
      </c>
      <c r="C8" s="227">
        <v>7</v>
      </c>
      <c r="D8" s="227" t="s">
        <v>202</v>
      </c>
      <c r="E8" s="163" t="s">
        <v>1062</v>
      </c>
      <c r="F8" s="141" t="s">
        <v>81</v>
      </c>
      <c r="G8" s="3">
        <v>41</v>
      </c>
      <c r="H8" s="3">
        <v>41</v>
      </c>
    </row>
    <row r="9" spans="1:26">
      <c r="A9" s="3" t="s">
        <v>1177</v>
      </c>
      <c r="B9" s="227">
        <v>8</v>
      </c>
      <c r="C9" s="227">
        <v>8</v>
      </c>
      <c r="D9" s="227" t="s">
        <v>202</v>
      </c>
      <c r="E9" s="163" t="s">
        <v>1180</v>
      </c>
      <c r="F9" s="141" t="s">
        <v>945</v>
      </c>
      <c r="G9" s="3">
        <v>43</v>
      </c>
      <c r="H9" s="3">
        <v>43</v>
      </c>
    </row>
    <row r="10" spans="1:26">
      <c r="A10" s="3" t="s">
        <v>1177</v>
      </c>
      <c r="B10" s="227">
        <v>9</v>
      </c>
      <c r="C10" s="227">
        <v>9</v>
      </c>
      <c r="D10" s="227" t="s">
        <v>202</v>
      </c>
      <c r="E10" s="163" t="s">
        <v>228</v>
      </c>
      <c r="F10" s="141" t="s">
        <v>227</v>
      </c>
      <c r="G10" s="3">
        <v>51</v>
      </c>
      <c r="H10" s="3">
        <v>50</v>
      </c>
    </row>
    <row r="11" spans="1:26">
      <c r="A11" s="3" t="s">
        <v>1177</v>
      </c>
      <c r="B11" s="227">
        <v>10</v>
      </c>
      <c r="C11" s="227">
        <v>10</v>
      </c>
      <c r="D11" s="227" t="s">
        <v>202</v>
      </c>
      <c r="E11" s="163" t="s">
        <v>1181</v>
      </c>
      <c r="F11" s="141" t="s">
        <v>90</v>
      </c>
      <c r="G11" s="3">
        <v>59</v>
      </c>
      <c r="H11" s="3">
        <v>57</v>
      </c>
    </row>
    <row r="12" spans="1:26">
      <c r="A12" s="3" t="s">
        <v>1177</v>
      </c>
      <c r="B12" s="227">
        <v>11</v>
      </c>
      <c r="C12" s="227">
        <v>11</v>
      </c>
      <c r="D12" s="227" t="s">
        <v>202</v>
      </c>
      <c r="E12" s="163" t="s">
        <v>1078</v>
      </c>
      <c r="F12" s="141" t="s">
        <v>96</v>
      </c>
      <c r="G12" s="3">
        <v>60</v>
      </c>
      <c r="H12" s="3">
        <v>58</v>
      </c>
    </row>
    <row r="13" spans="1:26">
      <c r="A13" s="3" t="s">
        <v>1182</v>
      </c>
      <c r="B13" s="227">
        <v>12</v>
      </c>
      <c r="C13" s="227" t="s">
        <v>202</v>
      </c>
      <c r="D13" s="227">
        <v>1</v>
      </c>
      <c r="E13" s="163" t="s">
        <v>1159</v>
      </c>
      <c r="F13" s="141" t="s">
        <v>939</v>
      </c>
      <c r="G13" s="3">
        <v>62</v>
      </c>
      <c r="H13" s="3">
        <v>3</v>
      </c>
    </row>
    <row r="14" spans="1:26">
      <c r="A14" s="3" t="s">
        <v>1182</v>
      </c>
      <c r="B14" s="227">
        <v>13</v>
      </c>
      <c r="C14" s="227" t="s">
        <v>202</v>
      </c>
      <c r="D14" s="227">
        <v>2</v>
      </c>
      <c r="E14" s="163" t="s">
        <v>1183</v>
      </c>
      <c r="F14" s="141" t="s">
        <v>935</v>
      </c>
      <c r="G14" s="3">
        <v>64</v>
      </c>
      <c r="H14" s="3">
        <v>5</v>
      </c>
    </row>
    <row r="15" spans="1:26">
      <c r="A15" s="3" t="s">
        <v>1177</v>
      </c>
      <c r="B15" s="227">
        <v>14</v>
      </c>
      <c r="C15" s="227">
        <v>12</v>
      </c>
      <c r="D15" s="227" t="s">
        <v>202</v>
      </c>
      <c r="E15" s="163" t="s">
        <v>206</v>
      </c>
      <c r="F15" s="141" t="s">
        <v>86</v>
      </c>
      <c r="G15" s="3">
        <v>65</v>
      </c>
      <c r="H15" s="3">
        <v>60</v>
      </c>
    </row>
    <row r="16" spans="1:26">
      <c r="A16" s="3" t="s">
        <v>1177</v>
      </c>
      <c r="B16" s="227">
        <v>15</v>
      </c>
      <c r="C16" s="227">
        <v>13</v>
      </c>
      <c r="D16" s="227" t="s">
        <v>202</v>
      </c>
      <c r="E16" s="163" t="s">
        <v>1184</v>
      </c>
      <c r="F16" s="141" t="s">
        <v>115</v>
      </c>
      <c r="G16" s="3">
        <v>70</v>
      </c>
      <c r="H16" s="3">
        <v>63</v>
      </c>
    </row>
    <row r="17" spans="1:8">
      <c r="A17" s="3" t="s">
        <v>1182</v>
      </c>
      <c r="B17" s="227">
        <v>16</v>
      </c>
      <c r="C17" s="227" t="s">
        <v>202</v>
      </c>
      <c r="D17" s="227">
        <v>3</v>
      </c>
      <c r="E17" s="163" t="s">
        <v>1094</v>
      </c>
      <c r="F17" s="141" t="s">
        <v>934</v>
      </c>
      <c r="G17" s="3">
        <v>78</v>
      </c>
      <c r="H17" s="3">
        <v>9</v>
      </c>
    </row>
    <row r="18" spans="1:8">
      <c r="A18" s="3" t="s">
        <v>1177</v>
      </c>
      <c r="B18" s="227">
        <v>17</v>
      </c>
      <c r="C18" s="227">
        <v>14</v>
      </c>
      <c r="D18" s="227" t="s">
        <v>202</v>
      </c>
      <c r="E18" s="163" t="s">
        <v>1185</v>
      </c>
      <c r="F18" s="141" t="s">
        <v>947</v>
      </c>
      <c r="G18" s="3">
        <v>81</v>
      </c>
      <c r="H18" s="3">
        <v>71</v>
      </c>
    </row>
    <row r="19" spans="1:8">
      <c r="A19" s="3" t="s">
        <v>1177</v>
      </c>
      <c r="B19" s="227">
        <v>18</v>
      </c>
      <c r="C19" s="227">
        <v>15</v>
      </c>
      <c r="D19" s="227" t="s">
        <v>202</v>
      </c>
      <c r="E19" s="163" t="s">
        <v>1186</v>
      </c>
      <c r="F19" s="141" t="s">
        <v>954</v>
      </c>
      <c r="G19" s="3">
        <v>83</v>
      </c>
      <c r="H19" s="3">
        <v>73</v>
      </c>
    </row>
    <row r="20" spans="1:8">
      <c r="A20" s="3" t="s">
        <v>1177</v>
      </c>
      <c r="B20" s="227">
        <v>19</v>
      </c>
      <c r="C20" s="227">
        <v>16</v>
      </c>
      <c r="D20" s="227" t="s">
        <v>202</v>
      </c>
      <c r="E20" s="163" t="s">
        <v>1095</v>
      </c>
      <c r="F20" s="141" t="s">
        <v>99</v>
      </c>
      <c r="G20" s="3">
        <v>90</v>
      </c>
      <c r="H20" s="3">
        <v>79</v>
      </c>
    </row>
    <row r="21" spans="1:8" ht="15.75" customHeight="1">
      <c r="A21" s="3" t="s">
        <v>1177</v>
      </c>
      <c r="B21" s="227">
        <v>20</v>
      </c>
      <c r="C21" s="227">
        <v>17</v>
      </c>
      <c r="D21" s="227" t="s">
        <v>202</v>
      </c>
      <c r="E21" s="163" t="s">
        <v>221</v>
      </c>
      <c r="F21" s="141" t="s">
        <v>97</v>
      </c>
      <c r="G21" s="3">
        <v>98</v>
      </c>
      <c r="H21" s="3">
        <v>85</v>
      </c>
    </row>
    <row r="22" spans="1:8" ht="15.75" customHeight="1">
      <c r="A22" s="3" t="s">
        <v>1182</v>
      </c>
      <c r="B22" s="227">
        <v>21</v>
      </c>
      <c r="C22" s="227" t="s">
        <v>202</v>
      </c>
      <c r="D22" s="227">
        <v>4</v>
      </c>
      <c r="E22" s="163" t="s">
        <v>1081</v>
      </c>
      <c r="F22" s="141" t="s">
        <v>938</v>
      </c>
      <c r="G22" s="3">
        <v>102</v>
      </c>
      <c r="H22" s="3">
        <v>14</v>
      </c>
    </row>
    <row r="23" spans="1:8" ht="15.75" customHeight="1">
      <c r="A23" s="3" t="s">
        <v>1177</v>
      </c>
      <c r="B23" s="227">
        <v>22</v>
      </c>
      <c r="C23" s="227">
        <v>18</v>
      </c>
      <c r="D23" s="227" t="s">
        <v>202</v>
      </c>
      <c r="E23" s="163" t="s">
        <v>1187</v>
      </c>
      <c r="F23" s="141" t="s">
        <v>946</v>
      </c>
      <c r="G23" s="3">
        <v>114</v>
      </c>
      <c r="H23" s="3">
        <v>99</v>
      </c>
    </row>
    <row r="24" spans="1:8" ht="15.75" customHeight="1">
      <c r="A24" s="3" t="s">
        <v>1177</v>
      </c>
      <c r="B24" s="227">
        <v>23</v>
      </c>
      <c r="C24" s="227">
        <v>19</v>
      </c>
      <c r="D24" s="227" t="s">
        <v>202</v>
      </c>
      <c r="E24" s="163" t="s">
        <v>1188</v>
      </c>
      <c r="F24" s="141" t="s">
        <v>229</v>
      </c>
      <c r="G24" s="3">
        <v>115</v>
      </c>
      <c r="H24" s="3">
        <v>100</v>
      </c>
    </row>
    <row r="25" spans="1:8" ht="15.75" customHeight="1">
      <c r="A25" s="3" t="s">
        <v>1177</v>
      </c>
      <c r="B25" s="227">
        <v>24</v>
      </c>
      <c r="C25" s="227">
        <v>20</v>
      </c>
      <c r="D25" s="227" t="s">
        <v>202</v>
      </c>
      <c r="E25" s="163" t="s">
        <v>1189</v>
      </c>
      <c r="F25" s="141" t="s">
        <v>107</v>
      </c>
      <c r="G25" s="3">
        <v>121</v>
      </c>
      <c r="H25" s="3">
        <v>105</v>
      </c>
    </row>
    <row r="26" spans="1:8" ht="15.75" customHeight="1">
      <c r="A26" s="3" t="s">
        <v>1177</v>
      </c>
      <c r="B26" s="227">
        <v>25</v>
      </c>
      <c r="C26" s="227">
        <v>21</v>
      </c>
      <c r="D26" s="227" t="s">
        <v>202</v>
      </c>
      <c r="E26" s="163" t="s">
        <v>1068</v>
      </c>
      <c r="F26" s="141" t="s">
        <v>948</v>
      </c>
      <c r="G26" s="3">
        <v>125</v>
      </c>
      <c r="H26" s="3">
        <v>109</v>
      </c>
    </row>
    <row r="27" spans="1:8" ht="15.75" customHeight="1">
      <c r="A27" s="3" t="s">
        <v>1177</v>
      </c>
      <c r="B27" s="227">
        <v>26</v>
      </c>
      <c r="C27" s="227">
        <v>22</v>
      </c>
      <c r="D27" s="227" t="s">
        <v>202</v>
      </c>
      <c r="E27" s="163" t="s">
        <v>270</v>
      </c>
      <c r="F27" s="141" t="s">
        <v>113</v>
      </c>
      <c r="G27" s="3">
        <v>137</v>
      </c>
      <c r="H27" s="3">
        <v>115</v>
      </c>
    </row>
    <row r="28" spans="1:8" ht="15.75" customHeight="1">
      <c r="A28" s="3" t="s">
        <v>1177</v>
      </c>
      <c r="B28" s="227">
        <v>27</v>
      </c>
      <c r="C28" s="227">
        <v>23</v>
      </c>
      <c r="D28" s="227" t="s">
        <v>202</v>
      </c>
      <c r="E28" s="163" t="s">
        <v>1108</v>
      </c>
      <c r="F28" s="141" t="s">
        <v>955</v>
      </c>
      <c r="G28" s="3">
        <v>139</v>
      </c>
      <c r="H28" s="3">
        <v>117</v>
      </c>
    </row>
    <row r="29" spans="1:8" ht="15.75" customHeight="1">
      <c r="A29" s="3" t="s">
        <v>1177</v>
      </c>
      <c r="B29" s="227">
        <v>28</v>
      </c>
      <c r="C29" s="227">
        <v>24</v>
      </c>
      <c r="D29" s="227" t="s">
        <v>202</v>
      </c>
      <c r="E29" s="163" t="s">
        <v>212</v>
      </c>
      <c r="F29" s="141" t="s">
        <v>956</v>
      </c>
      <c r="G29" s="3">
        <v>151</v>
      </c>
      <c r="H29" s="3">
        <v>125</v>
      </c>
    </row>
    <row r="30" spans="1:8" ht="15.75" customHeight="1">
      <c r="A30" s="3" t="s">
        <v>1177</v>
      </c>
      <c r="B30" s="227">
        <v>29</v>
      </c>
      <c r="C30" s="227">
        <v>25</v>
      </c>
      <c r="D30" s="227" t="s">
        <v>202</v>
      </c>
      <c r="E30" s="163" t="s">
        <v>1190</v>
      </c>
      <c r="F30" s="141" t="s">
        <v>120</v>
      </c>
      <c r="G30" s="3">
        <v>153</v>
      </c>
      <c r="H30" s="3">
        <v>127</v>
      </c>
    </row>
    <row r="31" spans="1:8" ht="15.75" customHeight="1">
      <c r="A31" s="3" t="s">
        <v>1177</v>
      </c>
      <c r="B31" s="227">
        <v>30</v>
      </c>
      <c r="C31" s="227">
        <v>26</v>
      </c>
      <c r="D31" s="227" t="s">
        <v>202</v>
      </c>
      <c r="E31" s="163" t="s">
        <v>1191</v>
      </c>
      <c r="F31" s="141" t="s">
        <v>136</v>
      </c>
      <c r="G31" s="3">
        <v>154</v>
      </c>
      <c r="H31" s="3">
        <v>128</v>
      </c>
    </row>
    <row r="32" spans="1:8" ht="15.75" customHeight="1">
      <c r="A32" s="3" t="s">
        <v>1177</v>
      </c>
      <c r="B32" s="227">
        <v>31</v>
      </c>
      <c r="C32" s="227">
        <v>27</v>
      </c>
      <c r="D32" s="227" t="s">
        <v>202</v>
      </c>
      <c r="E32" s="163" t="s">
        <v>1192</v>
      </c>
      <c r="F32" s="141" t="s">
        <v>231</v>
      </c>
      <c r="G32" s="3">
        <v>158</v>
      </c>
      <c r="H32" s="3">
        <v>130</v>
      </c>
    </row>
    <row r="33" spans="1:8" ht="15.75" customHeight="1">
      <c r="A33" s="3" t="s">
        <v>1182</v>
      </c>
      <c r="B33" s="227">
        <v>32</v>
      </c>
      <c r="C33" s="227" t="s">
        <v>202</v>
      </c>
      <c r="D33" s="227">
        <v>5</v>
      </c>
      <c r="E33" s="163" t="s">
        <v>1098</v>
      </c>
      <c r="F33" s="141" t="s">
        <v>941</v>
      </c>
      <c r="G33" s="3">
        <v>166</v>
      </c>
      <c r="H33" s="3">
        <v>32</v>
      </c>
    </row>
    <row r="34" spans="1:8" ht="15.75" customHeight="1">
      <c r="A34" s="3" t="s">
        <v>1177</v>
      </c>
      <c r="B34" s="227">
        <v>33</v>
      </c>
      <c r="C34" s="227">
        <v>28</v>
      </c>
      <c r="D34" s="227" t="s">
        <v>202</v>
      </c>
      <c r="E34" s="163" t="s">
        <v>1076</v>
      </c>
      <c r="F34" s="141" t="s">
        <v>153</v>
      </c>
      <c r="G34" s="3">
        <v>167</v>
      </c>
      <c r="H34" s="3">
        <v>135</v>
      </c>
    </row>
    <row r="35" spans="1:8" ht="15.75" customHeight="1">
      <c r="A35" s="3" t="s">
        <v>1177</v>
      </c>
      <c r="B35" s="227">
        <v>34</v>
      </c>
      <c r="C35" s="227">
        <v>29</v>
      </c>
      <c r="D35" s="227" t="s">
        <v>202</v>
      </c>
      <c r="E35" s="163" t="s">
        <v>1077</v>
      </c>
      <c r="F35" s="141" t="s">
        <v>957</v>
      </c>
      <c r="G35" s="3">
        <v>168</v>
      </c>
      <c r="H35" s="3">
        <v>136</v>
      </c>
    </row>
    <row r="36" spans="1:8" ht="15.75" customHeight="1">
      <c r="A36" s="3" t="s">
        <v>1182</v>
      </c>
      <c r="B36" s="227">
        <v>35</v>
      </c>
      <c r="C36" s="227" t="s">
        <v>202</v>
      </c>
      <c r="D36" s="227">
        <v>6</v>
      </c>
      <c r="E36" s="163" t="s">
        <v>1193</v>
      </c>
      <c r="F36" s="141" t="s">
        <v>122</v>
      </c>
      <c r="G36" s="3">
        <v>169</v>
      </c>
      <c r="H36" s="3">
        <v>33</v>
      </c>
    </row>
    <row r="37" spans="1:8" ht="15.75" customHeight="1">
      <c r="A37" s="3" t="s">
        <v>1177</v>
      </c>
      <c r="B37" s="227">
        <v>36</v>
      </c>
      <c r="C37" s="227">
        <v>30</v>
      </c>
      <c r="D37" s="227" t="s">
        <v>202</v>
      </c>
      <c r="E37" s="163" t="s">
        <v>1082</v>
      </c>
      <c r="F37" s="141" t="s">
        <v>949</v>
      </c>
      <c r="G37" s="3">
        <v>170</v>
      </c>
      <c r="H37" s="3">
        <v>137</v>
      </c>
    </row>
    <row r="38" spans="1:8" ht="15.75" customHeight="1">
      <c r="A38" s="3" t="s">
        <v>1177</v>
      </c>
      <c r="B38" s="227">
        <v>37</v>
      </c>
      <c r="C38" s="227">
        <v>31</v>
      </c>
      <c r="D38" s="227" t="s">
        <v>202</v>
      </c>
      <c r="E38" s="163" t="s">
        <v>1194</v>
      </c>
      <c r="F38" s="141" t="s">
        <v>959</v>
      </c>
      <c r="G38" s="3">
        <v>173</v>
      </c>
      <c r="H38" s="3">
        <v>140</v>
      </c>
    </row>
    <row r="39" spans="1:8" ht="15.75" customHeight="1">
      <c r="A39" s="3" t="s">
        <v>1177</v>
      </c>
      <c r="B39" s="227">
        <v>38</v>
      </c>
      <c r="C39" s="227">
        <v>32</v>
      </c>
      <c r="D39" s="227" t="s">
        <v>202</v>
      </c>
      <c r="E39" s="163" t="s">
        <v>1195</v>
      </c>
      <c r="F39" s="141" t="s">
        <v>958</v>
      </c>
      <c r="G39" s="3">
        <v>174</v>
      </c>
      <c r="H39" s="3">
        <v>141</v>
      </c>
    </row>
    <row r="40" spans="1:8" ht="15.75" customHeight="1">
      <c r="A40" s="3" t="s">
        <v>1177</v>
      </c>
      <c r="B40" s="227">
        <v>39</v>
      </c>
      <c r="C40" s="227">
        <v>33</v>
      </c>
      <c r="D40" s="227" t="s">
        <v>202</v>
      </c>
      <c r="E40" s="163" t="s">
        <v>233</v>
      </c>
      <c r="F40" s="141" t="s">
        <v>232</v>
      </c>
      <c r="G40" s="3">
        <v>180</v>
      </c>
      <c r="H40" s="3">
        <v>145</v>
      </c>
    </row>
    <row r="41" spans="1:8" ht="15.75" customHeight="1">
      <c r="A41" s="3" t="s">
        <v>1177</v>
      </c>
      <c r="B41" s="227">
        <v>40</v>
      </c>
      <c r="C41" s="227">
        <v>34</v>
      </c>
      <c r="D41" s="227" t="s">
        <v>202</v>
      </c>
      <c r="E41" s="163" t="s">
        <v>1196</v>
      </c>
      <c r="F41" s="141" t="s">
        <v>155</v>
      </c>
      <c r="G41" s="3">
        <v>181</v>
      </c>
      <c r="H41" s="3">
        <v>146</v>
      </c>
    </row>
    <row r="42" spans="1:8" ht="15.75" customHeight="1">
      <c r="A42" s="3" t="s">
        <v>1182</v>
      </c>
      <c r="B42" s="227">
        <v>41</v>
      </c>
      <c r="C42" s="227" t="s">
        <v>202</v>
      </c>
      <c r="D42" s="227">
        <v>7</v>
      </c>
      <c r="E42" s="163" t="s">
        <v>1197</v>
      </c>
      <c r="F42" s="141" t="s">
        <v>132</v>
      </c>
      <c r="G42" s="3">
        <v>186</v>
      </c>
      <c r="H42" s="3">
        <v>37</v>
      </c>
    </row>
    <row r="43" spans="1:8" ht="15.75" customHeight="1">
      <c r="A43" s="3" t="s">
        <v>1177</v>
      </c>
      <c r="B43" s="227">
        <v>42</v>
      </c>
      <c r="C43" s="227">
        <v>35</v>
      </c>
      <c r="D43" s="227" t="s">
        <v>202</v>
      </c>
      <c r="E43" s="163" t="s">
        <v>1096</v>
      </c>
      <c r="F43" s="141" t="s">
        <v>961</v>
      </c>
      <c r="G43" s="3">
        <v>191</v>
      </c>
      <c r="H43" s="3">
        <v>152</v>
      </c>
    </row>
    <row r="44" spans="1:8" ht="15.75" customHeight="1">
      <c r="A44" s="3" t="s">
        <v>1182</v>
      </c>
      <c r="B44" s="227">
        <v>43</v>
      </c>
      <c r="C44" s="227" t="s">
        <v>202</v>
      </c>
      <c r="D44" s="227">
        <v>8</v>
      </c>
      <c r="E44" s="163" t="s">
        <v>1198</v>
      </c>
      <c r="F44" s="141" t="s">
        <v>936</v>
      </c>
      <c r="G44" s="3">
        <v>192</v>
      </c>
      <c r="H44" s="3">
        <v>40</v>
      </c>
    </row>
    <row r="45" spans="1:8" ht="15.75" customHeight="1">
      <c r="A45" s="3" t="s">
        <v>1177</v>
      </c>
      <c r="B45" s="227">
        <v>44</v>
      </c>
      <c r="C45" s="227">
        <v>36</v>
      </c>
      <c r="D45" s="227" t="s">
        <v>202</v>
      </c>
      <c r="E45" s="163" t="s">
        <v>1199</v>
      </c>
      <c r="F45" s="141" t="s">
        <v>960</v>
      </c>
      <c r="G45" s="3">
        <v>193</v>
      </c>
      <c r="H45" s="3">
        <v>153</v>
      </c>
    </row>
    <row r="46" spans="1:8" ht="15.75" customHeight="1">
      <c r="A46" s="3" t="s">
        <v>1182</v>
      </c>
      <c r="B46" s="227">
        <v>45</v>
      </c>
      <c r="C46" s="227" t="s">
        <v>202</v>
      </c>
      <c r="D46" s="227">
        <v>9</v>
      </c>
      <c r="E46" s="163" t="s">
        <v>1200</v>
      </c>
      <c r="F46" s="141" t="s">
        <v>234</v>
      </c>
      <c r="G46" s="3">
        <v>203</v>
      </c>
      <c r="H46" s="3">
        <v>45</v>
      </c>
    </row>
    <row r="47" spans="1:8" ht="15.75" customHeight="1">
      <c r="A47" s="3" t="s">
        <v>1177</v>
      </c>
      <c r="B47" s="227">
        <v>46</v>
      </c>
      <c r="C47" s="227">
        <v>37</v>
      </c>
      <c r="D47" s="227" t="s">
        <v>202</v>
      </c>
      <c r="E47" s="163" t="s">
        <v>249</v>
      </c>
      <c r="F47" s="141" t="s">
        <v>143</v>
      </c>
      <c r="G47" s="3">
        <v>208</v>
      </c>
      <c r="H47" s="3">
        <v>161</v>
      </c>
    </row>
    <row r="48" spans="1:8" ht="15.75" customHeight="1">
      <c r="A48" s="3" t="s">
        <v>1177</v>
      </c>
      <c r="B48" s="227">
        <v>47</v>
      </c>
      <c r="C48" s="227">
        <v>38</v>
      </c>
      <c r="D48" s="227" t="s">
        <v>202</v>
      </c>
      <c r="E48" s="163" t="s">
        <v>1201</v>
      </c>
      <c r="F48" s="141" t="s">
        <v>963</v>
      </c>
      <c r="G48" s="3">
        <v>209</v>
      </c>
      <c r="H48" s="3">
        <v>162</v>
      </c>
    </row>
    <row r="49" spans="1:8" ht="15.75" customHeight="1">
      <c r="A49" s="3" t="s">
        <v>1182</v>
      </c>
      <c r="B49" s="227">
        <v>48</v>
      </c>
      <c r="C49" s="227" t="s">
        <v>202</v>
      </c>
      <c r="D49" s="227">
        <v>10</v>
      </c>
      <c r="E49" s="163" t="s">
        <v>1084</v>
      </c>
      <c r="F49" s="141" t="s">
        <v>151</v>
      </c>
      <c r="G49" s="3">
        <v>210</v>
      </c>
      <c r="H49" s="3">
        <v>48</v>
      </c>
    </row>
    <row r="50" spans="1:8" ht="15.75" customHeight="1">
      <c r="A50" s="3" t="s">
        <v>1182</v>
      </c>
      <c r="B50" s="227">
        <v>49</v>
      </c>
      <c r="C50" s="227" t="s">
        <v>202</v>
      </c>
      <c r="D50" s="227">
        <v>11</v>
      </c>
      <c r="E50" s="163" t="s">
        <v>1202</v>
      </c>
      <c r="F50" s="141" t="s">
        <v>942</v>
      </c>
      <c r="G50" s="3">
        <v>212</v>
      </c>
      <c r="H50" s="3">
        <v>49</v>
      </c>
    </row>
    <row r="51" spans="1:8" ht="15.75" customHeight="1">
      <c r="A51" s="3" t="s">
        <v>1177</v>
      </c>
      <c r="B51" s="227">
        <v>50</v>
      </c>
      <c r="C51" s="227">
        <v>39</v>
      </c>
      <c r="D51" s="227" t="s">
        <v>202</v>
      </c>
      <c r="E51" s="163" t="s">
        <v>235</v>
      </c>
      <c r="F51" s="141" t="s">
        <v>951</v>
      </c>
      <c r="G51" s="3">
        <v>215</v>
      </c>
      <c r="H51" s="3">
        <v>165</v>
      </c>
    </row>
    <row r="52" spans="1:8" ht="15.75" customHeight="1">
      <c r="A52" s="3" t="s">
        <v>1177</v>
      </c>
      <c r="B52" s="227">
        <v>51</v>
      </c>
      <c r="C52" s="227">
        <v>40</v>
      </c>
      <c r="D52" s="227" t="s">
        <v>202</v>
      </c>
      <c r="E52" s="163" t="s">
        <v>1203</v>
      </c>
      <c r="F52" s="141" t="s">
        <v>962</v>
      </c>
      <c r="G52" s="3">
        <v>219</v>
      </c>
      <c r="H52" s="3">
        <v>168</v>
      </c>
    </row>
    <row r="53" spans="1:8" ht="15.75" customHeight="1">
      <c r="A53" s="3" t="s">
        <v>1177</v>
      </c>
      <c r="B53" s="227">
        <v>52</v>
      </c>
      <c r="C53" s="227">
        <v>41</v>
      </c>
      <c r="D53" s="227" t="s">
        <v>202</v>
      </c>
      <c r="E53" s="163" t="s">
        <v>1204</v>
      </c>
      <c r="F53" s="141" t="s">
        <v>150</v>
      </c>
      <c r="G53" s="3">
        <v>226</v>
      </c>
      <c r="H53" s="3">
        <v>170</v>
      </c>
    </row>
    <row r="54" spans="1:8" ht="15.75" customHeight="1">
      <c r="A54" s="3" t="s">
        <v>1177</v>
      </c>
      <c r="B54" s="227">
        <v>53</v>
      </c>
      <c r="C54" s="227">
        <v>42</v>
      </c>
      <c r="D54" s="227" t="s">
        <v>202</v>
      </c>
      <c r="E54" s="163" t="s">
        <v>1205</v>
      </c>
      <c r="F54" s="141" t="s">
        <v>237</v>
      </c>
      <c r="G54" s="3">
        <v>227</v>
      </c>
      <c r="H54" s="3">
        <v>171</v>
      </c>
    </row>
    <row r="55" spans="1:8" ht="15.75" customHeight="1">
      <c r="A55" s="3" t="s">
        <v>1182</v>
      </c>
      <c r="B55" s="227">
        <v>54</v>
      </c>
      <c r="C55" s="227" t="s">
        <v>202</v>
      </c>
      <c r="D55" s="227">
        <v>12</v>
      </c>
      <c r="E55" s="163" t="s">
        <v>1206</v>
      </c>
      <c r="F55" s="141" t="s">
        <v>239</v>
      </c>
      <c r="G55" s="3">
        <v>228</v>
      </c>
      <c r="H55" s="3">
        <v>57</v>
      </c>
    </row>
    <row r="56" spans="1:8" ht="15.75" customHeight="1">
      <c r="A56" s="3" t="s">
        <v>1177</v>
      </c>
      <c r="B56" s="227">
        <v>55</v>
      </c>
      <c r="C56" s="227">
        <v>43</v>
      </c>
      <c r="D56" s="227" t="s">
        <v>202</v>
      </c>
      <c r="E56" s="163" t="s">
        <v>1099</v>
      </c>
      <c r="F56" s="141" t="s">
        <v>964</v>
      </c>
      <c r="G56" s="3">
        <v>234</v>
      </c>
      <c r="H56" s="3">
        <v>175</v>
      </c>
    </row>
    <row r="57" spans="1:8" ht="15.75" customHeight="1">
      <c r="A57" s="3" t="s">
        <v>1182</v>
      </c>
      <c r="B57" s="227">
        <v>56</v>
      </c>
      <c r="C57" s="227" t="s">
        <v>202</v>
      </c>
      <c r="D57" s="227">
        <v>13</v>
      </c>
      <c r="E57" s="163" t="s">
        <v>1207</v>
      </c>
      <c r="F57" s="141" t="s">
        <v>943</v>
      </c>
      <c r="G57" s="3">
        <v>243</v>
      </c>
      <c r="H57" s="3">
        <v>68</v>
      </c>
    </row>
    <row r="58" spans="1:8" ht="15.75" customHeight="1">
      <c r="A58" s="3" t="s">
        <v>1177</v>
      </c>
      <c r="B58" s="227">
        <v>57</v>
      </c>
      <c r="C58" s="227">
        <v>44</v>
      </c>
      <c r="D58" s="227" t="s">
        <v>202</v>
      </c>
      <c r="E58" s="163" t="s">
        <v>1207</v>
      </c>
      <c r="F58" s="141" t="s">
        <v>161</v>
      </c>
      <c r="G58" s="3">
        <v>244</v>
      </c>
      <c r="H58" s="3">
        <v>176</v>
      </c>
    </row>
    <row r="59" spans="1:8" ht="15.75" customHeight="1">
      <c r="A59" s="3" t="s">
        <v>1177</v>
      </c>
      <c r="B59" s="227">
        <v>58</v>
      </c>
      <c r="C59" s="227">
        <v>45</v>
      </c>
      <c r="D59" s="227" t="s">
        <v>202</v>
      </c>
      <c r="E59" s="163" t="s">
        <v>1208</v>
      </c>
      <c r="F59" s="141" t="s">
        <v>965</v>
      </c>
      <c r="G59" s="3">
        <v>248</v>
      </c>
      <c r="H59" s="3">
        <v>178</v>
      </c>
    </row>
    <row r="60" spans="1:8" ht="15.75" customHeight="1">
      <c r="A60" s="3" t="s">
        <v>1182</v>
      </c>
      <c r="B60" s="227">
        <v>59</v>
      </c>
      <c r="C60" s="227" t="s">
        <v>202</v>
      </c>
      <c r="D60" s="227">
        <v>14</v>
      </c>
      <c r="E60" s="163" t="s">
        <v>1209</v>
      </c>
      <c r="F60" s="141" t="s">
        <v>940</v>
      </c>
      <c r="G60" s="3">
        <v>256</v>
      </c>
      <c r="H60" s="3">
        <v>74</v>
      </c>
    </row>
    <row r="61" spans="1:8" ht="15.75" customHeight="1">
      <c r="A61" s="3" t="s">
        <v>1182</v>
      </c>
      <c r="B61" s="227">
        <v>60</v>
      </c>
      <c r="C61" s="227" t="s">
        <v>202</v>
      </c>
      <c r="D61" s="227">
        <v>15</v>
      </c>
      <c r="E61" s="163" t="s">
        <v>1209</v>
      </c>
      <c r="F61" s="141" t="s">
        <v>937</v>
      </c>
      <c r="G61" s="3">
        <v>257</v>
      </c>
      <c r="H61" s="3">
        <v>75</v>
      </c>
    </row>
    <row r="62" spans="1:8" ht="15.75" customHeight="1">
      <c r="A62" s="3" t="s">
        <v>1177</v>
      </c>
      <c r="B62" s="227">
        <v>61</v>
      </c>
      <c r="C62" s="227">
        <v>46</v>
      </c>
      <c r="D62" s="227" t="s">
        <v>202</v>
      </c>
      <c r="E62" s="163" t="s">
        <v>1210</v>
      </c>
      <c r="F62" s="141" t="s">
        <v>966</v>
      </c>
      <c r="G62" s="3">
        <v>272</v>
      </c>
      <c r="H62" s="3">
        <v>185</v>
      </c>
    </row>
    <row r="63" spans="1:8" ht="15.75" customHeight="1">
      <c r="A63" s="3" t="s">
        <v>1177</v>
      </c>
      <c r="B63" s="227">
        <v>62</v>
      </c>
      <c r="C63" s="227">
        <v>47</v>
      </c>
      <c r="D63" s="227" t="s">
        <v>202</v>
      </c>
      <c r="E63" s="163" t="s">
        <v>1211</v>
      </c>
      <c r="F63" s="141" t="s">
        <v>968</v>
      </c>
      <c r="G63" s="3">
        <v>290</v>
      </c>
      <c r="H63" s="3">
        <v>191</v>
      </c>
    </row>
    <row r="64" spans="1:8" ht="15.75" customHeight="1">
      <c r="A64" s="3" t="s">
        <v>1182</v>
      </c>
      <c r="B64" s="3">
        <v>63</v>
      </c>
      <c r="C64" s="3" t="s">
        <v>202</v>
      </c>
      <c r="D64" s="3">
        <v>16</v>
      </c>
      <c r="E64" s="163" t="s">
        <v>1212</v>
      </c>
      <c r="F64" t="s">
        <v>238</v>
      </c>
      <c r="G64" s="3">
        <v>303</v>
      </c>
      <c r="H64" s="3">
        <v>108</v>
      </c>
    </row>
    <row r="65" spans="1:8" ht="15.75" customHeight="1">
      <c r="A65" s="3" t="s">
        <v>1182</v>
      </c>
      <c r="B65" s="3">
        <v>64</v>
      </c>
      <c r="C65" s="3" t="s">
        <v>202</v>
      </c>
      <c r="D65" s="3">
        <v>17</v>
      </c>
      <c r="E65" s="163" t="s">
        <v>1213</v>
      </c>
      <c r="F65" t="s">
        <v>170</v>
      </c>
      <c r="G65" s="3">
        <v>311</v>
      </c>
      <c r="H65" s="3">
        <v>116</v>
      </c>
    </row>
    <row r="66" spans="1:8" ht="15.75" customHeight="1">
      <c r="A66" s="3" t="s">
        <v>1177</v>
      </c>
      <c r="B66" s="3">
        <v>65</v>
      </c>
      <c r="C66" s="3">
        <v>48</v>
      </c>
      <c r="D66" s="3" t="s">
        <v>202</v>
      </c>
      <c r="E66" s="163" t="s">
        <v>1214</v>
      </c>
      <c r="F66" t="s">
        <v>117</v>
      </c>
      <c r="G66" s="3">
        <v>312</v>
      </c>
      <c r="H66" s="3">
        <v>196</v>
      </c>
    </row>
    <row r="67" spans="1:8" ht="15.75" customHeight="1">
      <c r="A67" s="3"/>
      <c r="B67" s="3" t="str">
        <f t="shared" ref="B64:B136" si="0">IF($A67&lt;&gt;"",B66+1,"")</f>
        <v/>
      </c>
      <c r="C67" s="3" t="str">
        <f t="shared" ref="C64:C130" si="1">IF(AND($A67&lt;&gt;"",$A67=$J$1&amp;"-"&amp;"M"),MAX($C$2:C66)+1,"")</f>
        <v/>
      </c>
      <c r="D67" s="3" t="str">
        <f t="shared" ref="D64:D130" si="2">IF(AND($A67&lt;&gt;"",$A67=$J$1&amp;"-"&amp;"F"),MAX($D$2:D66)+1,"")</f>
        <v/>
      </c>
      <c r="E67" s="163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3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3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3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3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3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3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activeCell="A3" sqref="A3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196</v>
      </c>
      <c r="C1" s="130" t="s">
        <v>197</v>
      </c>
      <c r="D1" s="130" t="s">
        <v>198</v>
      </c>
      <c r="E1" s="130" t="s">
        <v>14</v>
      </c>
      <c r="F1" s="181" t="s">
        <v>15</v>
      </c>
      <c r="G1" s="130" t="s">
        <v>199</v>
      </c>
      <c r="H1" s="130" t="s">
        <v>200</v>
      </c>
      <c r="I1" s="181"/>
      <c r="J1" s="181" t="s">
        <v>8</v>
      </c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>
      <c r="A2" s="227" t="s">
        <v>240</v>
      </c>
      <c r="B2" s="227">
        <v>1</v>
      </c>
      <c r="C2" s="227">
        <v>1</v>
      </c>
      <c r="D2" s="227" t="s">
        <v>202</v>
      </c>
      <c r="E2" s="228" t="s">
        <v>1215</v>
      </c>
      <c r="F2" t="s">
        <v>65</v>
      </c>
      <c r="G2" s="227">
        <v>6</v>
      </c>
      <c r="H2" s="227">
        <v>6</v>
      </c>
    </row>
    <row r="3" spans="1:26">
      <c r="A3" s="227" t="s">
        <v>240</v>
      </c>
      <c r="B3" s="227">
        <v>2</v>
      </c>
      <c r="C3" s="227">
        <v>2</v>
      </c>
      <c r="D3" s="227" t="s">
        <v>202</v>
      </c>
      <c r="E3" s="228" t="s">
        <v>217</v>
      </c>
      <c r="F3" t="s">
        <v>1024</v>
      </c>
      <c r="G3" s="227">
        <v>11</v>
      </c>
      <c r="H3" s="227">
        <v>11</v>
      </c>
    </row>
    <row r="4" spans="1:26">
      <c r="A4" s="3" t="s">
        <v>240</v>
      </c>
      <c r="B4" s="227">
        <v>3</v>
      </c>
      <c r="C4" s="227">
        <v>3</v>
      </c>
      <c r="D4" s="227" t="s">
        <v>202</v>
      </c>
      <c r="E4" s="163" t="s">
        <v>241</v>
      </c>
      <c r="F4" s="141" t="s">
        <v>72</v>
      </c>
      <c r="G4" s="3">
        <v>22</v>
      </c>
      <c r="H4" s="3">
        <v>22</v>
      </c>
    </row>
    <row r="5" spans="1:26">
      <c r="A5" s="3" t="s">
        <v>240</v>
      </c>
      <c r="B5" s="227">
        <v>4</v>
      </c>
      <c r="C5" s="227">
        <v>4</v>
      </c>
      <c r="D5" s="227" t="s">
        <v>202</v>
      </c>
      <c r="E5" s="163" t="s">
        <v>1093</v>
      </c>
      <c r="F5" s="141" t="s">
        <v>75</v>
      </c>
      <c r="G5" s="3">
        <v>34</v>
      </c>
      <c r="H5" s="3">
        <v>34</v>
      </c>
    </row>
    <row r="6" spans="1:26">
      <c r="A6" s="3" t="s">
        <v>240</v>
      </c>
      <c r="B6" s="227">
        <v>5</v>
      </c>
      <c r="C6" s="227">
        <v>5</v>
      </c>
      <c r="D6" s="227" t="s">
        <v>202</v>
      </c>
      <c r="E6" s="163" t="s">
        <v>1216</v>
      </c>
      <c r="F6" s="141" t="s">
        <v>1029</v>
      </c>
      <c r="G6" s="3">
        <v>52</v>
      </c>
      <c r="H6" s="3">
        <v>51</v>
      </c>
    </row>
    <row r="7" spans="1:26">
      <c r="A7" s="3" t="s">
        <v>242</v>
      </c>
      <c r="B7" s="227">
        <v>6</v>
      </c>
      <c r="C7" s="227" t="s">
        <v>202</v>
      </c>
      <c r="D7" s="227">
        <v>1</v>
      </c>
      <c r="E7" s="163" t="s">
        <v>1217</v>
      </c>
      <c r="F7" s="141" t="s">
        <v>1030</v>
      </c>
      <c r="G7" s="3">
        <v>54</v>
      </c>
      <c r="H7" s="3">
        <v>2</v>
      </c>
    </row>
    <row r="8" spans="1:26">
      <c r="A8" s="3" t="s">
        <v>240</v>
      </c>
      <c r="B8" s="227">
        <v>7</v>
      </c>
      <c r="C8" s="227">
        <v>6</v>
      </c>
      <c r="D8" s="227" t="s">
        <v>202</v>
      </c>
      <c r="E8" s="163" t="s">
        <v>1218</v>
      </c>
      <c r="F8" s="141" t="s">
        <v>85</v>
      </c>
      <c r="G8" s="3">
        <v>58</v>
      </c>
      <c r="H8" s="3">
        <v>56</v>
      </c>
    </row>
    <row r="9" spans="1:26">
      <c r="A9" s="3" t="s">
        <v>240</v>
      </c>
      <c r="B9" s="227">
        <v>8</v>
      </c>
      <c r="C9" s="227">
        <v>7</v>
      </c>
      <c r="D9" s="227" t="s">
        <v>202</v>
      </c>
      <c r="E9" s="163" t="s">
        <v>1078</v>
      </c>
      <c r="F9" s="141" t="s">
        <v>1028</v>
      </c>
      <c r="G9" s="3">
        <v>61</v>
      </c>
      <c r="H9" s="3">
        <v>59</v>
      </c>
    </row>
    <row r="10" spans="1:26">
      <c r="A10" s="3" t="s">
        <v>240</v>
      </c>
      <c r="B10" s="227">
        <v>9</v>
      </c>
      <c r="C10" s="227">
        <v>8</v>
      </c>
      <c r="D10" s="227" t="s">
        <v>202</v>
      </c>
      <c r="E10" s="163" t="s">
        <v>1219</v>
      </c>
      <c r="F10" s="141" t="s">
        <v>245</v>
      </c>
      <c r="G10" s="3">
        <v>77</v>
      </c>
      <c r="H10" s="3">
        <v>69</v>
      </c>
    </row>
    <row r="11" spans="1:26">
      <c r="A11" s="3" t="s">
        <v>242</v>
      </c>
      <c r="B11" s="227">
        <v>10</v>
      </c>
      <c r="C11" s="227" t="s">
        <v>202</v>
      </c>
      <c r="D11" s="227">
        <v>2</v>
      </c>
      <c r="E11" s="163" t="s">
        <v>1064</v>
      </c>
      <c r="F11" s="141" t="s">
        <v>248</v>
      </c>
      <c r="G11" s="3">
        <v>79</v>
      </c>
      <c r="H11" s="3">
        <v>10</v>
      </c>
    </row>
    <row r="12" spans="1:26">
      <c r="A12" s="3" t="s">
        <v>240</v>
      </c>
      <c r="B12" s="227">
        <v>11</v>
      </c>
      <c r="C12" s="227">
        <v>9</v>
      </c>
      <c r="D12" s="227" t="s">
        <v>202</v>
      </c>
      <c r="E12" s="163" t="s">
        <v>1107</v>
      </c>
      <c r="F12" s="141" t="s">
        <v>243</v>
      </c>
      <c r="G12" s="3">
        <v>80</v>
      </c>
      <c r="H12" s="3">
        <v>70</v>
      </c>
    </row>
    <row r="13" spans="1:26">
      <c r="A13" s="3" t="s">
        <v>242</v>
      </c>
      <c r="B13" s="227">
        <v>12</v>
      </c>
      <c r="C13" s="227" t="s">
        <v>202</v>
      </c>
      <c r="D13" s="227">
        <v>3</v>
      </c>
      <c r="E13" s="163" t="s">
        <v>1080</v>
      </c>
      <c r="F13" s="141" t="s">
        <v>1031</v>
      </c>
      <c r="G13" s="3">
        <v>86</v>
      </c>
      <c r="H13" s="3">
        <v>11</v>
      </c>
    </row>
    <row r="14" spans="1:26">
      <c r="A14" s="3" t="s">
        <v>242</v>
      </c>
      <c r="B14" s="227">
        <v>13</v>
      </c>
      <c r="C14" s="227" t="s">
        <v>202</v>
      </c>
      <c r="D14" s="227">
        <v>4</v>
      </c>
      <c r="E14" s="163" t="s">
        <v>1220</v>
      </c>
      <c r="F14" s="141" t="s">
        <v>104</v>
      </c>
      <c r="G14" s="3">
        <v>91</v>
      </c>
      <c r="H14" s="3">
        <v>12</v>
      </c>
    </row>
    <row r="15" spans="1:26">
      <c r="A15" s="3" t="s">
        <v>240</v>
      </c>
      <c r="B15" s="227">
        <v>14</v>
      </c>
      <c r="C15" s="227">
        <v>10</v>
      </c>
      <c r="D15" s="227" t="s">
        <v>202</v>
      </c>
      <c r="E15" s="163" t="s">
        <v>1221</v>
      </c>
      <c r="F15" s="141" t="s">
        <v>1026</v>
      </c>
      <c r="G15" s="3">
        <v>100</v>
      </c>
      <c r="H15" s="3">
        <v>87</v>
      </c>
    </row>
    <row r="16" spans="1:26">
      <c r="A16" s="3" t="s">
        <v>240</v>
      </c>
      <c r="B16" s="227">
        <v>15</v>
      </c>
      <c r="C16" s="227">
        <v>11</v>
      </c>
      <c r="D16" s="227" t="s">
        <v>202</v>
      </c>
      <c r="E16" s="163" t="s">
        <v>1222</v>
      </c>
      <c r="F16" s="141" t="s">
        <v>1025</v>
      </c>
      <c r="G16" s="3">
        <v>101</v>
      </c>
      <c r="H16" s="3">
        <v>88</v>
      </c>
    </row>
    <row r="17" spans="1:8">
      <c r="A17" s="3" t="s">
        <v>240</v>
      </c>
      <c r="B17" s="227">
        <v>16</v>
      </c>
      <c r="C17" s="227">
        <v>12</v>
      </c>
      <c r="D17" s="227" t="s">
        <v>202</v>
      </c>
      <c r="E17" s="163" t="s">
        <v>1223</v>
      </c>
      <c r="F17" s="141" t="s">
        <v>108</v>
      </c>
      <c r="G17" s="3">
        <v>106</v>
      </c>
      <c r="H17" s="3">
        <v>92</v>
      </c>
    </row>
    <row r="18" spans="1:8">
      <c r="A18" s="3" t="s">
        <v>240</v>
      </c>
      <c r="B18" s="227">
        <v>17</v>
      </c>
      <c r="C18" s="227">
        <v>13</v>
      </c>
      <c r="D18" s="227" t="s">
        <v>202</v>
      </c>
      <c r="E18" s="163" t="s">
        <v>1224</v>
      </c>
      <c r="F18" s="141" t="s">
        <v>98</v>
      </c>
      <c r="G18" s="3">
        <v>108</v>
      </c>
      <c r="H18" s="3">
        <v>94</v>
      </c>
    </row>
    <row r="19" spans="1:8">
      <c r="A19" s="3" t="s">
        <v>240</v>
      </c>
      <c r="B19" s="227">
        <v>18</v>
      </c>
      <c r="C19" s="227">
        <v>14</v>
      </c>
      <c r="D19" s="227" t="s">
        <v>202</v>
      </c>
      <c r="E19" s="163" t="s">
        <v>1225</v>
      </c>
      <c r="F19" s="141" t="s">
        <v>244</v>
      </c>
      <c r="G19" s="3">
        <v>131</v>
      </c>
      <c r="H19" s="3">
        <v>112</v>
      </c>
    </row>
    <row r="20" spans="1:8">
      <c r="A20" s="3" t="s">
        <v>240</v>
      </c>
      <c r="B20" s="227">
        <v>19</v>
      </c>
      <c r="C20" s="227">
        <v>15</v>
      </c>
      <c r="D20" s="227" t="s">
        <v>202</v>
      </c>
      <c r="E20" s="163" t="s">
        <v>1069</v>
      </c>
      <c r="F20" s="141" t="s">
        <v>123</v>
      </c>
      <c r="G20" s="3">
        <v>133</v>
      </c>
      <c r="H20" s="3">
        <v>113</v>
      </c>
    </row>
    <row r="21" spans="1:8" ht="15.75" customHeight="1">
      <c r="A21" s="3" t="s">
        <v>242</v>
      </c>
      <c r="B21" s="227">
        <v>20</v>
      </c>
      <c r="C21" s="227" t="s">
        <v>202</v>
      </c>
      <c r="D21" s="227">
        <v>5</v>
      </c>
      <c r="E21" s="163" t="s">
        <v>1091</v>
      </c>
      <c r="F21" s="141" t="s">
        <v>246</v>
      </c>
      <c r="G21" s="3">
        <v>135</v>
      </c>
      <c r="H21" s="3">
        <v>21</v>
      </c>
    </row>
    <row r="22" spans="1:8" ht="15.75" customHeight="1">
      <c r="A22" s="3" t="s">
        <v>242</v>
      </c>
      <c r="B22" s="227">
        <v>21</v>
      </c>
      <c r="C22" s="227" t="s">
        <v>202</v>
      </c>
      <c r="D22" s="227">
        <v>6</v>
      </c>
      <c r="E22" s="163" t="s">
        <v>1109</v>
      </c>
      <c r="F22" s="141" t="s">
        <v>114</v>
      </c>
      <c r="G22" s="3">
        <v>149</v>
      </c>
      <c r="H22" s="3">
        <v>26</v>
      </c>
    </row>
    <row r="23" spans="1:8" ht="15.75" customHeight="1">
      <c r="A23" s="3" t="s">
        <v>242</v>
      </c>
      <c r="B23" s="227">
        <v>22</v>
      </c>
      <c r="C23" s="227" t="s">
        <v>202</v>
      </c>
      <c r="D23" s="227">
        <v>7</v>
      </c>
      <c r="E23" s="163" t="s">
        <v>1110</v>
      </c>
      <c r="F23" s="141" t="s">
        <v>1033</v>
      </c>
      <c r="G23" s="3">
        <v>188</v>
      </c>
      <c r="H23" s="3">
        <v>39</v>
      </c>
    </row>
    <row r="24" spans="1:8" ht="15.75" customHeight="1">
      <c r="A24" s="3" t="s">
        <v>242</v>
      </c>
      <c r="B24" s="227">
        <v>23</v>
      </c>
      <c r="C24" s="227" t="s">
        <v>202</v>
      </c>
      <c r="D24" s="227">
        <v>8</v>
      </c>
      <c r="E24" s="163" t="s">
        <v>236</v>
      </c>
      <c r="F24" s="141" t="s">
        <v>1037</v>
      </c>
      <c r="G24" s="3">
        <v>221</v>
      </c>
      <c r="H24" s="3">
        <v>52</v>
      </c>
    </row>
    <row r="25" spans="1:8" ht="15.75" customHeight="1">
      <c r="A25" s="3" t="s">
        <v>242</v>
      </c>
      <c r="B25" s="227">
        <v>24</v>
      </c>
      <c r="C25" s="227" t="s">
        <v>202</v>
      </c>
      <c r="D25" s="227">
        <v>9</v>
      </c>
      <c r="E25" s="163" t="s">
        <v>1226</v>
      </c>
      <c r="F25" s="141" t="s">
        <v>251</v>
      </c>
      <c r="G25" s="3">
        <v>230</v>
      </c>
      <c r="H25" s="3">
        <v>58</v>
      </c>
    </row>
    <row r="26" spans="1:8" ht="15.75" customHeight="1">
      <c r="A26" s="3" t="s">
        <v>240</v>
      </c>
      <c r="B26" s="227">
        <v>25</v>
      </c>
      <c r="C26" s="227">
        <v>16</v>
      </c>
      <c r="D26" s="227" t="s">
        <v>202</v>
      </c>
      <c r="E26" s="163" t="s">
        <v>1226</v>
      </c>
      <c r="F26" s="141" t="s">
        <v>1027</v>
      </c>
      <c r="G26" s="3">
        <v>231</v>
      </c>
      <c r="H26" s="3">
        <v>173</v>
      </c>
    </row>
    <row r="27" spans="1:8" ht="15.75" customHeight="1">
      <c r="A27" s="3" t="s">
        <v>242</v>
      </c>
      <c r="B27" s="227">
        <v>26</v>
      </c>
      <c r="C27" s="227" t="s">
        <v>202</v>
      </c>
      <c r="D27" s="227">
        <v>10</v>
      </c>
      <c r="E27" s="163" t="s">
        <v>1227</v>
      </c>
      <c r="F27" s="141" t="s">
        <v>252</v>
      </c>
      <c r="G27" s="3">
        <v>236</v>
      </c>
      <c r="H27" s="3">
        <v>61</v>
      </c>
    </row>
    <row r="28" spans="1:8" ht="15.75" customHeight="1">
      <c r="A28" s="3" t="s">
        <v>242</v>
      </c>
      <c r="B28" s="227">
        <v>27</v>
      </c>
      <c r="C28" s="227" t="s">
        <v>202</v>
      </c>
      <c r="D28" s="227">
        <v>11</v>
      </c>
      <c r="E28" s="163" t="s">
        <v>1228</v>
      </c>
      <c r="F28" s="141" t="s">
        <v>250</v>
      </c>
      <c r="G28" s="3">
        <v>238</v>
      </c>
      <c r="H28" s="3">
        <v>63</v>
      </c>
    </row>
    <row r="29" spans="1:8" ht="15.75" customHeight="1">
      <c r="A29" s="3" t="s">
        <v>242</v>
      </c>
      <c r="B29" s="227">
        <v>28</v>
      </c>
      <c r="C29" s="227" t="s">
        <v>202</v>
      </c>
      <c r="D29" s="227">
        <v>12</v>
      </c>
      <c r="E29" s="163" t="s">
        <v>1229</v>
      </c>
      <c r="F29" s="141" t="s">
        <v>1035</v>
      </c>
      <c r="G29" s="3">
        <v>240</v>
      </c>
      <c r="H29" s="3">
        <v>65</v>
      </c>
    </row>
    <row r="30" spans="1:8" ht="15.75" customHeight="1">
      <c r="A30" s="3" t="s">
        <v>240</v>
      </c>
      <c r="B30" s="227">
        <v>29</v>
      </c>
      <c r="C30" s="227">
        <v>17</v>
      </c>
      <c r="D30" s="227" t="s">
        <v>202</v>
      </c>
      <c r="E30" s="163" t="s">
        <v>273</v>
      </c>
      <c r="F30" s="141" t="s">
        <v>253</v>
      </c>
      <c r="G30" s="3">
        <v>250</v>
      </c>
      <c r="H30" s="3">
        <v>179</v>
      </c>
    </row>
    <row r="31" spans="1:8" ht="15.75" customHeight="1">
      <c r="A31" s="3" t="s">
        <v>240</v>
      </c>
      <c r="B31" s="227">
        <v>30</v>
      </c>
      <c r="C31" s="227">
        <v>18</v>
      </c>
      <c r="D31" s="227" t="s">
        <v>202</v>
      </c>
      <c r="E31" s="163" t="s">
        <v>1230</v>
      </c>
      <c r="F31" s="141" t="s">
        <v>158</v>
      </c>
      <c r="G31" s="3">
        <v>253</v>
      </c>
      <c r="H31" s="3">
        <v>180</v>
      </c>
    </row>
    <row r="32" spans="1:8" ht="15.75" customHeight="1">
      <c r="A32" s="3" t="s">
        <v>240</v>
      </c>
      <c r="B32" s="227">
        <v>31</v>
      </c>
      <c r="C32" s="227">
        <v>19</v>
      </c>
      <c r="D32" s="227" t="s">
        <v>202</v>
      </c>
      <c r="E32" s="163" t="s">
        <v>1231</v>
      </c>
      <c r="F32" s="141" t="s">
        <v>71</v>
      </c>
      <c r="G32" s="3">
        <v>254</v>
      </c>
      <c r="H32" s="3">
        <v>181</v>
      </c>
    </row>
    <row r="33" spans="1:8" ht="15.75" customHeight="1">
      <c r="A33" s="3" t="s">
        <v>242</v>
      </c>
      <c r="B33" s="227">
        <v>32</v>
      </c>
      <c r="C33" s="227" t="s">
        <v>202</v>
      </c>
      <c r="D33" s="227">
        <v>13</v>
      </c>
      <c r="E33" s="163" t="s">
        <v>1210</v>
      </c>
      <c r="F33" s="141" t="s">
        <v>257</v>
      </c>
      <c r="G33" s="3">
        <v>273</v>
      </c>
      <c r="H33" s="3">
        <v>88</v>
      </c>
    </row>
    <row r="34" spans="1:8" ht="15.75" customHeight="1">
      <c r="A34" s="3" t="s">
        <v>242</v>
      </c>
      <c r="B34" s="227">
        <v>33</v>
      </c>
      <c r="C34" s="227" t="s">
        <v>202</v>
      </c>
      <c r="D34" s="227">
        <v>14</v>
      </c>
      <c r="E34" s="163" t="s">
        <v>1074</v>
      </c>
      <c r="F34" s="141" t="s">
        <v>1036</v>
      </c>
      <c r="G34" s="3">
        <v>278</v>
      </c>
      <c r="H34" s="3">
        <v>91</v>
      </c>
    </row>
    <row r="35" spans="1:8" ht="15.75" customHeight="1">
      <c r="A35" s="3" t="s">
        <v>242</v>
      </c>
      <c r="B35" s="227">
        <v>34</v>
      </c>
      <c r="C35" s="227" t="s">
        <v>202</v>
      </c>
      <c r="D35" s="227">
        <v>15</v>
      </c>
      <c r="E35" s="163" t="s">
        <v>1097</v>
      </c>
      <c r="F35" s="141" t="s">
        <v>167</v>
      </c>
      <c r="G35" s="3">
        <v>279</v>
      </c>
      <c r="H35" s="3">
        <v>92</v>
      </c>
    </row>
    <row r="36" spans="1:8" ht="15.75" customHeight="1">
      <c r="A36" s="3" t="s">
        <v>242</v>
      </c>
      <c r="B36" s="227">
        <v>35</v>
      </c>
      <c r="C36" s="227" t="s">
        <v>202</v>
      </c>
      <c r="D36" s="227">
        <v>16</v>
      </c>
      <c r="E36" s="163" t="s">
        <v>1232</v>
      </c>
      <c r="F36" s="141" t="s">
        <v>256</v>
      </c>
      <c r="G36" s="3">
        <v>285</v>
      </c>
      <c r="H36" s="3">
        <v>96</v>
      </c>
    </row>
    <row r="37" spans="1:8" ht="15.75" customHeight="1">
      <c r="A37" s="3" t="s">
        <v>242</v>
      </c>
      <c r="B37" s="227">
        <v>36</v>
      </c>
      <c r="C37" s="227" t="s">
        <v>202</v>
      </c>
      <c r="D37" s="227">
        <v>17</v>
      </c>
      <c r="E37" s="163" t="s">
        <v>1232</v>
      </c>
      <c r="F37" s="141" t="s">
        <v>254</v>
      </c>
      <c r="G37" s="3">
        <v>286</v>
      </c>
      <c r="H37" s="3">
        <v>97</v>
      </c>
    </row>
    <row r="38" spans="1:8" ht="15.75" customHeight="1">
      <c r="A38" s="3" t="s">
        <v>242</v>
      </c>
      <c r="B38" s="227">
        <v>37</v>
      </c>
      <c r="C38" s="227" t="s">
        <v>202</v>
      </c>
      <c r="D38" s="227">
        <v>18</v>
      </c>
      <c r="E38" s="163" t="s">
        <v>1233</v>
      </c>
      <c r="F38" s="141" t="s">
        <v>1034</v>
      </c>
      <c r="G38" s="3">
        <v>300</v>
      </c>
      <c r="H38" s="3">
        <v>106</v>
      </c>
    </row>
    <row r="39" spans="1:8" ht="15.75" customHeight="1">
      <c r="A39" s="3" t="s">
        <v>242</v>
      </c>
      <c r="B39" s="227">
        <v>38</v>
      </c>
      <c r="C39" s="227" t="s">
        <v>202</v>
      </c>
      <c r="D39" s="227">
        <v>19</v>
      </c>
      <c r="E39" s="163" t="s">
        <v>1234</v>
      </c>
      <c r="F39" s="141" t="s">
        <v>255</v>
      </c>
      <c r="G39" s="3">
        <v>306</v>
      </c>
      <c r="H39" s="3">
        <v>111</v>
      </c>
    </row>
    <row r="40" spans="1:8" ht="15.75" customHeight="1">
      <c r="A40" s="3" t="s">
        <v>242</v>
      </c>
      <c r="B40" s="227">
        <v>39</v>
      </c>
      <c r="C40" s="227" t="s">
        <v>202</v>
      </c>
      <c r="D40" s="227">
        <v>20</v>
      </c>
      <c r="E40" s="163" t="s">
        <v>1234</v>
      </c>
      <c r="F40" s="141" t="s">
        <v>1038</v>
      </c>
      <c r="G40" s="3">
        <v>307</v>
      </c>
      <c r="H40" s="3">
        <v>112</v>
      </c>
    </row>
    <row r="41" spans="1:8" ht="15.75" customHeight="1">
      <c r="A41" s="3" t="s">
        <v>242</v>
      </c>
      <c r="B41" s="227">
        <v>40</v>
      </c>
      <c r="C41" s="227" t="s">
        <v>202</v>
      </c>
      <c r="D41" s="227">
        <v>21</v>
      </c>
      <c r="E41" s="163" t="s">
        <v>1235</v>
      </c>
      <c r="F41" s="141" t="s">
        <v>1032</v>
      </c>
      <c r="G41" s="3">
        <v>310</v>
      </c>
      <c r="H41" s="3">
        <v>115</v>
      </c>
    </row>
    <row r="42" spans="1:8" ht="15.75" customHeight="1">
      <c r="A42" s="3"/>
      <c r="B42" s="227"/>
      <c r="C42" s="227"/>
      <c r="D42" s="227"/>
      <c r="E42" s="163"/>
      <c r="F42" s="141"/>
      <c r="G42" s="3"/>
      <c r="H42" s="3"/>
    </row>
    <row r="43" spans="1:8" ht="15.75" customHeight="1">
      <c r="A43" s="3"/>
      <c r="B43" s="3"/>
      <c r="C43" s="3"/>
      <c r="D43" s="3"/>
      <c r="E43" s="163"/>
      <c r="F43" s="141"/>
      <c r="G43" s="3"/>
      <c r="H43" s="3"/>
    </row>
    <row r="44" spans="1:8" ht="15.75" customHeight="1">
      <c r="A44" s="3"/>
      <c r="B44" s="3"/>
      <c r="C44" s="3"/>
      <c r="D44" s="3"/>
      <c r="E44" s="163"/>
      <c r="F44" s="141"/>
      <c r="G44" s="3"/>
      <c r="H44" s="3"/>
    </row>
    <row r="45" spans="1:8" ht="15.75" customHeight="1">
      <c r="A45" s="3"/>
      <c r="B45" s="3"/>
      <c r="C45" s="3"/>
      <c r="D45" s="3"/>
      <c r="E45" s="163"/>
      <c r="F45" s="141"/>
      <c r="G45" s="3"/>
      <c r="H45" s="3"/>
    </row>
    <row r="46" spans="1:8" ht="15.75" customHeight="1">
      <c r="A46" s="3"/>
      <c r="B46" s="3"/>
      <c r="C46" s="3"/>
      <c r="D46" s="3"/>
      <c r="E46" s="163"/>
      <c r="F46" s="141"/>
      <c r="G46" s="3"/>
      <c r="H46" s="3"/>
    </row>
    <row r="47" spans="1:8" ht="15.75" customHeight="1">
      <c r="A47" s="3"/>
      <c r="B47" s="3"/>
      <c r="C47" s="3"/>
      <c r="D47" s="3"/>
      <c r="E47" s="163"/>
      <c r="F47" s="141"/>
      <c r="G47" s="3"/>
      <c r="H47" s="3"/>
    </row>
    <row r="48" spans="1:8" ht="15.75" customHeight="1">
      <c r="A48" s="3"/>
      <c r="B48" s="3"/>
      <c r="C48" s="3"/>
      <c r="D48" s="3"/>
      <c r="E48" s="163"/>
      <c r="F48" s="141"/>
      <c r="G48" s="3"/>
      <c r="H48" s="3"/>
    </row>
    <row r="49" spans="1:8" ht="15.75" customHeight="1">
      <c r="A49" s="3"/>
      <c r="B49" s="3"/>
      <c r="C49" s="3"/>
      <c r="D49" s="3"/>
      <c r="E49" s="163"/>
      <c r="F49" s="141"/>
      <c r="G49" s="3"/>
      <c r="H49" s="3"/>
    </row>
    <row r="50" spans="1:8" ht="15.75" customHeight="1">
      <c r="A50" s="3"/>
      <c r="B50" s="3"/>
      <c r="C50" s="3"/>
      <c r="D50" s="3"/>
      <c r="E50" s="163"/>
      <c r="F50" s="141"/>
      <c r="G50" s="3"/>
      <c r="H50" s="3"/>
    </row>
    <row r="51" spans="1:8" ht="15.75" customHeight="1">
      <c r="A51" s="3"/>
      <c r="B51" s="3"/>
      <c r="C51" s="3"/>
      <c r="D51" s="3"/>
      <c r="E51" s="163"/>
      <c r="F51" s="141"/>
      <c r="G51" s="3"/>
      <c r="H51" s="3"/>
    </row>
    <row r="52" spans="1:8" ht="15.75" customHeight="1">
      <c r="A52" s="3"/>
      <c r="B52" s="3"/>
      <c r="C52" s="3"/>
      <c r="D52" s="3"/>
      <c r="E52" s="163"/>
      <c r="F52" s="141"/>
      <c r="G52" s="3"/>
      <c r="H52" s="3"/>
    </row>
    <row r="53" spans="1:8" ht="15.75" customHeight="1">
      <c r="A53" s="3"/>
      <c r="B53" s="3"/>
      <c r="C53" s="3"/>
      <c r="D53" s="3"/>
      <c r="E53" s="163"/>
      <c r="F53" s="141"/>
      <c r="G53" s="3"/>
      <c r="H53" s="3"/>
    </row>
    <row r="54" spans="1:8" ht="15.75" customHeight="1">
      <c r="A54" s="3"/>
      <c r="B54" s="3"/>
      <c r="C54" s="3"/>
      <c r="D54" s="3"/>
      <c r="E54" s="163"/>
      <c r="F54" s="141"/>
      <c r="G54" s="3"/>
      <c r="H54" s="3"/>
    </row>
    <row r="55" spans="1:8" ht="15.75" customHeight="1">
      <c r="A55" s="3"/>
      <c r="B55" s="3"/>
      <c r="C55" s="3"/>
      <c r="D55" s="3"/>
      <c r="E55" s="163"/>
      <c r="F55" s="141"/>
      <c r="G55" s="3"/>
      <c r="H55" s="3"/>
    </row>
    <row r="56" spans="1:8" ht="15.75" customHeight="1">
      <c r="A56" s="3"/>
      <c r="B56" s="3"/>
      <c r="C56" s="3"/>
      <c r="D56" s="3"/>
      <c r="E56" s="163"/>
      <c r="F56" s="141"/>
      <c r="G56" s="3"/>
      <c r="H56" s="3"/>
    </row>
    <row r="57" spans="1:8" ht="15.75" customHeight="1">
      <c r="A57" s="3"/>
      <c r="B57" s="3" t="str">
        <f t="shared" ref="B57:B136" si="0">IF($A57&lt;&gt;"",B56+1,"")</f>
        <v/>
      </c>
      <c r="C57" s="3" t="str">
        <f t="shared" ref="C57:C130" si="1">IF(AND($A57&lt;&gt;"",$A57=$J$1&amp;"-"&amp;"M"),MAX($C$2:C56)+1,"")</f>
        <v/>
      </c>
      <c r="D57" s="3" t="str">
        <f t="shared" ref="D57:D130" si="2">IF(AND($A57&lt;&gt;"",$A57=$J$1&amp;"-"&amp;"F"),MAX($D$2:D56)+1,"")</f>
        <v/>
      </c>
      <c r="E57" s="163"/>
      <c r="G57" s="3"/>
      <c r="H57" s="3"/>
    </row>
    <row r="58" spans="1:8" ht="15.75" customHeight="1">
      <c r="A58" s="3"/>
      <c r="B58" s="3" t="str">
        <f t="shared" si="0"/>
        <v/>
      </c>
      <c r="C58" s="3" t="str">
        <f t="shared" si="1"/>
        <v/>
      </c>
      <c r="D58" s="3" t="str">
        <f t="shared" si="2"/>
        <v/>
      </c>
      <c r="E58" s="163"/>
      <c r="G58" s="3"/>
      <c r="H58" s="3"/>
    </row>
    <row r="59" spans="1:8" ht="15.75" customHeight="1">
      <c r="A59" s="3"/>
      <c r="B59" s="3" t="str">
        <f t="shared" si="0"/>
        <v/>
      </c>
      <c r="C59" s="3" t="str">
        <f t="shared" si="1"/>
        <v/>
      </c>
      <c r="D59" s="3" t="str">
        <f t="shared" si="2"/>
        <v/>
      </c>
      <c r="E59" s="163"/>
      <c r="G59" s="3"/>
      <c r="H59" s="3"/>
    </row>
    <row r="60" spans="1:8" ht="15.75" customHeight="1">
      <c r="A60" s="3"/>
      <c r="B60" s="3" t="str">
        <f t="shared" si="0"/>
        <v/>
      </c>
      <c r="C60" s="3" t="str">
        <f t="shared" si="1"/>
        <v/>
      </c>
      <c r="D60" s="3" t="str">
        <f t="shared" si="2"/>
        <v/>
      </c>
      <c r="E60" s="163"/>
      <c r="G60" s="3"/>
      <c r="H60" s="3"/>
    </row>
    <row r="61" spans="1:8" ht="15.75" customHeight="1">
      <c r="A61" s="3"/>
      <c r="B61" s="3" t="str">
        <f t="shared" si="0"/>
        <v/>
      </c>
      <c r="C61" s="3" t="str">
        <f t="shared" si="1"/>
        <v/>
      </c>
      <c r="D61" s="3" t="str">
        <f t="shared" si="2"/>
        <v/>
      </c>
      <c r="E61" s="163"/>
      <c r="G61" s="3"/>
      <c r="H61" s="3"/>
    </row>
    <row r="62" spans="1:8" ht="15.75" customHeight="1">
      <c r="A62" s="3"/>
      <c r="B62" s="3" t="str">
        <f t="shared" si="0"/>
        <v/>
      </c>
      <c r="C62" s="3" t="str">
        <f t="shared" si="1"/>
        <v/>
      </c>
      <c r="D62" s="3" t="str">
        <f t="shared" si="2"/>
        <v/>
      </c>
      <c r="E62" s="163"/>
      <c r="G62" s="3"/>
      <c r="H62" s="3"/>
    </row>
    <row r="63" spans="1:8" ht="15.75" customHeight="1">
      <c r="A63" s="3"/>
      <c r="B63" s="3" t="str">
        <f t="shared" si="0"/>
        <v/>
      </c>
      <c r="C63" s="3" t="str">
        <f t="shared" si="1"/>
        <v/>
      </c>
      <c r="D63" s="3" t="str">
        <f t="shared" si="2"/>
        <v/>
      </c>
      <c r="E63" s="163"/>
      <c r="G63" s="3"/>
      <c r="H63" s="3"/>
    </row>
    <row r="64" spans="1:8" ht="15.75" customHeight="1">
      <c r="A64" s="3"/>
      <c r="B64" s="3" t="str">
        <f t="shared" si="0"/>
        <v/>
      </c>
      <c r="C64" s="3" t="str">
        <f t="shared" si="1"/>
        <v/>
      </c>
      <c r="D64" s="3" t="str">
        <f t="shared" si="2"/>
        <v/>
      </c>
      <c r="E64" s="163"/>
      <c r="G64" s="3"/>
      <c r="H64" s="3"/>
    </row>
    <row r="65" spans="1:8" ht="15.75" customHeight="1">
      <c r="A65" s="3"/>
      <c r="B65" s="3" t="str">
        <f t="shared" si="0"/>
        <v/>
      </c>
      <c r="C65" s="3" t="str">
        <f t="shared" si="1"/>
        <v/>
      </c>
      <c r="D65" s="3" t="str">
        <f t="shared" si="2"/>
        <v/>
      </c>
      <c r="E65" s="163"/>
      <c r="G65" s="3"/>
      <c r="H65" s="3"/>
    </row>
    <row r="66" spans="1:8" ht="15.75" customHeight="1">
      <c r="A66" s="3"/>
      <c r="B66" s="3" t="str">
        <f t="shared" si="0"/>
        <v/>
      </c>
      <c r="C66" s="3" t="str">
        <f t="shared" si="1"/>
        <v/>
      </c>
      <c r="D66" s="3" t="str">
        <f t="shared" si="2"/>
        <v/>
      </c>
      <c r="E66" s="163"/>
      <c r="G66" s="3"/>
      <c r="H66" s="3"/>
    </row>
    <row r="67" spans="1:8" ht="15.75" customHeight="1">
      <c r="A67" s="3"/>
      <c r="B67" s="3" t="str">
        <f t="shared" si="0"/>
        <v/>
      </c>
      <c r="C67" s="3" t="str">
        <f t="shared" si="1"/>
        <v/>
      </c>
      <c r="D67" s="3" t="str">
        <f t="shared" si="2"/>
        <v/>
      </c>
      <c r="E67" s="163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3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3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3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3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3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3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F5" sqref="F5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196</v>
      </c>
      <c r="C1" s="130" t="s">
        <v>197</v>
      </c>
      <c r="D1" s="130" t="s">
        <v>198</v>
      </c>
      <c r="E1" s="130" t="s">
        <v>14</v>
      </c>
      <c r="F1" s="181" t="s">
        <v>15</v>
      </c>
      <c r="G1" s="130" t="s">
        <v>199</v>
      </c>
      <c r="H1" s="130" t="s">
        <v>200</v>
      </c>
      <c r="I1" s="181"/>
      <c r="J1" s="181" t="s">
        <v>9</v>
      </c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>
      <c r="A2" s="227" t="s">
        <v>258</v>
      </c>
      <c r="B2" s="227">
        <v>1</v>
      </c>
      <c r="C2" s="227">
        <v>1</v>
      </c>
      <c r="D2" s="227" t="s">
        <v>202</v>
      </c>
      <c r="E2" s="228" t="s">
        <v>1236</v>
      </c>
      <c r="F2" t="s">
        <v>80</v>
      </c>
      <c r="G2" s="227">
        <v>38</v>
      </c>
      <c r="H2" s="227">
        <v>38</v>
      </c>
    </row>
    <row r="3" spans="1:26">
      <c r="A3" s="227" t="s">
        <v>258</v>
      </c>
      <c r="B3" s="227">
        <v>2</v>
      </c>
      <c r="C3" s="227">
        <v>2</v>
      </c>
      <c r="D3" s="227" t="s">
        <v>202</v>
      </c>
      <c r="E3" s="228" t="s">
        <v>1063</v>
      </c>
      <c r="F3" t="s">
        <v>88</v>
      </c>
      <c r="G3" s="227">
        <v>50</v>
      </c>
      <c r="H3" s="227">
        <v>49</v>
      </c>
    </row>
    <row r="4" spans="1:26">
      <c r="A4" s="3" t="s">
        <v>258</v>
      </c>
      <c r="B4" s="227">
        <v>3</v>
      </c>
      <c r="C4" s="227">
        <v>3</v>
      </c>
      <c r="D4" s="227" t="s">
        <v>202</v>
      </c>
      <c r="E4" s="163" t="s">
        <v>1237</v>
      </c>
      <c r="F4" s="141" t="s">
        <v>927</v>
      </c>
      <c r="G4" s="3">
        <v>56</v>
      </c>
      <c r="H4" s="3">
        <v>54</v>
      </c>
    </row>
    <row r="5" spans="1:26">
      <c r="A5" s="3" t="s">
        <v>258</v>
      </c>
      <c r="B5" s="227">
        <v>4</v>
      </c>
      <c r="C5" s="227">
        <v>4</v>
      </c>
      <c r="D5" s="227" t="s">
        <v>202</v>
      </c>
      <c r="E5" s="163" t="s">
        <v>1238</v>
      </c>
      <c r="F5" s="141" t="s">
        <v>260</v>
      </c>
      <c r="G5" s="3">
        <v>72</v>
      </c>
      <c r="H5" s="3">
        <v>65</v>
      </c>
    </row>
    <row r="6" spans="1:26">
      <c r="A6" s="3" t="s">
        <v>258</v>
      </c>
      <c r="B6" s="227">
        <v>5</v>
      </c>
      <c r="C6" s="227">
        <v>5</v>
      </c>
      <c r="D6" s="227" t="s">
        <v>202</v>
      </c>
      <c r="E6" s="163" t="s">
        <v>1126</v>
      </c>
      <c r="F6" s="141" t="s">
        <v>928</v>
      </c>
      <c r="G6" s="3">
        <v>73</v>
      </c>
      <c r="H6" s="3">
        <v>66</v>
      </c>
    </row>
    <row r="7" spans="1:26">
      <c r="A7" s="3" t="s">
        <v>258</v>
      </c>
      <c r="B7" s="227">
        <v>6</v>
      </c>
      <c r="C7" s="227">
        <v>6</v>
      </c>
      <c r="D7" s="227" t="s">
        <v>202</v>
      </c>
      <c r="E7" s="163" t="s">
        <v>220</v>
      </c>
      <c r="F7" s="141" t="s">
        <v>100</v>
      </c>
      <c r="G7" s="3">
        <v>75</v>
      </c>
      <c r="H7" s="3">
        <v>67</v>
      </c>
    </row>
    <row r="8" spans="1:26">
      <c r="A8" s="3" t="s">
        <v>258</v>
      </c>
      <c r="B8" s="227">
        <v>7</v>
      </c>
      <c r="C8" s="227">
        <v>7</v>
      </c>
      <c r="D8" s="227" t="s">
        <v>202</v>
      </c>
      <c r="E8" s="163" t="s">
        <v>1239</v>
      </c>
      <c r="F8" s="141" t="s">
        <v>926</v>
      </c>
      <c r="G8" s="3">
        <v>84</v>
      </c>
      <c r="H8" s="3">
        <v>74</v>
      </c>
    </row>
    <row r="9" spans="1:26">
      <c r="A9" s="3" t="s">
        <v>258</v>
      </c>
      <c r="B9" s="227">
        <v>8</v>
      </c>
      <c r="C9" s="227">
        <v>8</v>
      </c>
      <c r="D9" s="227" t="s">
        <v>202</v>
      </c>
      <c r="E9" s="163" t="s">
        <v>1161</v>
      </c>
      <c r="F9" s="141" t="s">
        <v>148</v>
      </c>
      <c r="G9" s="3">
        <v>95</v>
      </c>
      <c r="H9" s="3">
        <v>82</v>
      </c>
    </row>
    <row r="10" spans="1:26">
      <c r="A10" s="3" t="s">
        <v>258</v>
      </c>
      <c r="B10" s="227">
        <v>9</v>
      </c>
      <c r="C10" s="227">
        <v>9</v>
      </c>
      <c r="D10" s="227" t="s">
        <v>202</v>
      </c>
      <c r="E10" s="163" t="s">
        <v>223</v>
      </c>
      <c r="F10" s="141" t="s">
        <v>263</v>
      </c>
      <c r="G10" s="3">
        <v>105</v>
      </c>
      <c r="H10" s="3">
        <v>91</v>
      </c>
    </row>
    <row r="11" spans="1:26">
      <c r="A11" s="3" t="s">
        <v>258</v>
      </c>
      <c r="B11" s="227">
        <v>10</v>
      </c>
      <c r="C11" s="227">
        <v>10</v>
      </c>
      <c r="D11" s="227" t="s">
        <v>202</v>
      </c>
      <c r="E11" s="163" t="s">
        <v>1240</v>
      </c>
      <c r="F11" s="141" t="s">
        <v>111</v>
      </c>
      <c r="G11" s="3">
        <v>119</v>
      </c>
      <c r="H11" s="3">
        <v>103</v>
      </c>
    </row>
    <row r="12" spans="1:26">
      <c r="A12" s="3" t="s">
        <v>258</v>
      </c>
      <c r="B12" s="227">
        <v>11</v>
      </c>
      <c r="C12" s="227">
        <v>11</v>
      </c>
      <c r="D12" s="227" t="s">
        <v>202</v>
      </c>
      <c r="E12" s="163" t="s">
        <v>1241</v>
      </c>
      <c r="F12" s="141" t="s">
        <v>931</v>
      </c>
      <c r="G12" s="3">
        <v>120</v>
      </c>
      <c r="H12" s="3">
        <v>104</v>
      </c>
    </row>
    <row r="13" spans="1:26">
      <c r="A13" s="3" t="s">
        <v>258</v>
      </c>
      <c r="B13" s="227">
        <v>12</v>
      </c>
      <c r="C13" s="227">
        <v>12</v>
      </c>
      <c r="D13" s="227" t="s">
        <v>202</v>
      </c>
      <c r="E13" s="163" t="s">
        <v>1242</v>
      </c>
      <c r="F13" s="141" t="s">
        <v>264</v>
      </c>
      <c r="G13" s="3">
        <v>124</v>
      </c>
      <c r="H13" s="3">
        <v>108</v>
      </c>
    </row>
    <row r="14" spans="1:26">
      <c r="A14" s="3" t="s">
        <v>262</v>
      </c>
      <c r="B14" s="227">
        <v>13</v>
      </c>
      <c r="C14" s="227" t="s">
        <v>202</v>
      </c>
      <c r="D14" s="227">
        <v>1</v>
      </c>
      <c r="E14" s="163" t="s">
        <v>1243</v>
      </c>
      <c r="F14" s="141" t="s">
        <v>106</v>
      </c>
      <c r="G14" s="3">
        <v>127</v>
      </c>
      <c r="H14" s="3">
        <v>18</v>
      </c>
    </row>
    <row r="15" spans="1:26">
      <c r="A15" s="3" t="s">
        <v>258</v>
      </c>
      <c r="B15" s="227">
        <v>14</v>
      </c>
      <c r="C15" s="227">
        <v>13</v>
      </c>
      <c r="D15" s="227" t="s">
        <v>202</v>
      </c>
      <c r="E15" s="163" t="s">
        <v>224</v>
      </c>
      <c r="F15" s="141" t="s">
        <v>119</v>
      </c>
      <c r="G15" s="3">
        <v>178</v>
      </c>
      <c r="H15" s="3">
        <v>144</v>
      </c>
    </row>
    <row r="16" spans="1:26">
      <c r="A16" s="3" t="s">
        <v>258</v>
      </c>
      <c r="B16" s="227">
        <v>15</v>
      </c>
      <c r="C16" s="227">
        <v>14</v>
      </c>
      <c r="D16" s="227" t="s">
        <v>202</v>
      </c>
      <c r="E16" s="163" t="s">
        <v>1244</v>
      </c>
      <c r="F16" s="141" t="s">
        <v>930</v>
      </c>
      <c r="G16" s="3">
        <v>197</v>
      </c>
      <c r="H16" s="3">
        <v>156</v>
      </c>
    </row>
    <row r="17" spans="1:8">
      <c r="A17" s="3" t="s">
        <v>262</v>
      </c>
      <c r="B17" s="227">
        <v>16</v>
      </c>
      <c r="C17" s="227" t="s">
        <v>202</v>
      </c>
      <c r="D17" s="227">
        <v>2</v>
      </c>
      <c r="E17" s="163" t="s">
        <v>1106</v>
      </c>
      <c r="F17" s="141" t="s">
        <v>147</v>
      </c>
      <c r="G17" s="3">
        <v>223</v>
      </c>
      <c r="H17" s="3">
        <v>54</v>
      </c>
    </row>
    <row r="18" spans="1:8">
      <c r="A18" s="3" t="s">
        <v>262</v>
      </c>
      <c r="B18" s="227">
        <v>17</v>
      </c>
      <c r="C18" s="227" t="s">
        <v>202</v>
      </c>
      <c r="D18" s="227">
        <v>3</v>
      </c>
      <c r="E18" s="163" t="s">
        <v>1245</v>
      </c>
      <c r="F18" s="141" t="s">
        <v>152</v>
      </c>
      <c r="G18" s="3">
        <v>224</v>
      </c>
      <c r="H18" s="3">
        <v>55</v>
      </c>
    </row>
    <row r="19" spans="1:8">
      <c r="A19" s="3" t="s">
        <v>262</v>
      </c>
      <c r="B19" s="227">
        <v>18</v>
      </c>
      <c r="C19" s="227" t="s">
        <v>202</v>
      </c>
      <c r="D19" s="227">
        <v>4</v>
      </c>
      <c r="E19" s="163" t="s">
        <v>1111</v>
      </c>
      <c r="F19" s="141" t="s">
        <v>925</v>
      </c>
      <c r="G19" s="3">
        <v>237</v>
      </c>
      <c r="H19" s="3">
        <v>62</v>
      </c>
    </row>
    <row r="20" spans="1:8">
      <c r="A20" s="3" t="s">
        <v>258</v>
      </c>
      <c r="B20" s="227">
        <v>19</v>
      </c>
      <c r="C20" s="227">
        <v>15</v>
      </c>
      <c r="D20" s="227" t="s">
        <v>202</v>
      </c>
      <c r="E20" s="163" t="s">
        <v>1231</v>
      </c>
      <c r="F20" s="141" t="s">
        <v>134</v>
      </c>
      <c r="G20" s="3">
        <v>255</v>
      </c>
      <c r="H20" s="3">
        <v>182</v>
      </c>
    </row>
    <row r="21" spans="1:8" ht="15.75" customHeight="1">
      <c r="A21" s="3" t="s">
        <v>258</v>
      </c>
      <c r="B21" s="227">
        <v>20</v>
      </c>
      <c r="C21" s="227">
        <v>16</v>
      </c>
      <c r="D21" s="227" t="s">
        <v>202</v>
      </c>
      <c r="E21" s="163" t="s">
        <v>1246</v>
      </c>
      <c r="F21" s="141" t="s">
        <v>162</v>
      </c>
      <c r="G21" s="3">
        <v>264</v>
      </c>
      <c r="H21" s="3">
        <v>183</v>
      </c>
    </row>
    <row r="22" spans="1:8" ht="15.75" customHeight="1">
      <c r="A22" s="3" t="s">
        <v>258</v>
      </c>
      <c r="B22" s="227">
        <v>21</v>
      </c>
      <c r="C22" s="227">
        <v>17</v>
      </c>
      <c r="D22" s="227" t="s">
        <v>202</v>
      </c>
      <c r="E22" s="163" t="s">
        <v>1247</v>
      </c>
      <c r="F22" s="141" t="s">
        <v>929</v>
      </c>
      <c r="G22" s="3">
        <v>267</v>
      </c>
      <c r="H22" s="3">
        <v>184</v>
      </c>
    </row>
    <row r="23" spans="1:8" ht="15.75" customHeight="1">
      <c r="A23" s="3" t="s">
        <v>258</v>
      </c>
      <c r="B23" s="227">
        <v>22</v>
      </c>
      <c r="C23" s="227">
        <v>18</v>
      </c>
      <c r="D23" s="227" t="s">
        <v>202</v>
      </c>
      <c r="E23" s="163" t="s">
        <v>1085</v>
      </c>
      <c r="F23" s="141" t="s">
        <v>266</v>
      </c>
      <c r="G23" s="3">
        <v>289</v>
      </c>
      <c r="H23" s="3">
        <v>190</v>
      </c>
    </row>
    <row r="24" spans="1:8" ht="15.75" customHeight="1">
      <c r="A24" s="3" t="s">
        <v>258</v>
      </c>
      <c r="B24" s="227">
        <v>23</v>
      </c>
      <c r="C24" s="227">
        <v>19</v>
      </c>
      <c r="D24" s="227" t="s">
        <v>202</v>
      </c>
      <c r="E24" s="163" t="s">
        <v>1248</v>
      </c>
      <c r="F24" s="141" t="s">
        <v>932</v>
      </c>
      <c r="G24" s="3">
        <v>292</v>
      </c>
      <c r="H24" s="3">
        <v>192</v>
      </c>
    </row>
    <row r="25" spans="1:8" ht="15.75" customHeight="1">
      <c r="A25" s="3" t="s">
        <v>258</v>
      </c>
      <c r="B25" s="227">
        <v>24</v>
      </c>
      <c r="C25" s="227">
        <v>20</v>
      </c>
      <c r="D25" s="227" t="s">
        <v>202</v>
      </c>
      <c r="E25" s="163" t="s">
        <v>1249</v>
      </c>
      <c r="F25" s="141" t="s">
        <v>265</v>
      </c>
      <c r="G25" s="3">
        <v>294</v>
      </c>
      <c r="H25" s="3">
        <v>193</v>
      </c>
    </row>
    <row r="26" spans="1:8" ht="15.75" customHeight="1">
      <c r="A26" s="3" t="s">
        <v>258</v>
      </c>
      <c r="B26" s="227">
        <v>25</v>
      </c>
      <c r="C26" s="227">
        <v>21</v>
      </c>
      <c r="D26" s="227" t="s">
        <v>202</v>
      </c>
      <c r="E26" s="163" t="s">
        <v>1250</v>
      </c>
      <c r="F26" s="141" t="s">
        <v>933</v>
      </c>
      <c r="G26" s="3">
        <v>302</v>
      </c>
      <c r="H26" s="3">
        <v>195</v>
      </c>
    </row>
    <row r="27" spans="1:8" ht="15.75" customHeight="1">
      <c r="A27" s="3"/>
      <c r="B27" s="227"/>
      <c r="C27" s="227"/>
      <c r="D27" s="227"/>
      <c r="E27" s="163"/>
      <c r="F27" s="141"/>
      <c r="G27" s="3"/>
      <c r="H27" s="3"/>
    </row>
    <row r="28" spans="1:8" ht="15.75" customHeight="1">
      <c r="A28" s="3"/>
      <c r="B28" s="227"/>
      <c r="C28" s="227"/>
      <c r="D28" s="227"/>
      <c r="E28" s="163"/>
      <c r="F28" s="141"/>
      <c r="G28" s="3"/>
      <c r="H28" s="3"/>
    </row>
    <row r="29" spans="1:8" ht="15.75" customHeight="1">
      <c r="A29" s="3"/>
      <c r="B29" s="227"/>
      <c r="C29" s="227"/>
      <c r="D29" s="227"/>
      <c r="E29" s="163"/>
      <c r="F29" s="141"/>
      <c r="G29" s="3"/>
      <c r="H29" s="3"/>
    </row>
    <row r="30" spans="1:8" ht="15.75" customHeight="1">
      <c r="A30" s="3"/>
      <c r="B30" s="227"/>
      <c r="C30" s="227"/>
      <c r="D30" s="227"/>
      <c r="E30" s="163"/>
      <c r="F30" s="141"/>
      <c r="G30" s="3"/>
      <c r="H30" s="3"/>
    </row>
    <row r="31" spans="1:8" ht="15.75" customHeight="1">
      <c r="A31" s="3"/>
      <c r="B31" s="227"/>
      <c r="C31" s="227"/>
      <c r="D31" s="227"/>
      <c r="E31" s="163"/>
      <c r="F31" s="141"/>
      <c r="G31" s="3"/>
      <c r="H31" s="3"/>
    </row>
    <row r="32" spans="1:8" ht="15.75" customHeight="1">
      <c r="A32" s="3"/>
      <c r="B32" s="227"/>
      <c r="C32" s="227"/>
      <c r="D32" s="227"/>
      <c r="E32" s="163"/>
      <c r="F32" s="141"/>
      <c r="G32" s="3"/>
      <c r="H32" s="3"/>
    </row>
    <row r="33" spans="1:8" ht="15.75" customHeight="1">
      <c r="A33" s="3"/>
      <c r="B33" s="227"/>
      <c r="C33" s="227"/>
      <c r="D33" s="227"/>
      <c r="E33" s="163"/>
      <c r="F33" s="141"/>
      <c r="G33" s="3"/>
      <c r="H33" s="3"/>
    </row>
    <row r="34" spans="1:8" ht="15.75" customHeight="1">
      <c r="A34" s="3"/>
      <c r="B34" s="227"/>
      <c r="C34" s="227"/>
      <c r="D34" s="227"/>
      <c r="E34" s="163"/>
      <c r="F34" s="141"/>
      <c r="G34" s="3"/>
      <c r="H34" s="3"/>
    </row>
    <row r="35" spans="1:8" ht="15.75" customHeight="1">
      <c r="A35" s="3"/>
      <c r="B35" s="227"/>
      <c r="C35" s="227"/>
      <c r="D35" s="227"/>
      <c r="E35" s="163"/>
      <c r="F35" s="141"/>
      <c r="G35" s="3"/>
      <c r="H35" s="3"/>
    </row>
    <row r="36" spans="1:8" ht="15.75" customHeight="1">
      <c r="A36" s="3"/>
      <c r="B36" s="227"/>
      <c r="C36" s="227"/>
      <c r="D36" s="227"/>
      <c r="E36" s="163"/>
      <c r="F36" s="141"/>
      <c r="G36" s="3"/>
      <c r="H36" s="3"/>
    </row>
    <row r="37" spans="1:8" ht="15.75" customHeight="1">
      <c r="A37" s="3"/>
      <c r="B37" s="227"/>
      <c r="C37" s="227"/>
      <c r="D37" s="227"/>
      <c r="E37" s="163"/>
      <c r="F37" s="141"/>
      <c r="G37" s="3"/>
      <c r="H37" s="3"/>
    </row>
    <row r="38" spans="1:8" ht="15.75" customHeight="1">
      <c r="A38" s="3"/>
      <c r="B38" s="227"/>
      <c r="C38" s="227"/>
      <c r="D38" s="227"/>
      <c r="E38" s="163"/>
      <c r="F38" s="141"/>
      <c r="G38" s="3"/>
      <c r="H38" s="3"/>
    </row>
    <row r="39" spans="1:8" ht="15.75" customHeight="1">
      <c r="A39" s="3"/>
      <c r="B39" s="227"/>
      <c r="C39" s="227"/>
      <c r="D39" s="227"/>
      <c r="E39" s="163"/>
      <c r="F39" s="141"/>
      <c r="G39" s="3"/>
      <c r="H39" s="3"/>
    </row>
    <row r="40" spans="1:8" ht="15.75" customHeight="1">
      <c r="A40" s="3"/>
      <c r="B40" s="227"/>
      <c r="C40" s="227"/>
      <c r="D40" s="227"/>
      <c r="E40" s="163"/>
      <c r="F40" s="141"/>
      <c r="G40" s="3"/>
      <c r="H40" s="3"/>
    </row>
    <row r="41" spans="1:8" ht="15.75" customHeight="1">
      <c r="A41" s="3"/>
      <c r="B41" s="227"/>
      <c r="C41" s="227"/>
      <c r="D41" s="227"/>
      <c r="E41" s="163"/>
      <c r="F41" s="141"/>
      <c r="G41" s="3"/>
      <c r="H41" s="3"/>
    </row>
    <row r="42" spans="1:8" ht="15.75" customHeight="1">
      <c r="A42" s="3"/>
      <c r="B42" s="227"/>
      <c r="C42" s="227"/>
      <c r="D42" s="227"/>
      <c r="E42" s="163"/>
      <c r="F42" s="141"/>
      <c r="G42" s="3"/>
      <c r="H42" s="3"/>
    </row>
    <row r="43" spans="1:8" ht="15.75" customHeight="1">
      <c r="A43" s="3"/>
      <c r="B43" s="227"/>
      <c r="C43" s="227"/>
      <c r="D43" s="227"/>
      <c r="E43" s="163"/>
      <c r="F43" s="141"/>
      <c r="G43" s="3"/>
      <c r="H43" s="3"/>
    </row>
    <row r="44" spans="1:8" ht="15.75" customHeight="1">
      <c r="A44" s="3"/>
      <c r="B44" s="227"/>
      <c r="C44" s="227"/>
      <c r="D44" s="227"/>
      <c r="E44" s="163"/>
      <c r="F44" s="141"/>
      <c r="G44" s="3"/>
      <c r="H44" s="3"/>
    </row>
    <row r="45" spans="1:8" ht="15.75" customHeight="1">
      <c r="A45" s="3"/>
      <c r="B45" s="227"/>
      <c r="C45" s="227"/>
      <c r="D45" s="227"/>
      <c r="E45" s="163"/>
      <c r="F45" s="141"/>
      <c r="G45" s="3"/>
      <c r="H45" s="3"/>
    </row>
    <row r="46" spans="1:8" ht="15.75" customHeight="1">
      <c r="A46" s="3"/>
      <c r="B46" s="227"/>
      <c r="C46" s="227"/>
      <c r="D46" s="227"/>
      <c r="E46" s="163"/>
      <c r="F46" s="141"/>
      <c r="G46" s="3"/>
      <c r="H46" s="3"/>
    </row>
    <row r="47" spans="1:8" ht="15.75" customHeight="1">
      <c r="A47" s="3"/>
      <c r="B47" s="227"/>
      <c r="C47" s="227"/>
      <c r="D47" s="227"/>
      <c r="E47" s="163"/>
      <c r="F47" s="141"/>
      <c r="G47" s="3"/>
      <c r="H47" s="3"/>
    </row>
    <row r="48" spans="1:8" ht="15.75" customHeight="1">
      <c r="A48" s="3"/>
      <c r="B48" s="227"/>
      <c r="C48" s="227"/>
      <c r="D48" s="227"/>
      <c r="E48" s="163"/>
      <c r="F48" s="141"/>
      <c r="G48" s="3"/>
      <c r="H48" s="3"/>
    </row>
    <row r="49" spans="1:8" ht="15.75" customHeight="1">
      <c r="A49" s="3"/>
      <c r="B49" s="227"/>
      <c r="C49" s="227"/>
      <c r="D49" s="227"/>
      <c r="E49" s="163"/>
      <c r="F49" s="141"/>
      <c r="G49" s="3"/>
      <c r="H49" s="3"/>
    </row>
    <row r="50" spans="1:8" ht="15.75" customHeight="1">
      <c r="A50" s="3"/>
      <c r="B50" s="227"/>
      <c r="C50" s="227"/>
      <c r="D50" s="227"/>
      <c r="E50" s="163"/>
      <c r="F50" s="141"/>
      <c r="G50" s="3"/>
      <c r="H50" s="3"/>
    </row>
    <row r="51" spans="1:8" ht="15.75" customHeight="1">
      <c r="A51" s="3"/>
      <c r="B51" s="227"/>
      <c r="C51" s="227"/>
      <c r="D51" s="227"/>
      <c r="E51" s="163"/>
      <c r="F51" s="141"/>
      <c r="G51" s="3"/>
      <c r="H51" s="3"/>
    </row>
    <row r="52" spans="1:8" ht="15.75" customHeight="1">
      <c r="A52" s="3"/>
      <c r="B52" s="227"/>
      <c r="C52" s="227"/>
      <c r="D52" s="227"/>
      <c r="E52" s="163"/>
      <c r="F52" s="141"/>
      <c r="G52" s="3"/>
      <c r="H52" s="3"/>
    </row>
    <row r="53" spans="1:8" ht="15.75" customHeight="1">
      <c r="A53" s="3"/>
      <c r="B53" s="227"/>
      <c r="C53" s="227"/>
      <c r="D53" s="227"/>
      <c r="E53" s="163"/>
      <c r="F53" s="141"/>
      <c r="G53" s="3"/>
      <c r="H53" s="3"/>
    </row>
    <row r="54" spans="1:8" ht="15.75" customHeight="1">
      <c r="A54" s="3"/>
      <c r="B54" s="3"/>
      <c r="C54" s="3"/>
      <c r="D54" s="3"/>
      <c r="E54" s="163"/>
      <c r="F54" s="141"/>
      <c r="G54" s="3"/>
      <c r="H54" s="3"/>
    </row>
    <row r="55" spans="1:8" ht="15.75" customHeight="1">
      <c r="A55" s="3"/>
      <c r="B55" s="3"/>
      <c r="C55" s="3"/>
      <c r="D55" s="3"/>
      <c r="E55" s="163"/>
      <c r="F55" s="141"/>
      <c r="G55" s="3"/>
      <c r="H55" s="3"/>
    </row>
    <row r="56" spans="1:8" ht="15.75" customHeight="1">
      <c r="A56" s="3"/>
      <c r="B56" s="3"/>
      <c r="C56" s="3"/>
      <c r="D56" s="3"/>
      <c r="E56" s="163"/>
      <c r="F56" s="141"/>
      <c r="G56" s="3"/>
      <c r="H56" s="3"/>
    </row>
    <row r="57" spans="1:8" ht="15.75" customHeight="1">
      <c r="A57" s="3"/>
      <c r="B57" s="3"/>
      <c r="C57" s="3"/>
      <c r="D57" s="3"/>
      <c r="E57" s="163"/>
      <c r="F57" s="141"/>
      <c r="G57" s="3"/>
      <c r="H57" s="3"/>
    </row>
    <row r="58" spans="1:8" ht="15.75" customHeight="1">
      <c r="A58" s="3"/>
      <c r="B58" s="3"/>
      <c r="C58" s="3"/>
      <c r="D58" s="3"/>
      <c r="E58" s="163"/>
      <c r="F58" s="141"/>
      <c r="G58" s="3"/>
      <c r="H58" s="3"/>
    </row>
    <row r="59" spans="1:8" ht="15.75" customHeight="1">
      <c r="A59" s="3"/>
      <c r="B59" s="3"/>
      <c r="C59" s="3"/>
      <c r="D59" s="3"/>
      <c r="E59" s="163"/>
      <c r="F59" s="141"/>
      <c r="G59" s="3"/>
      <c r="H59" s="3"/>
    </row>
    <row r="60" spans="1:8" ht="15.75" customHeight="1">
      <c r="A60" s="3"/>
      <c r="B60" s="3"/>
      <c r="C60" s="3"/>
      <c r="D60" s="3"/>
      <c r="E60" s="163"/>
      <c r="F60" s="141"/>
      <c r="G60" s="3"/>
      <c r="H60" s="3"/>
    </row>
    <row r="61" spans="1:8" ht="15.75" customHeight="1">
      <c r="A61" s="3"/>
      <c r="B61" s="3"/>
      <c r="C61" s="3"/>
      <c r="D61" s="3"/>
      <c r="E61" s="163"/>
      <c r="F61" s="141"/>
      <c r="G61" s="3"/>
      <c r="H61" s="3"/>
    </row>
    <row r="62" spans="1:8" ht="15.75" customHeight="1">
      <c r="A62" s="3"/>
      <c r="B62" s="3"/>
      <c r="C62" s="3"/>
      <c r="D62" s="3"/>
      <c r="E62" s="163"/>
      <c r="F62" s="141"/>
      <c r="G62" s="3"/>
      <c r="H62" s="3"/>
    </row>
    <row r="63" spans="1:8" ht="15.75" customHeight="1">
      <c r="A63" s="3"/>
      <c r="B63" s="3"/>
      <c r="C63" s="3"/>
      <c r="D63" s="3"/>
      <c r="E63" s="163"/>
      <c r="F63" s="141"/>
      <c r="G63" s="3"/>
      <c r="H63" s="3"/>
    </row>
    <row r="64" spans="1:8" ht="15.75" customHeight="1">
      <c r="A64" s="3"/>
      <c r="B64" s="3"/>
      <c r="C64" s="3"/>
      <c r="D64" s="3"/>
      <c r="E64" s="163"/>
      <c r="F64" s="141"/>
      <c r="G64" s="3"/>
      <c r="H64" s="3"/>
    </row>
    <row r="65" spans="1:8" ht="15.75" customHeight="1">
      <c r="A65" s="3"/>
      <c r="B65" s="3"/>
      <c r="C65" s="3"/>
      <c r="D65" s="3"/>
      <c r="E65" s="163"/>
      <c r="F65" s="141"/>
      <c r="G65" s="3"/>
      <c r="H65" s="3"/>
    </row>
    <row r="66" spans="1:8" ht="15.75" customHeight="1">
      <c r="A66" s="3"/>
      <c r="B66" s="3"/>
      <c r="C66" s="3"/>
      <c r="D66" s="3"/>
      <c r="E66" s="163"/>
      <c r="F66" s="141"/>
      <c r="G66" s="3"/>
      <c r="H66" s="3"/>
    </row>
    <row r="67" spans="1:8" ht="15.75" customHeight="1">
      <c r="A67" s="3"/>
      <c r="B67" s="3" t="str">
        <f t="shared" ref="B67:B136" si="0">IF($A67&lt;&gt;"",B66+1,"")</f>
        <v/>
      </c>
      <c r="C67" s="3" t="str">
        <f t="shared" ref="C67:C130" si="1">IF(AND($A67&lt;&gt;"",$A67=$J$1&amp;"-"&amp;"M"),MAX($C$2:C66)+1,"")</f>
        <v/>
      </c>
      <c r="D67" s="3" t="str">
        <f t="shared" ref="D67:D130" si="2">IF(AND($A67&lt;&gt;"",$A67=$J$1&amp;"-"&amp;"F"),MAX($D$2:D66)+1,"")</f>
        <v/>
      </c>
      <c r="E67" s="163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3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3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3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3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3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3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A2" sqref="A2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196</v>
      </c>
      <c r="C1" s="130" t="s">
        <v>197</v>
      </c>
      <c r="D1" s="130" t="s">
        <v>198</v>
      </c>
      <c r="E1" s="130" t="s">
        <v>14</v>
      </c>
      <c r="F1" s="181" t="s">
        <v>15</v>
      </c>
      <c r="G1" s="130" t="s">
        <v>199</v>
      </c>
      <c r="H1" s="130" t="s">
        <v>200</v>
      </c>
      <c r="I1" s="181"/>
      <c r="J1" s="181" t="s">
        <v>10</v>
      </c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>
      <c r="A2" s="227" t="s">
        <v>267</v>
      </c>
      <c r="B2" s="227">
        <v>1</v>
      </c>
      <c r="C2" s="227">
        <v>1</v>
      </c>
      <c r="D2" s="227" t="s">
        <v>202</v>
      </c>
      <c r="E2" s="228" t="s">
        <v>1251</v>
      </c>
      <c r="F2" t="s">
        <v>912</v>
      </c>
      <c r="G2" s="227">
        <v>3</v>
      </c>
      <c r="H2" s="227">
        <v>3</v>
      </c>
    </row>
    <row r="3" spans="1:26">
      <c r="A3" s="227" t="s">
        <v>267</v>
      </c>
      <c r="B3" s="227">
        <v>2</v>
      </c>
      <c r="C3" s="227">
        <v>2</v>
      </c>
      <c r="D3" s="227" t="s">
        <v>202</v>
      </c>
      <c r="E3" s="228" t="s">
        <v>1252</v>
      </c>
      <c r="F3" t="s">
        <v>70</v>
      </c>
      <c r="G3" s="227">
        <v>7</v>
      </c>
      <c r="H3" s="227">
        <v>7</v>
      </c>
    </row>
    <row r="4" spans="1:26">
      <c r="A4" s="3" t="s">
        <v>267</v>
      </c>
      <c r="B4" s="227">
        <v>3</v>
      </c>
      <c r="C4" s="227">
        <v>3</v>
      </c>
      <c r="D4" s="227" t="s">
        <v>202</v>
      </c>
      <c r="E4" s="163" t="s">
        <v>1253</v>
      </c>
      <c r="F4" s="141" t="s">
        <v>68</v>
      </c>
      <c r="G4" s="3">
        <v>9</v>
      </c>
      <c r="H4" s="3">
        <v>9</v>
      </c>
    </row>
    <row r="5" spans="1:26">
      <c r="A5" s="3" t="s">
        <v>267</v>
      </c>
      <c r="B5" s="227">
        <v>4</v>
      </c>
      <c r="C5" s="227">
        <v>4</v>
      </c>
      <c r="D5" s="227" t="s">
        <v>202</v>
      </c>
      <c r="E5" s="163" t="s">
        <v>1254</v>
      </c>
      <c r="F5" s="141" t="s">
        <v>74</v>
      </c>
      <c r="G5" s="3">
        <v>16</v>
      </c>
      <c r="H5" s="3">
        <v>16</v>
      </c>
    </row>
    <row r="6" spans="1:26">
      <c r="A6" s="3" t="s">
        <v>267</v>
      </c>
      <c r="B6" s="227">
        <v>5</v>
      </c>
      <c r="C6" s="227">
        <v>5</v>
      </c>
      <c r="D6" s="227" t="s">
        <v>202</v>
      </c>
      <c r="E6" s="163" t="s">
        <v>1255</v>
      </c>
      <c r="F6" s="141" t="s">
        <v>913</v>
      </c>
      <c r="G6" s="3">
        <v>18</v>
      </c>
      <c r="H6" s="3">
        <v>18</v>
      </c>
    </row>
    <row r="7" spans="1:26">
      <c r="A7" s="3" t="s">
        <v>267</v>
      </c>
      <c r="B7" s="227">
        <v>6</v>
      </c>
      <c r="C7" s="227">
        <v>6</v>
      </c>
      <c r="D7" s="227" t="s">
        <v>202</v>
      </c>
      <c r="E7" s="163" t="s">
        <v>1256</v>
      </c>
      <c r="F7" s="141" t="s">
        <v>914</v>
      </c>
      <c r="G7" s="3">
        <v>35</v>
      </c>
      <c r="H7" s="3">
        <v>35</v>
      </c>
    </row>
    <row r="8" spans="1:26">
      <c r="A8" s="3" t="s">
        <v>267</v>
      </c>
      <c r="B8" s="227">
        <v>7</v>
      </c>
      <c r="C8" s="227">
        <v>7</v>
      </c>
      <c r="D8" s="227" t="s">
        <v>202</v>
      </c>
      <c r="E8" s="163" t="s">
        <v>1237</v>
      </c>
      <c r="F8" s="141" t="s">
        <v>915</v>
      </c>
      <c r="G8" s="3">
        <v>57</v>
      </c>
      <c r="H8" s="3">
        <v>55</v>
      </c>
    </row>
    <row r="9" spans="1:26">
      <c r="A9" s="3" t="s">
        <v>267</v>
      </c>
      <c r="B9" s="227">
        <v>8</v>
      </c>
      <c r="C9" s="227">
        <v>8</v>
      </c>
      <c r="D9" s="227" t="s">
        <v>202</v>
      </c>
      <c r="E9" s="163" t="s">
        <v>1257</v>
      </c>
      <c r="F9" s="141" t="s">
        <v>916</v>
      </c>
      <c r="G9" s="3">
        <v>68</v>
      </c>
      <c r="H9" s="3">
        <v>61</v>
      </c>
    </row>
    <row r="10" spans="1:26">
      <c r="A10" s="3" t="s">
        <v>267</v>
      </c>
      <c r="B10" s="227">
        <v>9</v>
      </c>
      <c r="C10" s="227">
        <v>9</v>
      </c>
      <c r="D10" s="227" t="s">
        <v>202</v>
      </c>
      <c r="E10" s="163" t="s">
        <v>259</v>
      </c>
      <c r="F10" s="141" t="s">
        <v>917</v>
      </c>
      <c r="G10" s="3">
        <v>76</v>
      </c>
      <c r="H10" s="3">
        <v>68</v>
      </c>
    </row>
    <row r="11" spans="1:26">
      <c r="A11" s="3" t="s">
        <v>267</v>
      </c>
      <c r="B11" s="227">
        <v>10</v>
      </c>
      <c r="C11" s="227">
        <v>10</v>
      </c>
      <c r="D11" s="227" t="s">
        <v>202</v>
      </c>
      <c r="E11" s="163" t="s">
        <v>1186</v>
      </c>
      <c r="F11" s="141" t="s">
        <v>918</v>
      </c>
      <c r="G11" s="3">
        <v>82</v>
      </c>
      <c r="H11" s="3">
        <v>72</v>
      </c>
    </row>
    <row r="12" spans="1:26">
      <c r="A12" s="3" t="s">
        <v>267</v>
      </c>
      <c r="B12" s="227">
        <v>11</v>
      </c>
      <c r="C12" s="227">
        <v>11</v>
      </c>
      <c r="D12" s="227" t="s">
        <v>202</v>
      </c>
      <c r="E12" s="163" t="s">
        <v>1065</v>
      </c>
      <c r="F12" s="141" t="s">
        <v>919</v>
      </c>
      <c r="G12" s="3">
        <v>93</v>
      </c>
      <c r="H12" s="3">
        <v>81</v>
      </c>
    </row>
    <row r="13" spans="1:26">
      <c r="A13" s="3" t="s">
        <v>268</v>
      </c>
      <c r="B13" s="227">
        <v>12</v>
      </c>
      <c r="C13" s="227" t="s">
        <v>202</v>
      </c>
      <c r="D13" s="227">
        <v>1</v>
      </c>
      <c r="E13" s="163" t="s">
        <v>1258</v>
      </c>
      <c r="F13" s="141" t="s">
        <v>102</v>
      </c>
      <c r="G13" s="3">
        <v>94</v>
      </c>
      <c r="H13" s="3">
        <v>13</v>
      </c>
    </row>
    <row r="14" spans="1:26">
      <c r="A14" s="3" t="s">
        <v>267</v>
      </c>
      <c r="B14" s="227">
        <v>13</v>
      </c>
      <c r="C14" s="227">
        <v>12</v>
      </c>
      <c r="D14" s="227" t="s">
        <v>202</v>
      </c>
      <c r="E14" s="163" t="s">
        <v>1259</v>
      </c>
      <c r="F14" s="141" t="s">
        <v>95</v>
      </c>
      <c r="G14" s="3">
        <v>97</v>
      </c>
      <c r="H14" s="3">
        <v>84</v>
      </c>
    </row>
    <row r="15" spans="1:26">
      <c r="A15" s="3" t="s">
        <v>267</v>
      </c>
      <c r="B15" s="227">
        <v>14</v>
      </c>
      <c r="C15" s="227">
        <v>13</v>
      </c>
      <c r="D15" s="227" t="s">
        <v>202</v>
      </c>
      <c r="E15" s="163" t="s">
        <v>222</v>
      </c>
      <c r="F15" s="141" t="s">
        <v>920</v>
      </c>
      <c r="G15" s="3">
        <v>103</v>
      </c>
      <c r="H15" s="3">
        <v>89</v>
      </c>
    </row>
    <row r="16" spans="1:26">
      <c r="A16" s="3" t="s">
        <v>267</v>
      </c>
      <c r="B16" s="227">
        <v>15</v>
      </c>
      <c r="C16" s="227">
        <v>14</v>
      </c>
      <c r="D16" s="227" t="s">
        <v>202</v>
      </c>
      <c r="E16" s="163" t="s">
        <v>1260</v>
      </c>
      <c r="F16" s="141" t="s">
        <v>921</v>
      </c>
      <c r="G16" s="3">
        <v>112</v>
      </c>
      <c r="H16" s="3">
        <v>97</v>
      </c>
    </row>
    <row r="17" spans="1:8">
      <c r="A17" s="3" t="s">
        <v>267</v>
      </c>
      <c r="B17" s="227">
        <v>16</v>
      </c>
      <c r="C17" s="227">
        <v>15</v>
      </c>
      <c r="D17" s="227" t="s">
        <v>202</v>
      </c>
      <c r="E17" s="163" t="s">
        <v>1104</v>
      </c>
      <c r="F17" s="141" t="s">
        <v>130</v>
      </c>
      <c r="G17" s="3">
        <v>116</v>
      </c>
      <c r="H17" s="3">
        <v>101</v>
      </c>
    </row>
    <row r="18" spans="1:8">
      <c r="A18" s="3" t="s">
        <v>267</v>
      </c>
      <c r="B18" s="227">
        <v>17</v>
      </c>
      <c r="C18" s="227">
        <v>16</v>
      </c>
      <c r="D18" s="227" t="s">
        <v>202</v>
      </c>
      <c r="E18" s="163" t="s">
        <v>1189</v>
      </c>
      <c r="F18" s="141" t="s">
        <v>112</v>
      </c>
      <c r="G18" s="3">
        <v>122</v>
      </c>
      <c r="H18" s="3">
        <v>106</v>
      </c>
    </row>
    <row r="19" spans="1:8">
      <c r="A19" s="3" t="s">
        <v>268</v>
      </c>
      <c r="B19" s="227">
        <v>18</v>
      </c>
      <c r="C19" s="227" t="s">
        <v>202</v>
      </c>
      <c r="D19" s="227">
        <v>2</v>
      </c>
      <c r="E19" s="163" t="s">
        <v>1261</v>
      </c>
      <c r="F19" s="141" t="s">
        <v>105</v>
      </c>
      <c r="G19" s="3">
        <v>126</v>
      </c>
      <c r="H19" s="3">
        <v>17</v>
      </c>
    </row>
    <row r="20" spans="1:8">
      <c r="A20" s="3" t="s">
        <v>267</v>
      </c>
      <c r="B20" s="227">
        <v>19</v>
      </c>
      <c r="C20" s="227">
        <v>17</v>
      </c>
      <c r="D20" s="227" t="s">
        <v>202</v>
      </c>
      <c r="E20" s="163" t="s">
        <v>1262</v>
      </c>
      <c r="F20" s="141" t="s">
        <v>127</v>
      </c>
      <c r="G20" s="3">
        <v>145</v>
      </c>
      <c r="H20" s="3">
        <v>122</v>
      </c>
    </row>
    <row r="21" spans="1:8" ht="15.75" customHeight="1">
      <c r="A21" s="3" t="s">
        <v>268</v>
      </c>
      <c r="B21" s="227">
        <v>20</v>
      </c>
      <c r="C21" s="227" t="s">
        <v>202</v>
      </c>
      <c r="D21" s="227">
        <v>3</v>
      </c>
      <c r="E21" s="163" t="s">
        <v>1166</v>
      </c>
      <c r="F21" s="141" t="s">
        <v>901</v>
      </c>
      <c r="G21" s="3">
        <v>148</v>
      </c>
      <c r="H21" s="3">
        <v>25</v>
      </c>
    </row>
    <row r="22" spans="1:8" ht="15.75" customHeight="1">
      <c r="A22" s="3" t="s">
        <v>267</v>
      </c>
      <c r="B22" s="227">
        <v>21</v>
      </c>
      <c r="C22" s="227">
        <v>18</v>
      </c>
      <c r="D22" s="227" t="s">
        <v>202</v>
      </c>
      <c r="E22" s="163" t="s">
        <v>1263</v>
      </c>
      <c r="F22" s="141" t="s">
        <v>922</v>
      </c>
      <c r="G22" s="3">
        <v>152</v>
      </c>
      <c r="H22" s="3">
        <v>126</v>
      </c>
    </row>
    <row r="23" spans="1:8" ht="15.75" customHeight="1">
      <c r="A23" s="3" t="s">
        <v>267</v>
      </c>
      <c r="B23" s="227">
        <v>22</v>
      </c>
      <c r="C23" s="227">
        <v>19</v>
      </c>
      <c r="D23" s="227" t="s">
        <v>202</v>
      </c>
      <c r="E23" s="163" t="s">
        <v>1264</v>
      </c>
      <c r="F23" s="141" t="s">
        <v>271</v>
      </c>
      <c r="G23" s="3">
        <v>155</v>
      </c>
      <c r="H23" s="3">
        <v>129</v>
      </c>
    </row>
    <row r="24" spans="1:8" ht="15.75" customHeight="1">
      <c r="A24" s="3" t="s">
        <v>268</v>
      </c>
      <c r="B24" s="227">
        <v>23</v>
      </c>
      <c r="C24" s="227" t="s">
        <v>202</v>
      </c>
      <c r="D24" s="227">
        <v>4</v>
      </c>
      <c r="E24" s="163" t="s">
        <v>213</v>
      </c>
      <c r="F24" s="141" t="s">
        <v>272</v>
      </c>
      <c r="G24" s="3">
        <v>157</v>
      </c>
      <c r="H24" s="3">
        <v>28</v>
      </c>
    </row>
    <row r="25" spans="1:8" ht="15.75" customHeight="1">
      <c r="A25" s="3" t="s">
        <v>267</v>
      </c>
      <c r="B25" s="227">
        <v>24</v>
      </c>
      <c r="C25" s="227">
        <v>20</v>
      </c>
      <c r="D25" s="227" t="s">
        <v>202</v>
      </c>
      <c r="E25" s="163" t="s">
        <v>1265</v>
      </c>
      <c r="F25" s="141" t="s">
        <v>133</v>
      </c>
      <c r="G25" s="3">
        <v>162</v>
      </c>
      <c r="H25" s="3">
        <v>133</v>
      </c>
    </row>
    <row r="26" spans="1:8" ht="15.75" customHeight="1">
      <c r="A26" s="3" t="s">
        <v>267</v>
      </c>
      <c r="B26" s="227">
        <v>25</v>
      </c>
      <c r="C26" s="227">
        <v>21</v>
      </c>
      <c r="D26" s="227" t="s">
        <v>202</v>
      </c>
      <c r="E26" s="163" t="s">
        <v>1266</v>
      </c>
      <c r="F26" s="141" t="s">
        <v>118</v>
      </c>
      <c r="G26" s="3">
        <v>171</v>
      </c>
      <c r="H26" s="3">
        <v>138</v>
      </c>
    </row>
    <row r="27" spans="1:8" ht="15.75" customHeight="1">
      <c r="A27" s="3" t="s">
        <v>267</v>
      </c>
      <c r="B27" s="227">
        <v>26</v>
      </c>
      <c r="C27" s="227">
        <v>22</v>
      </c>
      <c r="D27" s="227" t="s">
        <v>202</v>
      </c>
      <c r="E27" s="163" t="s">
        <v>1267</v>
      </c>
      <c r="F27" s="141" t="s">
        <v>131</v>
      </c>
      <c r="G27" s="3">
        <v>185</v>
      </c>
      <c r="H27" s="3">
        <v>149</v>
      </c>
    </row>
    <row r="28" spans="1:8" ht="15.75" customHeight="1">
      <c r="A28" s="3" t="s">
        <v>267</v>
      </c>
      <c r="B28" s="227">
        <v>27</v>
      </c>
      <c r="C28" s="227">
        <v>23</v>
      </c>
      <c r="D28" s="227" t="s">
        <v>202</v>
      </c>
      <c r="E28" s="163" t="s">
        <v>1268</v>
      </c>
      <c r="F28" s="141" t="s">
        <v>269</v>
      </c>
      <c r="G28" s="3">
        <v>189</v>
      </c>
      <c r="H28" s="3">
        <v>150</v>
      </c>
    </row>
    <row r="29" spans="1:8" ht="15.75" customHeight="1">
      <c r="A29" s="3" t="s">
        <v>267</v>
      </c>
      <c r="B29" s="227">
        <v>28</v>
      </c>
      <c r="C29" s="227">
        <v>24</v>
      </c>
      <c r="D29" s="227" t="s">
        <v>202</v>
      </c>
      <c r="E29" s="163" t="s">
        <v>1269</v>
      </c>
      <c r="F29" s="141" t="s">
        <v>923</v>
      </c>
      <c r="G29" s="3">
        <v>190</v>
      </c>
      <c r="H29" s="3">
        <v>151</v>
      </c>
    </row>
    <row r="30" spans="1:8" ht="15.75" customHeight="1">
      <c r="A30" s="3" t="s">
        <v>268</v>
      </c>
      <c r="B30" s="227">
        <v>29</v>
      </c>
      <c r="C30" s="227" t="s">
        <v>202</v>
      </c>
      <c r="D30" s="227">
        <v>5</v>
      </c>
      <c r="E30" s="163" t="s">
        <v>1270</v>
      </c>
      <c r="F30" s="141" t="s">
        <v>902</v>
      </c>
      <c r="G30" s="3">
        <v>196</v>
      </c>
      <c r="H30" s="3">
        <v>41</v>
      </c>
    </row>
    <row r="31" spans="1:8" ht="15.75" customHeight="1">
      <c r="A31" s="3" t="s">
        <v>268</v>
      </c>
      <c r="B31" s="227">
        <v>30</v>
      </c>
      <c r="C31" s="227" t="s">
        <v>202</v>
      </c>
      <c r="D31" s="227">
        <v>6</v>
      </c>
      <c r="E31" s="163" t="s">
        <v>1271</v>
      </c>
      <c r="F31" s="141" t="s">
        <v>93</v>
      </c>
      <c r="G31" s="3">
        <v>198</v>
      </c>
      <c r="H31" s="3">
        <v>42</v>
      </c>
    </row>
    <row r="32" spans="1:8" ht="15.75" customHeight="1">
      <c r="A32" s="3" t="s">
        <v>267</v>
      </c>
      <c r="B32" s="227">
        <v>31</v>
      </c>
      <c r="C32" s="227">
        <v>25</v>
      </c>
      <c r="D32" s="227" t="s">
        <v>202</v>
      </c>
      <c r="E32" s="163" t="s">
        <v>1272</v>
      </c>
      <c r="F32" s="141" t="s">
        <v>141</v>
      </c>
      <c r="G32" s="3">
        <v>217</v>
      </c>
      <c r="H32" s="3">
        <v>167</v>
      </c>
    </row>
    <row r="33" spans="1:8" ht="15.75" customHeight="1">
      <c r="A33" s="3" t="s">
        <v>268</v>
      </c>
      <c r="B33" s="227">
        <v>32</v>
      </c>
      <c r="C33" s="227" t="s">
        <v>202</v>
      </c>
      <c r="D33" s="227">
        <v>7</v>
      </c>
      <c r="E33" s="163" t="s">
        <v>1273</v>
      </c>
      <c r="F33" s="141" t="s">
        <v>903</v>
      </c>
      <c r="G33" s="3">
        <v>225</v>
      </c>
      <c r="H33" s="3">
        <v>56</v>
      </c>
    </row>
    <row r="34" spans="1:8" ht="15.75" customHeight="1">
      <c r="A34" s="3" t="s">
        <v>268</v>
      </c>
      <c r="B34" s="227">
        <v>33</v>
      </c>
      <c r="C34" s="227" t="s">
        <v>202</v>
      </c>
      <c r="D34" s="227">
        <v>8</v>
      </c>
      <c r="E34" s="163" t="s">
        <v>1274</v>
      </c>
      <c r="F34" s="141" t="s">
        <v>904</v>
      </c>
      <c r="G34" s="3">
        <v>239</v>
      </c>
      <c r="H34" s="3">
        <v>64</v>
      </c>
    </row>
    <row r="35" spans="1:8" ht="15.75" customHeight="1">
      <c r="A35" s="3" t="s">
        <v>267</v>
      </c>
      <c r="B35" s="227">
        <v>34</v>
      </c>
      <c r="C35" s="227">
        <v>26</v>
      </c>
      <c r="D35" s="227" t="s">
        <v>202</v>
      </c>
      <c r="E35" s="163" t="s">
        <v>1275</v>
      </c>
      <c r="F35" s="141" t="s">
        <v>274</v>
      </c>
      <c r="G35" s="3">
        <v>245</v>
      </c>
      <c r="H35" s="3">
        <v>177</v>
      </c>
    </row>
    <row r="36" spans="1:8" ht="15.75" customHeight="1">
      <c r="A36" s="3" t="s">
        <v>268</v>
      </c>
      <c r="B36" s="227">
        <v>35</v>
      </c>
      <c r="C36" s="227" t="s">
        <v>202</v>
      </c>
      <c r="D36" s="227">
        <v>9</v>
      </c>
      <c r="E36" s="163" t="s">
        <v>273</v>
      </c>
      <c r="F36" s="141" t="s">
        <v>156</v>
      </c>
      <c r="G36" s="3">
        <v>249</v>
      </c>
      <c r="H36" s="3">
        <v>71</v>
      </c>
    </row>
    <row r="37" spans="1:8" ht="15.75" customHeight="1">
      <c r="A37" s="3" t="s">
        <v>268</v>
      </c>
      <c r="B37" s="227">
        <v>36</v>
      </c>
      <c r="C37" s="227" t="s">
        <v>202</v>
      </c>
      <c r="D37" s="227">
        <v>10</v>
      </c>
      <c r="E37" s="163" t="s">
        <v>1101</v>
      </c>
      <c r="F37" s="141" t="s">
        <v>163</v>
      </c>
      <c r="G37" s="3">
        <v>261</v>
      </c>
      <c r="H37" s="3">
        <v>79</v>
      </c>
    </row>
    <row r="38" spans="1:8" ht="15.75" customHeight="1">
      <c r="A38" s="3" t="s">
        <v>268</v>
      </c>
      <c r="B38" s="227">
        <v>37</v>
      </c>
      <c r="C38" s="227" t="s">
        <v>202</v>
      </c>
      <c r="D38" s="227">
        <v>11</v>
      </c>
      <c r="E38" s="163" t="s">
        <v>1276</v>
      </c>
      <c r="F38" s="141" t="s">
        <v>905</v>
      </c>
      <c r="G38" s="3">
        <v>262</v>
      </c>
      <c r="H38" s="3">
        <v>80</v>
      </c>
    </row>
    <row r="39" spans="1:8" ht="15.75" customHeight="1">
      <c r="A39" s="3" t="s">
        <v>268</v>
      </c>
      <c r="B39" s="227">
        <v>38</v>
      </c>
      <c r="C39" s="227" t="s">
        <v>202</v>
      </c>
      <c r="D39" s="227">
        <v>12</v>
      </c>
      <c r="E39" s="163" t="s">
        <v>1073</v>
      </c>
      <c r="F39" t="s">
        <v>154</v>
      </c>
      <c r="G39" s="3">
        <v>263</v>
      </c>
      <c r="H39" s="3">
        <v>81</v>
      </c>
    </row>
    <row r="40" spans="1:8" ht="15.75" customHeight="1">
      <c r="A40" s="3" t="s">
        <v>268</v>
      </c>
      <c r="B40" s="227">
        <v>39</v>
      </c>
      <c r="C40" s="227" t="s">
        <v>202</v>
      </c>
      <c r="D40" s="227">
        <v>13</v>
      </c>
      <c r="E40" s="163" t="s">
        <v>1277</v>
      </c>
      <c r="F40" t="s">
        <v>146</v>
      </c>
      <c r="G40" s="3">
        <v>265</v>
      </c>
      <c r="H40" s="3">
        <v>82</v>
      </c>
    </row>
    <row r="41" spans="1:8" ht="15.75" customHeight="1">
      <c r="A41" s="3" t="s">
        <v>268</v>
      </c>
      <c r="B41" s="227">
        <v>40</v>
      </c>
      <c r="C41" s="227" t="s">
        <v>202</v>
      </c>
      <c r="D41" s="227">
        <v>14</v>
      </c>
      <c r="E41" s="163" t="s">
        <v>1278</v>
      </c>
      <c r="F41" t="s">
        <v>164</v>
      </c>
      <c r="G41" s="3">
        <v>274</v>
      </c>
      <c r="H41" s="3">
        <v>89</v>
      </c>
    </row>
    <row r="42" spans="1:8" ht="15.75" customHeight="1">
      <c r="A42" s="3" t="s">
        <v>267</v>
      </c>
      <c r="B42" s="227">
        <v>41</v>
      </c>
      <c r="C42" s="227">
        <v>27</v>
      </c>
      <c r="D42" s="227" t="s">
        <v>202</v>
      </c>
      <c r="E42" s="163" t="s">
        <v>1279</v>
      </c>
      <c r="F42" t="s">
        <v>924</v>
      </c>
      <c r="G42" s="3">
        <v>275</v>
      </c>
      <c r="H42" s="3">
        <v>186</v>
      </c>
    </row>
    <row r="43" spans="1:8" ht="15.75" customHeight="1">
      <c r="A43" s="3" t="s">
        <v>268</v>
      </c>
      <c r="B43" s="227">
        <v>42</v>
      </c>
      <c r="C43" s="227" t="s">
        <v>202</v>
      </c>
      <c r="D43" s="227">
        <v>15</v>
      </c>
      <c r="E43" s="163" t="s">
        <v>1280</v>
      </c>
      <c r="F43" t="s">
        <v>906</v>
      </c>
      <c r="G43" s="3">
        <v>280</v>
      </c>
      <c r="H43" s="3">
        <v>93</v>
      </c>
    </row>
    <row r="44" spans="1:8" ht="15.75" customHeight="1">
      <c r="A44" s="3" t="s">
        <v>268</v>
      </c>
      <c r="B44" s="227">
        <v>43</v>
      </c>
      <c r="C44" s="227" t="s">
        <v>202</v>
      </c>
      <c r="D44" s="227">
        <v>16</v>
      </c>
      <c r="E44" s="163" t="s">
        <v>1280</v>
      </c>
      <c r="F44" t="s">
        <v>907</v>
      </c>
      <c r="G44" s="3">
        <v>281</v>
      </c>
      <c r="H44" s="3">
        <v>94</v>
      </c>
    </row>
    <row r="45" spans="1:8" ht="15.75" customHeight="1">
      <c r="A45" s="3" t="s">
        <v>268</v>
      </c>
      <c r="B45" s="227">
        <v>44</v>
      </c>
      <c r="C45" s="227" t="s">
        <v>202</v>
      </c>
      <c r="D45" s="227">
        <v>17</v>
      </c>
      <c r="E45" s="163" t="s">
        <v>1281</v>
      </c>
      <c r="F45" t="s">
        <v>908</v>
      </c>
      <c r="G45" s="3">
        <v>287</v>
      </c>
      <c r="H45" s="3">
        <v>98</v>
      </c>
    </row>
    <row r="46" spans="1:8" ht="15.75" customHeight="1">
      <c r="A46" s="3" t="s">
        <v>268</v>
      </c>
      <c r="B46" s="227">
        <v>45</v>
      </c>
      <c r="C46" s="227" t="s">
        <v>202</v>
      </c>
      <c r="D46" s="227">
        <v>18</v>
      </c>
      <c r="E46" s="163" t="s">
        <v>1282</v>
      </c>
      <c r="F46" t="s">
        <v>275</v>
      </c>
      <c r="G46" s="3">
        <v>288</v>
      </c>
      <c r="H46" s="3">
        <v>99</v>
      </c>
    </row>
    <row r="47" spans="1:8" ht="15.75" customHeight="1">
      <c r="A47" s="3" t="s">
        <v>268</v>
      </c>
      <c r="B47" s="3">
        <v>46</v>
      </c>
      <c r="C47" s="3" t="s">
        <v>202</v>
      </c>
      <c r="D47" s="3">
        <v>19</v>
      </c>
      <c r="E47" s="163" t="s">
        <v>1283</v>
      </c>
      <c r="F47" t="s">
        <v>171</v>
      </c>
      <c r="G47" s="3">
        <v>297</v>
      </c>
      <c r="H47" s="3">
        <v>104</v>
      </c>
    </row>
    <row r="48" spans="1:8" ht="15.75" customHeight="1">
      <c r="A48" s="3" t="s">
        <v>267</v>
      </c>
      <c r="B48" s="3">
        <v>47</v>
      </c>
      <c r="C48" s="3">
        <v>28</v>
      </c>
      <c r="D48" s="3" t="s">
        <v>202</v>
      </c>
      <c r="E48" s="163" t="s">
        <v>1284</v>
      </c>
      <c r="F48" t="s">
        <v>168</v>
      </c>
      <c r="G48" s="3">
        <v>299</v>
      </c>
      <c r="H48" s="3">
        <v>194</v>
      </c>
    </row>
    <row r="49" spans="1:8" ht="15.75" customHeight="1">
      <c r="A49" s="3" t="s">
        <v>268</v>
      </c>
      <c r="B49" s="3">
        <v>48</v>
      </c>
      <c r="C49" s="3" t="s">
        <v>202</v>
      </c>
      <c r="D49" s="3">
        <v>20</v>
      </c>
      <c r="E49" s="163" t="s">
        <v>1285</v>
      </c>
      <c r="F49" t="s">
        <v>909</v>
      </c>
      <c r="G49" s="3">
        <v>301</v>
      </c>
      <c r="H49" s="3">
        <v>107</v>
      </c>
    </row>
    <row r="50" spans="1:8" ht="15.75" customHeight="1">
      <c r="A50" s="3" t="s">
        <v>268</v>
      </c>
      <c r="B50" s="3">
        <v>49</v>
      </c>
      <c r="C50" s="3" t="s">
        <v>202</v>
      </c>
      <c r="D50" s="3">
        <v>21</v>
      </c>
      <c r="E50" s="163" t="s">
        <v>1286</v>
      </c>
      <c r="F50" t="s">
        <v>910</v>
      </c>
      <c r="G50" s="3">
        <v>305</v>
      </c>
      <c r="H50" s="3">
        <v>110</v>
      </c>
    </row>
    <row r="51" spans="1:8" ht="15.75" customHeight="1">
      <c r="A51" s="3" t="s">
        <v>268</v>
      </c>
      <c r="B51" s="3">
        <v>50</v>
      </c>
      <c r="C51" s="3" t="s">
        <v>202</v>
      </c>
      <c r="D51" s="3">
        <v>22</v>
      </c>
      <c r="E51" s="163" t="s">
        <v>1287</v>
      </c>
      <c r="F51" t="s">
        <v>911</v>
      </c>
      <c r="G51" s="3">
        <v>308</v>
      </c>
      <c r="H51" s="3">
        <v>113</v>
      </c>
    </row>
    <row r="52" spans="1:8" ht="15.75" customHeight="1">
      <c r="A52" s="3"/>
      <c r="B52" s="3" t="str">
        <f t="shared" ref="B47:B136" si="0">IF($A52&lt;&gt;"",B51+1,"")</f>
        <v/>
      </c>
      <c r="C52" s="3" t="str">
        <f t="shared" ref="C47:C130" si="1">IF(AND($A52&lt;&gt;"",$A52=$J$1&amp;"-"&amp;"M"),MAX($C$2:C51)+1,"")</f>
        <v/>
      </c>
      <c r="D52" s="3" t="str">
        <f t="shared" ref="D47:D130" si="2">IF(AND($A52&lt;&gt;"",$A52=$J$1&amp;"-"&amp;"F"),MAX($D$2:D51)+1,"")</f>
        <v/>
      </c>
      <c r="E52" s="163"/>
      <c r="G52" s="3"/>
      <c r="H52" s="3"/>
    </row>
    <row r="53" spans="1:8" ht="15.75" customHeight="1">
      <c r="A53" s="3"/>
      <c r="B53" s="3" t="str">
        <f t="shared" si="0"/>
        <v/>
      </c>
      <c r="C53" s="3" t="str">
        <f t="shared" si="1"/>
        <v/>
      </c>
      <c r="D53" s="3" t="str">
        <f t="shared" si="2"/>
        <v/>
      </c>
      <c r="E53" s="163"/>
      <c r="G53" s="3"/>
      <c r="H53" s="3"/>
    </row>
    <row r="54" spans="1:8" ht="15.75" customHeight="1">
      <c r="A54" s="3"/>
      <c r="B54" s="3" t="str">
        <f t="shared" si="0"/>
        <v/>
      </c>
      <c r="C54" s="3" t="str">
        <f t="shared" si="1"/>
        <v/>
      </c>
      <c r="D54" s="3" t="str">
        <f t="shared" si="2"/>
        <v/>
      </c>
      <c r="E54" s="163"/>
      <c r="G54" s="3"/>
      <c r="H54" s="3"/>
    </row>
    <row r="55" spans="1:8" ht="15.75" customHeight="1">
      <c r="A55" s="3"/>
      <c r="B55" s="3" t="str">
        <f t="shared" si="0"/>
        <v/>
      </c>
      <c r="C55" s="3" t="str">
        <f t="shared" si="1"/>
        <v/>
      </c>
      <c r="D55" s="3" t="str">
        <f t="shared" si="2"/>
        <v/>
      </c>
      <c r="E55" s="163"/>
      <c r="G55" s="3"/>
      <c r="H55" s="3"/>
    </row>
    <row r="56" spans="1:8" ht="15.75" customHeight="1">
      <c r="A56" s="3"/>
      <c r="B56" s="3" t="str">
        <f t="shared" si="0"/>
        <v/>
      </c>
      <c r="C56" s="3" t="str">
        <f t="shared" si="1"/>
        <v/>
      </c>
      <c r="D56" s="3" t="str">
        <f t="shared" si="2"/>
        <v/>
      </c>
      <c r="E56" s="163"/>
      <c r="G56" s="3"/>
      <c r="H56" s="3"/>
    </row>
    <row r="57" spans="1:8" ht="15.75" customHeight="1">
      <c r="A57" s="3"/>
      <c r="B57" s="3" t="str">
        <f t="shared" si="0"/>
        <v/>
      </c>
      <c r="C57" s="3" t="str">
        <f t="shared" si="1"/>
        <v/>
      </c>
      <c r="D57" s="3" t="str">
        <f t="shared" si="2"/>
        <v/>
      </c>
      <c r="E57" s="163"/>
      <c r="G57" s="3"/>
      <c r="H57" s="3"/>
    </row>
    <row r="58" spans="1:8" ht="15.75" customHeight="1">
      <c r="A58" s="3"/>
      <c r="B58" s="3" t="str">
        <f t="shared" si="0"/>
        <v/>
      </c>
      <c r="C58" s="3" t="str">
        <f t="shared" si="1"/>
        <v/>
      </c>
      <c r="D58" s="3" t="str">
        <f t="shared" si="2"/>
        <v/>
      </c>
      <c r="E58" s="163"/>
      <c r="G58" s="3"/>
      <c r="H58" s="3"/>
    </row>
    <row r="59" spans="1:8" ht="15.75" customHeight="1">
      <c r="A59" s="3"/>
      <c r="B59" s="3" t="str">
        <f t="shared" si="0"/>
        <v/>
      </c>
      <c r="C59" s="3" t="str">
        <f t="shared" si="1"/>
        <v/>
      </c>
      <c r="D59" s="3" t="str">
        <f t="shared" si="2"/>
        <v/>
      </c>
      <c r="E59" s="163"/>
      <c r="G59" s="3"/>
      <c r="H59" s="3"/>
    </row>
    <row r="60" spans="1:8" ht="15.75" customHeight="1">
      <c r="A60" s="3"/>
      <c r="B60" s="3" t="str">
        <f t="shared" si="0"/>
        <v/>
      </c>
      <c r="C60" s="3" t="str">
        <f t="shared" si="1"/>
        <v/>
      </c>
      <c r="D60" s="3" t="str">
        <f t="shared" si="2"/>
        <v/>
      </c>
      <c r="E60" s="163"/>
      <c r="G60" s="3"/>
      <c r="H60" s="3"/>
    </row>
    <row r="61" spans="1:8" ht="15.75" customHeight="1">
      <c r="A61" s="3"/>
      <c r="B61" s="3" t="str">
        <f t="shared" si="0"/>
        <v/>
      </c>
      <c r="C61" s="3" t="str">
        <f t="shared" si="1"/>
        <v/>
      </c>
      <c r="D61" s="3" t="str">
        <f t="shared" si="2"/>
        <v/>
      </c>
      <c r="E61" s="163"/>
      <c r="G61" s="3"/>
      <c r="H61" s="3"/>
    </row>
    <row r="62" spans="1:8" ht="15.75" customHeight="1">
      <c r="A62" s="3"/>
      <c r="B62" s="3" t="str">
        <f t="shared" si="0"/>
        <v/>
      </c>
      <c r="C62" s="3" t="str">
        <f t="shared" si="1"/>
        <v/>
      </c>
      <c r="D62" s="3" t="str">
        <f t="shared" si="2"/>
        <v/>
      </c>
      <c r="E62" s="163"/>
      <c r="G62" s="3"/>
      <c r="H62" s="3"/>
    </row>
    <row r="63" spans="1:8" ht="15.75" customHeight="1">
      <c r="A63" s="3"/>
      <c r="B63" s="3" t="str">
        <f t="shared" si="0"/>
        <v/>
      </c>
      <c r="C63" s="3" t="str">
        <f t="shared" si="1"/>
        <v/>
      </c>
      <c r="D63" s="3" t="str">
        <f t="shared" si="2"/>
        <v/>
      </c>
      <c r="E63" s="163"/>
      <c r="G63" s="3"/>
      <c r="H63" s="3"/>
    </row>
    <row r="64" spans="1:8" ht="15.75" customHeight="1">
      <c r="A64" s="3"/>
      <c r="B64" s="3" t="str">
        <f t="shared" si="0"/>
        <v/>
      </c>
      <c r="C64" s="3" t="str">
        <f t="shared" si="1"/>
        <v/>
      </c>
      <c r="D64" s="3" t="str">
        <f t="shared" si="2"/>
        <v/>
      </c>
      <c r="E64" s="163"/>
      <c r="G64" s="3"/>
      <c r="H64" s="3"/>
    </row>
    <row r="65" spans="1:8" ht="15.75" customHeight="1">
      <c r="A65" s="3"/>
      <c r="B65" s="3" t="str">
        <f t="shared" si="0"/>
        <v/>
      </c>
      <c r="C65" s="3" t="str">
        <f t="shared" si="1"/>
        <v/>
      </c>
      <c r="D65" s="3" t="str">
        <f t="shared" si="2"/>
        <v/>
      </c>
      <c r="E65" s="163"/>
      <c r="G65" s="3"/>
      <c r="H65" s="3"/>
    </row>
    <row r="66" spans="1:8" ht="15.75" customHeight="1">
      <c r="A66" s="3"/>
      <c r="B66" s="3" t="str">
        <f t="shared" si="0"/>
        <v/>
      </c>
      <c r="C66" s="3" t="str">
        <f t="shared" si="1"/>
        <v/>
      </c>
      <c r="D66" s="3" t="str">
        <f t="shared" si="2"/>
        <v/>
      </c>
      <c r="E66" s="163"/>
      <c r="G66" s="3"/>
      <c r="H66" s="3"/>
    </row>
    <row r="67" spans="1:8" ht="15.75" customHeight="1">
      <c r="A67" s="3"/>
      <c r="B67" s="3" t="str">
        <f t="shared" si="0"/>
        <v/>
      </c>
      <c r="C67" s="3" t="str">
        <f t="shared" si="1"/>
        <v/>
      </c>
      <c r="D67" s="3" t="str">
        <f t="shared" si="2"/>
        <v/>
      </c>
      <c r="E67" s="163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3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3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3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3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3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3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196</v>
      </c>
      <c r="C1" s="130" t="s">
        <v>197</v>
      </c>
      <c r="D1" s="130" t="s">
        <v>198</v>
      </c>
      <c r="E1" s="130" t="s">
        <v>14</v>
      </c>
      <c r="F1" s="181" t="s">
        <v>15</v>
      </c>
      <c r="G1" s="130" t="s">
        <v>199</v>
      </c>
      <c r="H1" s="130" t="s">
        <v>200</v>
      </c>
      <c r="I1" s="181"/>
      <c r="J1" s="181" t="s">
        <v>11</v>
      </c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>
      <c r="A2" s="227" t="s">
        <v>276</v>
      </c>
      <c r="B2" s="227">
        <v>1</v>
      </c>
      <c r="C2" s="227">
        <v>1</v>
      </c>
      <c r="D2" s="227" t="s">
        <v>202</v>
      </c>
      <c r="E2" s="228" t="s">
        <v>1288</v>
      </c>
      <c r="F2" t="s">
        <v>1004</v>
      </c>
      <c r="G2" s="227">
        <v>12</v>
      </c>
      <c r="H2" s="227">
        <v>12</v>
      </c>
    </row>
    <row r="3" spans="1:26">
      <c r="A3" s="227" t="s">
        <v>276</v>
      </c>
      <c r="B3" s="227">
        <v>2</v>
      </c>
      <c r="C3" s="227">
        <v>2</v>
      </c>
      <c r="D3" s="227" t="s">
        <v>202</v>
      </c>
      <c r="E3" s="228" t="s">
        <v>1289</v>
      </c>
      <c r="F3" t="s">
        <v>82</v>
      </c>
      <c r="G3" s="227">
        <v>40</v>
      </c>
      <c r="H3" s="227">
        <v>40</v>
      </c>
    </row>
    <row r="4" spans="1:26">
      <c r="A4" s="3" t="s">
        <v>276</v>
      </c>
      <c r="B4" s="227">
        <v>3</v>
      </c>
      <c r="C4" s="227">
        <v>3</v>
      </c>
      <c r="D4" s="227" t="s">
        <v>202</v>
      </c>
      <c r="E4" s="163" t="s">
        <v>1290</v>
      </c>
      <c r="F4" s="141" t="s">
        <v>1005</v>
      </c>
      <c r="G4" s="3">
        <v>42</v>
      </c>
      <c r="H4" s="3">
        <v>42</v>
      </c>
    </row>
    <row r="5" spans="1:26">
      <c r="A5" s="3" t="s">
        <v>276</v>
      </c>
      <c r="B5" s="227">
        <v>4</v>
      </c>
      <c r="C5" s="227">
        <v>4</v>
      </c>
      <c r="D5" s="227" t="s">
        <v>202</v>
      </c>
      <c r="E5" s="163" t="s">
        <v>1291</v>
      </c>
      <c r="F5" s="141" t="s">
        <v>83</v>
      </c>
      <c r="G5" s="3">
        <v>44</v>
      </c>
      <c r="H5" s="3">
        <v>44</v>
      </c>
    </row>
    <row r="6" spans="1:26">
      <c r="A6" s="3" t="s">
        <v>276</v>
      </c>
      <c r="B6" s="227">
        <v>5</v>
      </c>
      <c r="C6" s="227">
        <v>5</v>
      </c>
      <c r="D6" s="227" t="s">
        <v>202</v>
      </c>
      <c r="E6" s="163" t="s">
        <v>209</v>
      </c>
      <c r="F6" s="141" t="s">
        <v>1006</v>
      </c>
      <c r="G6" s="3">
        <v>107</v>
      </c>
      <c r="H6" s="3">
        <v>93</v>
      </c>
    </row>
    <row r="7" spans="1:26">
      <c r="A7" s="3" t="s">
        <v>277</v>
      </c>
      <c r="B7" s="227">
        <v>6</v>
      </c>
      <c r="C7" s="227" t="s">
        <v>202</v>
      </c>
      <c r="D7" s="227">
        <v>1</v>
      </c>
      <c r="E7" s="163" t="s">
        <v>210</v>
      </c>
      <c r="F7" s="141" t="s">
        <v>278</v>
      </c>
      <c r="G7" s="3">
        <v>118</v>
      </c>
      <c r="H7" s="3">
        <v>16</v>
      </c>
    </row>
    <row r="8" spans="1:26">
      <c r="A8" s="3" t="s">
        <v>276</v>
      </c>
      <c r="B8" s="227">
        <v>7</v>
      </c>
      <c r="C8" s="227">
        <v>6</v>
      </c>
      <c r="D8" s="227" t="s">
        <v>202</v>
      </c>
      <c r="E8" s="163" t="s">
        <v>1292</v>
      </c>
      <c r="F8" s="141" t="s">
        <v>121</v>
      </c>
      <c r="G8" s="3">
        <v>128</v>
      </c>
      <c r="H8" s="3">
        <v>110</v>
      </c>
    </row>
    <row r="9" spans="1:26">
      <c r="A9" s="3" t="s">
        <v>277</v>
      </c>
      <c r="B9" s="227">
        <v>8</v>
      </c>
      <c r="C9" s="227" t="s">
        <v>202</v>
      </c>
      <c r="D9" s="227">
        <v>2</v>
      </c>
      <c r="E9" s="163" t="s">
        <v>1293</v>
      </c>
      <c r="F9" s="141" t="s">
        <v>1008</v>
      </c>
      <c r="G9" s="3">
        <v>132</v>
      </c>
      <c r="H9" s="3">
        <v>20</v>
      </c>
    </row>
    <row r="10" spans="1:26">
      <c r="A10" s="3" t="s">
        <v>276</v>
      </c>
      <c r="B10" s="227">
        <v>9</v>
      </c>
      <c r="C10" s="227">
        <v>7</v>
      </c>
      <c r="D10" s="227" t="s">
        <v>202</v>
      </c>
      <c r="E10" s="163" t="s">
        <v>1294</v>
      </c>
      <c r="F10" s="141" t="s">
        <v>135</v>
      </c>
      <c r="G10" s="3">
        <v>184</v>
      </c>
      <c r="H10" s="3">
        <v>148</v>
      </c>
    </row>
    <row r="11" spans="1:26">
      <c r="A11" s="3" t="s">
        <v>276</v>
      </c>
      <c r="B11" s="227">
        <v>10</v>
      </c>
      <c r="C11" s="227">
        <v>8</v>
      </c>
      <c r="D11" s="227" t="s">
        <v>202</v>
      </c>
      <c r="E11" s="163" t="s">
        <v>1295</v>
      </c>
      <c r="F11" s="141" t="s">
        <v>1007</v>
      </c>
      <c r="G11" s="3">
        <v>195</v>
      </c>
      <c r="H11" s="3">
        <v>155</v>
      </c>
    </row>
    <row r="12" spans="1:26">
      <c r="A12" s="3" t="s">
        <v>277</v>
      </c>
      <c r="B12" s="227">
        <v>11</v>
      </c>
      <c r="C12" s="227" t="s">
        <v>202</v>
      </c>
      <c r="D12" s="227">
        <v>3</v>
      </c>
      <c r="E12" s="163" t="s">
        <v>1140</v>
      </c>
      <c r="F12" s="141" t="s">
        <v>279</v>
      </c>
      <c r="G12" s="3">
        <v>207</v>
      </c>
      <c r="H12" s="3">
        <v>47</v>
      </c>
    </row>
    <row r="13" spans="1:26">
      <c r="A13" s="3" t="s">
        <v>277</v>
      </c>
      <c r="B13" s="227">
        <v>12</v>
      </c>
      <c r="C13" s="227" t="s">
        <v>202</v>
      </c>
      <c r="D13" s="227">
        <v>4</v>
      </c>
      <c r="E13" s="163" t="s">
        <v>1296</v>
      </c>
      <c r="F13" s="141" t="s">
        <v>1009</v>
      </c>
      <c r="G13" s="3">
        <v>213</v>
      </c>
      <c r="H13" s="3">
        <v>50</v>
      </c>
    </row>
    <row r="14" spans="1:26">
      <c r="A14" s="3" t="s">
        <v>277</v>
      </c>
      <c r="B14" s="227">
        <v>13</v>
      </c>
      <c r="C14" s="227" t="s">
        <v>202</v>
      </c>
      <c r="D14" s="227">
        <v>5</v>
      </c>
      <c r="E14" s="163" t="s">
        <v>1297</v>
      </c>
      <c r="F14" s="141" t="s">
        <v>1010</v>
      </c>
      <c r="G14" s="3">
        <v>233</v>
      </c>
      <c r="H14" s="3">
        <v>59</v>
      </c>
    </row>
    <row r="15" spans="1:26">
      <c r="A15" s="3" t="s">
        <v>277</v>
      </c>
      <c r="B15" s="227">
        <v>14</v>
      </c>
      <c r="C15" s="227" t="s">
        <v>202</v>
      </c>
      <c r="D15" s="227">
        <v>6</v>
      </c>
      <c r="E15" s="163" t="s">
        <v>1298</v>
      </c>
      <c r="F15" s="141" t="s">
        <v>280</v>
      </c>
      <c r="G15" s="3">
        <v>246</v>
      </c>
      <c r="H15" s="3">
        <v>69</v>
      </c>
    </row>
    <row r="16" spans="1:26">
      <c r="A16" s="3" t="s">
        <v>277</v>
      </c>
      <c r="B16" s="227">
        <v>15</v>
      </c>
      <c r="C16" s="227" t="s">
        <v>202</v>
      </c>
      <c r="D16" s="227">
        <v>7</v>
      </c>
      <c r="E16" s="163" t="s">
        <v>1298</v>
      </c>
      <c r="F16" s="141" t="s">
        <v>144</v>
      </c>
      <c r="G16" s="3">
        <v>247</v>
      </c>
      <c r="H16" s="3">
        <v>70</v>
      </c>
    </row>
    <row r="17" spans="1:8">
      <c r="A17" s="3" t="s">
        <v>277</v>
      </c>
      <c r="B17" s="227">
        <v>16</v>
      </c>
      <c r="C17" s="227" t="s">
        <v>202</v>
      </c>
      <c r="D17" s="227">
        <v>8</v>
      </c>
      <c r="E17" s="163" t="s">
        <v>1299</v>
      </c>
      <c r="F17" s="141" t="s">
        <v>1011</v>
      </c>
      <c r="G17" s="3">
        <v>269</v>
      </c>
      <c r="H17" s="3">
        <v>85</v>
      </c>
    </row>
    <row r="18" spans="1:8">
      <c r="A18" s="3" t="s">
        <v>277</v>
      </c>
      <c r="B18" s="227">
        <v>17</v>
      </c>
      <c r="C18" s="227" t="s">
        <v>202</v>
      </c>
      <c r="D18" s="227">
        <v>9</v>
      </c>
      <c r="E18" s="163" t="s">
        <v>1300</v>
      </c>
      <c r="F18" s="141" t="s">
        <v>159</v>
      </c>
      <c r="G18" s="3">
        <v>271</v>
      </c>
      <c r="H18" s="3">
        <v>87</v>
      </c>
    </row>
    <row r="19" spans="1:8">
      <c r="A19" s="3" t="s">
        <v>277</v>
      </c>
      <c r="B19" s="227">
        <v>18</v>
      </c>
      <c r="C19" s="227" t="s">
        <v>202</v>
      </c>
      <c r="D19" s="227">
        <v>10</v>
      </c>
      <c r="E19" s="163" t="s">
        <v>1301</v>
      </c>
      <c r="F19" s="141" t="s">
        <v>1012</v>
      </c>
      <c r="G19" s="3">
        <v>282</v>
      </c>
      <c r="H19" s="3">
        <v>95</v>
      </c>
    </row>
    <row r="20" spans="1:8">
      <c r="A20" s="3" t="s">
        <v>276</v>
      </c>
      <c r="B20" s="227">
        <v>19</v>
      </c>
      <c r="C20" s="227">
        <v>9</v>
      </c>
      <c r="D20" s="227" t="s">
        <v>202</v>
      </c>
      <c r="E20" s="163" t="s">
        <v>1302</v>
      </c>
      <c r="F20" s="141" t="s">
        <v>160</v>
      </c>
      <c r="G20" s="3">
        <v>283</v>
      </c>
      <c r="H20" s="3">
        <v>188</v>
      </c>
    </row>
    <row r="21" spans="1:8" ht="15.75" customHeight="1">
      <c r="A21" s="3" t="s">
        <v>277</v>
      </c>
      <c r="B21" s="227">
        <v>20</v>
      </c>
      <c r="C21" s="227" t="s">
        <v>202</v>
      </c>
      <c r="D21" s="227">
        <v>11</v>
      </c>
      <c r="E21" s="163" t="s">
        <v>1303</v>
      </c>
      <c r="F21" s="141" t="s">
        <v>281</v>
      </c>
      <c r="G21" s="3">
        <v>296</v>
      </c>
      <c r="H21" s="3">
        <v>103</v>
      </c>
    </row>
    <row r="22" spans="1:8" ht="15.75" customHeight="1">
      <c r="A22" s="3" t="s">
        <v>277</v>
      </c>
      <c r="B22" s="227">
        <v>21</v>
      </c>
      <c r="C22" s="227" t="s">
        <v>202</v>
      </c>
      <c r="D22" s="227">
        <v>12</v>
      </c>
      <c r="E22" s="163" t="s">
        <v>1304</v>
      </c>
      <c r="F22" s="141" t="s">
        <v>172</v>
      </c>
      <c r="G22" s="3">
        <v>304</v>
      </c>
      <c r="H22" s="3">
        <v>109</v>
      </c>
    </row>
    <row r="23" spans="1:8" ht="15.75" customHeight="1">
      <c r="A23" s="3"/>
      <c r="B23" s="227"/>
      <c r="C23" s="227"/>
      <c r="D23" s="227"/>
      <c r="E23" s="163"/>
      <c r="F23" s="141"/>
      <c r="G23" s="3"/>
      <c r="H23" s="3"/>
    </row>
    <row r="24" spans="1:8" ht="15.75" customHeight="1">
      <c r="A24" s="3"/>
      <c r="B24" s="227"/>
      <c r="C24" s="227"/>
      <c r="D24" s="227"/>
      <c r="E24" s="163"/>
      <c r="F24" s="141"/>
      <c r="G24" s="3"/>
      <c r="H24" s="3"/>
    </row>
    <row r="25" spans="1:8" ht="15.75" customHeight="1">
      <c r="A25" s="3"/>
      <c r="B25" s="227"/>
      <c r="C25" s="227"/>
      <c r="D25" s="227"/>
      <c r="E25" s="163"/>
      <c r="F25" s="141"/>
      <c r="G25" s="3"/>
      <c r="H25" s="3"/>
    </row>
    <row r="26" spans="1:8" ht="15.75" customHeight="1">
      <c r="A26" s="3"/>
      <c r="B26" s="3"/>
      <c r="C26" s="3"/>
      <c r="D26" s="3"/>
      <c r="E26" s="163"/>
      <c r="F26" s="141"/>
      <c r="G26" s="3"/>
      <c r="H26" s="3"/>
    </row>
    <row r="27" spans="1:8" ht="15.75" customHeight="1">
      <c r="A27" s="3"/>
      <c r="B27" s="3"/>
      <c r="C27" s="3"/>
      <c r="D27" s="3"/>
      <c r="E27" s="163"/>
      <c r="F27" s="141"/>
      <c r="G27" s="3"/>
      <c r="H27" s="3"/>
    </row>
    <row r="28" spans="1:8" ht="15.75" customHeight="1">
      <c r="A28" s="3"/>
      <c r="B28" s="3"/>
      <c r="C28" s="3"/>
      <c r="D28" s="3"/>
      <c r="E28" s="163"/>
      <c r="F28" s="141"/>
      <c r="G28" s="3"/>
      <c r="H28" s="3"/>
    </row>
    <row r="29" spans="1:8" ht="15.75" customHeight="1">
      <c r="A29" s="3"/>
      <c r="B29" s="3"/>
      <c r="C29" s="3"/>
      <c r="D29" s="3"/>
      <c r="E29" s="163"/>
      <c r="F29" s="141"/>
      <c r="G29" s="3"/>
      <c r="H29" s="3"/>
    </row>
    <row r="30" spans="1:8" ht="15.75" customHeight="1">
      <c r="A30" s="3"/>
      <c r="B30" s="3"/>
      <c r="C30" s="3"/>
      <c r="D30" s="3"/>
      <c r="E30" s="163"/>
      <c r="F30" s="141"/>
      <c r="G30" s="3"/>
      <c r="H30" s="3"/>
    </row>
    <row r="31" spans="1:8" ht="15.75" customHeight="1">
      <c r="A31" s="3"/>
      <c r="B31" s="3"/>
      <c r="C31" s="3"/>
      <c r="D31" s="3"/>
      <c r="E31" s="163"/>
      <c r="F31" s="141"/>
      <c r="G31" s="3"/>
      <c r="H31" s="3"/>
    </row>
    <row r="32" spans="1:8" ht="15.75" customHeight="1">
      <c r="A32" s="3"/>
      <c r="B32" s="3" t="str">
        <f t="shared" ref="B32:B136" si="0">IF($A32&lt;&gt;"",B31+1,"")</f>
        <v/>
      </c>
      <c r="C32" s="3" t="str">
        <f t="shared" ref="C32:C130" si="1">IF(AND($A32&lt;&gt;"",$A32=$J$1&amp;"-"&amp;"M"),MAX($C$2:C31)+1,"")</f>
        <v/>
      </c>
      <c r="D32" s="3" t="str">
        <f t="shared" ref="D32:D130" si="2">IF(AND($A32&lt;&gt;"",$A32=$J$1&amp;"-"&amp;"F"),MAX($D$2:D31)+1,"")</f>
        <v/>
      </c>
      <c r="E32" s="163"/>
      <c r="G32" s="3"/>
      <c r="H32" s="3"/>
    </row>
    <row r="33" spans="1:8" ht="15.75" customHeight="1">
      <c r="A33" s="3"/>
      <c r="B33" s="3" t="str">
        <f t="shared" si="0"/>
        <v/>
      </c>
      <c r="C33" s="3" t="str">
        <f t="shared" si="1"/>
        <v/>
      </c>
      <c r="D33" s="3" t="str">
        <f t="shared" si="2"/>
        <v/>
      </c>
      <c r="E33" s="163"/>
      <c r="G33" s="3"/>
      <c r="H33" s="3"/>
    </row>
    <row r="34" spans="1:8" ht="15.75" customHeight="1">
      <c r="A34" s="3"/>
      <c r="B34" s="3" t="str">
        <f t="shared" si="0"/>
        <v/>
      </c>
      <c r="C34" s="3" t="str">
        <f t="shared" si="1"/>
        <v/>
      </c>
      <c r="D34" s="3" t="str">
        <f t="shared" si="2"/>
        <v/>
      </c>
      <c r="E34" s="163"/>
      <c r="G34" s="3"/>
      <c r="H34" s="3"/>
    </row>
    <row r="35" spans="1:8" ht="15.75" customHeight="1">
      <c r="A35" s="3"/>
      <c r="B35" s="3" t="str">
        <f t="shared" si="0"/>
        <v/>
      </c>
      <c r="C35" s="3" t="str">
        <f t="shared" si="1"/>
        <v/>
      </c>
      <c r="D35" s="3" t="str">
        <f t="shared" si="2"/>
        <v/>
      </c>
      <c r="E35" s="163"/>
      <c r="G35" s="3"/>
      <c r="H35" s="3"/>
    </row>
    <row r="36" spans="1:8" ht="15.75" customHeight="1">
      <c r="A36" s="3"/>
      <c r="B36" s="3" t="str">
        <f t="shared" si="0"/>
        <v/>
      </c>
      <c r="C36" s="3" t="str">
        <f t="shared" si="1"/>
        <v/>
      </c>
      <c r="D36" s="3" t="str">
        <f t="shared" si="2"/>
        <v/>
      </c>
      <c r="E36" s="163"/>
      <c r="G36" s="3"/>
      <c r="H36" s="3"/>
    </row>
    <row r="37" spans="1:8" ht="15.75" customHeight="1">
      <c r="A37" s="3"/>
      <c r="B37" s="3" t="str">
        <f t="shared" si="0"/>
        <v/>
      </c>
      <c r="C37" s="3" t="str">
        <f t="shared" si="1"/>
        <v/>
      </c>
      <c r="D37" s="3" t="str">
        <f t="shared" si="2"/>
        <v/>
      </c>
      <c r="E37" s="163"/>
      <c r="G37" s="3"/>
      <c r="H37" s="3"/>
    </row>
    <row r="38" spans="1:8" ht="15.75" customHeight="1">
      <c r="A38" s="3"/>
      <c r="B38" s="3" t="str">
        <f t="shared" si="0"/>
        <v/>
      </c>
      <c r="C38" s="3" t="str">
        <f t="shared" si="1"/>
        <v/>
      </c>
      <c r="D38" s="3" t="str">
        <f t="shared" si="2"/>
        <v/>
      </c>
      <c r="E38" s="163"/>
      <c r="G38" s="3"/>
      <c r="H38" s="3"/>
    </row>
    <row r="39" spans="1:8" ht="15.75" customHeight="1">
      <c r="A39" s="3"/>
      <c r="B39" s="3" t="str">
        <f t="shared" si="0"/>
        <v/>
      </c>
      <c r="C39" s="3" t="str">
        <f t="shared" si="1"/>
        <v/>
      </c>
      <c r="D39" s="3" t="str">
        <f t="shared" si="2"/>
        <v/>
      </c>
      <c r="E39" s="163"/>
      <c r="G39" s="3"/>
      <c r="H39" s="3"/>
    </row>
    <row r="40" spans="1:8" ht="15.75" customHeight="1">
      <c r="A40" s="3"/>
      <c r="B40" s="3" t="str">
        <f t="shared" si="0"/>
        <v/>
      </c>
      <c r="C40" s="3" t="str">
        <f t="shared" si="1"/>
        <v/>
      </c>
      <c r="D40" s="3" t="str">
        <f t="shared" si="2"/>
        <v/>
      </c>
      <c r="E40" s="163"/>
      <c r="G40" s="3"/>
      <c r="H40" s="3"/>
    </row>
    <row r="41" spans="1:8" ht="15.75" customHeight="1">
      <c r="A41" s="3"/>
      <c r="B41" s="3" t="str">
        <f t="shared" si="0"/>
        <v/>
      </c>
      <c r="C41" s="3" t="str">
        <f t="shared" si="1"/>
        <v/>
      </c>
      <c r="D41" s="3" t="str">
        <f t="shared" si="2"/>
        <v/>
      </c>
      <c r="E41" s="163"/>
      <c r="G41" s="3"/>
      <c r="H41" s="3"/>
    </row>
    <row r="42" spans="1:8" ht="15.75" customHeight="1">
      <c r="A42" s="3"/>
      <c r="B42" s="3" t="str">
        <f t="shared" si="0"/>
        <v/>
      </c>
      <c r="C42" s="3" t="str">
        <f t="shared" si="1"/>
        <v/>
      </c>
      <c r="D42" s="3" t="str">
        <f t="shared" si="2"/>
        <v/>
      </c>
      <c r="E42" s="163"/>
      <c r="G42" s="3"/>
      <c r="H42" s="3"/>
    </row>
    <row r="43" spans="1:8" ht="15.75" customHeight="1">
      <c r="A43" s="3"/>
      <c r="B43" s="3" t="str">
        <f t="shared" si="0"/>
        <v/>
      </c>
      <c r="C43" s="3" t="str">
        <f t="shared" si="1"/>
        <v/>
      </c>
      <c r="D43" s="3" t="str">
        <f t="shared" si="2"/>
        <v/>
      </c>
      <c r="E43" s="163"/>
      <c r="G43" s="3"/>
      <c r="H43" s="3"/>
    </row>
    <row r="44" spans="1:8" ht="15.75" customHeight="1">
      <c r="A44" s="3"/>
      <c r="B44" s="3" t="str">
        <f t="shared" si="0"/>
        <v/>
      </c>
      <c r="C44" s="3" t="str">
        <f t="shared" si="1"/>
        <v/>
      </c>
      <c r="D44" s="3" t="str">
        <f t="shared" si="2"/>
        <v/>
      </c>
      <c r="E44" s="163"/>
      <c r="G44" s="3"/>
      <c r="H44" s="3"/>
    </row>
    <row r="45" spans="1:8" ht="15.75" customHeight="1">
      <c r="A45" s="3"/>
      <c r="B45" s="3" t="str">
        <f t="shared" si="0"/>
        <v/>
      </c>
      <c r="C45" s="3" t="str">
        <f t="shared" si="1"/>
        <v/>
      </c>
      <c r="D45" s="3" t="str">
        <f t="shared" si="2"/>
        <v/>
      </c>
      <c r="E45" s="163"/>
      <c r="G45" s="3"/>
      <c r="H45" s="3"/>
    </row>
    <row r="46" spans="1:8" ht="15.75" customHeight="1">
      <c r="A46" s="3"/>
      <c r="B46" s="3" t="str">
        <f t="shared" si="0"/>
        <v/>
      </c>
      <c r="C46" s="3" t="str">
        <f t="shared" si="1"/>
        <v/>
      </c>
      <c r="D46" s="3" t="str">
        <f t="shared" si="2"/>
        <v/>
      </c>
      <c r="E46" s="163"/>
      <c r="G46" s="3"/>
      <c r="H46" s="3"/>
    </row>
    <row r="47" spans="1:8" ht="15.75" customHeight="1">
      <c r="A47" s="3"/>
      <c r="B47" s="3" t="str">
        <f t="shared" si="0"/>
        <v/>
      </c>
      <c r="C47" s="3" t="str">
        <f t="shared" si="1"/>
        <v/>
      </c>
      <c r="D47" s="3" t="str">
        <f t="shared" si="2"/>
        <v/>
      </c>
      <c r="E47" s="163"/>
      <c r="G47" s="3"/>
      <c r="H47" s="3"/>
    </row>
    <row r="48" spans="1:8" ht="15.75" customHeight="1">
      <c r="A48" s="3"/>
      <c r="B48" s="3" t="str">
        <f t="shared" si="0"/>
        <v/>
      </c>
      <c r="C48" s="3" t="str">
        <f t="shared" si="1"/>
        <v/>
      </c>
      <c r="D48" s="3" t="str">
        <f t="shared" si="2"/>
        <v/>
      </c>
      <c r="E48" s="163"/>
      <c r="G48" s="3"/>
      <c r="H48" s="3"/>
    </row>
    <row r="49" spans="1:8" ht="15.75" customHeight="1">
      <c r="A49" s="3"/>
      <c r="B49" s="3" t="str">
        <f t="shared" si="0"/>
        <v/>
      </c>
      <c r="C49" s="3" t="str">
        <f t="shared" si="1"/>
        <v/>
      </c>
      <c r="D49" s="3" t="str">
        <f t="shared" si="2"/>
        <v/>
      </c>
      <c r="E49" s="163"/>
      <c r="G49" s="3"/>
      <c r="H49" s="3"/>
    </row>
    <row r="50" spans="1:8" ht="15.75" customHeight="1">
      <c r="A50" s="3"/>
      <c r="B50" s="3" t="str">
        <f t="shared" si="0"/>
        <v/>
      </c>
      <c r="C50" s="3" t="str">
        <f t="shared" si="1"/>
        <v/>
      </c>
      <c r="D50" s="3" t="str">
        <f t="shared" si="2"/>
        <v/>
      </c>
      <c r="E50" s="163"/>
      <c r="G50" s="3"/>
      <c r="H50" s="3"/>
    </row>
    <row r="51" spans="1:8" ht="15.75" customHeight="1">
      <c r="A51" s="3"/>
      <c r="B51" s="3" t="str">
        <f t="shared" si="0"/>
        <v/>
      </c>
      <c r="C51" s="3" t="str">
        <f t="shared" si="1"/>
        <v/>
      </c>
      <c r="D51" s="3" t="str">
        <f t="shared" si="2"/>
        <v/>
      </c>
      <c r="E51" s="163"/>
      <c r="G51" s="3"/>
      <c r="H51" s="3"/>
    </row>
    <row r="52" spans="1:8" ht="15.75" customHeight="1">
      <c r="A52" s="3"/>
      <c r="B52" s="3" t="str">
        <f t="shared" si="0"/>
        <v/>
      </c>
      <c r="C52" s="3" t="str">
        <f t="shared" si="1"/>
        <v/>
      </c>
      <c r="D52" s="3" t="str">
        <f t="shared" si="2"/>
        <v/>
      </c>
      <c r="E52" s="163"/>
      <c r="G52" s="3"/>
      <c r="H52" s="3"/>
    </row>
    <row r="53" spans="1:8" ht="15.75" customHeight="1">
      <c r="A53" s="3"/>
      <c r="B53" s="3" t="str">
        <f t="shared" si="0"/>
        <v/>
      </c>
      <c r="C53" s="3" t="str">
        <f t="shared" si="1"/>
        <v/>
      </c>
      <c r="D53" s="3" t="str">
        <f t="shared" si="2"/>
        <v/>
      </c>
      <c r="E53" s="163"/>
      <c r="G53" s="3"/>
      <c r="H53" s="3"/>
    </row>
    <row r="54" spans="1:8" ht="15.75" customHeight="1">
      <c r="A54" s="3"/>
      <c r="B54" s="3" t="str">
        <f t="shared" si="0"/>
        <v/>
      </c>
      <c r="C54" s="3" t="str">
        <f t="shared" si="1"/>
        <v/>
      </c>
      <c r="D54" s="3" t="str">
        <f t="shared" si="2"/>
        <v/>
      </c>
      <c r="E54" s="163"/>
      <c r="G54" s="3"/>
      <c r="H54" s="3"/>
    </row>
    <row r="55" spans="1:8" ht="15.75" customHeight="1">
      <c r="A55" s="3"/>
      <c r="B55" s="3" t="str">
        <f t="shared" si="0"/>
        <v/>
      </c>
      <c r="C55" s="3" t="str">
        <f t="shared" si="1"/>
        <v/>
      </c>
      <c r="D55" s="3" t="str">
        <f t="shared" si="2"/>
        <v/>
      </c>
      <c r="E55" s="163"/>
      <c r="G55" s="3"/>
      <c r="H55" s="3"/>
    </row>
    <row r="56" spans="1:8" ht="15.75" customHeight="1">
      <c r="A56" s="3"/>
      <c r="B56" s="3" t="str">
        <f t="shared" si="0"/>
        <v/>
      </c>
      <c r="C56" s="3" t="str">
        <f t="shared" si="1"/>
        <v/>
      </c>
      <c r="D56" s="3" t="str">
        <f t="shared" si="2"/>
        <v/>
      </c>
      <c r="E56" s="163"/>
      <c r="G56" s="3"/>
      <c r="H56" s="3"/>
    </row>
    <row r="57" spans="1:8" ht="15.75" customHeight="1">
      <c r="A57" s="3"/>
      <c r="B57" s="3" t="str">
        <f t="shared" si="0"/>
        <v/>
      </c>
      <c r="C57" s="3" t="str">
        <f t="shared" si="1"/>
        <v/>
      </c>
      <c r="D57" s="3" t="str">
        <f t="shared" si="2"/>
        <v/>
      </c>
      <c r="E57" s="163"/>
      <c r="G57" s="3"/>
      <c r="H57" s="3"/>
    </row>
    <row r="58" spans="1:8" ht="15.75" customHeight="1">
      <c r="A58" s="3"/>
      <c r="B58" s="3" t="str">
        <f t="shared" si="0"/>
        <v/>
      </c>
      <c r="C58" s="3" t="str">
        <f t="shared" si="1"/>
        <v/>
      </c>
      <c r="D58" s="3" t="str">
        <f t="shared" si="2"/>
        <v/>
      </c>
      <c r="E58" s="163"/>
      <c r="G58" s="3"/>
      <c r="H58" s="3"/>
    </row>
    <row r="59" spans="1:8" ht="15.75" customHeight="1">
      <c r="A59" s="3"/>
      <c r="B59" s="3" t="str">
        <f t="shared" si="0"/>
        <v/>
      </c>
      <c r="C59" s="3" t="str">
        <f t="shared" si="1"/>
        <v/>
      </c>
      <c r="D59" s="3" t="str">
        <f t="shared" si="2"/>
        <v/>
      </c>
      <c r="E59" s="163"/>
      <c r="G59" s="3"/>
      <c r="H59" s="3"/>
    </row>
    <row r="60" spans="1:8" ht="15.75" customHeight="1">
      <c r="A60" s="3"/>
      <c r="B60" s="3" t="str">
        <f t="shared" si="0"/>
        <v/>
      </c>
      <c r="C60" s="3" t="str">
        <f t="shared" si="1"/>
        <v/>
      </c>
      <c r="D60" s="3" t="str">
        <f t="shared" si="2"/>
        <v/>
      </c>
      <c r="E60" s="163"/>
      <c r="G60" s="3"/>
      <c r="H60" s="3"/>
    </row>
    <row r="61" spans="1:8" ht="15.75" customHeight="1">
      <c r="A61" s="3"/>
      <c r="B61" s="3" t="str">
        <f t="shared" si="0"/>
        <v/>
      </c>
      <c r="C61" s="3" t="str">
        <f t="shared" si="1"/>
        <v/>
      </c>
      <c r="D61" s="3" t="str">
        <f t="shared" si="2"/>
        <v/>
      </c>
      <c r="E61" s="163"/>
      <c r="G61" s="3"/>
      <c r="H61" s="3"/>
    </row>
    <row r="62" spans="1:8" ht="15.75" customHeight="1">
      <c r="A62" s="3"/>
      <c r="B62" s="3" t="str">
        <f t="shared" si="0"/>
        <v/>
      </c>
      <c r="C62" s="3" t="str">
        <f t="shared" si="1"/>
        <v/>
      </c>
      <c r="D62" s="3" t="str">
        <f t="shared" si="2"/>
        <v/>
      </c>
      <c r="E62" s="163"/>
      <c r="G62" s="3"/>
      <c r="H62" s="3"/>
    </row>
    <row r="63" spans="1:8" ht="15.75" customHeight="1">
      <c r="A63" s="3"/>
      <c r="B63" s="3" t="str">
        <f t="shared" si="0"/>
        <v/>
      </c>
      <c r="C63" s="3" t="str">
        <f t="shared" si="1"/>
        <v/>
      </c>
      <c r="D63" s="3" t="str">
        <f t="shared" si="2"/>
        <v/>
      </c>
      <c r="E63" s="163"/>
      <c r="G63" s="3"/>
      <c r="H63" s="3"/>
    </row>
    <row r="64" spans="1:8" ht="15.75" customHeight="1">
      <c r="A64" s="3"/>
      <c r="B64" s="3" t="str">
        <f t="shared" si="0"/>
        <v/>
      </c>
      <c r="C64" s="3" t="str">
        <f t="shared" si="1"/>
        <v/>
      </c>
      <c r="D64" s="3" t="str">
        <f t="shared" si="2"/>
        <v/>
      </c>
      <c r="E64" s="163"/>
      <c r="G64" s="3"/>
      <c r="H64" s="3"/>
    </row>
    <row r="65" spans="1:8" ht="15.75" customHeight="1">
      <c r="A65" s="3"/>
      <c r="B65" s="3" t="str">
        <f t="shared" si="0"/>
        <v/>
      </c>
      <c r="C65" s="3" t="str">
        <f t="shared" si="1"/>
        <v/>
      </c>
      <c r="D65" s="3" t="str">
        <f t="shared" si="2"/>
        <v/>
      </c>
      <c r="E65" s="163"/>
      <c r="G65" s="3"/>
      <c r="H65" s="3"/>
    </row>
    <row r="66" spans="1:8" ht="15.75" customHeight="1">
      <c r="A66" s="3"/>
      <c r="B66" s="3" t="str">
        <f t="shared" si="0"/>
        <v/>
      </c>
      <c r="C66" s="3" t="str">
        <f t="shared" si="1"/>
        <v/>
      </c>
      <c r="D66" s="3" t="str">
        <f t="shared" si="2"/>
        <v/>
      </c>
      <c r="E66" s="163"/>
      <c r="G66" s="3"/>
      <c r="H66" s="3"/>
    </row>
    <row r="67" spans="1:8" ht="15.75" customHeight="1">
      <c r="A67" s="3"/>
      <c r="B67" s="3" t="str">
        <f t="shared" si="0"/>
        <v/>
      </c>
      <c r="C67" s="3" t="str">
        <f t="shared" si="1"/>
        <v/>
      </c>
      <c r="D67" s="3" t="str">
        <f t="shared" si="2"/>
        <v/>
      </c>
      <c r="E67" s="163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3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3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3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3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3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3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/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196</v>
      </c>
      <c r="C1" s="130" t="s">
        <v>197</v>
      </c>
      <c r="D1" s="130" t="s">
        <v>198</v>
      </c>
      <c r="E1" s="130" t="s">
        <v>14</v>
      </c>
      <c r="F1" s="181" t="s">
        <v>15</v>
      </c>
      <c r="G1" s="130" t="s">
        <v>199</v>
      </c>
      <c r="H1" s="130" t="s">
        <v>200</v>
      </c>
      <c r="I1" s="181"/>
      <c r="J1" s="181" t="s">
        <v>12</v>
      </c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>
      <c r="A2" s="227" t="s">
        <v>282</v>
      </c>
      <c r="B2" s="227">
        <v>1</v>
      </c>
      <c r="C2" s="227">
        <v>1</v>
      </c>
      <c r="D2" s="227" t="s">
        <v>202</v>
      </c>
      <c r="E2" s="228" t="s">
        <v>1103</v>
      </c>
      <c r="F2" t="s">
        <v>286</v>
      </c>
      <c r="G2" s="227">
        <v>36</v>
      </c>
      <c r="H2" s="227">
        <v>36</v>
      </c>
    </row>
    <row r="3" spans="1:26">
      <c r="A3" s="227" t="s">
        <v>282</v>
      </c>
      <c r="B3" s="227">
        <v>2</v>
      </c>
      <c r="C3" s="227">
        <v>2</v>
      </c>
      <c r="D3" s="227" t="s">
        <v>202</v>
      </c>
      <c r="E3" s="228" t="s">
        <v>1305</v>
      </c>
      <c r="F3" t="s">
        <v>284</v>
      </c>
      <c r="G3" s="227">
        <v>53</v>
      </c>
      <c r="H3" s="227">
        <v>52</v>
      </c>
    </row>
    <row r="4" spans="1:26">
      <c r="A4" s="3" t="s">
        <v>282</v>
      </c>
      <c r="B4" s="227">
        <v>3</v>
      </c>
      <c r="C4" s="227">
        <v>3</v>
      </c>
      <c r="D4" s="227" t="s">
        <v>202</v>
      </c>
      <c r="E4" s="163" t="s">
        <v>1238</v>
      </c>
      <c r="F4" s="141" t="s">
        <v>94</v>
      </c>
      <c r="G4" s="3">
        <v>71</v>
      </c>
      <c r="H4" s="3">
        <v>64</v>
      </c>
    </row>
    <row r="5" spans="1:26">
      <c r="A5" s="3" t="s">
        <v>282</v>
      </c>
      <c r="B5" s="227">
        <v>4</v>
      </c>
      <c r="C5" s="227">
        <v>4</v>
      </c>
      <c r="D5" s="227" t="s">
        <v>202</v>
      </c>
      <c r="E5" s="163" t="s">
        <v>1067</v>
      </c>
      <c r="F5" s="141" t="s">
        <v>1019</v>
      </c>
      <c r="G5" s="3">
        <v>110</v>
      </c>
      <c r="H5" s="3">
        <v>96</v>
      </c>
    </row>
    <row r="6" spans="1:26">
      <c r="A6" s="3" t="s">
        <v>282</v>
      </c>
      <c r="B6" s="227">
        <v>5</v>
      </c>
      <c r="C6" s="227">
        <v>5</v>
      </c>
      <c r="D6" s="227" t="s">
        <v>202</v>
      </c>
      <c r="E6" s="163" t="s">
        <v>1306</v>
      </c>
      <c r="F6" s="141" t="s">
        <v>124</v>
      </c>
      <c r="G6" s="3">
        <v>141</v>
      </c>
      <c r="H6" s="3">
        <v>118</v>
      </c>
    </row>
    <row r="7" spans="1:26">
      <c r="A7" s="3" t="s">
        <v>282</v>
      </c>
      <c r="B7" s="227">
        <v>6</v>
      </c>
      <c r="C7" s="227">
        <v>6</v>
      </c>
      <c r="D7" s="227" t="s">
        <v>202</v>
      </c>
      <c r="E7" s="163" t="s">
        <v>1307</v>
      </c>
      <c r="F7" s="141" t="s">
        <v>1020</v>
      </c>
      <c r="G7" s="3">
        <v>143</v>
      </c>
      <c r="H7" s="3">
        <v>120</v>
      </c>
    </row>
    <row r="8" spans="1:26">
      <c r="A8" s="3" t="s">
        <v>283</v>
      </c>
      <c r="B8" s="227">
        <v>7</v>
      </c>
      <c r="C8" s="227" t="s">
        <v>202</v>
      </c>
      <c r="D8" s="227">
        <v>1</v>
      </c>
      <c r="E8" s="163" t="s">
        <v>230</v>
      </c>
      <c r="F8" s="141" t="s">
        <v>1013</v>
      </c>
      <c r="G8" s="3">
        <v>146</v>
      </c>
      <c r="H8" s="3">
        <v>24</v>
      </c>
    </row>
    <row r="9" spans="1:26">
      <c r="A9" s="3" t="s">
        <v>283</v>
      </c>
      <c r="B9" s="227">
        <v>8</v>
      </c>
      <c r="C9" s="227" t="s">
        <v>202</v>
      </c>
      <c r="D9" s="227">
        <v>2</v>
      </c>
      <c r="E9" s="163" t="s">
        <v>1308</v>
      </c>
      <c r="F9" s="141" t="s">
        <v>285</v>
      </c>
      <c r="G9" s="3">
        <v>156</v>
      </c>
      <c r="H9" s="3">
        <v>27</v>
      </c>
    </row>
    <row r="10" spans="1:26">
      <c r="A10" s="3" t="s">
        <v>282</v>
      </c>
      <c r="B10" s="227">
        <v>9</v>
      </c>
      <c r="C10" s="227">
        <v>7</v>
      </c>
      <c r="D10" s="227" t="s">
        <v>202</v>
      </c>
      <c r="E10" s="163" t="s">
        <v>1192</v>
      </c>
      <c r="F10" s="141" t="s">
        <v>116</v>
      </c>
      <c r="G10" s="3">
        <v>159</v>
      </c>
      <c r="H10" s="3">
        <v>131</v>
      </c>
    </row>
    <row r="11" spans="1:26">
      <c r="A11" s="3" t="s">
        <v>282</v>
      </c>
      <c r="B11" s="227">
        <v>10</v>
      </c>
      <c r="C11" s="227">
        <v>8</v>
      </c>
      <c r="D11" s="227" t="s">
        <v>202</v>
      </c>
      <c r="E11" s="163" t="s">
        <v>1309</v>
      </c>
      <c r="F11" s="141" t="s">
        <v>1021</v>
      </c>
      <c r="G11" s="3">
        <v>161</v>
      </c>
      <c r="H11" s="3">
        <v>132</v>
      </c>
    </row>
    <row r="12" spans="1:26">
      <c r="A12" s="3" t="s">
        <v>282</v>
      </c>
      <c r="B12" s="227">
        <v>11</v>
      </c>
      <c r="C12" s="227">
        <v>9</v>
      </c>
      <c r="D12" s="227" t="s">
        <v>202</v>
      </c>
      <c r="E12" s="163" t="s">
        <v>1310</v>
      </c>
      <c r="F12" s="141" t="s">
        <v>129</v>
      </c>
      <c r="G12" s="3">
        <v>172</v>
      </c>
      <c r="H12" s="3">
        <v>139</v>
      </c>
    </row>
    <row r="13" spans="1:26">
      <c r="A13" s="3" t="s">
        <v>283</v>
      </c>
      <c r="B13" s="227">
        <v>12</v>
      </c>
      <c r="C13" s="227" t="s">
        <v>202</v>
      </c>
      <c r="D13" s="227">
        <v>3</v>
      </c>
      <c r="E13" s="163" t="s">
        <v>1105</v>
      </c>
      <c r="F13" s="141" t="s">
        <v>128</v>
      </c>
      <c r="G13" s="3">
        <v>176</v>
      </c>
      <c r="H13" s="3">
        <v>34</v>
      </c>
    </row>
    <row r="14" spans="1:26">
      <c r="A14" s="3" t="s">
        <v>282</v>
      </c>
      <c r="B14" s="227">
        <v>13</v>
      </c>
      <c r="C14" s="227">
        <v>10</v>
      </c>
      <c r="D14" s="227" t="s">
        <v>202</v>
      </c>
      <c r="E14" s="163" t="s">
        <v>1083</v>
      </c>
      <c r="F14" s="141" t="s">
        <v>1022</v>
      </c>
      <c r="G14" s="3">
        <v>194</v>
      </c>
      <c r="H14" s="3">
        <v>154</v>
      </c>
    </row>
    <row r="15" spans="1:26">
      <c r="A15" s="3" t="s">
        <v>282</v>
      </c>
      <c r="B15" s="227">
        <v>14</v>
      </c>
      <c r="C15" s="227">
        <v>11</v>
      </c>
      <c r="D15" s="227" t="s">
        <v>202</v>
      </c>
      <c r="E15" s="163" t="s">
        <v>1272</v>
      </c>
      <c r="F15" s="141" t="s">
        <v>1023</v>
      </c>
      <c r="G15" s="3">
        <v>216</v>
      </c>
      <c r="H15" s="3">
        <v>166</v>
      </c>
    </row>
    <row r="16" spans="1:26">
      <c r="A16" s="3" t="s">
        <v>283</v>
      </c>
      <c r="B16" s="227">
        <v>15</v>
      </c>
      <c r="C16" s="227" t="s">
        <v>202</v>
      </c>
      <c r="D16" s="227">
        <v>4</v>
      </c>
      <c r="E16" s="163" t="s">
        <v>1311</v>
      </c>
      <c r="F16" s="141" t="s">
        <v>149</v>
      </c>
      <c r="G16" s="3">
        <v>218</v>
      </c>
      <c r="H16" s="3">
        <v>51</v>
      </c>
    </row>
    <row r="17" spans="1:8">
      <c r="A17" s="3" t="s">
        <v>283</v>
      </c>
      <c r="B17" s="227">
        <v>16</v>
      </c>
      <c r="C17" s="227" t="s">
        <v>202</v>
      </c>
      <c r="D17" s="227">
        <v>5</v>
      </c>
      <c r="E17" s="163" t="s">
        <v>1312</v>
      </c>
      <c r="F17" s="141" t="s">
        <v>1014</v>
      </c>
      <c r="G17" s="3">
        <v>235</v>
      </c>
      <c r="H17" s="3">
        <v>60</v>
      </c>
    </row>
    <row r="18" spans="1:8">
      <c r="A18" s="3" t="s">
        <v>283</v>
      </c>
      <c r="B18" s="227">
        <v>17</v>
      </c>
      <c r="C18" s="227" t="s">
        <v>202</v>
      </c>
      <c r="D18" s="227">
        <v>6</v>
      </c>
      <c r="E18" s="163" t="s">
        <v>1313</v>
      </c>
      <c r="F18" s="141" t="s">
        <v>1015</v>
      </c>
      <c r="G18" s="3">
        <v>251</v>
      </c>
      <c r="H18" s="3">
        <v>72</v>
      </c>
    </row>
    <row r="19" spans="1:8">
      <c r="A19" s="3" t="s">
        <v>283</v>
      </c>
      <c r="B19" s="227">
        <v>18</v>
      </c>
      <c r="C19" s="227" t="s">
        <v>202</v>
      </c>
      <c r="D19" s="227">
        <v>7</v>
      </c>
      <c r="E19" s="163" t="s">
        <v>1314</v>
      </c>
      <c r="F19" s="141" t="s">
        <v>1016</v>
      </c>
      <c r="G19" s="3">
        <v>252</v>
      </c>
      <c r="H19" s="3">
        <v>73</v>
      </c>
    </row>
    <row r="20" spans="1:8">
      <c r="A20" s="3" t="s">
        <v>283</v>
      </c>
      <c r="B20" s="227">
        <v>19</v>
      </c>
      <c r="C20" s="227" t="s">
        <v>202</v>
      </c>
      <c r="D20" s="227">
        <v>8</v>
      </c>
      <c r="E20" s="163" t="s">
        <v>1100</v>
      </c>
      <c r="F20" s="141" t="s">
        <v>1017</v>
      </c>
      <c r="G20" s="3">
        <v>258</v>
      </c>
      <c r="H20" s="3">
        <v>76</v>
      </c>
    </row>
    <row r="21" spans="1:8" ht="15.75" customHeight="1">
      <c r="A21" s="3" t="s">
        <v>283</v>
      </c>
      <c r="B21" s="227">
        <v>20</v>
      </c>
      <c r="C21" s="227" t="s">
        <v>202</v>
      </c>
      <c r="D21" s="227">
        <v>9</v>
      </c>
      <c r="E21" s="163" t="s">
        <v>1315</v>
      </c>
      <c r="F21" s="141" t="s">
        <v>1018</v>
      </c>
      <c r="G21" s="3">
        <v>259</v>
      </c>
      <c r="H21" s="3">
        <v>77</v>
      </c>
    </row>
    <row r="22" spans="1:8" ht="15.75" customHeight="1">
      <c r="A22" s="3" t="s">
        <v>283</v>
      </c>
      <c r="B22" s="227">
        <v>21</v>
      </c>
      <c r="C22" s="227" t="s">
        <v>202</v>
      </c>
      <c r="D22" s="227">
        <v>10</v>
      </c>
      <c r="E22" s="163" t="s">
        <v>1316</v>
      </c>
      <c r="F22" t="s">
        <v>287</v>
      </c>
      <c r="G22" s="3">
        <v>268</v>
      </c>
      <c r="H22" s="3">
        <v>84</v>
      </c>
    </row>
    <row r="23" spans="1:8" ht="15.75" customHeight="1">
      <c r="A23" s="3" t="s">
        <v>282</v>
      </c>
      <c r="B23" s="227">
        <v>22</v>
      </c>
      <c r="C23" s="227">
        <v>12</v>
      </c>
      <c r="D23" s="227" t="s">
        <v>202</v>
      </c>
      <c r="E23" s="163" t="s">
        <v>1317</v>
      </c>
      <c r="F23" t="s">
        <v>166</v>
      </c>
      <c r="G23" s="3">
        <v>284</v>
      </c>
      <c r="H23" s="3">
        <v>189</v>
      </c>
    </row>
    <row r="24" spans="1:8" ht="15.75" customHeight="1">
      <c r="A24" s="3"/>
      <c r="B24" s="3"/>
      <c r="C24" s="3"/>
      <c r="D24" s="3"/>
      <c r="E24" s="163"/>
      <c r="G24" s="3"/>
      <c r="H24" s="3"/>
    </row>
    <row r="25" spans="1:8" ht="15.75" customHeight="1">
      <c r="A25" s="3"/>
      <c r="B25" s="3"/>
      <c r="C25" s="3"/>
      <c r="D25" s="3"/>
      <c r="E25" s="163"/>
      <c r="G25" s="3"/>
      <c r="H25" s="3"/>
    </row>
    <row r="26" spans="1:8" ht="15.75" customHeight="1">
      <c r="A26" s="3"/>
      <c r="B26" s="3"/>
      <c r="C26" s="3"/>
      <c r="D26" s="3"/>
      <c r="E26" s="163"/>
      <c r="G26" s="3"/>
      <c r="H26" s="3"/>
    </row>
    <row r="27" spans="1:8" ht="15.75" customHeight="1">
      <c r="A27" s="3"/>
      <c r="B27" s="3"/>
      <c r="C27" s="3"/>
      <c r="D27" s="3"/>
      <c r="E27" s="163"/>
      <c r="G27" s="3"/>
      <c r="H27" s="3"/>
    </row>
    <row r="28" spans="1:8" ht="15.75" customHeight="1">
      <c r="A28" s="3"/>
      <c r="B28" s="3"/>
      <c r="C28" s="3"/>
      <c r="D28" s="3"/>
      <c r="E28" s="163"/>
      <c r="G28" s="3"/>
      <c r="H28" s="3"/>
    </row>
    <row r="29" spans="1:8" ht="15.75" customHeight="1">
      <c r="A29" s="3"/>
      <c r="B29" s="3"/>
      <c r="C29" s="3"/>
      <c r="D29" s="3"/>
      <c r="E29" s="163"/>
      <c r="G29" s="3"/>
      <c r="H29" s="3"/>
    </row>
    <row r="30" spans="1:8" ht="15.75" customHeight="1">
      <c r="A30" s="3"/>
      <c r="B30" s="3" t="str">
        <f t="shared" ref="B30:B136" si="0">IF($A30&lt;&gt;"",B29+1,"")</f>
        <v/>
      </c>
      <c r="C30" s="3" t="str">
        <f t="shared" ref="C30:C130" si="1">IF(AND($A30&lt;&gt;"",$A30=$J$1&amp;"-"&amp;"M"),MAX($C$2:C29)+1,"")</f>
        <v/>
      </c>
      <c r="D30" s="3" t="str">
        <f t="shared" ref="D30:D130" si="2">IF(AND($A30&lt;&gt;"",$A30=$J$1&amp;"-"&amp;"F"),MAX($D$2:D29)+1,"")</f>
        <v/>
      </c>
      <c r="E30" s="163"/>
      <c r="G30" s="3"/>
      <c r="H30" s="3"/>
    </row>
    <row r="31" spans="1:8" ht="15.75" customHeight="1">
      <c r="A31" s="3"/>
      <c r="B31" s="3" t="str">
        <f t="shared" si="0"/>
        <v/>
      </c>
      <c r="C31" s="3" t="str">
        <f t="shared" si="1"/>
        <v/>
      </c>
      <c r="D31" s="3" t="str">
        <f t="shared" si="2"/>
        <v/>
      </c>
      <c r="E31" s="163"/>
      <c r="G31" s="3"/>
      <c r="H31" s="3"/>
    </row>
    <row r="32" spans="1:8" ht="15.75" customHeight="1">
      <c r="A32" s="3"/>
      <c r="B32" s="3" t="str">
        <f t="shared" si="0"/>
        <v/>
      </c>
      <c r="C32" s="3" t="str">
        <f t="shared" si="1"/>
        <v/>
      </c>
      <c r="D32" s="3" t="str">
        <f t="shared" si="2"/>
        <v/>
      </c>
      <c r="E32" s="163"/>
      <c r="G32" s="3"/>
      <c r="H32" s="3"/>
    </row>
    <row r="33" spans="1:8" ht="15.75" customHeight="1">
      <c r="A33" s="3"/>
      <c r="B33" s="3" t="str">
        <f t="shared" si="0"/>
        <v/>
      </c>
      <c r="C33" s="3" t="str">
        <f t="shared" si="1"/>
        <v/>
      </c>
      <c r="D33" s="3" t="str">
        <f t="shared" si="2"/>
        <v/>
      </c>
      <c r="E33" s="163"/>
      <c r="G33" s="3"/>
      <c r="H33" s="3"/>
    </row>
    <row r="34" spans="1:8" ht="15.75" customHeight="1">
      <c r="A34" s="3"/>
      <c r="B34" s="3" t="str">
        <f t="shared" si="0"/>
        <v/>
      </c>
      <c r="C34" s="3" t="str">
        <f t="shared" si="1"/>
        <v/>
      </c>
      <c r="D34" s="3" t="str">
        <f t="shared" si="2"/>
        <v/>
      </c>
      <c r="E34" s="163"/>
      <c r="G34" s="3"/>
      <c r="H34" s="3"/>
    </row>
    <row r="35" spans="1:8" ht="15.75" customHeight="1">
      <c r="A35" s="3"/>
      <c r="B35" s="3" t="str">
        <f t="shared" si="0"/>
        <v/>
      </c>
      <c r="C35" s="3" t="str">
        <f t="shared" si="1"/>
        <v/>
      </c>
      <c r="D35" s="3" t="str">
        <f t="shared" si="2"/>
        <v/>
      </c>
      <c r="E35" s="163"/>
      <c r="G35" s="3"/>
      <c r="H35" s="3"/>
    </row>
    <row r="36" spans="1:8" ht="15.75" customHeight="1">
      <c r="A36" s="3"/>
      <c r="B36" s="3" t="str">
        <f t="shared" si="0"/>
        <v/>
      </c>
      <c r="C36" s="3" t="str">
        <f t="shared" si="1"/>
        <v/>
      </c>
      <c r="D36" s="3" t="str">
        <f t="shared" si="2"/>
        <v/>
      </c>
      <c r="E36" s="163"/>
      <c r="G36" s="3"/>
      <c r="H36" s="3"/>
    </row>
    <row r="37" spans="1:8" ht="15.75" customHeight="1">
      <c r="A37" s="3"/>
      <c r="B37" s="3" t="str">
        <f t="shared" si="0"/>
        <v/>
      </c>
      <c r="C37" s="3" t="str">
        <f t="shared" si="1"/>
        <v/>
      </c>
      <c r="D37" s="3" t="str">
        <f t="shared" si="2"/>
        <v/>
      </c>
      <c r="E37" s="163"/>
      <c r="G37" s="3"/>
      <c r="H37" s="3"/>
    </row>
    <row r="38" spans="1:8" ht="15.75" customHeight="1">
      <c r="A38" s="3"/>
      <c r="B38" s="3" t="str">
        <f t="shared" si="0"/>
        <v/>
      </c>
      <c r="C38" s="3" t="str">
        <f t="shared" si="1"/>
        <v/>
      </c>
      <c r="D38" s="3" t="str">
        <f t="shared" si="2"/>
        <v/>
      </c>
      <c r="E38" s="163"/>
      <c r="G38" s="3"/>
      <c r="H38" s="3"/>
    </row>
    <row r="39" spans="1:8" ht="15.75" customHeight="1">
      <c r="A39" s="3"/>
      <c r="B39" s="3" t="str">
        <f t="shared" si="0"/>
        <v/>
      </c>
      <c r="C39" s="3" t="str">
        <f t="shared" si="1"/>
        <v/>
      </c>
      <c r="D39" s="3" t="str">
        <f t="shared" si="2"/>
        <v/>
      </c>
      <c r="E39" s="163"/>
      <c r="G39" s="3"/>
      <c r="H39" s="3"/>
    </row>
    <row r="40" spans="1:8" ht="15.75" customHeight="1">
      <c r="A40" s="3"/>
      <c r="B40" s="3" t="str">
        <f t="shared" si="0"/>
        <v/>
      </c>
      <c r="C40" s="3" t="str">
        <f t="shared" si="1"/>
        <v/>
      </c>
      <c r="D40" s="3" t="str">
        <f t="shared" si="2"/>
        <v/>
      </c>
      <c r="E40" s="163"/>
      <c r="G40" s="3"/>
      <c r="H40" s="3"/>
    </row>
    <row r="41" spans="1:8" ht="15.75" customHeight="1">
      <c r="A41" s="3"/>
      <c r="B41" s="3" t="str">
        <f t="shared" si="0"/>
        <v/>
      </c>
      <c r="C41" s="3" t="str">
        <f t="shared" si="1"/>
        <v/>
      </c>
      <c r="D41" s="3" t="str">
        <f t="shared" si="2"/>
        <v/>
      </c>
      <c r="E41" s="163"/>
      <c r="G41" s="3"/>
      <c r="H41" s="3"/>
    </row>
    <row r="42" spans="1:8" ht="15.75" customHeight="1">
      <c r="A42" s="3"/>
      <c r="B42" s="3" t="str">
        <f t="shared" si="0"/>
        <v/>
      </c>
      <c r="C42" s="3" t="str">
        <f t="shared" si="1"/>
        <v/>
      </c>
      <c r="D42" s="3" t="str">
        <f t="shared" si="2"/>
        <v/>
      </c>
      <c r="E42" s="163"/>
      <c r="G42" s="3"/>
      <c r="H42" s="3"/>
    </row>
    <row r="43" spans="1:8" ht="15.75" customHeight="1">
      <c r="A43" s="3"/>
      <c r="B43" s="3" t="str">
        <f t="shared" si="0"/>
        <v/>
      </c>
      <c r="C43" s="3" t="str">
        <f t="shared" si="1"/>
        <v/>
      </c>
      <c r="D43" s="3" t="str">
        <f t="shared" si="2"/>
        <v/>
      </c>
      <c r="E43" s="163"/>
      <c r="G43" s="3"/>
      <c r="H43" s="3"/>
    </row>
    <row r="44" spans="1:8" ht="15.75" customHeight="1">
      <c r="A44" s="3"/>
      <c r="B44" s="3" t="str">
        <f t="shared" si="0"/>
        <v/>
      </c>
      <c r="C44" s="3" t="str">
        <f t="shared" si="1"/>
        <v/>
      </c>
      <c r="D44" s="3" t="str">
        <f t="shared" si="2"/>
        <v/>
      </c>
      <c r="E44" s="163"/>
      <c r="G44" s="3"/>
      <c r="H44" s="3"/>
    </row>
    <row r="45" spans="1:8" ht="15.75" customHeight="1">
      <c r="A45" s="3"/>
      <c r="B45" s="3" t="str">
        <f t="shared" si="0"/>
        <v/>
      </c>
      <c r="C45" s="3" t="str">
        <f t="shared" si="1"/>
        <v/>
      </c>
      <c r="D45" s="3" t="str">
        <f t="shared" si="2"/>
        <v/>
      </c>
      <c r="E45" s="163"/>
      <c r="G45" s="3"/>
      <c r="H45" s="3"/>
    </row>
    <row r="46" spans="1:8" ht="15.75" customHeight="1">
      <c r="A46" s="3"/>
      <c r="B46" s="3" t="str">
        <f t="shared" si="0"/>
        <v/>
      </c>
      <c r="C46" s="3" t="str">
        <f t="shared" si="1"/>
        <v/>
      </c>
      <c r="D46" s="3" t="str">
        <f t="shared" si="2"/>
        <v/>
      </c>
      <c r="E46" s="163"/>
      <c r="G46" s="3"/>
      <c r="H46" s="3"/>
    </row>
    <row r="47" spans="1:8" ht="15.75" customHeight="1">
      <c r="A47" s="3"/>
      <c r="B47" s="3" t="str">
        <f t="shared" si="0"/>
        <v/>
      </c>
      <c r="C47" s="3" t="str">
        <f t="shared" si="1"/>
        <v/>
      </c>
      <c r="D47" s="3" t="str">
        <f t="shared" si="2"/>
        <v/>
      </c>
      <c r="E47" s="163"/>
      <c r="G47" s="3"/>
      <c r="H47" s="3"/>
    </row>
    <row r="48" spans="1:8" ht="15.75" customHeight="1">
      <c r="A48" s="3"/>
      <c r="B48" s="3" t="str">
        <f t="shared" si="0"/>
        <v/>
      </c>
      <c r="C48" s="3" t="str">
        <f t="shared" si="1"/>
        <v/>
      </c>
      <c r="D48" s="3" t="str">
        <f t="shared" si="2"/>
        <v/>
      </c>
      <c r="E48" s="163"/>
      <c r="G48" s="3"/>
      <c r="H48" s="3"/>
    </row>
    <row r="49" spans="1:8" ht="15.75" customHeight="1">
      <c r="A49" s="3"/>
      <c r="B49" s="3" t="str">
        <f t="shared" si="0"/>
        <v/>
      </c>
      <c r="C49" s="3" t="str">
        <f t="shared" si="1"/>
        <v/>
      </c>
      <c r="D49" s="3" t="str">
        <f t="shared" si="2"/>
        <v/>
      </c>
      <c r="E49" s="163"/>
      <c r="G49" s="3"/>
      <c r="H49" s="3"/>
    </row>
    <row r="50" spans="1:8" ht="15.75" customHeight="1">
      <c r="A50" s="3"/>
      <c r="B50" s="3" t="str">
        <f t="shared" si="0"/>
        <v/>
      </c>
      <c r="C50" s="3" t="str">
        <f t="shared" si="1"/>
        <v/>
      </c>
      <c r="D50" s="3" t="str">
        <f t="shared" si="2"/>
        <v/>
      </c>
      <c r="E50" s="163"/>
      <c r="G50" s="3"/>
      <c r="H50" s="3"/>
    </row>
    <row r="51" spans="1:8" ht="15.75" customHeight="1">
      <c r="A51" s="3"/>
      <c r="B51" s="3" t="str">
        <f t="shared" si="0"/>
        <v/>
      </c>
      <c r="C51" s="3" t="str">
        <f t="shared" si="1"/>
        <v/>
      </c>
      <c r="D51" s="3" t="str">
        <f t="shared" si="2"/>
        <v/>
      </c>
      <c r="E51" s="163"/>
      <c r="G51" s="3"/>
      <c r="H51" s="3"/>
    </row>
    <row r="52" spans="1:8" ht="15.75" customHeight="1">
      <c r="A52" s="3"/>
      <c r="B52" s="3" t="str">
        <f t="shared" si="0"/>
        <v/>
      </c>
      <c r="C52" s="3" t="str">
        <f t="shared" si="1"/>
        <v/>
      </c>
      <c r="D52" s="3" t="str">
        <f t="shared" si="2"/>
        <v/>
      </c>
      <c r="E52" s="163"/>
      <c r="G52" s="3"/>
      <c r="H52" s="3"/>
    </row>
    <row r="53" spans="1:8" ht="15.75" customHeight="1">
      <c r="A53" s="3"/>
      <c r="B53" s="3" t="str">
        <f t="shared" si="0"/>
        <v/>
      </c>
      <c r="C53" s="3" t="str">
        <f t="shared" si="1"/>
        <v/>
      </c>
      <c r="D53" s="3" t="str">
        <f t="shared" si="2"/>
        <v/>
      </c>
      <c r="E53" s="163"/>
      <c r="G53" s="3"/>
      <c r="H53" s="3"/>
    </row>
    <row r="54" spans="1:8" ht="15.75" customHeight="1">
      <c r="A54" s="3"/>
      <c r="B54" s="3" t="str">
        <f t="shared" si="0"/>
        <v/>
      </c>
      <c r="C54" s="3" t="str">
        <f t="shared" si="1"/>
        <v/>
      </c>
      <c r="D54" s="3" t="str">
        <f t="shared" si="2"/>
        <v/>
      </c>
      <c r="E54" s="163"/>
      <c r="G54" s="3"/>
      <c r="H54" s="3"/>
    </row>
    <row r="55" spans="1:8" ht="15.75" customHeight="1">
      <c r="A55" s="3"/>
      <c r="B55" s="3" t="str">
        <f t="shared" si="0"/>
        <v/>
      </c>
      <c r="C55" s="3" t="str">
        <f t="shared" si="1"/>
        <v/>
      </c>
      <c r="D55" s="3" t="str">
        <f t="shared" si="2"/>
        <v/>
      </c>
      <c r="E55" s="163"/>
      <c r="G55" s="3"/>
      <c r="H55" s="3"/>
    </row>
    <row r="56" spans="1:8" ht="15.75" customHeight="1">
      <c r="A56" s="3"/>
      <c r="B56" s="3" t="str">
        <f t="shared" si="0"/>
        <v/>
      </c>
      <c r="C56" s="3" t="str">
        <f t="shared" si="1"/>
        <v/>
      </c>
      <c r="D56" s="3" t="str">
        <f t="shared" si="2"/>
        <v/>
      </c>
      <c r="E56" s="163"/>
      <c r="G56" s="3"/>
      <c r="H56" s="3"/>
    </row>
    <row r="57" spans="1:8" ht="15.75" customHeight="1">
      <c r="A57" s="3"/>
      <c r="B57" s="3" t="str">
        <f t="shared" si="0"/>
        <v/>
      </c>
      <c r="C57" s="3" t="str">
        <f t="shared" si="1"/>
        <v/>
      </c>
      <c r="D57" s="3" t="str">
        <f t="shared" si="2"/>
        <v/>
      </c>
      <c r="E57" s="163"/>
      <c r="G57" s="3"/>
      <c r="H57" s="3"/>
    </row>
    <row r="58" spans="1:8" ht="15.75" customHeight="1">
      <c r="A58" s="3"/>
      <c r="B58" s="3" t="str">
        <f t="shared" si="0"/>
        <v/>
      </c>
      <c r="C58" s="3" t="str">
        <f t="shared" si="1"/>
        <v/>
      </c>
      <c r="D58" s="3" t="str">
        <f t="shared" si="2"/>
        <v/>
      </c>
      <c r="E58" s="163"/>
      <c r="G58" s="3"/>
      <c r="H58" s="3"/>
    </row>
    <row r="59" spans="1:8" ht="15.75" customHeight="1">
      <c r="A59" s="3"/>
      <c r="B59" s="3" t="str">
        <f t="shared" si="0"/>
        <v/>
      </c>
      <c r="C59" s="3" t="str">
        <f t="shared" si="1"/>
        <v/>
      </c>
      <c r="D59" s="3" t="str">
        <f t="shared" si="2"/>
        <v/>
      </c>
      <c r="E59" s="163"/>
      <c r="G59" s="3"/>
      <c r="H59" s="3"/>
    </row>
    <row r="60" spans="1:8" ht="15.75" customHeight="1">
      <c r="A60" s="3"/>
      <c r="B60" s="3" t="str">
        <f t="shared" si="0"/>
        <v/>
      </c>
      <c r="C60" s="3" t="str">
        <f t="shared" si="1"/>
        <v/>
      </c>
      <c r="D60" s="3" t="str">
        <f t="shared" si="2"/>
        <v/>
      </c>
      <c r="E60" s="163"/>
      <c r="G60" s="3"/>
      <c r="H60" s="3"/>
    </row>
    <row r="61" spans="1:8" ht="15.75" customHeight="1">
      <c r="A61" s="3"/>
      <c r="B61" s="3" t="str">
        <f t="shared" si="0"/>
        <v/>
      </c>
      <c r="C61" s="3" t="str">
        <f t="shared" si="1"/>
        <v/>
      </c>
      <c r="D61" s="3" t="str">
        <f t="shared" si="2"/>
        <v/>
      </c>
      <c r="E61" s="163"/>
      <c r="G61" s="3"/>
      <c r="H61" s="3"/>
    </row>
    <row r="62" spans="1:8" ht="15.75" customHeight="1">
      <c r="A62" s="3"/>
      <c r="B62" s="3" t="str">
        <f t="shared" si="0"/>
        <v/>
      </c>
      <c r="C62" s="3" t="str">
        <f t="shared" si="1"/>
        <v/>
      </c>
      <c r="D62" s="3" t="str">
        <f t="shared" si="2"/>
        <v/>
      </c>
      <c r="E62" s="163"/>
      <c r="G62" s="3"/>
      <c r="H62" s="3"/>
    </row>
    <row r="63" spans="1:8" ht="15.75" customHeight="1">
      <c r="A63" s="3"/>
      <c r="B63" s="3" t="str">
        <f t="shared" si="0"/>
        <v/>
      </c>
      <c r="C63" s="3" t="str">
        <f t="shared" si="1"/>
        <v/>
      </c>
      <c r="D63" s="3" t="str">
        <f t="shared" si="2"/>
        <v/>
      </c>
      <c r="E63" s="163"/>
      <c r="G63" s="3"/>
      <c r="H63" s="3"/>
    </row>
    <row r="64" spans="1:8" ht="15.75" customHeight="1">
      <c r="A64" s="3"/>
      <c r="B64" s="3" t="str">
        <f t="shared" si="0"/>
        <v/>
      </c>
      <c r="C64" s="3" t="str">
        <f t="shared" si="1"/>
        <v/>
      </c>
      <c r="D64" s="3" t="str">
        <f t="shared" si="2"/>
        <v/>
      </c>
      <c r="E64" s="163"/>
      <c r="G64" s="3"/>
      <c r="H64" s="3"/>
    </row>
    <row r="65" spans="1:8" ht="15.75" customHeight="1">
      <c r="A65" s="3"/>
      <c r="B65" s="3" t="str">
        <f t="shared" si="0"/>
        <v/>
      </c>
      <c r="C65" s="3" t="str">
        <f t="shared" si="1"/>
        <v/>
      </c>
      <c r="D65" s="3" t="str">
        <f t="shared" si="2"/>
        <v/>
      </c>
      <c r="E65" s="163"/>
      <c r="G65" s="3"/>
      <c r="H65" s="3"/>
    </row>
    <row r="66" spans="1:8" ht="15.75" customHeight="1">
      <c r="A66" s="3"/>
      <c r="B66" s="3" t="str">
        <f t="shared" si="0"/>
        <v/>
      </c>
      <c r="C66" s="3" t="str">
        <f t="shared" si="1"/>
        <v/>
      </c>
      <c r="D66" s="3" t="str">
        <f t="shared" si="2"/>
        <v/>
      </c>
      <c r="E66" s="163"/>
      <c r="G66" s="3"/>
      <c r="H66" s="3"/>
    </row>
    <row r="67" spans="1:8" ht="15.75" customHeight="1">
      <c r="A67" s="3"/>
      <c r="B67" s="3" t="str">
        <f t="shared" si="0"/>
        <v/>
      </c>
      <c r="C67" s="3" t="str">
        <f t="shared" si="1"/>
        <v/>
      </c>
      <c r="D67" s="3" t="str">
        <f t="shared" si="2"/>
        <v/>
      </c>
      <c r="E67" s="163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3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3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3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3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3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3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KHResults</vt:lpstr>
      <vt:lpstr>Tables</vt:lpstr>
      <vt:lpstr>Raw</vt:lpstr>
      <vt:lpstr>Times_2023</vt:lpstr>
      <vt:lpstr>Numbers</vt:lpstr>
      <vt:lpstr>Clubs</vt:lpstr>
      <vt:lpstr>Sheet1</vt:lpstr>
      <vt:lpstr>CAC-ELY</vt:lpstr>
      <vt:lpstr>CTC-ELY</vt:lpstr>
      <vt:lpstr>ELY-ELY</vt:lpstr>
      <vt:lpstr>HI-ELY</vt:lpstr>
      <vt:lpstr>HRC-ELY</vt:lpstr>
      <vt:lpstr>NJ-ELY</vt:lpstr>
      <vt:lpstr>RR-ELY</vt:lpstr>
      <vt:lpstr>SS-ELY</vt:lpstr>
      <vt:lpstr>ParticipationChart</vt:lpstr>
      <vt:lpstr>Clubs!ClubList</vt:lpstr>
      <vt:lpstr>clublist</vt:lpstr>
      <vt:lpstr>Numbers</vt:lpstr>
      <vt:lpstr>Raw</vt:lpstr>
      <vt:lpstr>sugar</vt:lpstr>
      <vt:lpstr>Times_2023!Times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Carolynn Anderson</dc:creator>
  <cp:lastModifiedBy>Robert Pope</cp:lastModifiedBy>
  <dcterms:created xsi:type="dcterms:W3CDTF">2014-08-08T07:29:32Z</dcterms:created>
  <dcterms:modified xsi:type="dcterms:W3CDTF">2023-08-24T18:20:48Z</dcterms:modified>
</cp:coreProperties>
</file>